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-00 - Vedlejší rozpočto..." sheetId="2" r:id="rId2"/>
    <sheet name="SO-01 - Rekonstrukce hráze" sheetId="3" r:id="rId3"/>
    <sheet name="SO-02 - Rekonstrukce sdru..." sheetId="4" r:id="rId4"/>
    <sheet name="SO-03 - Odstranění nánosů" sheetId="5" r:id="rId5"/>
    <sheet name="Seznam figur" sheetId="6" r:id="rId6"/>
  </sheets>
  <definedNames>
    <definedName name="_xlnm.Print_Area" localSheetId="0">'Rekapitulace stavby'!$D$4:$AO$76,'Rekapitulace stavby'!$C$82:$AQ$99</definedName>
    <definedName name="_xlnm._FilterDatabase" localSheetId="1" hidden="1">'SO-00 - Vedlejší rozpočto...'!$C$124:$K$195</definedName>
    <definedName name="_xlnm.Print_Area" localSheetId="1">'SO-00 - Vedlejší rozpočto...'!$C$4:$J$76,'SO-00 - Vedlejší rozpočto...'!$C$82:$J$106,'SO-00 - Vedlejší rozpočto...'!$C$112:$K$195</definedName>
    <definedName name="_xlnm._FilterDatabase" localSheetId="2" hidden="1">'SO-01 - Rekonstrukce hráze'!$C$125:$K$471</definedName>
    <definedName name="_xlnm.Print_Area" localSheetId="2">'SO-01 - Rekonstrukce hráze'!$C$4:$J$76,'SO-01 - Rekonstrukce hráze'!$C$82:$J$107,'SO-01 - Rekonstrukce hráze'!$C$113:$K$471</definedName>
    <definedName name="_xlnm._FilterDatabase" localSheetId="3" hidden="1">'SO-02 - Rekonstrukce sdru...'!$C$130:$K$843</definedName>
    <definedName name="_xlnm.Print_Area" localSheetId="3">'SO-02 - Rekonstrukce sdru...'!$C$4:$J$76,'SO-02 - Rekonstrukce sdru...'!$C$82:$J$112,'SO-02 - Rekonstrukce sdru...'!$C$118:$K$843</definedName>
    <definedName name="_xlnm._FilterDatabase" localSheetId="4" hidden="1">'SO-03 - Odstranění nánosů'!$C$118:$K$203</definedName>
    <definedName name="_xlnm.Print_Area" localSheetId="4">'SO-03 - Odstranění nánosů'!$C$4:$J$76,'SO-03 - Odstranění nánosů'!$C$82:$J$100,'SO-03 - Odstranění nánosů'!$C$106:$K$203</definedName>
    <definedName name="_xlnm.Print_Area" localSheetId="5">'Seznam figur'!$C$4:$G$550</definedName>
    <definedName name="_xlnm.Print_Titles" localSheetId="0">'Rekapitulace stavby'!$92:$92</definedName>
    <definedName name="_xlnm.Print_Titles" localSheetId="1">'SO-00 - Vedlejší rozpočto...'!$124:$124</definedName>
    <definedName name="_xlnm.Print_Titles" localSheetId="2">'SO-01 - Rekonstrukce hráze'!$125:$125</definedName>
    <definedName name="_xlnm.Print_Titles" localSheetId="3">'SO-02 - Rekonstrukce sdru...'!$130:$130</definedName>
    <definedName name="_xlnm.Print_Titles" localSheetId="4">'SO-03 - Odstranění nánosů'!$118:$118</definedName>
    <definedName name="_xlnm.Print_Titles" localSheetId="5">'Seznam figur'!$9:$9</definedName>
  </definedNames>
  <calcPr fullCalcOnLoad="1"/>
</workbook>
</file>

<file path=xl/sharedStrings.xml><?xml version="1.0" encoding="utf-8"?>
<sst xmlns="http://schemas.openxmlformats.org/spreadsheetml/2006/main" count="15331" uniqueCount="1865">
  <si>
    <t>Export Komplet</t>
  </si>
  <si>
    <t/>
  </si>
  <si>
    <t>2.0</t>
  </si>
  <si>
    <t>ZAMOK</t>
  </si>
  <si>
    <t>False</t>
  </si>
  <si>
    <t>{ea632edb-8d39-42d7-8398-f1242ed7c200}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</si>
  <si>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</si>
  <si>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</si>
  <si>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</si>
  <si>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</si>
  <si>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</si>
  <si>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</si>
  <si>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</si>
  <si>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</si>
  <si>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201907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</si>
  <si>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</si>
  <si>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</si>
  <si>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VN Martinice - rekonstrukce hráze</t>
  </si>
  <si>
    <t>KSO:</t>
  </si>
  <si>
    <t>CC-CZ:</t>
  </si>
  <si>
    <t>Místo:</t>
  </si>
  <si>
    <t xml:space="preserve"> </t>
  </si>
  <si>
    <t>Datum:</t>
  </si>
  <si>
    <t>25. 9. 2019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</si>
  <si>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</si>
  <si>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</si>
  <si>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</si>
  <si>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</si>
  <si>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</si>
  <si>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</si>
  <si>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</si>
  <si>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</si>
  <si>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</si>
  <si>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</si>
  <si>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</si>
  <si>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</si>
  <si>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</si>
  <si>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</si>
  <si>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</si>
  <si>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</si>
  <si>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</si>
  <si>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</si>
  <si>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</si>
  <si>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</si>
  <si>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</si>
  <si>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</si>
  <si>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</si>
  <si>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</si>
  <si>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</si>
  <si>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</si>
  <si>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</si>
  <si>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</si>
  <si>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</si>
  <si>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</si>
  <si>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</si>
  <si>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</si>
  <si>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</si>
  <si>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</si>
  <si>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</si>
  <si>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</si>
  <si>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</si>
  <si>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</si>
  <si>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</si>
  <si>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</si>
  <si>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</si>
  <si>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</si>
  <si>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</si>
  <si>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</si>
  <si>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</si>
  <si>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</si>
  <si>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</si>
  <si>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</si>
  <si>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</si>
  <si>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</si>
  <si>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</si>
  <si>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</si>
  <si>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</si>
  <si>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</si>
  <si>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SO-00</t>
  </si>
  <si>
    <t>Vedlejší rozpočtové náklady</t>
  </si>
  <si>
    <t>STA</t>
  </si>
  <si>
    <t>1</t>
  </si>
  <si>
    <t>{57c31b33-dd5b-4049-abd4-c44ea2cc2d10}</t>
  </si>
  <si>
    <t>2</t>
  </si>
  <si>
    <t>SO-01</t>
  </si>
  <si>
    <t>Rekonstrukce hráze</t>
  </si>
  <si>
    <t>{7281f0fd-9ffa-4779-acc7-5875315bc3ec}</t>
  </si>
  <si>
    <t>SO-02</t>
  </si>
  <si>
    <t>Rekonstrukce sdruženého objektu</t>
  </si>
  <si>
    <t>{15449816-cc9d-439e-9436-038a2f85b4be}</t>
  </si>
  <si>
    <t>SO-03</t>
  </si>
  <si>
    <t>Odstranění nánosů</t>
  </si>
  <si>
    <t>{eaa9720c-eb33-401e-a65e-06eb83004a54}</t>
  </si>
  <si>
    <t>KRYCÍ LIST SOUPISU PRACÍ</t>
  </si>
  <si>
    <t>Objekt:</t>
  </si>
  <si>
    <t>SO-00 - Vedlejší rozpočtové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</si>
  <si>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</si>
  <si>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</si>
  <si>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</si>
  <si>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</si>
  <si>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</si>
  <si>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</si>
  <si>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</si>
  <si>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</si>
  <si>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9 - Ostatní konstrukce a práce, bourání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</si>
  <si>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</si>
  <si>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</si>
  <si>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</si>
  <si>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</si>
  <si>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</si>
  <si>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</si>
  <si>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</si>
  <si>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</si>
  <si>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</si>
  <si>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</si>
  <si>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</si>
  <si>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</si>
  <si>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</si>
  <si>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</si>
  <si>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</si>
  <si>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</si>
  <si>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</si>
  <si>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</si>
  <si>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</si>
  <si>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</si>
  <si>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</si>
  <si>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</si>
  <si>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</si>
  <si>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115101201</t>
  </si>
  <si>
    <t>Čerpání vody na dopravní výšku do 10 m s uvažovaným průměrným přítokem do 500 l/min</t>
  </si>
  <si>
    <t>hod</t>
  </si>
  <si>
    <t>CS ÚRS 2019 01</t>
  </si>
  <si>
    <t>4</t>
  </si>
  <si>
    <t>392911991</t>
  </si>
  <si>
    <t>VV</t>
  </si>
  <si>
    <t>čerpání případných průsaků hrázkou</t>
  </si>
  <si>
    <t>2*30*12</t>
  </si>
  <si>
    <t>115101301</t>
  </si>
  <si>
    <t>Pohotovost záložní čerpací soupravy pro dopravní výšku do 10 m s uvažovaným průměrným přítokem do 500 l/min</t>
  </si>
  <si>
    <t>den</t>
  </si>
  <si>
    <t>1506285966</t>
  </si>
  <si>
    <t>2*30*6</t>
  </si>
  <si>
    <t>3</t>
  </si>
  <si>
    <t>Svislé a kompletní konstrukce</t>
  </si>
  <si>
    <t>359901212</t>
  </si>
  <si>
    <t>Monitoring stok (kamerový systém) jakékoli výšky stávající kanalizace</t>
  </si>
  <si>
    <t>m</t>
  </si>
  <si>
    <t>-2141691529</t>
  </si>
  <si>
    <t>kamerový průzkum potrubí dnové výpusti po dokončení stavebních prací</t>
  </si>
  <si>
    <t>40</t>
  </si>
  <si>
    <t>9</t>
  </si>
  <si>
    <t>Ostatní konstrukce a práce, bourání</t>
  </si>
  <si>
    <t>938908411</t>
  </si>
  <si>
    <t>Čištění vozovek splachováním vodou povrchu podkladu nebo krytu živičného, betonového nebo dlážděného</t>
  </si>
  <si>
    <t>m2</t>
  </si>
  <si>
    <t>-766383300</t>
  </si>
  <si>
    <t>předpoklad pro mytí na délku 500 m s šířkou komunikace 3 m a počtem mytí jednou za 14dní</t>
  </si>
  <si>
    <t>(6*30/14)*(500*3)</t>
  </si>
  <si>
    <t>VRN</t>
  </si>
  <si>
    <t>5</t>
  </si>
  <si>
    <t>VRN1</t>
  </si>
  <si>
    <t>Průzkumné, geodetické a projektové práce</t>
  </si>
  <si>
    <t>011324000</t>
  </si>
  <si>
    <t>Archeologický průzkum</t>
  </si>
  <si>
    <t>soubor</t>
  </si>
  <si>
    <t>1024</t>
  </si>
  <si>
    <t>1721641774</t>
  </si>
  <si>
    <t>6</t>
  </si>
  <si>
    <t>012103000</t>
  </si>
  <si>
    <t>Geodetické práce před výstavbou - vytýčení inženýrských sítí</t>
  </si>
  <si>
    <t>138078575</t>
  </si>
  <si>
    <t>7</t>
  </si>
  <si>
    <t>012203000</t>
  </si>
  <si>
    <t>Geodetické práce před výstavbou - vytýčení stavby (případně pozemků nebo provedení jiných geodetických prací)</t>
  </si>
  <si>
    <t>660268578</t>
  </si>
  <si>
    <t>8</t>
  </si>
  <si>
    <t>012303000</t>
  </si>
  <si>
    <t>Geodetické práce po výstavbě - zaměření skutečného provedení stavby, vyhotovení a předání 2 tištěných paré a 1 elektronické verze na CD</t>
  </si>
  <si>
    <t>98244216</t>
  </si>
  <si>
    <t>013254000</t>
  </si>
  <si>
    <t>Dokumentace skutečného provedení stavby - v počtu 2 tištěné paré a 1 elektronická verze na CD, včetně fotodokumentace stavby</t>
  </si>
  <si>
    <t>1365506973</t>
  </si>
  <si>
    <t>10</t>
  </si>
  <si>
    <t>013294000</t>
  </si>
  <si>
    <t>Ostatní dokumentace - zpracování a schválení manipulačního řádu</t>
  </si>
  <si>
    <t>-1760773069</t>
  </si>
  <si>
    <t>VRN3</t>
  </si>
  <si>
    <t>Zařízení staveniště</t>
  </si>
  <si>
    <t>11</t>
  </si>
  <si>
    <t>030001000</t>
  </si>
  <si>
    <t xml:space="preserve">Zařízení staveniště - dovoz a odvoz všech potřebných zařízení a vybavení 
</t>
  </si>
  <si>
    <t>-588214572</t>
  </si>
  <si>
    <t>12</t>
  </si>
  <si>
    <t>031203000</t>
  </si>
  <si>
    <t>Terénní úpravy pro zařízení staveniště</t>
  </si>
  <si>
    <t>-1279666600</t>
  </si>
  <si>
    <t>položka zahrnuje úpravu terénu před umístěním zařízení staveniště a navrácení ploch do původního stavu po odstranění zařízení staveniště</t>
  </si>
  <si>
    <t>VRN4</t>
  </si>
  <si>
    <t>Inženýrská činnost</t>
  </si>
  <si>
    <t>13</t>
  </si>
  <si>
    <t>041002000</t>
  </si>
  <si>
    <t>Dozory - geologický dozor</t>
  </si>
  <si>
    <t>-1055896270</t>
  </si>
  <si>
    <t>viz příloha D.1 - dozor geologa na stavbě minimálně v rozsahu :</t>
  </si>
  <si>
    <t xml:space="preserve">- prohlídka kopaných sond v prostoru nádrže a břehů před hrází, posouzení skladby zemního profilu z hlediska propustnosti a navrženého přetěsnění </t>
  </si>
  <si>
    <t>předpolí hráze</t>
  </si>
  <si>
    <t xml:space="preserve">- přejímka parapláně a konstrukčních vrstev komunikace ze štěrkodrti při provádění statických zatěžovacích zkoušek </t>
  </si>
  <si>
    <t>- přejímka základové spáry objektu kádiště, schodiště ke kádišti</t>
  </si>
  <si>
    <t>14</t>
  </si>
  <si>
    <t>042903000</t>
  </si>
  <si>
    <t xml:space="preserve">Ostatní posudky - zpracování havarijního a povodňového plánu
</t>
  </si>
  <si>
    <t>560344556</t>
  </si>
  <si>
    <t>043002000</t>
  </si>
  <si>
    <t>Zkoušky a ostatní měření - zkoušky zhutnění</t>
  </si>
  <si>
    <t>1125363060</t>
  </si>
  <si>
    <t>Hutnící zkoušky dle Proctor Standard s vypracováním a předáním protokolu investorovi stavby.</t>
  </si>
  <si>
    <t>Na stavbě budou provedeny 3 hutnící zkoušky zásypu hráze a to po 1/3 délky hráze</t>
  </si>
  <si>
    <t>16</t>
  </si>
  <si>
    <t>043002000.r</t>
  </si>
  <si>
    <t>Zkoušky a ostatní měření - zatěžovací zkouška</t>
  </si>
  <si>
    <t>196883823</t>
  </si>
  <si>
    <t>viz příloha D.1</t>
  </si>
  <si>
    <t>provedení 2x statické zatěžovací zkoušky na parapláni a každé konstrukční vrstvě štěrkodrtě</t>
  </si>
  <si>
    <t xml:space="preserve">s vypracováním a předáním protokolu investorovi stavby </t>
  </si>
  <si>
    <t>2*4</t>
  </si>
  <si>
    <t>17</t>
  </si>
  <si>
    <t>043002000.rr</t>
  </si>
  <si>
    <t>Zkoušky a ostatní měření - zrnitostní rozbor, zatřídění zeminy a posouzení vhodnosti dovážené zeminy pro násyp stabilizační části hráze dle požadavků ČSN 75 2410</t>
  </si>
  <si>
    <t>-1324071887</t>
  </si>
  <si>
    <t>18</t>
  </si>
  <si>
    <t>043002000.rrr</t>
  </si>
  <si>
    <t>Zkoušky a ostatní měření - zrnitostní rozbor, zatřídění zeminy a posouzení vhodnosti zeminy ve stabilizační části hráze dle požadavků ČSN 75 2410</t>
  </si>
  <si>
    <t>2065920799</t>
  </si>
  <si>
    <t>1 "návodní líc</t>
  </si>
  <si>
    <t>1 "vzdušní líc</t>
  </si>
  <si>
    <t>Součet</t>
  </si>
  <si>
    <t>19</t>
  </si>
  <si>
    <t>043103000</t>
  </si>
  <si>
    <t>Zkoušky bez rozlišení</t>
  </si>
  <si>
    <t>763748784</t>
  </si>
  <si>
    <t>položka zahrnuje provedení odtrhových zkoušek pevnosti podkladu pro reprofilaci ploch dle skladby "P1"</t>
  </si>
  <si>
    <t>s posouzením investorem a souhlasem investora pro pokračování v reprofilaci</t>
  </si>
  <si>
    <t>20</t>
  </si>
  <si>
    <t>043194000</t>
  </si>
  <si>
    <t>Ostatní zkoušky - Kontrola průchodnosti odvodňovacích drénů a odvodňovacích potrubí</t>
  </si>
  <si>
    <t>1944612323</t>
  </si>
  <si>
    <t>049103000</t>
  </si>
  <si>
    <t>Náklady vzniklé v souvislosti s realizací stavby - provedení opatření vyplývajících z plánu BOZP, havarijního a povodňového plánu</t>
  </si>
  <si>
    <t>1131369234</t>
  </si>
  <si>
    <t>VRN9</t>
  </si>
  <si>
    <t>Ostatní náklady</t>
  </si>
  <si>
    <t>22</t>
  </si>
  <si>
    <t>091002000</t>
  </si>
  <si>
    <t>Ostatní náklady související s objektem - provedení zajímkování a ohrázkování</t>
  </si>
  <si>
    <t>-977365373</t>
  </si>
  <si>
    <t>položka obsahuje násyp na hrázku z výkopku + dodání potrubí DN600 pro potřebné převedení vody v prostoru mezi lovištěm a vtokem do dnové výpusti</t>
  </si>
  <si>
    <t>a v prostoru mezi výustí z dnové výpusti a korytem pod vývarem</t>
  </si>
  <si>
    <t>dále položka obsahuje uložení kamenné rovnaniny z kamene, který bude upotřeben na stavbě včetně jeho omytí po použití</t>
  </si>
  <si>
    <t>položka obsahuje i přemístění hrázky včetně potrubí DN600 pro převod vody na další úseky a demontáž hrázky včetně potrubí</t>
  </si>
  <si>
    <t>odvoz materiálu na skládku a skládkovné je zahrnuto v položkách HSV tohoto rozpočtu</t>
  </si>
  <si>
    <t>23</t>
  </si>
  <si>
    <t>R001</t>
  </si>
  <si>
    <t>Stabilizace příjezdové cesty na staveniště</t>
  </si>
  <si>
    <t>-2053228688</t>
  </si>
  <si>
    <t>Položka je určena pro zpevnění sjezdu na polní cestu ze silnice č.360 v ploše 200m2  vrstvou štěrku tl. 0,2m a vrstvou frézovaného asfaltu tl. 0,1m</t>
  </si>
  <si>
    <t>dále pro pomístní stabilizaci příjezdových polních cest vrstvou štěrku tl. do 0,3m, včetně vyrovnání výtluků a opravy poškozeného povrchu</t>
  </si>
  <si>
    <t>v průběhu stavby a následné uvedení cest do původního stavu po dokončení stavby</t>
  </si>
  <si>
    <t>asfalt</t>
  </si>
  <si>
    <t>280,65</t>
  </si>
  <si>
    <t>asfalt_bourání</t>
  </si>
  <si>
    <t>280,55</t>
  </si>
  <si>
    <t>bourání_bet_sloupky</t>
  </si>
  <si>
    <t>t</t>
  </si>
  <si>
    <t>24,192</t>
  </si>
  <si>
    <t>filtr_drén</t>
  </si>
  <si>
    <t>m3</t>
  </si>
  <si>
    <t>59,5</t>
  </si>
  <si>
    <t>násyp_koberec_PB</t>
  </si>
  <si>
    <t>699,6</t>
  </si>
  <si>
    <t>násyp_stabilizační</t>
  </si>
  <si>
    <t>1289,2</t>
  </si>
  <si>
    <t>násyp_výměna</t>
  </si>
  <si>
    <t>753,7</t>
  </si>
  <si>
    <t>SO-01 - Rekonstrukce hráze</t>
  </si>
  <si>
    <t>obsyp_drén</t>
  </si>
  <si>
    <t>26,4</t>
  </si>
  <si>
    <t>opevnění</t>
  </si>
  <si>
    <t>2151,6</t>
  </si>
  <si>
    <t>ornice</t>
  </si>
  <si>
    <t>1041,3</t>
  </si>
  <si>
    <t>patka</t>
  </si>
  <si>
    <t>32</t>
  </si>
  <si>
    <t>pažení</t>
  </si>
  <si>
    <t>94,751</t>
  </si>
  <si>
    <t>prohloubení_kanálek</t>
  </si>
  <si>
    <t>6,353</t>
  </si>
  <si>
    <t>rozebrané_opevnění</t>
  </si>
  <si>
    <t>1290,96</t>
  </si>
  <si>
    <t>ŠD400_bourání</t>
  </si>
  <si>
    <t>324,55</t>
  </si>
  <si>
    <t>výkop_drén</t>
  </si>
  <si>
    <t>232,3</t>
  </si>
  <si>
    <t>výkop_hráz</t>
  </si>
  <si>
    <t>769,3</t>
  </si>
  <si>
    <t>výkop_koberec</t>
  </si>
  <si>
    <t>výkop_výměna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</si>
  <si>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</si>
  <si>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</si>
  <si>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</si>
  <si>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</si>
  <si>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</si>
  <si>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</si>
  <si>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113107324</t>
  </si>
  <si>
    <t>Odstranění podkladů nebo krytů strojně plochy jednotlivě do 50 m2 s přemístěním hmot na skládku na vzdálenost do 3 m nebo s naložením na dopravní prostředek z kameniva hrubého drceného, o tl. vrstvy přes 300 do 400 mm</t>
  </si>
  <si>
    <t>2093971192</t>
  </si>
  <si>
    <t>viz příloha C.3.1, D.1, D.4.1.2</t>
  </si>
  <si>
    <t>88*3,5+9*1,5/2+14*1,4/2</t>
  </si>
  <si>
    <t>-24*0,35*0,35 "odečet za předem vykopaný odtokový kanálek tryskové injektáže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</si>
  <si>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</si>
  <si>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</si>
  <si>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1548213406</t>
  </si>
  <si>
    <t>88*3,0+9*1,5/2+14*1,4/2</t>
  </si>
  <si>
    <t>114203104</t>
  </si>
  <si>
    <t>Rozebrání dlažeb nebo záhozů s naložením na dopravní prostředek záhozů, rovnanin a soustřeďovacích staveb provedených na sucho</t>
  </si>
  <si>
    <t>1107194954</t>
  </si>
  <si>
    <t>viz příloha D.1, D.3, D.4.1.2</t>
  </si>
  <si>
    <t xml:space="preserve">2151,6*0,6 "odstranění stávajícího opevnění </t>
  </si>
  <si>
    <t>114203201</t>
  </si>
  <si>
    <t>Očištění lomového kamene nebo betonových tvárnic získaných při rozebrání dlažeb, záhozů, rovnanin a soustřeďovacích staveb od hlíny nebo písku</t>
  </si>
  <si>
    <t>-1711456293</t>
  </si>
  <si>
    <t>rozebrané_opevnění*0,4 "očištění vytříděné části kamene pro zpětné použití (uvažováno 40% z celkového množství)</t>
  </si>
  <si>
    <t>součástí očištění je odstranění kořenů a organických zbytků rostlin</t>
  </si>
  <si>
    <t>114203301</t>
  </si>
  <si>
    <t>Třídění lomového kamene nebo betonových tvárnic získaných při rozebrání dlažeb, záhozů, rovnanin a soustřeďovacích staveb podle druhu, velikosti nebo tvaru</t>
  </si>
  <si>
    <t>4020573</t>
  </si>
  <si>
    <t>rozebrané_opevnění "vytřídění vhodné části kamene pro zpětné použití</t>
  </si>
  <si>
    <t>121103112</t>
  </si>
  <si>
    <t>Skrývka zemin schopných zúrodnění  ve sklonu přes 1:5 do 1:2</t>
  </si>
  <si>
    <t>-1791466052</t>
  </si>
  <si>
    <t xml:space="preserve">viz příloha D.3 </t>
  </si>
  <si>
    <t>ornice*0,2</t>
  </si>
  <si>
    <t>122201103</t>
  </si>
  <si>
    <t>Odkopávky a prokopávky nezapažené  s přehozením výkopku na vzdálenost do 3 m nebo s naložením na dopravní prostředek v hornině tř. 3 přes 1 000 do 5 000 m3</t>
  </si>
  <si>
    <t>-1818848031</t>
  </si>
  <si>
    <t>viz příloha D.3</t>
  </si>
  <si>
    <t>769,3 "výkop hráz</t>
  </si>
  <si>
    <t>122201109</t>
  </si>
  <si>
    <t>Odkopávky a prokopávky nezapažené  s přehozením výkopku na vzdálenost do 3 m nebo s naložením na dopravní prostředek v hornině tř. 3 Příplatek k cenám za lepivost horniny tř. 3</t>
  </si>
  <si>
    <t>119577283</t>
  </si>
  <si>
    <t>122301103</t>
  </si>
  <si>
    <t>Odkopávky a prokopávky nezapažené  s přehozením výkopku na vzdálenost do 3 m nebo s naložením na dopravní prostředek v hornině tř. 4 přes 1 000 do 5 000 m3</t>
  </si>
  <si>
    <t>941817980</t>
  </si>
  <si>
    <t>699,6 "výkop těsnící koberec na pravém břehu</t>
  </si>
  <si>
    <t>753,7 "výkop výměna podloží v předpolí hráze</t>
  </si>
  <si>
    <t>pro výkop těsnícího koberce je uvažováno 80% v hornině třídy těžitelnosti 4., 15% v třídě těžitelnosti 5., a 5% v třídě těžitelnosti 6.</t>
  </si>
  <si>
    <t>výkop_koberec*0,8+výkop_výměna</t>
  </si>
  <si>
    <t>122301109</t>
  </si>
  <si>
    <t>Odkopávky a prokopávky nezapažené  s přehozením výkopku na vzdálenost do 3 m nebo s naložením na dopravní prostředek v hornině tř. 4 Příplatek k cenám za lepivost horniny tř. 4</t>
  </si>
  <si>
    <t>899310442</t>
  </si>
  <si>
    <t>výkop_koberec*0,8+ výkop_výměna</t>
  </si>
  <si>
    <t>122401101</t>
  </si>
  <si>
    <t>Odkopávky a prokopávky nezapažené  s přehozením výkopku na vzdálenost do 3 m nebo s naložením na dopravní prostředek v hornině tř. 5 do 100 m3</t>
  </si>
  <si>
    <t>-1269947678</t>
  </si>
  <si>
    <t>výkop_koberec*0,15</t>
  </si>
  <si>
    <t>122501101</t>
  </si>
  <si>
    <t>Odkopávky a prokopávky nezapažené  s přehozením výkopku na vzdálenost do 3 m nebo s naložením na dopravní prostředek v hornině tř. 6 do 100 m3</t>
  </si>
  <si>
    <t>638588778</t>
  </si>
  <si>
    <t>výkop_koberec*0,05</t>
  </si>
  <si>
    <t>132201201</t>
  </si>
  <si>
    <t>Hloubení zapažených i nezapažených rýh šířky přes 600 do 2 000 mm  s urovnáním dna do předepsaného profilu a spádu v hornině tř. 3 do 100 m3</t>
  </si>
  <si>
    <t>-1041634449</t>
  </si>
  <si>
    <t>32 "kamenná patka opevnění</t>
  </si>
  <si>
    <t>1462560764</t>
  </si>
  <si>
    <t>132301101</t>
  </si>
  <si>
    <t>Hloubení zapažených i nezapažených rýh šířky do 600 mm  s urovnáním dna do předepsaného profilu a spádu v hornině tř. 4 do 100 m3</t>
  </si>
  <si>
    <t>-1806717329</t>
  </si>
  <si>
    <t>36,3*0,5*0,35 "odtokový kanálek tryskové injektáže</t>
  </si>
  <si>
    <t>36,3*0,5*0,35 "prohloubení odtokového kanálku tryskové injektáže</t>
  </si>
  <si>
    <t>132301202</t>
  </si>
  <si>
    <t>Hloubení zapažených i nezapažených rýh šířky přes 600 do 2 000 mm  s urovnáním dna do předepsaného profilu a spádu v hornině tř. 4 přes 100 do 1 000 m3</t>
  </si>
  <si>
    <t>-1947249585</t>
  </si>
  <si>
    <t>132301209</t>
  </si>
  <si>
    <t>Hloubení zapažených i nezapažených rýh šířky přes 600 do 2 000 mm  s urovnáním dna do předepsaného profilu a spádu v hornině tř. 4 Příplatek k cenám za lepivost horniny tř. 4</t>
  </si>
  <si>
    <t>547085378</t>
  </si>
  <si>
    <t>151101101</t>
  </si>
  <si>
    <t>Zřízení pažení a rozepření stěn rýh pro podzemní vedení pro všechny šířky rýhy  příložné pro jakoukoliv mezerovitost, hloubky do 2 m</t>
  </si>
  <si>
    <t>-408508434</t>
  </si>
  <si>
    <t>5,2*(2,05+2,58)/2*2+10,6*(1,72+1,6+1,7)/3*2+11*1,6*2 "patní drén v hlinité zemině</t>
  </si>
  <si>
    <t>151101111</t>
  </si>
  <si>
    <t>Odstranění pažení a rozepření stěn rýh pro podzemní vedení s uložením materiálu na vzdálenost do 3 m od kraje výkopu příložné, hloubky do 2 m</t>
  </si>
  <si>
    <t>-952070658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</si>
  <si>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</si>
  <si>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</si>
  <si>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-58379425</t>
  </si>
  <si>
    <t>doprava vhodné části zeminy z mezideponie na hráz (naložení z mezideponie je řešeno v rámci SO-03 Odstranění nánosů)</t>
  </si>
  <si>
    <t>násyp_výměna+násyp_koberec_PB</t>
  </si>
  <si>
    <t>162301151</t>
  </si>
  <si>
    <t>Vodorovné přemístění výkopku nebo sypaniny po suchu  na obvyklém dopravním prostředku, bez naložení výkopku, avšak se složením bez rozhrnutí z horniny tř. 5 až 7 na vzdálenost přes 50 do 500 m</t>
  </si>
  <si>
    <t>1216186866</t>
  </si>
  <si>
    <t>rozebrané_opevnění "odvoz původního opevnění na mezideponii k vytřídění</t>
  </si>
  <si>
    <t>rozebrané_opevnění*0,4 "odvoz vytříděné části původního opevnění z mezideponie zpět na hráz</t>
  </si>
  <si>
    <t>162306111</t>
  </si>
  <si>
    <t>Vodorovné přemístění výkopku bez naložení, avšak se složením  zemin schopných zúrodnění, na vzdálenost přes 100 do 500 m</t>
  </si>
  <si>
    <t>-134097790</t>
  </si>
  <si>
    <t>ornice*0,2 "přemístění na mezideponii</t>
  </si>
  <si>
    <t>ornice*0,2 "přemístění z mezideponie zpět k ohumusování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</si>
  <si>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</si>
  <si>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</si>
  <si>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932758244</t>
  </si>
  <si>
    <t>odvoz ze stavby na skládku, nebo trvalou deponii:</t>
  </si>
  <si>
    <t>ŠD400_bourání*0,35*1,7</t>
  </si>
  <si>
    <t>výkop_koberec*0,8 "80% v třídě těžitelnosti 4.</t>
  </si>
  <si>
    <t>výkop_drén-filtr_drén-obsyp_drén</t>
  </si>
  <si>
    <t>dovoz z lomu na stavbu:</t>
  </si>
  <si>
    <t>24</t>
  </si>
  <si>
    <t>162701109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</si>
  <si>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</si>
  <si>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-737132830</t>
  </si>
  <si>
    <t>za dalších 16 km - jemnozrnné zeminy na trvalou deponii</t>
  </si>
  <si>
    <t>792,053*16 'Přepočtené koeficientem množství</t>
  </si>
  <si>
    <t>25</t>
  </si>
  <si>
    <t>162701109.r</t>
  </si>
  <si>
    <t>-523319382</t>
  </si>
  <si>
    <t>za dalších 25 km - hrubozrnné zeminy a štěrk na skládku</t>
  </si>
  <si>
    <t>1668,487*25 'Přepočtené koeficientem množství</t>
  </si>
  <si>
    <t>26</t>
  </si>
  <si>
    <t>162701155</t>
  </si>
  <si>
    <t>Vodorovné přemístění výkopku nebo sypaniny po suchu  na obvyklém dopravním prostředku, bez naložení výkopku, avšak se složením bez rozhrnutí z horniny tř. 5 až 7 na vzdálenost přes 9 000 do 10 000 m</t>
  </si>
  <si>
    <t>-1191577540</t>
  </si>
  <si>
    <t>rozebrané_opevnění*0,6 "odvoz přebytečné části původního opevnění z mezideponie na skládku</t>
  </si>
  <si>
    <t>výkop_koberec*(0,15+0,05)</t>
  </si>
  <si>
    <t>27</t>
  </si>
  <si>
    <t>162701159</t>
  </si>
  <si>
    <t>Vodorovné přemístění výkopku nebo sypaniny po suchu  na obvyklém dopravním prostředku, bez naložení výkopku, avšak se složením bez rozhrnutí z horniny tř. 5 až 7 na vzdálenost Příplatek k ceně za každých dalších i započatých 1 000 m</t>
  </si>
  <si>
    <t>-2092075114</t>
  </si>
  <si>
    <t>rozebrané_opevnění*0,6 "odvoz přebytečné části původního opevnění z mezideponie na skládku, příplatek za dalších 25km</t>
  </si>
  <si>
    <t>914,496*25 'Přepočtené koeficientem množství</t>
  </si>
  <si>
    <t>28</t>
  </si>
  <si>
    <t>167101152</t>
  </si>
  <si>
    <t>Nakládání, skládání a překládání neulehlého výkopku nebo sypaniny  nakládání, množství přes 100 m3, z hornin tř. 5 až 7</t>
  </si>
  <si>
    <t>-1662179886</t>
  </si>
  <si>
    <t>rozebrané_opevnění "naložení vytříděné části původního opevnění z mezideponie pro odvoz zpět na hráz a přebytečné části pro odvoz na skládku</t>
  </si>
  <si>
    <t>29</t>
  </si>
  <si>
    <t>167103101</t>
  </si>
  <si>
    <t>Nakládání neulehlého výkopku z hromad  zeminy schopné zúrodnění</t>
  </si>
  <si>
    <t>167629275</t>
  </si>
  <si>
    <t>ornice*0,2 "naložení z mezideponie</t>
  </si>
  <si>
    <t>30</t>
  </si>
  <si>
    <t>171201201</t>
  </si>
  <si>
    <t>Uložení sypaniny  na skládky</t>
  </si>
  <si>
    <t>2035828947</t>
  </si>
  <si>
    <t>Hrubozrnné zeminy, štěrk a kamení:</t>
  </si>
  <si>
    <t>rozebrané_opevnění*0,6 "přebytečná část původního opevnění hráze</t>
  </si>
  <si>
    <t>31</t>
  </si>
  <si>
    <t>171201201.r</t>
  </si>
  <si>
    <t>308439722</t>
  </si>
  <si>
    <t>Jemnozrnné zeminy - položka je určena pro figuraci navážené zeminy na ploše zařízení (deponie) včetně zajištění evidence denního návozu odpadu</t>
  </si>
  <si>
    <t>171201211</t>
  </si>
  <si>
    <t>Poplatek za uložení stavebního odpadu na skládce (skládkovné) zeminy a kameniva zatříděného do Katalogu odpadů pod kódem 170 504</t>
  </si>
  <si>
    <t>-1912702544</t>
  </si>
  <si>
    <t>2582,983*1,7 'Přepočtené koeficientem množství</t>
  </si>
  <si>
    <t>33</t>
  </si>
  <si>
    <t>171201211.r</t>
  </si>
  <si>
    <t>Poplatek za dodávku (nákup) materiálu pro násypy stabilizační části hráze, včetně naložení, bez dopravy</t>
  </si>
  <si>
    <t>-1794096080</t>
  </si>
  <si>
    <t xml:space="preserve">násyp_stabilizační*1,7 </t>
  </si>
  <si>
    <t>34</t>
  </si>
  <si>
    <t>172103102</t>
  </si>
  <si>
    <t>Zřízení těsnícího jádra nebo těsnící vrstvy  zemních a kamenitých hrází přehradních a jiných vodních nádrží z hornin tř. 1 až 4, se zhutněním do 100 % PS - koef. C vodorovné šířky vrstvy přes 1 do 3 m</t>
  </si>
  <si>
    <t>719489951</t>
  </si>
  <si>
    <t xml:space="preserve">s ohledem na šířku vodorovné plochy vrstev násypu hráze do 3 m je položka určena jak pro hutněné násypy těsnícího jádra tak i pro přísyp stabilizační </t>
  </si>
  <si>
    <t>části hráze</t>
  </si>
  <si>
    <t>násyp_jádro</t>
  </si>
  <si>
    <t>138,8 "těsnící jádro</t>
  </si>
  <si>
    <t>1289,2 "stabilizační část</t>
  </si>
  <si>
    <t>35</t>
  </si>
  <si>
    <t>174101101</t>
  </si>
  <si>
    <t>Zásyp sypaninou z jakékoliv horniny  s uložením výkopku ve vrstvách se zhutněním jam, šachet, rýh nebo kolem objektů v těchto vykopávkách</t>
  </si>
  <si>
    <t>195587298</t>
  </si>
  <si>
    <t>36</t>
  </si>
  <si>
    <t>181006121</t>
  </si>
  <si>
    <t>Rozprostření zemin schopných zúrodnění  ve sklonu přes 1:5, tloušťka vrstvy do 0,10 m</t>
  </si>
  <si>
    <t>369028611</t>
  </si>
  <si>
    <t>ornice "ohumusování hráze</t>
  </si>
  <si>
    <t xml:space="preserve">(ornice*0,2-ornice*0,1)/0,1 "rozprostření přebytku sejmuté humózní vrstvy pod hrází </t>
  </si>
  <si>
    <t>37</t>
  </si>
  <si>
    <t>181411122</t>
  </si>
  <si>
    <t>Založení trávníku na půdě předem připravené plochy do 1000 m2 výsevem včetně utažení lučního na svahu přes 1:5 do 1:2</t>
  </si>
  <si>
    <t>-503398112</t>
  </si>
  <si>
    <t>38</t>
  </si>
  <si>
    <t>M</t>
  </si>
  <si>
    <t>00572470</t>
  </si>
  <si>
    <t>osivo směs travní univerzál</t>
  </si>
  <si>
    <t>kg</t>
  </si>
  <si>
    <t>2036503916</t>
  </si>
  <si>
    <t>ornice*2</t>
  </si>
  <si>
    <t>2082,6*0,025 'Přepočtené koeficientem množství</t>
  </si>
  <si>
    <t>39</t>
  </si>
  <si>
    <t>181951102</t>
  </si>
  <si>
    <t>Úprava pláně vyrovnáním výškových rozdílů  v hornině tř. 1 až 4 se zhutněním</t>
  </si>
  <si>
    <t>-1144397257</t>
  </si>
  <si>
    <t>oměřeno z přílohy C.3.1, D.4.1.2, D.4.2.1</t>
  </si>
  <si>
    <t>83,5*4,8+9*0,7/2+(27+5,2*1,8) "pláň cesty na hrázi</t>
  </si>
  <si>
    <t>182201101</t>
  </si>
  <si>
    <t>Svahování trvalých svahů do projektovaných profilů  s potřebným přemístěním výkopku při svahování násypů v jakékoliv hornině</t>
  </si>
  <si>
    <t>-2144326696</t>
  </si>
  <si>
    <t xml:space="preserve">viz příloha D.3, D.4.1.2 </t>
  </si>
  <si>
    <t>ornice+opevnění</t>
  </si>
  <si>
    <t>41</t>
  </si>
  <si>
    <t>R004</t>
  </si>
  <si>
    <t>Kopané sondy</t>
  </si>
  <si>
    <t>kus</t>
  </si>
  <si>
    <t>2020395448</t>
  </si>
  <si>
    <t>viz příloha D.1, C.3.1 - provedení kopaných sond v nádrži v předpolí hráze a na březích pro ověření skladby podloží a úrovně skalního podloží</t>
  </si>
  <si>
    <t>42</t>
  </si>
  <si>
    <t>R005</t>
  </si>
  <si>
    <t>Dodávka materiálu pro násyp těsnícího jádra hráze, včetně naložení a dovozu na stavbu</t>
  </si>
  <si>
    <t>-918285881</t>
  </si>
  <si>
    <t>viz příloha D.1, D.3; Součástí položky je:</t>
  </si>
  <si>
    <t>- zajištění materiálu do těsnícího jádra hráze, vyhovujícího požadavkům ČSN 75 2410 (malé vodní nádrže) v množství 138,8 m3</t>
  </si>
  <si>
    <t>- odkopávka a naložení v místě zemníku, doprava do místa uložení na hrázi včetně složení</t>
  </si>
  <si>
    <t xml:space="preserve">- odběr vzorku zemin a provedení laboratorních zkoušek min v rozsahu: </t>
  </si>
  <si>
    <t>Stanovení vlhkosti ČSN EN ISO 17892-1</t>
  </si>
  <si>
    <t>Stanovení zrnitosti ČSN EN ISO 17892-4</t>
  </si>
  <si>
    <t>Stanovení konzistenčních mezí ČSN EN ISO 17892-12</t>
  </si>
  <si>
    <t>Stanovení zdánlivé hustoty pevných částic ČSN EN ISO 17892-3</t>
  </si>
  <si>
    <t>Stanovení objemové hmotnosti ČSN EN ISO 17892-2,</t>
  </si>
  <si>
    <t>Stlačitelnost zemin dle ČSN EN ISO 17892-5</t>
  </si>
  <si>
    <t xml:space="preserve">Krabicová smyková zkouška dle ČSN CEN ISO/TS 17892-10 </t>
  </si>
  <si>
    <t>Zakládání</t>
  </si>
  <si>
    <t>43</t>
  </si>
  <si>
    <t>Trysková injektáž</t>
  </si>
  <si>
    <t>kpl</t>
  </si>
  <si>
    <t>1272831040</t>
  </si>
  <si>
    <t>viz příloha C.3.1, D.1, D.4.1.1, D.4.1.2</t>
  </si>
  <si>
    <t>součástí položky je dodání injekčního materiálu, vrty pro provedení tryskové injektáže, provedení tryskové injektáže, čerpání a odvoz zpětné suspenze</t>
  </si>
  <si>
    <t>Součástí položky je i technologický návrh vlastního provádění tryskové injektáže a návrh složení injekční směsi</t>
  </si>
  <si>
    <t>Plocha tryskové injektáže v tloušťce min. 0,2m v místě přesahů vrtů: 165m2</t>
  </si>
  <si>
    <t>Plocha tryskové injektáže v tloušťce min. 0,6m v místě přesahů vrtů: 130m2</t>
  </si>
  <si>
    <t>44</t>
  </si>
  <si>
    <t>R002</t>
  </si>
  <si>
    <t>Doprava mechanizace tryskové injektáže</t>
  </si>
  <si>
    <t>-320189057</t>
  </si>
  <si>
    <t xml:space="preserve">součástí položky je doprava nutné mechanizace pro provedení tryskové injektáže na stavbu, včetně odvozu ze stavby, zařízení staveniště </t>
  </si>
  <si>
    <t>pro tryskovou injektáž</t>
  </si>
  <si>
    <t>45</t>
  </si>
  <si>
    <t>R003</t>
  </si>
  <si>
    <t>Uložení zpětné suspenze tryskové injektáže na deponii</t>
  </si>
  <si>
    <t>-687396871</t>
  </si>
  <si>
    <t>46</t>
  </si>
  <si>
    <t>321311116</t>
  </si>
  <si>
    <t>Konstrukce vodních staveb z betonu přehrad, jezů a plavebních komor, spodní stavby vodních elektráren, jader přehrad, odběrných věží a výpustných zařízení, opěrných zdí, šachet, šachtic a ostatních konstrukcí prostého pro prostředí s mrazovými cykly tř. C 30/37</t>
  </si>
  <si>
    <t>-1539868585</t>
  </si>
  <si>
    <t xml:space="preserve">oměřeno z přílohy C.3.1, D.4.1.2, D.4.2.1 </t>
  </si>
  <si>
    <t>3*0,2*(16,3+6,0) "podkladní vrstva řídkého betonu pod těsnícím zámkem koberce na pravém břehu</t>
  </si>
  <si>
    <t xml:space="preserve">pi*(0,25*0,25-0,16*0,16)/4 "výplň mezikruží prostupu drénu stěnou vývaru </t>
  </si>
  <si>
    <t>47</t>
  </si>
  <si>
    <t>388995212.r</t>
  </si>
  <si>
    <t>Chránička kabelů z trub HDPE  přes DN 80 do DN 110</t>
  </si>
  <si>
    <t>1919789368</t>
  </si>
  <si>
    <t xml:space="preserve">viz příloha C.3.1, D.4.1.2, D.4.2.1 - položka je určena pro zřízení chráničky v koruně hráze, včetně zaslepení konců </t>
  </si>
  <si>
    <t>78</t>
  </si>
  <si>
    <t>Vodorovné konstrukce</t>
  </si>
  <si>
    <t>48</t>
  </si>
  <si>
    <t>452112111</t>
  </si>
  <si>
    <t>Osazení betonových dílců prstenců nebo rámů pod poklopy a mříže, výšky do 100 mm</t>
  </si>
  <si>
    <t>286029586</t>
  </si>
  <si>
    <t>49</t>
  </si>
  <si>
    <t>59224184</t>
  </si>
  <si>
    <t>prstenec šachtový vyrovnávací betonový 625x120x40mm</t>
  </si>
  <si>
    <t>744939966</t>
  </si>
  <si>
    <t>50</t>
  </si>
  <si>
    <t>457532111.r</t>
  </si>
  <si>
    <t>Filtrační vrstvy jakékoliv tloušťky a sklonu  z hrubého drceného kameniva se zhutněním do 10 pojezdů/m3, frakce od 4-8 mm</t>
  </si>
  <si>
    <t>-79909489</t>
  </si>
  <si>
    <t>viz příloha D.3, D.4.1.2 - obsyp patního drénu</t>
  </si>
  <si>
    <t>51</t>
  </si>
  <si>
    <t>457541111</t>
  </si>
  <si>
    <t>Filtrační vrstvy jakékoliv tloušťky a sklonu  ze štěrkodrti bez zhutnění, frakce od 0-22 do 0-63 mm</t>
  </si>
  <si>
    <t>543412876</t>
  </si>
  <si>
    <t>viz příloha D.1, D.3, D.4.1.2 materiál bude dovezen a ukládán přímo na návodní líc hráze, bez složení na mezideponii</t>
  </si>
  <si>
    <t>opevnění*0,2 "filtrační podsyp frakce 0-63mm</t>
  </si>
  <si>
    <t>52</t>
  </si>
  <si>
    <t>457572111.R</t>
  </si>
  <si>
    <t>Filtrační vrstvy jakékoliv tloušťky a sklonu  z těženého štěrkopísku se zhutněním do 10 pojezdů/m3, frakce od 0-22 mm</t>
  </si>
  <si>
    <t>2047419588</t>
  </si>
  <si>
    <t>viz příloha D.3, D.4.1.2 - filtrační vrstva patního drénu</t>
  </si>
  <si>
    <t>53</t>
  </si>
  <si>
    <t>462511270</t>
  </si>
  <si>
    <t>Zához z lomového kamene neupraveného záhozového  bez proštěrkování z terénu, hmotnosti jednotlivých kamenů do 200 kg</t>
  </si>
  <si>
    <t>1947528262</t>
  </si>
  <si>
    <t>viz příloha D.3, D.4.1.2  - materiál bude dovezen a ukládán přímo na návodní líc hráze, bez složení na mezideponii</t>
  </si>
  <si>
    <t>54</t>
  </si>
  <si>
    <t>462519002</t>
  </si>
  <si>
    <t>Zához z lomového kamene neupraveného záhozového  Příplatek k cenám za urovnání viditelných ploch záhozu z kamene, hmotnosti jednotlivých kamenů do 200 kg</t>
  </si>
  <si>
    <t>-1191316078</t>
  </si>
  <si>
    <t>viz příloha D.3, D.4.1.2</t>
  </si>
  <si>
    <t>32*1,165 "kamenná patka opevnění</t>
  </si>
  <si>
    <t>55</t>
  </si>
  <si>
    <t>464511122</t>
  </si>
  <si>
    <t>Pohoz dna nebo svahů jakékoliv tloušťky  z kamene záhozového z terénu, hmotnosti jednotlivých kamenů do 200 kg</t>
  </si>
  <si>
    <t>2109168734</t>
  </si>
  <si>
    <t>viz příloha D.3, D.4.1.2 - materiál bude dovezen a ukládán přímo na návodní líc hráze, bez složení na mezideponii</t>
  </si>
  <si>
    <t>Mezisoučet</t>
  </si>
  <si>
    <t>opevnění*0,4 -rozebrané_opevnění*0,4 "nově dodaný kamenný pohoz frakce 32-250mm</t>
  </si>
  <si>
    <t>56</t>
  </si>
  <si>
    <t>464511122.r</t>
  </si>
  <si>
    <t>Pohoz dna nebo svahů jakékoliv tloušťky  z kamene záhozového z terénu, hmotnosti jednotlivých kamenů do 200 kg - použití části původního opevnění</t>
  </si>
  <si>
    <t>1874354998</t>
  </si>
  <si>
    <t>viz příloha D.1, D.3, D.4.1.2 - kamenný pohoz frakce 32-250mm, bez dodávky materiálu</t>
  </si>
  <si>
    <t>rozebrané_opevnění*0,4 " vytříděná část v množství 40% z původního opevnění</t>
  </si>
  <si>
    <t>Komunikace pozemní</t>
  </si>
  <si>
    <t>57</t>
  </si>
  <si>
    <t>561021131</t>
  </si>
  <si>
    <t>Zřízení podkladu ze zeminy upravené hydraulickými pojivy vápnem, cementem nebo směsnými pojivy (materiál ve specifikaci) s rozprostřením, promísením, vlhčením, zhutněním a ošetřením vodou plochy přes 5 000 m2, tloušťka po zhutnění přes 150 do 200 mm</t>
  </si>
  <si>
    <t>-1730982869</t>
  </si>
  <si>
    <t>viz příloha D.3 - položka je určena pro zřízení těsnícího koberce hráze a výměny podloží v předpolí hráze z upravené zeminy vápnem</t>
  </si>
  <si>
    <t>753,7 "násyp výměny podloží v předpolí hráze</t>
  </si>
  <si>
    <t>699,6 "těsnící koberec na pravém břehu</t>
  </si>
  <si>
    <t>výpočtová plocha stanovena pro tl. vrstvy násypu 0,2 m v jednom pracovním kroku:</t>
  </si>
  <si>
    <t>(násyp_koberec_PB+násyp_výměna)/0,2</t>
  </si>
  <si>
    <t>58</t>
  </si>
  <si>
    <t>58530170</t>
  </si>
  <si>
    <t>vápno nehašené CL 90-Q pro úpravu zemin standardní</t>
  </si>
  <si>
    <t>-1660878802</t>
  </si>
  <si>
    <t>uvažováno použití vápna v množství 3% hmotnosti zeminy po zhutnění</t>
  </si>
  <si>
    <t>(násyp_koberec_PB+násyp_výměna)*1,7*0,03</t>
  </si>
  <si>
    <t>59</t>
  </si>
  <si>
    <t>564851111</t>
  </si>
  <si>
    <t>Podklad ze štěrkodrti ŠD  s rozprostřením a zhutněním, po zhutnění tl. 150 mm</t>
  </si>
  <si>
    <t>810148808</t>
  </si>
  <si>
    <t>83,5*3,5+9*0,7/2+(27+5,2*0,5)</t>
  </si>
  <si>
    <t>60</t>
  </si>
  <si>
    <t>564871111</t>
  </si>
  <si>
    <t>Podklad ze štěrkodrti ŠD  s rozprostřením a zhutněním, po zhutnění tl. 250 mm</t>
  </si>
  <si>
    <t>2017358096</t>
  </si>
  <si>
    <t>83,5*3,9+9*0,7/2+(27+5,2*0,9)</t>
  </si>
  <si>
    <t>61</t>
  </si>
  <si>
    <t>564871116.r</t>
  </si>
  <si>
    <t>Podklad ze štěrkodrti ŠD  s rozprostřením a zhutněním, po zhutnění tl. 310 mm</t>
  </si>
  <si>
    <t>2140826702</t>
  </si>
  <si>
    <t>83,5*4,5+9*0,7/2+(27+5,2*1,5)</t>
  </si>
  <si>
    <t>62</t>
  </si>
  <si>
    <t>565135111</t>
  </si>
  <si>
    <t>Asfaltový beton vrstva podkladní ACP 16 (obalované kamenivo střednězrnné - OKS)  s rozprostřením a zhutněním v pruhu šířky do 3 m, po zhutnění tl. 50 mm</t>
  </si>
  <si>
    <t>1932751138</t>
  </si>
  <si>
    <t>63</t>
  </si>
  <si>
    <t>573111113</t>
  </si>
  <si>
    <t>Postřik infiltrační PI z asfaltu silničního s posypem kamenivem, v množství 1,50 kg/m2</t>
  </si>
  <si>
    <t>1533988284</t>
  </si>
  <si>
    <t>64</t>
  </si>
  <si>
    <t>573231108</t>
  </si>
  <si>
    <t>Postřik spojovací PS bez posypu kamenivem ze silniční emulze, v množství 0,50 kg/m2</t>
  </si>
  <si>
    <t>11064137</t>
  </si>
  <si>
    <t>65</t>
  </si>
  <si>
    <t>577134111</t>
  </si>
  <si>
    <t>Asfaltový beton vrstva obrusná ACO 11 (ABS)  s rozprostřením a se zhutněním z nemodifikovaného asfaltu v pruhu šířky do 3 m tř. I, po zhutnění tl. 40 mm</t>
  </si>
  <si>
    <t>671560842</t>
  </si>
  <si>
    <t>83,5*3,0+9*0,7/2+27</t>
  </si>
  <si>
    <t>Trubní vedení</t>
  </si>
  <si>
    <t>66</t>
  </si>
  <si>
    <t>871313121</t>
  </si>
  <si>
    <t>Montáž kanalizačního potrubí z plastů z tvrdého PVC těsněných gumovým kroužkem v otevřeném výkopu ve sklonu do 20 % DN 160</t>
  </si>
  <si>
    <t>301214694</t>
  </si>
  <si>
    <t>viz příloha C.3.1, D.1, D.4.1.2, D.4.1.5</t>
  </si>
  <si>
    <t>68,8+11</t>
  </si>
  <si>
    <t>67</t>
  </si>
  <si>
    <t>28613213.r</t>
  </si>
  <si>
    <t>trubka drenážní perforovaná 220° PE-HD se spojkou DN 160 SN4</t>
  </si>
  <si>
    <t>121427534</t>
  </si>
  <si>
    <t>68,8-2,7+11</t>
  </si>
  <si>
    <t>68</t>
  </si>
  <si>
    <t>28611133</t>
  </si>
  <si>
    <t>trubka kanalizační PVC DN 160x3000 mm SN4</t>
  </si>
  <si>
    <t>-1938855573</t>
  </si>
  <si>
    <t>viz příloha D.1, D.4.1.2, D.4.1.5</t>
  </si>
  <si>
    <t>2,7</t>
  </si>
  <si>
    <t>69</t>
  </si>
  <si>
    <t>28611142</t>
  </si>
  <si>
    <t>trubka kanalizační PVC DN 250x5000 mm SN4</t>
  </si>
  <si>
    <t>1860099352</t>
  </si>
  <si>
    <t>2,1</t>
  </si>
  <si>
    <t>70</t>
  </si>
  <si>
    <t>28613281</t>
  </si>
  <si>
    <t>záslepka příslušenství drenážního systému DN 150</t>
  </si>
  <si>
    <t>-72154697</t>
  </si>
  <si>
    <t>viz příloha D.4.1.5</t>
  </si>
  <si>
    <t>1+1</t>
  </si>
  <si>
    <t>71</t>
  </si>
  <si>
    <t>28611360</t>
  </si>
  <si>
    <t>koleno kanalizace PVC KG 160x30°</t>
  </si>
  <si>
    <t>-366466885</t>
  </si>
  <si>
    <t>72</t>
  </si>
  <si>
    <t>28611359</t>
  </si>
  <si>
    <t>koleno kanalizace PVC KG 160x15°</t>
  </si>
  <si>
    <t>-1835124464</t>
  </si>
  <si>
    <t>73</t>
  </si>
  <si>
    <t>894411311</t>
  </si>
  <si>
    <t>Osazení železobetonových dílců pro šachty skruží rovných</t>
  </si>
  <si>
    <t>CS ÚRS 2018 01</t>
  </si>
  <si>
    <t>-1685382794</t>
  </si>
  <si>
    <t>1+2+2</t>
  </si>
  <si>
    <t>74</t>
  </si>
  <si>
    <t>59224160</t>
  </si>
  <si>
    <t>skruž kanalizační s ocelovými stupadly 100 x 25 x 12 cm</t>
  </si>
  <si>
    <t>1575540479</t>
  </si>
  <si>
    <t>75</t>
  </si>
  <si>
    <t>59224161</t>
  </si>
  <si>
    <t>skruž kanalizační s ocelovými stupadly 100 x 50 x 12 cm</t>
  </si>
  <si>
    <t>-1975102979</t>
  </si>
  <si>
    <t>76</t>
  </si>
  <si>
    <t>59224162</t>
  </si>
  <si>
    <t>skruž kanalizační s ocelovými stupadly 100 x 100 x 12 cm</t>
  </si>
  <si>
    <t>1003911149</t>
  </si>
  <si>
    <t>77</t>
  </si>
  <si>
    <t>59224348</t>
  </si>
  <si>
    <t>těsnění elastomerové pro spojení šachetních dílů DN 1000</t>
  </si>
  <si>
    <t>299405531</t>
  </si>
  <si>
    <t>894412411</t>
  </si>
  <si>
    <t>Osazení železobetonových dílců pro šachty skruží přechodových</t>
  </si>
  <si>
    <t>2059699001</t>
  </si>
  <si>
    <t>79</t>
  </si>
  <si>
    <t>59224312</t>
  </si>
  <si>
    <t>kónus šachetní betonový kapsové plastové stupadlo 100x62,5x58 cm</t>
  </si>
  <si>
    <t>-1166011787</t>
  </si>
  <si>
    <t>80</t>
  </si>
  <si>
    <t>894414111</t>
  </si>
  <si>
    <t>Osazení železobetonových dílců pro šachty skruží základových (dno)</t>
  </si>
  <si>
    <t>735237201</t>
  </si>
  <si>
    <t>81</t>
  </si>
  <si>
    <t>59224337</t>
  </si>
  <si>
    <t>dno betonové šachty kanalizační přímé 100x60x40 cm</t>
  </si>
  <si>
    <t>7101583</t>
  </si>
  <si>
    <t xml:space="preserve">položka je určena pro šachtové dno kompaktní, tloušťky stěny 15 cm, výšky 546mm, dle výpisu dílců kanalizačních šachet - příloha D.3. </t>
  </si>
  <si>
    <t>82</t>
  </si>
  <si>
    <t>899102112</t>
  </si>
  <si>
    <t>Osazení poklopů litinových a ocelových včetně rámů pro třídu zatížení A15, A50</t>
  </si>
  <si>
    <t>2086789955</t>
  </si>
  <si>
    <t>83</t>
  </si>
  <si>
    <t>28661932</t>
  </si>
  <si>
    <t>poklop šachtový litinový dno DN 600 pro třídu zatížení A15</t>
  </si>
  <si>
    <t>-1572465139</t>
  </si>
  <si>
    <t>84</t>
  </si>
  <si>
    <t>919726121</t>
  </si>
  <si>
    <t>Geotextilie netkaná pro ochranu, separaci nebo filtraci měrná hmotnost do 200 g/m2</t>
  </si>
  <si>
    <t>-2113908498</t>
  </si>
  <si>
    <t>83,5*4,8+9*0,7/2+(27+5,2*1,8) "parapláň</t>
  </si>
  <si>
    <t>(83,5+2*5,2)*(1+1) "přesahy</t>
  </si>
  <si>
    <t>85</t>
  </si>
  <si>
    <t>919735111</t>
  </si>
  <si>
    <t>Řezání stávajícího živičného krytu nebo podkladu  hloubky do 50 mm</t>
  </si>
  <si>
    <t>-195635229</t>
  </si>
  <si>
    <t>viz příloha D.1, C.3.1, D.4.1.2</t>
  </si>
  <si>
    <t>2*88+2*3</t>
  </si>
  <si>
    <t>86</t>
  </si>
  <si>
    <t>938902122</t>
  </si>
  <si>
    <t>Čištění nádrží, ploch dřevěných nebo betonových konstrukcí, potrubí  ploch betonových konstrukcí tlakovou vodou</t>
  </si>
  <si>
    <t>1677292303</t>
  </si>
  <si>
    <t>oměřeno z přílohy C.3.1, D.4.1.2, D.4.2.1  - očištění základové spáry těsnícího zámku koberce na pravém břehu</t>
  </si>
  <si>
    <t>3*(16,3+6,0)</t>
  </si>
  <si>
    <t>87</t>
  </si>
  <si>
    <t>961041211</t>
  </si>
  <si>
    <t>Bourání mostních konstrukcí základů z prostého betonu</t>
  </si>
  <si>
    <t>-140545185</t>
  </si>
  <si>
    <t xml:space="preserve">viz příloha C.3.1, D.4.1.2, D.4.2.1 - položka je určena pro odstranění betonových sloupků z hráze </t>
  </si>
  <si>
    <t>88</t>
  </si>
  <si>
    <t>977151127</t>
  </si>
  <si>
    <t>Jádrové vrty diamantovými korunkami do stavebních materiálů (železobetonu, betonu, cihel, obkladů, dlažeb, kamene) průměru přes 225 do 250 mm</t>
  </si>
  <si>
    <t>1818509455</t>
  </si>
  <si>
    <t>viz příloha  D.1, D.4.1.2, D.4.1.5</t>
  </si>
  <si>
    <t xml:space="preserve"> V cenách jsou započteny i náklady na rozměření, ukotvení vrtacího stroje, vrtání, opotřebení diamantových vrtacích korunek a spotřebu vody.</t>
  </si>
  <si>
    <t>89</t>
  </si>
  <si>
    <t>R006</t>
  </si>
  <si>
    <t>Prostupové těsnění pro plastové potrubí D160mm a otvor D250mm</t>
  </si>
  <si>
    <t>329267529</t>
  </si>
  <si>
    <t>997</t>
  </si>
  <si>
    <t>Přesun sutě</t>
  </si>
  <si>
    <t>90</t>
  </si>
  <si>
    <t>997006006</t>
  </si>
  <si>
    <t>Drcení stavebního odpadu z demolic  s dopravou na vzdálenost do 100 m a naložením do drtícího zařízení ze zdiva betonového</t>
  </si>
  <si>
    <t>-238262234</t>
  </si>
  <si>
    <t>viz příloha C.3.1, D.4.1.2, D.4.2.1 - položka je určena drcení betonových sloupků z hráze na max rozměry 40x40 cm</t>
  </si>
  <si>
    <t>20*(0,6*0,6*1,4)*2,4</t>
  </si>
  <si>
    <t>91</t>
  </si>
  <si>
    <t>997013801</t>
  </si>
  <si>
    <t>Poplatek za uložení stavebního odpadu na skládce (skládkovné) z prostého betonu zatříděného do Katalogu odpadů pod kódem 170 101</t>
  </si>
  <si>
    <t>-2064492679</t>
  </si>
  <si>
    <t>92</t>
  </si>
  <si>
    <t>997221561</t>
  </si>
  <si>
    <t>Vodorovná doprava suti  bez naložení, ale se složením a s hrubým urovnáním z kusových materiálů, na vzdálenost do 1 km</t>
  </si>
  <si>
    <t>773055664</t>
  </si>
  <si>
    <t>asfalt_bourání*0,03*2,4</t>
  </si>
  <si>
    <t>93</t>
  </si>
  <si>
    <t>997221569</t>
  </si>
  <si>
    <t>Vodorovná doprava suti  bez naložení, ale se složením a s hrubým urovnáním Příplatek k ceně za každý další i započatý 1 km přes 1 km</t>
  </si>
  <si>
    <t>-1904598352</t>
  </si>
  <si>
    <t>za dalších 30 km</t>
  </si>
  <si>
    <t>44,392*30 'Přepočtené koeficientem množství</t>
  </si>
  <si>
    <t>94</t>
  </si>
  <si>
    <t>997223845</t>
  </si>
  <si>
    <t>Poplatek za uložení stavebního odpadu na skládce (skládkovné) asfaltového bez obsahu dehtu zatříděného do Katalogu odpadů pod kódem 170 302</t>
  </si>
  <si>
    <t>1084171105</t>
  </si>
  <si>
    <t>998</t>
  </si>
  <si>
    <t>Přesun hmot</t>
  </si>
  <si>
    <t>95</t>
  </si>
  <si>
    <t>998321011</t>
  </si>
  <si>
    <t>Přesun hmot pro objekty hráze přehradní zemní a kamenité  dopravní vzdálenost do 500 m</t>
  </si>
  <si>
    <t>509783992</t>
  </si>
  <si>
    <t>bednění_desky</t>
  </si>
  <si>
    <t>3,82</t>
  </si>
  <si>
    <t>bednění_kce</t>
  </si>
  <si>
    <t>272,333</t>
  </si>
  <si>
    <t>bet_kapsy</t>
  </si>
  <si>
    <t>0,049</t>
  </si>
  <si>
    <t>bourání_bet</t>
  </si>
  <si>
    <t>3,352</t>
  </si>
  <si>
    <t>bourání_ŽB</t>
  </si>
  <si>
    <t>6,447</t>
  </si>
  <si>
    <t>délka_spar_P2</t>
  </si>
  <si>
    <t>158,3</t>
  </si>
  <si>
    <t>kácení_30</t>
  </si>
  <si>
    <t>ks</t>
  </si>
  <si>
    <t>SO-02 - Rekonstrukce sdruženého objektu</t>
  </si>
  <si>
    <t>kácení_50</t>
  </si>
  <si>
    <t>L45x30x4_zarážky</t>
  </si>
  <si>
    <t>0,4</t>
  </si>
  <si>
    <t>L60x40x5_rám</t>
  </si>
  <si>
    <t>17,822</t>
  </si>
  <si>
    <t>lešení</t>
  </si>
  <si>
    <t>260</t>
  </si>
  <si>
    <t>PLO40x3_kotvy</t>
  </si>
  <si>
    <t>7,8</t>
  </si>
  <si>
    <t>rep_příplatek_P1</t>
  </si>
  <si>
    <t>41,883</t>
  </si>
  <si>
    <t>reprofilace_P1</t>
  </si>
  <si>
    <t>598,427</t>
  </si>
  <si>
    <t>reprofilace_P4</t>
  </si>
  <si>
    <t>77,759</t>
  </si>
  <si>
    <t>rozebraný_zához</t>
  </si>
  <si>
    <t>10,468</t>
  </si>
  <si>
    <t>schody</t>
  </si>
  <si>
    <t>97</t>
  </si>
  <si>
    <t>spára_P3</t>
  </si>
  <si>
    <t>10,9</t>
  </si>
  <si>
    <t>spárování_P2</t>
  </si>
  <si>
    <t>21,775</t>
  </si>
  <si>
    <t>ŠD200</t>
  </si>
  <si>
    <t>113,6</t>
  </si>
  <si>
    <t>tryskání_lávka</t>
  </si>
  <si>
    <t>37,23</t>
  </si>
  <si>
    <t>U140</t>
  </si>
  <si>
    <t>2,48</t>
  </si>
  <si>
    <t>U300</t>
  </si>
  <si>
    <t>U80_drážky</t>
  </si>
  <si>
    <t>50,32</t>
  </si>
  <si>
    <t>33,4</t>
  </si>
  <si>
    <t>výkop_sjezd_kádiště</t>
  </si>
  <si>
    <t>273,2</t>
  </si>
  <si>
    <t>zásyp_hráz</t>
  </si>
  <si>
    <t>32,4</t>
  </si>
  <si>
    <t>zásyp_sjezd</t>
  </si>
  <si>
    <t>8,4</t>
  </si>
  <si>
    <t>zásyp_výměna</t>
  </si>
  <si>
    <t>52,8</t>
  </si>
  <si>
    <t xml:space="preserve">    6 - Úpravy povrchů, podlahy a osazování výplní</t>
  </si>
  <si>
    <t>PSV - Práce a dodávky PSV</t>
  </si>
  <si>
    <t xml:space="preserve">    711 - Izolace proti vodě, vlhkosti a plynům</t>
  </si>
  <si>
    <t xml:space="preserve">    767 - Konstrukce zámečnické</t>
  </si>
  <si>
    <t xml:space="preserve">    789 - Povrchové úpravy ocelových konstrukcí a technologických zařízení</t>
  </si>
  <si>
    <t>111211131</t>
  </si>
  <si>
    <t>Pálení větví stromů se snášením na hromady  listnatých v rovině nebo ve svahu do 1:3, průměru kmene do 30 cm</t>
  </si>
  <si>
    <t>-1390496429</t>
  </si>
  <si>
    <t>111211132</t>
  </si>
  <si>
    <t>Pálení větví stromů se snášením na hromady  listnatých v rovině nebo ve svahu do 1:3, průměru kmene přes 30 cm</t>
  </si>
  <si>
    <t>-1568776165</t>
  </si>
  <si>
    <t>112151012</t>
  </si>
  <si>
    <t>Pokácení stromu volné v celku s odřezáním kmene a s odvětvením průměru kmene přes 200 do 300 mm</t>
  </si>
  <si>
    <t>-1938910695</t>
  </si>
  <si>
    <t>viz přílohy C.3.1, C.3.2, D.1</t>
  </si>
  <si>
    <t>112151014</t>
  </si>
  <si>
    <t>Pokácení stromu volné v celku s odřezáním kmene a s odvětvením průměru kmene přes 400 do 500 mm</t>
  </si>
  <si>
    <t>575816872</t>
  </si>
  <si>
    <t>112201132</t>
  </si>
  <si>
    <t>Odstranění pařezu na svahu přes 1:5 do 1:2 o průměru pařezu na řezné ploše přes 200 do 300 mm</t>
  </si>
  <si>
    <t>-1238777919</t>
  </si>
  <si>
    <t>112201134</t>
  </si>
  <si>
    <t>Odstranění pařezu na svahu přes 1:5 do 1:2 o průměru pařezu na řezné ploše přes 400 do 500 mm</t>
  </si>
  <si>
    <t>480225980</t>
  </si>
  <si>
    <t>-206198370</t>
  </si>
  <si>
    <t>viz příloha D.1, D.4.2.1, D.4.2.2, D.4.2.3</t>
  </si>
  <si>
    <t>(0,5+1)/2*(3,555+2,07+3,680)*1,5 "rozebrání opevnění v místě výkopu tlumícího prahu</t>
  </si>
  <si>
    <t>1483727979</t>
  </si>
  <si>
    <t>viz příloha D.1,D.3, D.4.2.1, D.4.2.2, D.4.2.3 - výkop pod úrovní výkopu řešeného v SO-01</t>
  </si>
  <si>
    <t>-1156423178</t>
  </si>
  <si>
    <t>898764444</t>
  </si>
  <si>
    <t>viz příloha D.1, D.3 D.4.2.1, D.4.2.2, D.4.2.3</t>
  </si>
  <si>
    <t>273,2 "výkop v prostoru sjezdu ke kádišti, schodišť a kádiště</t>
  </si>
  <si>
    <t>pro výkop je uvažováno 80% v hornině třídy těžitelnosti 4., 15% v třídě těžitelnosti 5., a 5% v třídě těžitelnosti 6.</t>
  </si>
  <si>
    <t>výkop_sjezd_kádiště*0,8</t>
  </si>
  <si>
    <t>1203814656</t>
  </si>
  <si>
    <t>1766870468</t>
  </si>
  <si>
    <t>pro výkop v prostoru sjezdu a kádiště je uvažováno 80% v hornině třídy těžitelnosti 4., 15% v třídě těžitelnosti 5., a 5% v třídě těžitelnosti 6.</t>
  </si>
  <si>
    <t>výkop_sjezd_kádiště*0,15</t>
  </si>
  <si>
    <t>-2116012676</t>
  </si>
  <si>
    <t>výkop_sjezd_kádiště*0,05</t>
  </si>
  <si>
    <t>162201102</t>
  </si>
  <si>
    <t>Vodorovné přemístění výkopku nebo sypaniny po suchu  na obvyklém dopravním prostředku, bez naložení výkopku, avšak se složením bez rozhrnutí z horniny tř. 1 až 4 na vzdálenost přes 20 do 50 m</t>
  </si>
  <si>
    <t>-167401855</t>
  </si>
  <si>
    <t>přemístění vhodné části výkopku do místa dočasného uložení a zpět do zásypu</t>
  </si>
  <si>
    <t>(zásyp_sjezd+zásyp_hráz)*2</t>
  </si>
  <si>
    <t>842837231</t>
  </si>
  <si>
    <t>dovoz vhodné jemnozrnné zeminy z mezideponie (naložení je zahrnuto v SO-03 odstranění nánosů)</t>
  </si>
  <si>
    <t>-355566488</t>
  </si>
  <si>
    <t>výkop_hráz-zásyp_hráz</t>
  </si>
  <si>
    <t>výkop_sjezd_kádiště*0,8-zásyp_sjezd "80% v třídě těžitelnosti 4.</t>
  </si>
  <si>
    <t>1853733282</t>
  </si>
  <si>
    <t>za dalších 25 km - hrubozrnné zeminy a štěrk</t>
  </si>
  <si>
    <t>211,16*25 'Přepočtené koeficientem množství</t>
  </si>
  <si>
    <t>-206703294</t>
  </si>
  <si>
    <t>výkop_sjezd_kádiště*(0,15+0,05)</t>
  </si>
  <si>
    <t>-690526279</t>
  </si>
  <si>
    <t>54,64*25 'Přepočtené koeficientem množství</t>
  </si>
  <si>
    <t>167101102</t>
  </si>
  <si>
    <t>Nakládání, skládání a překládání neulehlého výkopku nebo sypaniny  nakládání, množství přes 100 m3, z hornin tř. 1 až 4</t>
  </si>
  <si>
    <t>-2121781285</t>
  </si>
  <si>
    <t>zásyp_sjezd+zásyp_hráz</t>
  </si>
  <si>
    <t>1436540646</t>
  </si>
  <si>
    <t>výkop_sjezd_kádiště-zásyp_sjezd</t>
  </si>
  <si>
    <t>495483005</t>
  </si>
  <si>
    <t>265,8*1,7 'Přepočtené koeficientem množství</t>
  </si>
  <si>
    <t>-262861925</t>
  </si>
  <si>
    <t>viz příloha D.1, D.3, D.4.2.1, D.4.2.2, D.4.2.3 - zásyp pod úrovní výkopu řešeného v SO-01</t>
  </si>
  <si>
    <t>891012095</t>
  </si>
  <si>
    <t xml:space="preserve">8,4 "zásyp původním materiálem v prostoru sjezdu ke kádišti a schodišť </t>
  </si>
  <si>
    <t>52,8 "zásyp jemnozrnným materiálem (výměna podloží) v prostoru kádiště</t>
  </si>
  <si>
    <t>273351121</t>
  </si>
  <si>
    <t>Bednění základů desek zřízení</t>
  </si>
  <si>
    <t>-244570108</t>
  </si>
  <si>
    <t>viz příloha D.1, D.4.2.1, D.4.2.2, D.4.2.3, D.4.2.6</t>
  </si>
  <si>
    <t>sdružený objekt</t>
  </si>
  <si>
    <t>4,6*0,1 "pokladní deska tlumícího prahu</t>
  </si>
  <si>
    <t>schodiště k vývaru</t>
  </si>
  <si>
    <t>0,1*(2*(0,55+1,65)+2*(0,5+1,7)+2*(0,5+1,8)) "podkladní deska základů</t>
  </si>
  <si>
    <t>schodiště ke kádišti dolní</t>
  </si>
  <si>
    <t>0,1*(0,5+2*(2+0,5+0,7)) "podkladní deska základu</t>
  </si>
  <si>
    <t>schodiště ke kádišti horní</t>
  </si>
  <si>
    <t>0,1*(2*(0,55+2,8)+2*(0,5+2,8)) "podkladní deska základů</t>
  </si>
  <si>
    <t>273351122</t>
  </si>
  <si>
    <t>Bednění základů desek odstranění</t>
  </si>
  <si>
    <t>-1553461578</t>
  </si>
  <si>
    <t>321321116.r1</t>
  </si>
  <si>
    <t>Konstrukce vodních staveb z betonu přehrad, jezů a plavebních komor, spodní stavby vodních elektráren, jader přehrad, odběrných věží a výpustných zařízení, opěrných zdí, šachet, šachtic a ostatních konstrukcí železového tř. C 30/37 (konzistence S2)</t>
  </si>
  <si>
    <t>68296145</t>
  </si>
  <si>
    <t>1,6*0,2*(2*6,25)+1*(39-3)*0,155*0,31/2 "deska schodiště</t>
  </si>
  <si>
    <t>2*(0,2*5,6+(17-1)*0,155*0,31/2) "deska schodiště</t>
  </si>
  <si>
    <t>2,6*0,2*3,477+2*(12-1)*0,155*0,31/2 "deska schodiště</t>
  </si>
  <si>
    <t>321321116.r2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</si>
  <si>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 (konzistence S3)</t>
  </si>
  <si>
    <t>1435768886</t>
  </si>
  <si>
    <t>(0,5*0,42+0,5*0,42+0,5*0,5)*5,4  "postranní křídla a středový pilíř spodní výpusti</t>
  </si>
  <si>
    <t>2*(1*0,75*0,96-pi*0,3*0,3/4*0,96-pi*0,08*0,08/4*0,96) "prostup pro potrubí spod. výp.</t>
  </si>
  <si>
    <t>2*(0,51*7,547*0,8) "nové zhlaví stěn skluzu</t>
  </si>
  <si>
    <t>2*0,6*4,6-0,8*0,6*0,4+2*(0,3*0,27/2*0,6) "tlumící práh vývaru</t>
  </si>
  <si>
    <t>2*(0,2*0,68/2+0,2*0,1)*0,2+2*(0,2*0,14/2+0,2*0,1)*0,2 "zabetonování vysekaných kapes úchytu ovládací tyče</t>
  </si>
  <si>
    <t>1,6*(0,85*0,35+2*(0,85*0,3)) "základ schodiště</t>
  </si>
  <si>
    <t>2*0,3*0,3*(13,17+0,35)  "schodnice</t>
  </si>
  <si>
    <t>0,3*2*0,85  "základ schodiště</t>
  </si>
  <si>
    <t>2,6*(0,85*0,35+0,85*0,3) "základ schodiště</t>
  </si>
  <si>
    <t>2*0,3*0,3*(3,812+0,35)  "schodnice</t>
  </si>
  <si>
    <t>kádišťové stěny</t>
  </si>
  <si>
    <t>0,5*(0,35*1+5,0*(1+2,6)/2+(0,727+0,901)/2*2,6+(6,259+6,434)/2*2,6)</t>
  </si>
  <si>
    <t>(1,8*0,5-0,3*0,25)*(((6+0,5)+6,76)/2+((3,185+0,5)+3,960)/2)</t>
  </si>
  <si>
    <t>0,5*((1,9+1,759)/2*(2,6+(1,5+0,3))/2+2,35*(1,5+0,3))</t>
  </si>
  <si>
    <t>321351010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</si>
  <si>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</si>
  <si>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1158552208</t>
  </si>
  <si>
    <t>((0,5+2*0,42)+(0,5+2*0,42)+3*0,5)*5,4  "postranní křídla a středový pilíř spodní výpusti</t>
  </si>
  <si>
    <t>4*(1*0,75) "prostup pro potrubí spod. výp.</t>
  </si>
  <si>
    <t>2*(2*0,51+0,8)*7,547+2*(0,222*0,8)+2*(0,8*7,547) "nové zhlaví stěn skluzu, včetně záklopu šikmé plochy shora</t>
  </si>
  <si>
    <t>2*4,6+(2,07+4)/2*0,8+2*0,8*0,6+2*(0,3*0,27/2) "tlumící práh vývaru</t>
  </si>
  <si>
    <t>2*(0,2*(0,68+0,1))+2*(0,2*(0,14+0,1)) "zabetonování vysekaných kapes úchytu ovládací tyče</t>
  </si>
  <si>
    <t>(2*(1,6+0,35)+4*(1,6+0,3))*0,85 "základ schodiště</t>
  </si>
  <si>
    <t>2*(0,3+0,3)*(13,17+0,35)+0,5*(13,17+0,35)+4*0,5*0,3  "schodnice, včetně záklopu šikmé plochy shora</t>
  </si>
  <si>
    <t>(39-3)*1*0,15 "stupně</t>
  </si>
  <si>
    <t>(0,3+2*2)*0,85 "základ schodiště</t>
  </si>
  <si>
    <t>(17-2)*2*0,15 "stupně</t>
  </si>
  <si>
    <t>(2*(2,6+0,35)+2*(2,6+0,3))*0,85 "základ schodiště</t>
  </si>
  <si>
    <t>2*(0,3+0,3+0,5)*(3,812+0,35)+4*0,5*0,3  "schodnice, včetně záklopu šikmé plochy shora</t>
  </si>
  <si>
    <t>(12-2)*2*0,15 "stupně</t>
  </si>
  <si>
    <t>(2*0,35*1+2*5,0*(1+2,6)/2+(0,727+0,901)*2,6+(6,259+6,434)*2,6)+0,5*(2,6+1)+(5,081+(0,727+0,901)/2+(6,259+6,434)/2)*0,5</t>
  </si>
  <si>
    <t>(3,96+3,185+6,76+6)*(1,8+0,25)+1,8*(0,5+0,5)</t>
  </si>
  <si>
    <t>((1,9+1,759)*(2,6+(1,5+0,3))/2+2*2,35*(1,5+0,3))+2,397*0,5</t>
  </si>
  <si>
    <t>321352010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</si>
  <si>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</si>
  <si>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-1880459689</t>
  </si>
  <si>
    <t>321366111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</si>
  <si>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</si>
  <si>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271480122</t>
  </si>
  <si>
    <t>viz příloha D.4.2.6</t>
  </si>
  <si>
    <t>(62,9+861,6)*0,001</t>
  </si>
  <si>
    <t>321368211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</si>
  <si>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svařované sítě z ocelových tažených drátů jakéhokoliv druhu oceli jakéhokoliv průměru a roztečí</t>
  </si>
  <si>
    <t>568157125</t>
  </si>
  <si>
    <t>3986,6*0,001</t>
  </si>
  <si>
    <t>R025</t>
  </si>
  <si>
    <t>Oprava výztuže v místě prostupu spodních výpustí</t>
  </si>
  <si>
    <t>-424552753</t>
  </si>
  <si>
    <t>položka je určena pro obnovu poškozené výztuže v místě bouraného prostupu pro spodní výpusti, počet a množství prutů betonářské výztuže dle</t>
  </si>
  <si>
    <t xml:space="preserve"> zjištěného stavu po vybourání otvorů s předpokladem ø14 á 200mm</t>
  </si>
  <si>
    <t>434121426</t>
  </si>
  <si>
    <t>Osazování schodišťových stupňů železobetonových  s vyspárováním styčných spár, s provizorním dřevěným zábradlím a dočasným zakrytím stupnic prkny na desku, stupňů drsných</t>
  </si>
  <si>
    <t>1836657445</t>
  </si>
  <si>
    <t>12*2+17*2+39*1</t>
  </si>
  <si>
    <t>59373786</t>
  </si>
  <si>
    <t>stupeň schodišťový betonový univerzální dl. 98 cm</t>
  </si>
  <si>
    <t>1307444656</t>
  </si>
  <si>
    <t>viz příloha D.1, D.4.2.1, D.4.2.2, D.4.2.3 - prefabrikované schodišťové bloky s protiskluzovou úpravou pískovaný proužek, třída betonu min. C35/45 XF3</t>
  </si>
  <si>
    <t>24551124</t>
  </si>
  <si>
    <t>tmel lepící na bázi tekutého lože</t>
  </si>
  <si>
    <t>-990180430</t>
  </si>
  <si>
    <t>mrazuvzdorný flexibilní tmel pro osazení schodišťových stupňu - spotřeba 6 kg / m2</t>
  </si>
  <si>
    <t>schody*(0,35+0,15)*6</t>
  </si>
  <si>
    <t>452311171.r1</t>
  </si>
  <si>
    <t>Podkladní a zajišťovací konstrukce z betonu prostého v otevřeném výkopu desky pod potrubí, stoky a drobné objekty z betonu tř. C 30/37 (konzistence S3)</t>
  </si>
  <si>
    <t>-662180013</t>
  </si>
  <si>
    <t>0,7*4,6*0,1 "pokladní deska tlumícího prahu</t>
  </si>
  <si>
    <t>0,1*(0,55*1,65+0,5*1,7+0,5*1,8) "podkladní deska základů</t>
  </si>
  <si>
    <t>0,5*(2+0,5+0,7)*0,1 "podkladní deska základu</t>
  </si>
  <si>
    <t>0,1*(0,55*2,8+0,5*2,8) "podkladní deska základů</t>
  </si>
  <si>
    <t>452311171.r2</t>
  </si>
  <si>
    <t>Podkladní a zajišťovací konstrukce z betonu prostého v otevřeném výkopu desky pod potrubí, stoky a drobné objekty z betonu tř. C 30/37 (konzistence S5)</t>
  </si>
  <si>
    <t>-151126791</t>
  </si>
  <si>
    <t xml:space="preserve">viz příloha D.1, D.4.2.1, D.4.2.2, D.4.2.3, D.4.2.6 </t>
  </si>
  <si>
    <t>0,1*(1,9*(5,691+(0,901+0,727)/2+(6,434+6,259)/2+(1,9+1,759)/2+(6,760+6)/2+(3,960+3,695)/2+1)+1*(3,2+(2-1)))</t>
  </si>
  <si>
    <t>462512370</t>
  </si>
  <si>
    <t>Zához z lomového kamene neupraveného záhozového  s proštěrkováním z terénu, hmotnosti jednotlivých kamenů přes 200 do 500 kg</t>
  </si>
  <si>
    <t>234317312</t>
  </si>
  <si>
    <t>viz příloha D.1, D.4.2.1, D.4.2.2, D.4.2.3 - doplnění 60%</t>
  </si>
  <si>
    <t>6*0,9*(2,07+3,555+3,680)*0,6</t>
  </si>
  <si>
    <t>462512370.r</t>
  </si>
  <si>
    <t>2637701</t>
  </si>
  <si>
    <t>viz příloha D.1, D.4.2.1, D.4.2.2, D.4.2.3 - použití rozebraného opevnění</t>
  </si>
  <si>
    <t>462519003</t>
  </si>
  <si>
    <t>Zához z lomového kamene neupraveného záhozového  Příplatek k cenám za urovnání viditelných ploch záhozu z kamene, hmotnosti jednotlivých kamenů přes 200 do 500 kg</t>
  </si>
  <si>
    <t>-589077939</t>
  </si>
  <si>
    <t>viz příloha D.1, D.4.2.1, D.4.2.2, D.4.2.3 - sjednocení a srovnání povrchu při použití nového a stávajícího materiálu</t>
  </si>
  <si>
    <t>6*(2,07+3,555+3,680)</t>
  </si>
  <si>
    <t>463212111</t>
  </si>
  <si>
    <t>Rovnanina z lomového kamene upraveného, tříděného  jakékoliv tloušťky rovnaniny s vyklínováním spár a dutin úlomky kamene</t>
  </si>
  <si>
    <t>1555368211</t>
  </si>
  <si>
    <t>0,6*(0,7+1,9)/2*(18,360+3,835)+(0+1,1)/2*3,45+(2,1+0,7)/2*3,025</t>
  </si>
  <si>
    <t>564861111</t>
  </si>
  <si>
    <t>Podklad ze štěrkodrti ŠD  s rozprostřením a zhutněním, po zhutnění tl. 200 mm</t>
  </si>
  <si>
    <t>1050504345</t>
  </si>
  <si>
    <t>4*18,7+31,7+4*(2,6+0,95)/2 "sjezd ke kádišti</t>
  </si>
  <si>
    <t>564871116</t>
  </si>
  <si>
    <t>Podklad ze štěrkodrti ŠD  s rozprostřením a zhutněním, po zhutnění tl. 300 mm</t>
  </si>
  <si>
    <t>1381817151</t>
  </si>
  <si>
    <t>(2,6+1,863)/2*2+(2,415+3,025)/2*2 "podesta schodiště ke kádišti</t>
  </si>
  <si>
    <t>(3,695-0,5+0,901-0,5)/2*2,35+(3,65+1,9)/2*6 "kádiště</t>
  </si>
  <si>
    <t>ŠD300</t>
  </si>
  <si>
    <t>Úpravy povrchů, podlahy a osazování výplní</t>
  </si>
  <si>
    <t>628611102</t>
  </si>
  <si>
    <t>Nátěr mostních betonových konstrukcí  epoxidový 2x ochranný nepružný OS-B</t>
  </si>
  <si>
    <t>-38949453</t>
  </si>
  <si>
    <t>viz příloha D.1, D.4.2.1, D.4.2.2, D.4.2.3, D.4.2.6 - dle skladby "P1", stěrka s funkcí hydroizolace proti vlhkosti i tlakové vodě</t>
  </si>
  <si>
    <t>4*(1*0,75)+5,4*(2*(2*0,42+0,5)+3*0,5) "sjednocení povrchu pro zabetonované prostupy výpustí a přibetonované křídla a pilíř šachty spodní výpusti</t>
  </si>
  <si>
    <t>2*(0,8+0,51)*7,55 "sjednocení povrchu nového zhlaví stěn skluzu</t>
  </si>
  <si>
    <t>852241122</t>
  </si>
  <si>
    <t>Montáž potrubí z trub litinových tlakových přírubových  normálních délek v otevřeném výkopu, kanálu nebo v šachtě DN 80</t>
  </si>
  <si>
    <t>-1882323760</t>
  </si>
  <si>
    <t>1,5+0,2</t>
  </si>
  <si>
    <t>857352122</t>
  </si>
  <si>
    <t>Montáž litinových tvarovek na potrubí litinovém tlakovém jednoosých na potrubí z trub přírubových v otevřeném výkopu, kanálu nebo v šachtě DN 200</t>
  </si>
  <si>
    <t>1083294326</t>
  </si>
  <si>
    <t>55253664</t>
  </si>
  <si>
    <t>příruba zaslepovací litinová vodovodní PN 10/16 X-kus DN 200</t>
  </si>
  <si>
    <t>-189633928</t>
  </si>
  <si>
    <t xml:space="preserve">viz příloha D.1, D.4.2.1, D.4.2.2, D.4.2.3 </t>
  </si>
  <si>
    <t>Nerez potrubí D84x2mm</t>
  </si>
  <si>
    <t>9618685</t>
  </si>
  <si>
    <t>R007</t>
  </si>
  <si>
    <t>Navařovací příruba DN80mm</t>
  </si>
  <si>
    <t>-1065846993</t>
  </si>
  <si>
    <t>R009</t>
  </si>
  <si>
    <t>Svařování prvků nerez potrubí DN80</t>
  </si>
  <si>
    <t>2040391880</t>
  </si>
  <si>
    <t>položka je určena pro kompletní výrobu potrubí svařovaného z nerezových trubek a přírub DN80 PN10</t>
  </si>
  <si>
    <t>včetně dodání a navaření návarků výšky 40mm, včetně zpracování dílenské dokumentace</t>
  </si>
  <si>
    <t>852371122</t>
  </si>
  <si>
    <t>Montáž potrubí z trub litinových tlakových přírubových  normálních délek v otevřeném výkopu, kanálu nebo v šachtě DN 300</t>
  </si>
  <si>
    <t>560107235</t>
  </si>
  <si>
    <t>Nerez potrubí DN306x3mm</t>
  </si>
  <si>
    <t>646334565</t>
  </si>
  <si>
    <t>(1,5+0,2)*2</t>
  </si>
  <si>
    <t>Navařovací příruba DN300mm</t>
  </si>
  <si>
    <t>-1866653358</t>
  </si>
  <si>
    <t>2*2</t>
  </si>
  <si>
    <t>R008</t>
  </si>
  <si>
    <t>svařování prvků nerez potrubí DN300</t>
  </si>
  <si>
    <t>1186542991</t>
  </si>
  <si>
    <t>položka je určena pro kompletní výrobu potrubí svařovaného z nerezových trubek a přírub DN300 PN10</t>
  </si>
  <si>
    <t>891241222</t>
  </si>
  <si>
    <t>Montáž vodovodních armatur na potrubí šoupátek nebo klapek uzavíracích v šachtách s ručním kolečkem DN 80</t>
  </si>
  <si>
    <t>-1064614283</t>
  </si>
  <si>
    <t>42224052.r</t>
  </si>
  <si>
    <t>šoupátko přírubové ze ŠL třmenové PN 10 těsnící sedlo ocel/ocel DN 80x280mm</t>
  </si>
  <si>
    <t>1762235448</t>
  </si>
  <si>
    <t>R1011</t>
  </si>
  <si>
    <t>Šroub se šestihrannou hlavou M16x70 nerezový A2 (pro příruby do DN125 PN16)</t>
  </si>
  <si>
    <t>45905026</t>
  </si>
  <si>
    <t>8*2</t>
  </si>
  <si>
    <t>R1012</t>
  </si>
  <si>
    <t>Matka šestihranná M16 nerezová A2 (pro příruby do DN125 PN16)</t>
  </si>
  <si>
    <t>1000866146</t>
  </si>
  <si>
    <t>891351811</t>
  </si>
  <si>
    <t>Demontáž vodovodních armatur na potrubí šoupátek nebo klapek uzavíracích v otevřeném výkopu nebo v šachtách DN 200</t>
  </si>
  <si>
    <t>1337023926</t>
  </si>
  <si>
    <t>viz příloha D.1, D.4.2.1, D.4.2.2, D.4.2.3 - demontáž uzávěru, včetně ovládací tyče, včetně vtokového česlicového koše</t>
  </si>
  <si>
    <t>891371222</t>
  </si>
  <si>
    <t>Montáž vodovodních armatur na potrubí šoupátek nebo klapek uzavíracích v šachtách s ručním kolečkem DN 300</t>
  </si>
  <si>
    <t>838507608</t>
  </si>
  <si>
    <t>42224038.r</t>
  </si>
  <si>
    <t>šoupátko přírubové ze ŠL třmenové PN 10 těsnící sedlo ocel/ocel DN 300x270mm</t>
  </si>
  <si>
    <t>-614934857</t>
  </si>
  <si>
    <t>R1031</t>
  </si>
  <si>
    <t>Šroub se šestihrannou hlavou M24x90 nerezový A2 (pro příruby DN250-DN300 PN16 / PN10)</t>
  </si>
  <si>
    <t>-462240707</t>
  </si>
  <si>
    <t>2*2*12</t>
  </si>
  <si>
    <t>R1032</t>
  </si>
  <si>
    <t>Matka šestihranná M24 nerezová A2 (pro příruby DN250-DN300 PN16 / PN10)</t>
  </si>
  <si>
    <t>-1267858193</t>
  </si>
  <si>
    <t>891371811</t>
  </si>
  <si>
    <t>Demontáž vodovodních armatur na potrubí šoupátek nebo klapek uzavíracích v otevřeném výkopu nebo v šachtách DN 300</t>
  </si>
  <si>
    <t>408322448</t>
  </si>
  <si>
    <t>2 "demontáž uzávěru, včetně ovládací tyče</t>
  </si>
  <si>
    <t>2 "demontáž stojanu s ručním kolem</t>
  </si>
  <si>
    <t>899102112.R</t>
  </si>
  <si>
    <t>Osazení poklopů kompozitních včetně rámů pro třídu zatížení A15, A50</t>
  </si>
  <si>
    <t>170434164</t>
  </si>
  <si>
    <t>viz příloha D.1, D.4.2.1, D.4.2.2, D.4.2.3 - poklop šachty závlahového odběru</t>
  </si>
  <si>
    <t>56230625.r</t>
  </si>
  <si>
    <t>poklop šachtový obdélníkový 1200x1000mm A15 kompozitní s rámem pro zabetonování</t>
  </si>
  <si>
    <t>-396625742</t>
  </si>
  <si>
    <t>899501221</t>
  </si>
  <si>
    <t>Stupadla do šachet a drobných objektů ocelová s PE povlakem vidlicová pro přímé zabudování do hmoždinek</t>
  </si>
  <si>
    <t>9058628</t>
  </si>
  <si>
    <t>pročištění dnové výpusti DN300</t>
  </si>
  <si>
    <t>1685660912</t>
  </si>
  <si>
    <t>pročištění potrubí tlakovou vodou od bahnitých nánosů, včetně vyproštění uvízlých a vzpříčených kamenů v potrubí D300 délky 40 m</t>
  </si>
  <si>
    <t>vyproštění kamenů pro úsek do 2 m délky</t>
  </si>
  <si>
    <t>předepsáno 3x během stavby</t>
  </si>
  <si>
    <t>R010</t>
  </si>
  <si>
    <t>Kanalizační vřetenové nerez šoupěte DN300, těsnost při tlaku min 1 MPa, montáž+ dodávka</t>
  </si>
  <si>
    <t>-1249834970</t>
  </si>
  <si>
    <t>viz příloha D.1, D.4.2.1, D.4.2.2, D.4.2.3, D.4.2.5</t>
  </si>
  <si>
    <t xml:space="preserve">Dodávka a montáž nerezového vřetenového šoupěte DN300 pro odpadní vody, těsnost zaručena při tlaku min. 1,0 MPa, </t>
  </si>
  <si>
    <t>součástí šoupěte je těsnění dosedací plochy</t>
  </si>
  <si>
    <t>R011</t>
  </si>
  <si>
    <t>Ovládací sestava pro šoupě DN300, montáž + dodávka -  prodloužení 4,2m a stojan s ručním kolem</t>
  </si>
  <si>
    <t>764444445</t>
  </si>
  <si>
    <t>položka je určena pro dodávku a montáž nerezové ovládací tyče délky 4,2 m (prodloužení), stojanu z korozivzdorné oceli, ručního kola z uhlíkové oceli</t>
  </si>
  <si>
    <t>a spojovacího materiálu, vše s povrchovou ochranou proti vnějšímu prostředí v provedení pro šoupě DN300</t>
  </si>
  <si>
    <t>R012</t>
  </si>
  <si>
    <t>Ovládací sestava pro šoupě DN80, montáž + dodávka -  prodloužení 4,6m a stojan s ručním kolem</t>
  </si>
  <si>
    <t>1410870221</t>
  </si>
  <si>
    <t>položka je určena pro dodávku a montáž nerezové ovládací tyče délky 4,6 m (prodloužení), stojanu z korozivzdorné oceli, ručního kola z uhlíkové oceli</t>
  </si>
  <si>
    <t>a spojovacího materiálu, vše s povrchovou ochranou proti vnějšímu prostředí v provedení pro šoupě DN80</t>
  </si>
  <si>
    <t>R013</t>
  </si>
  <si>
    <t>Ovládací sestava pro šoupě kanalizační DN300, montáž + dodávka -  prodloužení 5,1m, úchyt, T-klíč 3,4m</t>
  </si>
  <si>
    <t>1570046408</t>
  </si>
  <si>
    <t>položka je určena pro dodávku a montáž nerezové ovládací tyče délky 5,1 m (prodloužení), úchytu ovládací tyče ke stěně, ručního T klíče délky 3,4m</t>
  </si>
  <si>
    <t>a spojovacího materiálu, vše s povrchovou ochranou proti vnějšímu prostředí v provedení pro vřetenové kanalizační šoupě DN300</t>
  </si>
  <si>
    <t>R014</t>
  </si>
  <si>
    <t>zabezpečovací petlice se stojanem z nerezové oceli, montáž + dodávka</t>
  </si>
  <si>
    <t>-1485855757</t>
  </si>
  <si>
    <t>viz příloha D.1, D.4.2.5</t>
  </si>
  <si>
    <t>položka je určena pro dodávku, svaření a montáž petlice z trubek d25x2,5mm celkové délky 362mm a stojanu z nerez jeklů 35/35/3 celkové délky 820mm,</t>
  </si>
  <si>
    <t>atypické příruby, spojovacího materiálu, záslepky a očka petlice, visacího nerez zámku, včetně zpracování dílenské dokumentace</t>
  </si>
  <si>
    <t>931992111.r</t>
  </si>
  <si>
    <t>Výplň dilatačních spár z polystyrenu  pěnového, tloušťky 10 mm</t>
  </si>
  <si>
    <t>-624619779</t>
  </si>
  <si>
    <t>viz příloha D.1, D.4.2.1, D.4.2.2, D.4.2.3,</t>
  </si>
  <si>
    <t>2*0,5*(5,545+0,35) "schodiště ke kádišti dolní</t>
  </si>
  <si>
    <t>1,8*(0,85+0,5)+2,6*0,5 "kádišťová stěna</t>
  </si>
  <si>
    <t>0,5*8,6+1,6*0,5 "schodiště k vývaru</t>
  </si>
  <si>
    <t>931994142</t>
  </si>
  <si>
    <t>Těsnění spáry betonové konstrukce pásy, profily, tmely  tmelem polyuretanovým spáry dilatační do 4,0 cm2</t>
  </si>
  <si>
    <t>-1513317074</t>
  </si>
  <si>
    <t>V ceně jsou započteny náklady na vyčištění spáry, výplach tlakovou vodou a penetraci PUR nátěrem pro lepší přilnavost k betonu.</t>
  </si>
  <si>
    <t>2*(5,545+0,35+0,15) "schodiště ke kádišti dolní</t>
  </si>
  <si>
    <t>1+0,85+2+0,5+0,8*2+0,5 "kádišťová stěna</t>
  </si>
  <si>
    <t>(0,5*8,6+2*0,15)+2*(0,3+0,15)+0,5+1 "schodiště k vývaru</t>
  </si>
  <si>
    <t>934956125</t>
  </si>
  <si>
    <t>Přepadová a ochranná zařízení nádrží  dřevěná hradítka (dluže požeráku) š.150 mm, bez nátěru, s potřebným kováním z dubového dřeva, tl. 60 mm</t>
  </si>
  <si>
    <t>598972215</t>
  </si>
  <si>
    <t>5,4*(0,66+0,66)+(5,4-0,6)*(0,66+0,66)</t>
  </si>
  <si>
    <t>938906142</t>
  </si>
  <si>
    <t>Čištění usazenin  pročištění drenážního potrubí DN 80 a 100</t>
  </si>
  <si>
    <t>1210287166</t>
  </si>
  <si>
    <t>viz příloha D.1, D.4.2.1, D.4.2.2, D.4.2.3 - pročíštění drénu DN100</t>
  </si>
  <si>
    <t>941321111</t>
  </si>
  <si>
    <t>Montáž lešení řadového modulového těžkého pracovního s podlahami  s provozním zatížením tř. 4 do 300 kg/m2 šířky tř. SW09 přes 0,9 do 1,2 m, výšky do 10 m</t>
  </si>
  <si>
    <t>-891266776</t>
  </si>
  <si>
    <t>105*2+10*2+30</t>
  </si>
  <si>
    <t>941321211</t>
  </si>
  <si>
    <t>Montáž lešení řadového modulového těžkého pracovního s podlahami  s provozním zatížením tř. 4 do 300 kg/m2 Příplatek za první a každý další den použití lešení k ceně -1111 nebo -1112</t>
  </si>
  <si>
    <t>-2019297505</t>
  </si>
  <si>
    <t>lešení*50</t>
  </si>
  <si>
    <t>943321811</t>
  </si>
  <si>
    <t>Demontáž lešení prostorového modulového těžkého pracovního nebo podpěrného bez podlah  s provozním zatížením tř. 4 přes 200 do 300 kg/m2, výšky do 10 m</t>
  </si>
  <si>
    <t>1939139788</t>
  </si>
  <si>
    <t>953334121.r</t>
  </si>
  <si>
    <t>Bobtnavý pásek do pracovních spar betonových konstrukcí bentonitový, rozměru 20 x 25 mm</t>
  </si>
  <si>
    <t>2080131313</t>
  </si>
  <si>
    <t>viz příloha D.1, D.4.2.1, D.4.2.2, D.4.2.3, D.4.2.5, D.4.2.6</t>
  </si>
  <si>
    <t>součástí položky je i zarovnání povrchu pracovní spáry na vybouraném líci stávající konstrukce (zabroušení / frézování pruhu pro upevnění pásku)</t>
  </si>
  <si>
    <t>2*2*(1+1+0,75+0,75) "prostup stěnou šachty pro osazení výpustného potrubí</t>
  </si>
  <si>
    <t>2*2*(pi*0,3)+2*(pi*0,08) "potrubí spodních výpustí</t>
  </si>
  <si>
    <t>2*((5,4+0,4)+(5,4+0,5)+(5,4+0,4)) "postranní křídla a středový pilíř spodní výpusti</t>
  </si>
  <si>
    <t>966045112</t>
  </si>
  <si>
    <t>Bourání konstrukcí LTM ve vodních tocích s přemístěním suti na hromady na vzdálenost do 20 m nebo s naložením na dopravní prostředek strojně z betonu prostého prokládaného kamenem</t>
  </si>
  <si>
    <t>2078039822</t>
  </si>
  <si>
    <t>((0,39+0,6)+0,6)/2*(1,6+2,07+1,6)*0,8 "odbourání opevnění vývaru pro založení tlumícího prahu</t>
  </si>
  <si>
    <t>966051211</t>
  </si>
  <si>
    <t>Bourání konstrukcí LTM ve vodních tocích s přemístěním suti na hromady na vzdálenost do 20 m nebo s naložením na dopravní prostředek ručně z betonu železového nebo předpjatého</t>
  </si>
  <si>
    <t>-768218746</t>
  </si>
  <si>
    <t>součástí položky je vybourání zabetonovaných ocelových prvků, jako jsou rámy poklopů, drážky z U-profilů, konzole a nosníky</t>
  </si>
  <si>
    <t>0,5*0,5*5,4 "středový pilíř spodní výpusti</t>
  </si>
  <si>
    <t>2*1*0,75*0,96 "otvor pro potrubí spodních výpustí</t>
  </si>
  <si>
    <t>1,5*0,8*0,6 "vtoková šachta dnové výpusti</t>
  </si>
  <si>
    <t>1,35/2*5*0,85 " zhlaví levé stěny vtokového koryta výpustí</t>
  </si>
  <si>
    <t>0,15/2*1,5*0,6 "zhlaví stěny vývaru u nástupu na stupadla</t>
  </si>
  <si>
    <t>974049285</t>
  </si>
  <si>
    <t>Vysekání rýh v betonových zdech  v prostoru přilehlém ke stropní konstrukci do hl. 300 mm a šířky do 200 mm</t>
  </si>
  <si>
    <t>1541238047</t>
  </si>
  <si>
    <t>2*(0,1+0,68)+2*(0,1+0,14) "kapsy pro úchyt ovládací tyče spodní výpusti</t>
  </si>
  <si>
    <t>4*0,3 "rýhy pro osazení nosníku ovládacího stojanu spodních výpustí</t>
  </si>
  <si>
    <t>985111212</t>
  </si>
  <si>
    <t>Odsekání vrstev betonu stěn, tloušťka odsekané vrstvy přes 80 do 100 mm</t>
  </si>
  <si>
    <t>-1861826831</t>
  </si>
  <si>
    <t>viz příloha D.1, D.4.2.1, D.4.2.2, D.4.2.3, D.4.2.6 - dle skladby "P1"</t>
  </si>
  <si>
    <t>vtokové koryto k šachtě spodní výpusti</t>
  </si>
  <si>
    <t>(1,335+0,81+5)*1+(1,5+0,1+1,075)*2,19+5*(2,19+0,75)/2+(5+(1,075+0,81)/2+(1,335+(1,5+0,1))/2)*0,85  "pravé křídlo</t>
  </si>
  <si>
    <t>(1,863+2,415+0,35+5)*0,8+(1,6+2,5)*3,5+5*(3,5+1)/2+(5+(2,5+(2,415+0,35))/2+(1,6+1,863)/2)*0,85  "levé křídlo</t>
  </si>
  <si>
    <t>(5+(2,5+1,075)/2)*2,09+1,6*2,53 "dno</t>
  </si>
  <si>
    <t>(1,5+1,5+0,8+0,8)*0,6 "vtoková šachta dnové výpusti</t>
  </si>
  <si>
    <t>2,19*2,53 "čelní stěna šachty spodní výpusti</t>
  </si>
  <si>
    <t>spodní výpust</t>
  </si>
  <si>
    <t>4*(5,4*1,33)+1,15*(0,96+0,96+0,9+0,85+0,5)+(2+(0,94+0,94))*(1+2,57)-4*(1*1,7)+5,4*(0,6+0,6)+(3,18+1+0,8+5,49)*2,79  "stěny šachty</t>
  </si>
  <si>
    <t>2*(1,33*0,94+0,6*0,5) "dno šachty</t>
  </si>
  <si>
    <t>2*(0,6*2,79)+(0,85-0,6)*0,96/2+(0,9-0,6)*0,96/2  "zhlaví šachty</t>
  </si>
  <si>
    <t>spadiště a skluz bezpečnostního přelivu</t>
  </si>
  <si>
    <t>2*(((4,55+4,22)/2-0,65)*9,3+(4,07+4,085)/2*13,33+(4,085+1,35)/2*(6,75-0,7)+1,35*0,7) "vnitřní stěny</t>
  </si>
  <si>
    <t>(2+0,1+0,1)*(9,3+13,33+6,75-0,5) "dno</t>
  </si>
  <si>
    <t>3,61*(1+0,7)+2*1+2*(1*0,7)+2*(1+1,185+0,3+0,975)+2*(0,8*(1,15+0,75)+(0,8+0,75)*4,95) "strop a zídky u vstupu na lávku</t>
  </si>
  <si>
    <t>((0,8+(1,14+0,8))/2+(0,8+(2,9+0,8))/2)*9,3+2*(0,8+(1,8+0,8))/2*4,95 "vnější stěny spadiště a zídek u vstupu na lávku</t>
  </si>
  <si>
    <t>(1,9+3,8)/2*(7,34+1,05+8,6)+0,6*(9,045+8,88) "stěny podél drsného koryta u vývaru</t>
  </si>
  <si>
    <t>0,5*(5,4+0,5)+2*(0,5*0,42) "postranní křídla a středový pilíř spodní výpusti</t>
  </si>
  <si>
    <t>2*(0,8*7,55) "nové zhlaví stěn skluzu</t>
  </si>
  <si>
    <t>985111291</t>
  </si>
  <si>
    <t>Odsekání vrstev betonu Příplatek k cenám odsekání betonu za práci ve stísněném prostoru</t>
  </si>
  <si>
    <t>816007337</t>
  </si>
  <si>
    <t>viz příloha D.1, D.4.2.1, D.4.2.2, D.4.2.3, D.4.2.6 - dle skladby "P1" ve stísněných prostorách šachty spodní výpusti a vtokové šachty dnové výpusti</t>
  </si>
  <si>
    <t>(1,5+1,5+0,8+0,8)*0,6+1,5*0,8 "vtoková šachta dnové výpusti</t>
  </si>
  <si>
    <t>4*(5,4*1,33)+1,15*(0,96+0,96+0,5)+(0,94+0,94)*(1+2,57)-2*(1*1,7)  "vnitřní stěny šachty</t>
  </si>
  <si>
    <t>985112113</t>
  </si>
  <si>
    <t>Odsekání degradovaného betonu stěn, tloušťky přes 30 do 50 mm</t>
  </si>
  <si>
    <t>1279779950</t>
  </si>
  <si>
    <t>viz příloha D.1, D.4.2.1, D.4.2.2, D.4.2.3 - dle skladby "P4",  po odečtení plochy vyčnívajících kamenů předepsáno pro 60% z celkové plochy</t>
  </si>
  <si>
    <t>0,6*((3,555+3,810)/2+(2,070+1,965)/2+(3,680+3,740)/2+2*0,5)*9,625-4,6*(0,6+(0,6+0,39))/2 +8,6*(1,965+2,430)/2 "stěny a dno drsného koryta  a vývaru</t>
  </si>
  <si>
    <t>0,5*2*(1,4+1,0) "zhlaví šachty závlahového odběru</t>
  </si>
  <si>
    <t>985121122</t>
  </si>
  <si>
    <t>Tryskání degradovaného betonu stěn, rubu kleneb a podlah vodou pod tlakem přes 300 do 1 250 barů</t>
  </si>
  <si>
    <t>-1678239965</t>
  </si>
  <si>
    <t>viz příloha D.1, D.4.2.1, D.4.2.2, D.4.2.3, D.4.2.6 - dle skladby "P1", min. tlak vody 800 bar</t>
  </si>
  <si>
    <t>2*0,96*(1+1+0,75+0,75) "prostup pro potrubí spodní výpusti</t>
  </si>
  <si>
    <t>0,5*(5,4+0,5)+2*(0,5*(5,4+0,42)) "postranní křídla a středový pilíř spodní výpusti</t>
  </si>
  <si>
    <t>985121911</t>
  </si>
  <si>
    <t>Tryskání degradovaného betonu Příplatek k cenám za práci ve stísněném prostoru</t>
  </si>
  <si>
    <t>1090531691</t>
  </si>
  <si>
    <t>985131311</t>
  </si>
  <si>
    <t>Očištění ploch stěn, rubu kleneb a podlah ruční dočištění ocelovými kartáči</t>
  </si>
  <si>
    <t>-400961899</t>
  </si>
  <si>
    <t>985139111</t>
  </si>
  <si>
    <t>Očištění ploch Příplatek k cenám za práci ve stísněném prostoru</t>
  </si>
  <si>
    <t>1508646456</t>
  </si>
  <si>
    <t>985142211</t>
  </si>
  <si>
    <t>Vysekání spojovací hmoty ze spár zdiva včetně vyčištění hloubky spáry přes 40 mm délky spáry na 1 m2 upravované plochy do 6 m</t>
  </si>
  <si>
    <t>1195462108</t>
  </si>
  <si>
    <t>viz příloha D.1, D.4.2.1, D.4.2.2, D.4.2.3 - přespárování do hloubky 8 cm</t>
  </si>
  <si>
    <t>9,3*1,75+2*1,85 "zaoblená přelivná plocha z kamenořezu</t>
  </si>
  <si>
    <t>2*(0,5+0,1)+2*0,3 "práh skluzu z kamenořezu</t>
  </si>
  <si>
    <t>985142211.r</t>
  </si>
  <si>
    <t>-696362926</t>
  </si>
  <si>
    <t>(2*(0,65+3,7+0,1)+2) "vysekání dilatační spáry do hloubky 5cm</t>
  </si>
  <si>
    <t>spára_P3/6 "přepočet délky spáry do oceňovaného poměru délky spar ku ploše zdiva 6m/m2</t>
  </si>
  <si>
    <t>985232111</t>
  </si>
  <si>
    <t>Hloubkové spárování zdiva hloubky přes 40 do 80 mm aktivovanou maltou délky spáry na 1 m2 upravované plochy do 6 m</t>
  </si>
  <si>
    <t>-1881421236</t>
  </si>
  <si>
    <t>96</t>
  </si>
  <si>
    <t>985233111</t>
  </si>
  <si>
    <t>Úprava spár po spárování zdiva kamenného nebo cihelného délky spáry na 1 m2 upravované plochy do 6 m uhlazením</t>
  </si>
  <si>
    <t>-1902790667</t>
  </si>
  <si>
    <t>985311314</t>
  </si>
  <si>
    <t>Reprofilace betonu sanačními maltami na cementové bázi ručně rubu kleneb a podlah, tloušťky přes 30 do 40 mm</t>
  </si>
  <si>
    <t>-340475315</t>
  </si>
  <si>
    <t>98</t>
  </si>
  <si>
    <t>985312113</t>
  </si>
  <si>
    <t>Stěrka k vyrovnání ploch reprofilovaného betonu stěn, tloušťky přes 3 do 4 mm</t>
  </si>
  <si>
    <t>-1508444896</t>
  </si>
  <si>
    <t>99</t>
  </si>
  <si>
    <t>985312191</t>
  </si>
  <si>
    <t>Stěrka k vyrovnání ploch reprofilovaného betonu Příplatek k cenám za práci ve stísněném prostoru</t>
  </si>
  <si>
    <t>-1121965735</t>
  </si>
  <si>
    <t>100</t>
  </si>
  <si>
    <t>985321111</t>
  </si>
  <si>
    <t>Ochranný nátěr betonářské výztuže 1 vrstva tloušťky 1 mm na cementové bázi stěn, líce kleneb a podhledů</t>
  </si>
  <si>
    <t>-331756675</t>
  </si>
  <si>
    <t>délka_spar_P2*0,02</t>
  </si>
  <si>
    <t>101</t>
  </si>
  <si>
    <t>985321911</t>
  </si>
  <si>
    <t>Ochranný nátěr betonářské výztuže Příplatek k cenám za práci ve stísněném prostoru</t>
  </si>
  <si>
    <t>-76086404</t>
  </si>
  <si>
    <t>102</t>
  </si>
  <si>
    <t>985323111</t>
  </si>
  <si>
    <t>Spojovací můstek reprofilovaného betonu na cementové bázi, tloušťky 1 mm</t>
  </si>
  <si>
    <t>-1617914910</t>
  </si>
  <si>
    <t>103</t>
  </si>
  <si>
    <t>985323911</t>
  </si>
  <si>
    <t>Spojovací můstek reprofilovaného betonu Příplatek k cenám za práci ve stísněném prostoru</t>
  </si>
  <si>
    <t>-753432124</t>
  </si>
  <si>
    <t>104</t>
  </si>
  <si>
    <t>985331213</t>
  </si>
  <si>
    <t>Dodatečné vlepování betonářské výztuže včetně vyvrtání a vyčištění otvoru chemickou maltou průměr výztuže 12 mm</t>
  </si>
  <si>
    <t>1439709449</t>
  </si>
  <si>
    <t>viz příloha D.3, D.4.2.5, D.4.2.6</t>
  </si>
  <si>
    <t>82*0,15+108*0,15 "výztuž</t>
  </si>
  <si>
    <t>2*0,15 "kotvení šoupěte dnové výpusti</t>
  </si>
  <si>
    <t>105</t>
  </si>
  <si>
    <t>985422223.r1</t>
  </si>
  <si>
    <t>Injektáž trhlin v betonových nebo železobetonových konstrukcích nízkotlaká do 0,6 MP s injektážními jehlami vloženými do vrtů včetně jejich vyvrtání polyuretanovou injektážní hmotou šířka trhlin přes 0,5 do 1 mm tloušťka konstrukce přes 300 do 450 mm</t>
  </si>
  <si>
    <t>498866063</t>
  </si>
  <si>
    <t>1. Šířka spáry je určena šířkou trhliny na povrchu konstrukce.</t>
  </si>
  <si>
    <t>2. Množství měrných jednotek se určuje v m délky spáry. Navrženo je provedení 2x49 + 17 = 115 ks vrtů délky 0,45m</t>
  </si>
  <si>
    <t>3. V cenách jsou započteny i náklady na vyčištění povrchu spáry</t>
  </si>
  <si>
    <t>5. V cenách jsou započteny i náklady na:</t>
  </si>
  <si>
    <t>a) vyvrtání otvorů pro injektážní jehly včetně vyčištění vrtu</t>
  </si>
  <si>
    <t>b) dodávku a přípravu veškerého materiálu a strojů pro provedení injektáže</t>
  </si>
  <si>
    <t>2*(16*1,75+4*9,3)+(6*1,85+4*2)+(8*0,6+2*2) "délka injektovaných spar přelivu a prahu skluzu dle skladby P2</t>
  </si>
  <si>
    <t>8 " délka spar průsaků ve stěně skluzu dle skladby P5</t>
  </si>
  <si>
    <t>106</t>
  </si>
  <si>
    <t>985511113</t>
  </si>
  <si>
    <t>Stříkaný beton ze suché směsi pevnosti v tlaku 25 MPa (tř. R3) stěn, jedné vrstvy tloušťky 50 mm</t>
  </si>
  <si>
    <t>496879711</t>
  </si>
  <si>
    <t>viz příloha D.1, D.4.2.1, D.4.2.2, D.4.2.3, D.4.2.6 - položka je určena pro stříkaný beton odpovídající třídě betonu C30/37, třída J1</t>
  </si>
  <si>
    <t>ze směsi obsahující vlákna z výroby pro zlepšení soudržnosti hmoty, nanesení ve 2 vrstvách tl. 50mm</t>
  </si>
  <si>
    <t>2*reprofilace_P1</t>
  </si>
  <si>
    <t>107</t>
  </si>
  <si>
    <t>985512911</t>
  </si>
  <si>
    <t>Stříkaný beton ze suché směsi Příplatek k cenám za práci ve stísněném prostoru</t>
  </si>
  <si>
    <t>369486949</t>
  </si>
  <si>
    <t>2*rep_příplatek_P1</t>
  </si>
  <si>
    <t>108</t>
  </si>
  <si>
    <t>985513111</t>
  </si>
  <si>
    <t>Stržení povrchu stříkaného betonu ze suchých směsí včetně zařezání</t>
  </si>
  <si>
    <t>-988639372</t>
  </si>
  <si>
    <t>109</t>
  </si>
  <si>
    <t>vodočetná lať dodávka+montáž</t>
  </si>
  <si>
    <t>2051979346</t>
  </si>
  <si>
    <t>Výroba a dovoz vodočetné latě atypické délky 7,5m včetně přikotvení k betonové svislé stěně.</t>
  </si>
  <si>
    <t>110</t>
  </si>
  <si>
    <t>R015</t>
  </si>
  <si>
    <t>odstranění stávajícího ocelového zábradlí</t>
  </si>
  <si>
    <t>1709061019</t>
  </si>
  <si>
    <t>viz příloha D.1, D.4.2.1, D.4.2.2, D.4.2.3 - odstranění stávajícího ocelového trubkového zábradlí, včetně odvozu a likvidace</t>
  </si>
  <si>
    <t>součástí položky je zabroušení nosné ocelové konstrukce po odřezání patek sloupků v prostoru lávky</t>
  </si>
  <si>
    <t>2*20+2*8,5</t>
  </si>
  <si>
    <t>111</t>
  </si>
  <si>
    <t>R016</t>
  </si>
  <si>
    <t>odstranění stávající podlahy lávky</t>
  </si>
  <si>
    <t>-1448889765</t>
  </si>
  <si>
    <t>viz příloha D.1, D.4.2.1, D.4.2.2, D.4.2.3 - odstranění stávající podlahy z plechů, včetně odvozu a likvidace</t>
  </si>
  <si>
    <t>112</t>
  </si>
  <si>
    <t>R017</t>
  </si>
  <si>
    <t>odstranění stávajících žebříků</t>
  </si>
  <si>
    <t>1554551672</t>
  </si>
  <si>
    <t>viz příloha D.1, D.4.2.1, D.4.2.2, D.4.2.3 - odstranění stávajících ocelových žebříků spodní výpusti, včetně odvozu a likvidace</t>
  </si>
  <si>
    <t>2*5,1</t>
  </si>
  <si>
    <t>113</t>
  </si>
  <si>
    <t>R018</t>
  </si>
  <si>
    <t>odvoz a likvidace demontovaných tvarovek a armatur</t>
  </si>
  <si>
    <t>-42096870</t>
  </si>
  <si>
    <t xml:space="preserve"> - 2x šoupě DN300 s ovládací tyčí, stojanem a ručním kolem</t>
  </si>
  <si>
    <t>- 1x šoupě DN200 s ovládací tyčí, vtokovým česlicovým košem</t>
  </si>
  <si>
    <t>- ocelové potrubí DN300 délky 2x1,7m</t>
  </si>
  <si>
    <t>- koleno DN300 a poklop dnové výpusti</t>
  </si>
  <si>
    <t>114</t>
  </si>
  <si>
    <t>653336594</t>
  </si>
  <si>
    <t>bourání_bet*2,2</t>
  </si>
  <si>
    <t>reprofilace_P1*0,1*2,2</t>
  </si>
  <si>
    <t>26,79 "spad ze stříkaného betonu</t>
  </si>
  <si>
    <t>reprofilace_P4*0,04*2,2</t>
  </si>
  <si>
    <t>115</t>
  </si>
  <si>
    <t>997013802</t>
  </si>
  <si>
    <t>Poplatek za uložení stavebního odpadu na skládce (skládkovné) z armovaného betonu zatříděného do Katalogu odpadů pod kódem 170 101</t>
  </si>
  <si>
    <t>-883395960</t>
  </si>
  <si>
    <t>bourání_ŽB*2,4</t>
  </si>
  <si>
    <t>bet_kapsy*2,4</t>
  </si>
  <si>
    <t>116</t>
  </si>
  <si>
    <t>444686844</t>
  </si>
  <si>
    <t>117</t>
  </si>
  <si>
    <t>776892541</t>
  </si>
  <si>
    <t>188,252*30 'Přepočtené koeficientem množství</t>
  </si>
  <si>
    <t>118</t>
  </si>
  <si>
    <t>997321211</t>
  </si>
  <si>
    <t>Svislá doprava suti a vybouraných hmot  s naložením do dopravního zařízení a s vyprázdněním dopravního zařízení na hromadu nebo do dopravního prostředku na výšku do 4 m</t>
  </si>
  <si>
    <t>-1267154566</t>
  </si>
  <si>
    <t>119</t>
  </si>
  <si>
    <t>997321219</t>
  </si>
  <si>
    <t>Svislá doprava suti a vybouraných hmot  s naložením do dopravního zařízení a s vyprázdněním dopravního zařízení na hromadu nebo do dopravního prostředku Příplatek k ceně za každé další i započaté 4 m výšky</t>
  </si>
  <si>
    <t>1253676242</t>
  </si>
  <si>
    <t>120</t>
  </si>
  <si>
    <t>998324011</t>
  </si>
  <si>
    <t>Přesun hmot pro objekty budované v souvislosti se sypanými hrázemi a vodní elektrárny  dopravní vzdálenost do 500 m</t>
  </si>
  <si>
    <t>-1256244938</t>
  </si>
  <si>
    <t>PSV</t>
  </si>
  <si>
    <t>Práce a dodávky PSV</t>
  </si>
  <si>
    <t>711</t>
  </si>
  <si>
    <t>Izolace proti vodě, vlhkosti a plynům</t>
  </si>
  <si>
    <t>121</t>
  </si>
  <si>
    <t>711112053</t>
  </si>
  <si>
    <t>Provedení izolace proti zemní vlhkosti natěradly a tmely za studena  na ploše svislé S dvojnásobným nátěrem krystalickou hydroizolací</t>
  </si>
  <si>
    <t>18230853</t>
  </si>
  <si>
    <t>viz příloha D.1, D.4.2.5 - úprava stěny pro napojení uzávěru dnové výpusti</t>
  </si>
  <si>
    <t>0,6*0,8</t>
  </si>
  <si>
    <t>122</t>
  </si>
  <si>
    <t>24551050</t>
  </si>
  <si>
    <t>stěrka hydroizolační cementová kapilárně aktivní s dodatečnou krystalizací do spodní stavby</t>
  </si>
  <si>
    <t>-1035063113</t>
  </si>
  <si>
    <t>0,48*1,65 'Přepočtené koeficientem množství</t>
  </si>
  <si>
    <t>767</t>
  </si>
  <si>
    <t>Konstrukce zámečnické</t>
  </si>
  <si>
    <t>123</t>
  </si>
  <si>
    <t>767220130.r</t>
  </si>
  <si>
    <t>Svaření, pozinkování a montáž zábradlí v rovině i ve svahu hmotnosti nad 25 kg z tenkostěnných profilů</t>
  </si>
  <si>
    <t>-579492080</t>
  </si>
  <si>
    <t>viz příloha D.1, D.3, D.4.2.4 - položka je určena pro kompletní výrobu ocelového zábradlí svařovaného z trubek, tenkostěnných profilů, ploché oceli</t>
  </si>
  <si>
    <t>včetně povrchové úpravy žárovým pozinkováním v tl. vrstvy min 70mikronů, včetně zpracování dílenské dokumentace zábradlí dle skutečného provedení</t>
  </si>
  <si>
    <t>stavby, včetně dovozu a montáže na stavbě</t>
  </si>
  <si>
    <t>součástí položky je rozměření a provedení otvorů pro technologii pozinkování, kotvící prvky, prostupy, panty apod. ještě před provedením pozinkování</t>
  </si>
  <si>
    <t>7,2+1,17+11,52+7,2+4,75+3,61 "zábradlí podél skluzu a vývaru</t>
  </si>
  <si>
    <t>2*3,135+5,1+2*(9,812+0,895+2,65)+3,44+0,5 "lávka a šachty spodní výpusti</t>
  </si>
  <si>
    <t>124</t>
  </si>
  <si>
    <t>13010502</t>
  </si>
  <si>
    <t>úhelník ocelový nerovnostranný jakost 11 375 40x25x4mm</t>
  </si>
  <si>
    <t>-289553051</t>
  </si>
  <si>
    <t>viz příloha D.3, D.4.2.4</t>
  </si>
  <si>
    <t>1,544/1000</t>
  </si>
  <si>
    <t>125</t>
  </si>
  <si>
    <t>31324833</t>
  </si>
  <si>
    <t>plotový jednostranný bavolet dl 400-600mm pro 3 dráty na profilovaný sloupek oválný 50x50mm povrchová úprava Al komaxit</t>
  </si>
  <si>
    <t>-2088081984</t>
  </si>
  <si>
    <t>126</t>
  </si>
  <si>
    <t>31478001.r</t>
  </si>
  <si>
    <t>drát ostnatý pozink</t>
  </si>
  <si>
    <t>1850395994</t>
  </si>
  <si>
    <t>10,2</t>
  </si>
  <si>
    <t>127</t>
  </si>
  <si>
    <t>14550256</t>
  </si>
  <si>
    <t>profil ocelový čtvercový svařovaný 60x60x4mm</t>
  </si>
  <si>
    <t>-3953351</t>
  </si>
  <si>
    <t>(368,4+1171)/1000</t>
  </si>
  <si>
    <t>128</t>
  </si>
  <si>
    <t>14550248</t>
  </si>
  <si>
    <t>profil ocelový čtvercový svařovaný 50x50x4mm</t>
  </si>
  <si>
    <t>-1980171770</t>
  </si>
  <si>
    <t>16,11/1000</t>
  </si>
  <si>
    <t>129</t>
  </si>
  <si>
    <t>30985002.r</t>
  </si>
  <si>
    <t>šroub nerezový se šestihrannou hlavou M12x40mm</t>
  </si>
  <si>
    <t>100 kus</t>
  </si>
  <si>
    <t>-776871605</t>
  </si>
  <si>
    <t>40/100</t>
  </si>
  <si>
    <t>130</t>
  </si>
  <si>
    <t>30985003.r</t>
  </si>
  <si>
    <t>šroub nerezový se šestihrannou hlavou M12x120mm</t>
  </si>
  <si>
    <t>-1964888441</t>
  </si>
  <si>
    <t>52/100</t>
  </si>
  <si>
    <t>131</t>
  </si>
  <si>
    <t>31121022</t>
  </si>
  <si>
    <t>podložka nerezová 13 DIN 9021</t>
  </si>
  <si>
    <t>-1178980418</t>
  </si>
  <si>
    <t>viz příloha D.3, D.4.2.4, D.4.2.5</t>
  </si>
  <si>
    <t>(184+52)/100 "zábradlí</t>
  </si>
  <si>
    <t>2/100 "kotvení šoupěte dnové výpusti</t>
  </si>
  <si>
    <t>132</t>
  </si>
  <si>
    <t>31111013</t>
  </si>
  <si>
    <t>matice nerezová šestihranná M12</t>
  </si>
  <si>
    <t>1521582818</t>
  </si>
  <si>
    <t>40/100 "zábradlí</t>
  </si>
  <si>
    <t>133</t>
  </si>
  <si>
    <t>14550334</t>
  </si>
  <si>
    <t>profil ocelový obdélníkový svařovaný 60x40x4mm</t>
  </si>
  <si>
    <t>-49636027</t>
  </si>
  <si>
    <t>130,7/1000</t>
  </si>
  <si>
    <t>134</t>
  </si>
  <si>
    <t>31111013.r</t>
  </si>
  <si>
    <t>matice nerezová šestihranná uzavřená M12</t>
  </si>
  <si>
    <t>-1163083892</t>
  </si>
  <si>
    <t>(144+52)/100</t>
  </si>
  <si>
    <t>135</t>
  </si>
  <si>
    <t>13010356</t>
  </si>
  <si>
    <t>ocel pásová válcovaná za studena 30x4mm</t>
  </si>
  <si>
    <t>1073200209</t>
  </si>
  <si>
    <t>528,2/1000</t>
  </si>
  <si>
    <t>136</t>
  </si>
  <si>
    <t>13515120</t>
  </si>
  <si>
    <t>ocel široká jakost S235JR 200x10mm</t>
  </si>
  <si>
    <t>-10686257</t>
  </si>
  <si>
    <t>144,44/1000</t>
  </si>
  <si>
    <t>137</t>
  </si>
  <si>
    <t>13611214</t>
  </si>
  <si>
    <t>plech ocelový hladký jakost S 235 JR tl 4mm tabule</t>
  </si>
  <si>
    <t>1489315348</t>
  </si>
  <si>
    <t>138,9/1000</t>
  </si>
  <si>
    <t>138</t>
  </si>
  <si>
    <t>31197004.r</t>
  </si>
  <si>
    <t>tyč nerezová závitová M12</t>
  </si>
  <si>
    <t>9806110</t>
  </si>
  <si>
    <t>20,88 "kotvení patek zábradlí</t>
  </si>
  <si>
    <t>2*0,185 "kotvení šoupěte dnové výpusti</t>
  </si>
  <si>
    <t>139</t>
  </si>
  <si>
    <t>plastmalta epoxidová 1,85 kg/m2 při tloušťce vrstvy 1 mm</t>
  </si>
  <si>
    <t>-957528255</t>
  </si>
  <si>
    <t>1,44*3 "plocha pro vrstvu tloušťky 3mm v průměru</t>
  </si>
  <si>
    <t>4,32*1,85 'Přepočtené koeficientem množství</t>
  </si>
  <si>
    <t>140</t>
  </si>
  <si>
    <t>závěs vysazovací, z nerezu, nosná síla min 5000 N</t>
  </si>
  <si>
    <t>230004452</t>
  </si>
  <si>
    <t>8+10</t>
  </si>
  <si>
    <t>141</t>
  </si>
  <si>
    <t>očko navařovací pro visací zámek z ploché oceli 60x45x4mm</t>
  </si>
  <si>
    <t>925258129</t>
  </si>
  <si>
    <t>142</t>
  </si>
  <si>
    <t>Nerezový visací zámek</t>
  </si>
  <si>
    <t>-816666366</t>
  </si>
  <si>
    <t>viz příloha D.1, D.3, D.4.2.1, D.4.2.2, D.4.2.3, D.4.2.4</t>
  </si>
  <si>
    <t>2+4</t>
  </si>
  <si>
    <t>143</t>
  </si>
  <si>
    <t>767662110.r</t>
  </si>
  <si>
    <t>Svařování, pozinkování a montáž česlicových mříží</t>
  </si>
  <si>
    <t>-269012515</t>
  </si>
  <si>
    <t xml:space="preserve">viz příloha D.1, D.3, D.4.2.5 - položka je určena pro kompletní výrobu ocelových česlicových mříží svařovaných z ploché oceli, čtvercových trubek </t>
  </si>
  <si>
    <t>a tyčí, včetně povrchové úpravy žárovým pozinkováním v tl. vrstvy min 70mikronů, včetně dovozu a montáže na stavbě</t>
  </si>
  <si>
    <t>součástí položky je rozměření a provedení technologických otvorů ještě před provedením pozinkování</t>
  </si>
  <si>
    <t>součástí položky je kotvení zarážek mříží (L profily) pomocí nerezových kotev do betonu M8</t>
  </si>
  <si>
    <t>0,6*0,66*2 "česlová mříž spodních výpustí</t>
  </si>
  <si>
    <t>1,585*(0,85+0,885)+0,85*0,885 "česlová mříž dnové výpusti</t>
  </si>
  <si>
    <t>144</t>
  </si>
  <si>
    <t>14550232</t>
  </si>
  <si>
    <t>profil ocelový čtvercový svařovaný 35x35x3mm</t>
  </si>
  <si>
    <t>-325545630</t>
  </si>
  <si>
    <t>viz příloha D.1, D.3, D.4.2.5</t>
  </si>
  <si>
    <t>(0,85*3+0,885*3+0,1*2+1,585*3)*3,05/1000</t>
  </si>
  <si>
    <t>145</t>
  </si>
  <si>
    <t>13010011</t>
  </si>
  <si>
    <t>tyč ocelová kruhová jakost 11 375 D 10mm</t>
  </si>
  <si>
    <t>-1470100068</t>
  </si>
  <si>
    <t>2*(0,584*12)*0,62/1000</t>
  </si>
  <si>
    <t>(0,78*(30+16)+0,815*30)*0,62/1000</t>
  </si>
  <si>
    <t>146</t>
  </si>
  <si>
    <t>13010222</t>
  </si>
  <si>
    <t>tyč ocelová plochá jakost 11 375 50x8mm</t>
  </si>
  <si>
    <t>1706357344</t>
  </si>
  <si>
    <t>2*6,1*3,15/1000</t>
  </si>
  <si>
    <t>147</t>
  </si>
  <si>
    <t>R020</t>
  </si>
  <si>
    <t>Svaření, pozinkování a montáž rámů z ocelových profilů</t>
  </si>
  <si>
    <t>615696188</t>
  </si>
  <si>
    <t>viz příloha D.1, D.4.2.5 - položka je určena pro kompletní výrobu ocelových rámů svařovaných z úhelníků, U profilů a kotvících pracen z ploché oceli,</t>
  </si>
  <si>
    <t>včetně povrchové úpravy žárovým pozinkováním v tl. vrstvy min 70mikronů, včetně dovozu a montáže na stavbě</t>
  </si>
  <si>
    <t>2*(4*(5,4+0,69))+2*0,8 "drážky dlužové stěny z profilu U 80 a kotvících pracen, drážky propusti tlumícího prahu a kotvících pracen</t>
  </si>
  <si>
    <t>2*(1,05+3,321+3,660+2*0,44) "rám poklopu spodních výpustí z profilu L60x40x5 a kotvících pracen</t>
  </si>
  <si>
    <t>4*0,1 " zarážky česlové mříže dnové výpusti z profilů L45/30/4</t>
  </si>
  <si>
    <t>2*1,24 "nosník stojanu spodních výpustí z profilu U300</t>
  </si>
  <si>
    <t>2*1,24 "nosník stojanu spodních výpustí z profilu U140</t>
  </si>
  <si>
    <t>52*(0,1+0,05) "kotevní plech</t>
  </si>
  <si>
    <t>148</t>
  </si>
  <si>
    <t>13010814</t>
  </si>
  <si>
    <t>ocel profilová UPN 80 jakost 11 375</t>
  </si>
  <si>
    <t>-7190560</t>
  </si>
  <si>
    <t>U80_drážky*8,64/1000</t>
  </si>
  <si>
    <t>149</t>
  </si>
  <si>
    <t>13010820</t>
  </si>
  <si>
    <t>ocel profilová UPN 140 jakost 11 375</t>
  </si>
  <si>
    <t>-1705419420</t>
  </si>
  <si>
    <t>U140*16/1000</t>
  </si>
  <si>
    <t>150</t>
  </si>
  <si>
    <t>13010836</t>
  </si>
  <si>
    <t>ocel profilová UPN 300 jakost 11 375</t>
  </si>
  <si>
    <t>61075657</t>
  </si>
  <si>
    <t>U300*47/1000</t>
  </si>
  <si>
    <t>151</t>
  </si>
  <si>
    <t>13010508</t>
  </si>
  <si>
    <t>úhelník ocelový nerovnostranný jakost 11 375 60x40x5mm</t>
  </si>
  <si>
    <t>1995362326</t>
  </si>
  <si>
    <t>L60x40x5_rám*3,76/1000</t>
  </si>
  <si>
    <t>152</t>
  </si>
  <si>
    <t>13010504</t>
  </si>
  <si>
    <t>úhelník ocelový nerovnostranný jakost 11 375 45x30x4mm</t>
  </si>
  <si>
    <t>-775353282</t>
  </si>
  <si>
    <t>L45x30x4_zarážky*2,24/1000</t>
  </si>
  <si>
    <t>153</t>
  </si>
  <si>
    <t>13010357</t>
  </si>
  <si>
    <t>ocel pásová válcovaná za studena 40x3mm</t>
  </si>
  <si>
    <t>-372087329</t>
  </si>
  <si>
    <t>PLO40x3_kotvy*0,94/1000</t>
  </si>
  <si>
    <t>154</t>
  </si>
  <si>
    <t>13010240</t>
  </si>
  <si>
    <t>tyč ocelová plochá jakost 11 375 60x5mm</t>
  </si>
  <si>
    <t>2114180813</t>
  </si>
  <si>
    <t>viz příloha D.4.2.5 - úchyt visacího zámku U1</t>
  </si>
  <si>
    <t>8*0,08*2,59/1000</t>
  </si>
  <si>
    <t>155</t>
  </si>
  <si>
    <t>R021</t>
  </si>
  <si>
    <t>Nerezový žebřík dl. 5.1m, včetně nerez kotev do betonu M8, kotevních úhelníků a spojovacího materiálu, dodávka + montáž</t>
  </si>
  <si>
    <t>-1671332165</t>
  </si>
  <si>
    <t>viz příloha D.1, D.4.2.5 - položka je určena pro kompletní výrobu nerezových žebříků včetně dodávky materiálu, dovozu a montáže na stavbě</t>
  </si>
  <si>
    <t>156</t>
  </si>
  <si>
    <t>R022</t>
  </si>
  <si>
    <t>Nerezové výsuvné madlo výšky 1,5m, včetně objímky na zeď, nerez kotev do betonu M8, dodávka + montáž</t>
  </si>
  <si>
    <t>-1285149346</t>
  </si>
  <si>
    <t>viz příloha D.1, D.4.2.5 - položka je určena pro kompletní výrobu nerezového výsuvného madla včetně dodávky materiálu, dovozu a montáže na stavbě</t>
  </si>
  <si>
    <t>157</t>
  </si>
  <si>
    <t>R023</t>
  </si>
  <si>
    <t>podlaha z kompozitních roštů rozteč ok 30x30mm výška roštu 38mm, dodávka+montáž</t>
  </si>
  <si>
    <t>-1677344781</t>
  </si>
  <si>
    <t>viz příloha D.1, D.4.2.4 - nová podlaha lávky a šachty, včetně poklopů, součástí položky je dodávka převlečných příchytek</t>
  </si>
  <si>
    <t>1,56*9,811+2,474*0,777+2*(1,032*0,578+1,032*0,742+0,326*0,693)</t>
  </si>
  <si>
    <t>158</t>
  </si>
  <si>
    <t>R024</t>
  </si>
  <si>
    <t>kompozitní madlo výšky 1,1m, včetně nerez kotev do betonu M8, dodávka+montáž</t>
  </si>
  <si>
    <t>-26649035</t>
  </si>
  <si>
    <t xml:space="preserve">viz příloha D.1, D.4.2.1, D.4.2.2, D.4.2.3, D.4.2.4 </t>
  </si>
  <si>
    <t>789</t>
  </si>
  <si>
    <t>Povrchové úpravy ocelových konstrukcí a technologických zařízení</t>
  </si>
  <si>
    <t>159</t>
  </si>
  <si>
    <t>789221132</t>
  </si>
  <si>
    <t>Provedení otryskání povrchů ocelových konstrukcí suché abrazivní tryskání třídy I stupeň zrezivění C, stupeň přípravy Sa 2½</t>
  </si>
  <si>
    <t>-404473510</t>
  </si>
  <si>
    <t>viz příloha D.1, D.4.2.1, D.4.2.2, D.4.2.3, D.4.2.4</t>
  </si>
  <si>
    <t>2*10,5*1,26 "hlavní nosníky svařované U</t>
  </si>
  <si>
    <t>(2*1,44+2,38)*0,95 "čela, překlad U</t>
  </si>
  <si>
    <t>4*1,44*0,51 "příčné výztuhy I</t>
  </si>
  <si>
    <t>10,5*0,27 "podélné výztuhy T</t>
  </si>
  <si>
    <t>160</t>
  </si>
  <si>
    <t>42118101</t>
  </si>
  <si>
    <t>materiál tryskací (ostrohranný tvrdý písek)</t>
  </si>
  <si>
    <t>-599783226</t>
  </si>
  <si>
    <t>tryskání_lávka*51/1000</t>
  </si>
  <si>
    <t>161</t>
  </si>
  <si>
    <t>789321111</t>
  </si>
  <si>
    <t>Zhotovení nátěru ocelových konstrukcí  třídy I jednosložkového základního, tloušťky do 80 μm</t>
  </si>
  <si>
    <t>-2046780442</t>
  </si>
  <si>
    <t>162</t>
  </si>
  <si>
    <t>24629030.r</t>
  </si>
  <si>
    <t>hmota nátěrová alkydová samozákladující antikorozní na ocelové konstrukce</t>
  </si>
  <si>
    <t>2015396221</t>
  </si>
  <si>
    <t>0,123*tryskání_lávka</t>
  </si>
  <si>
    <t>163</t>
  </si>
  <si>
    <t>789321121</t>
  </si>
  <si>
    <t>Zhotovení nátěru ocelových konstrukcí  třídy I jednosložkového krycího (vrchního), tloušťky do 80 μm</t>
  </si>
  <si>
    <t>-1341058636</t>
  </si>
  <si>
    <t>164</t>
  </si>
  <si>
    <t>24629162</t>
  </si>
  <si>
    <t>hmota nátěrová alkydová krycí (email) na ocelové konstrukce</t>
  </si>
  <si>
    <t>923798481</t>
  </si>
  <si>
    <t>nanosy</t>
  </si>
  <si>
    <t>15143</t>
  </si>
  <si>
    <t>násyp</t>
  </si>
  <si>
    <t>207,6</t>
  </si>
  <si>
    <t>výkop</t>
  </si>
  <si>
    <t>200,8</t>
  </si>
  <si>
    <t>SO-03 - Odstranění nánosů</t>
  </si>
  <si>
    <t>111201401</t>
  </si>
  <si>
    <t>Spálení odstraněných křovin a stromů na hromadách  průměru kmene do 100 mm pro jakoukoliv plochu</t>
  </si>
  <si>
    <t>-429893758</t>
  </si>
  <si>
    <t>viz přílohy C.3.1, C.3.2</t>
  </si>
  <si>
    <t>2000+4300+2500</t>
  </si>
  <si>
    <t>111203202</t>
  </si>
  <si>
    <t>Odstranění křovin a stromů s ponecháním kořenů  průměru kmene do 100 mm, při jakémkoliv sklonu terénu mimo LTM, při celkové ploše přes 1 000 do 10 000 m2</t>
  </si>
  <si>
    <t>1927256057</t>
  </si>
  <si>
    <t>-65892632</t>
  </si>
  <si>
    <t>1414194432</t>
  </si>
  <si>
    <t>-1740367554</t>
  </si>
  <si>
    <t>10+8+4</t>
  </si>
  <si>
    <t>-1281968451</t>
  </si>
  <si>
    <t>122301102</t>
  </si>
  <si>
    <t>Odkopávky a prokopávky nezapažené  s přehozením výkopku na vzdálenost do 3 m nebo s naložením na dopravní prostředek v hornině tř. 4 přes 100 do 1 000 m3</t>
  </si>
  <si>
    <t>-1830541053</t>
  </si>
  <si>
    <t>-2078322698</t>
  </si>
  <si>
    <t>122703601</t>
  </si>
  <si>
    <t>Odstranění nánosů z vypuštěných vodních nádrží nebo rybníků  s uložením do hromad na vzdálenost do 20 m ve výkopišti při únosnosti dna přes 15 kPa do 40 kPa</t>
  </si>
  <si>
    <t>531404589</t>
  </si>
  <si>
    <t>viz příloha D.1, D.3</t>
  </si>
  <si>
    <t>20% z celkové těžby</t>
  </si>
  <si>
    <t>0,20*nanosy</t>
  </si>
  <si>
    <t>122703602</t>
  </si>
  <si>
    <t>Odstranění nánosů z vypuštěných vodních nádrží nebo rybníků  s uložením do hromad na vzdálenost do 20 m ve výkopišti při únosnosti dna přes 40 kPa do 60 kPa</t>
  </si>
  <si>
    <t>180780410</t>
  </si>
  <si>
    <t>40% z celkové těžby</t>
  </si>
  <si>
    <t>0,4*nanosy</t>
  </si>
  <si>
    <t>122703603</t>
  </si>
  <si>
    <t>Odstranění nánosů z vypuštěných vodních nádrží nebo rybníků  s uložením do hromad na vzdálenost do 20 m ve výkopišti při únosnosti dna přes 60 kPa</t>
  </si>
  <si>
    <t>-244134164</t>
  </si>
  <si>
    <t>40% z celkového množství těžby</t>
  </si>
  <si>
    <t>-527938989</t>
  </si>
  <si>
    <t>odvoz na mezideponii</t>
  </si>
  <si>
    <t>485249931</t>
  </si>
  <si>
    <t>nanosy+výkop-násyp</t>
  </si>
  <si>
    <t>-699,6-753,7 "odpočet vhodné části zeminy pro zbudování těsnícího koberce a výměnu podloží v rámci SO-01 rekonstrukce hráze</t>
  </si>
  <si>
    <t>-52,8 "odpočet vhodné částu zeminy pro zásyp v prostoru kádiště - výměny podloží v rámci SO-02 rekonstrukce sdruženého objektu</t>
  </si>
  <si>
    <t>786635709</t>
  </si>
  <si>
    <t>za dalších 20 km</t>
  </si>
  <si>
    <t>13630,1*20 'Přepočtené koeficientem množství</t>
  </si>
  <si>
    <t>-1899808606</t>
  </si>
  <si>
    <t>z mezideponie</t>
  </si>
  <si>
    <t>171101101</t>
  </si>
  <si>
    <t>Uložení sypaniny do násypů  s rozprostřením sypaniny ve vrstvách a s hrubým urovnáním zhutněných s uzavřením povrchu násypu z hornin soudržných s předepsanou mírou zhutnění v procentech výsledků zkoušek Proctor-Standard (dále jen PS) na 95 % PS</t>
  </si>
  <si>
    <t>-926396440</t>
  </si>
  <si>
    <t>107,8 "násyp břehu</t>
  </si>
  <si>
    <t>99,8 "násyp litorální zóny</t>
  </si>
  <si>
    <t>1491125611</t>
  </si>
  <si>
    <t>položka je určena pro figuraci navážené zeminy na ploše zařízení (deponie) včetně zajištění evidence denního návozu odpadu</t>
  </si>
  <si>
    <t>181951101</t>
  </si>
  <si>
    <t>Úprava pláně vyrovnáním výškových rozdílů  v hornině tř. 1 až 4 bez zhutnění</t>
  </si>
  <si>
    <t>923681497</t>
  </si>
  <si>
    <t>viz příloha D.1, C.3.1, C.3.2</t>
  </si>
  <si>
    <t>17830+700</t>
  </si>
  <si>
    <t>-355696857</t>
  </si>
  <si>
    <t>viz příloha D.3, D.4.3.5</t>
  </si>
  <si>
    <t>493,3</t>
  </si>
  <si>
    <t>738475829</t>
  </si>
  <si>
    <t>viz příloha C.3.1, C.3.2, D.1, D.3, D.4.3.5 - materiál bude dovezen a ukládán přímo na místo určení, bez složení na mezideponii</t>
  </si>
  <si>
    <t>493,3*0,2</t>
  </si>
  <si>
    <t>447855437</t>
  </si>
  <si>
    <t>406,1*0,4 " opevnění břehu</t>
  </si>
  <si>
    <t>172,8 "patka</t>
  </si>
  <si>
    <t>1996395009</t>
  </si>
  <si>
    <t xml:space="preserve">viz příloha C.3.1, C.3.2, D.1, D.3, D.4.3.5 </t>
  </si>
  <si>
    <t>406,1 "opevnění břehu</t>
  </si>
  <si>
    <t>144*1,1 "patka</t>
  </si>
  <si>
    <t>SEZNAM FIGUR</t>
  </si>
  <si>
    <t>Výměra</t>
  </si>
  <si>
    <t xml:space="preserve"> SO-01</t>
  </si>
  <si>
    <t>Použití figury:</t>
  </si>
  <si>
    <t>Asfaltový beton vrstva obrusná ACO 11 (ABS) tř. I tl 40 mm š do 3 m z nemodifikovaného asfaltu</t>
  </si>
  <si>
    <t>Asfaltový beton vrstva podkladní ACP 16 (obalované kamenivo OKS) tl 50 mm š do 3 m</t>
  </si>
  <si>
    <t>Postřik živičný infiltrační s posypem z asfaltu množství 1,5 kg/m2</t>
  </si>
  <si>
    <t>Postřik živičný spojovací ze silniční emulze v množství 0,50 kg/m2</t>
  </si>
  <si>
    <t>Odstranění podkladu živičného tl 50 mm strojně pl do 50 m2</t>
  </si>
  <si>
    <t>Vodorovná doprava suti z kusových materiálů do 1 km</t>
  </si>
  <si>
    <t>Příplatek ZKD 1 km u vodorovné dopravy suti z kusových materiálů</t>
  </si>
  <si>
    <t>Poplatek za uložení na skládce (skládkovné) odpadu asfaltového bez dehtu kód odpadu 170 302</t>
  </si>
  <si>
    <t>Drcení stavebního odpadu z demolic ze zdiva z betonu prostého s dopravou do 100 m a naložením</t>
  </si>
  <si>
    <t>Bourání mostních základů z betonu prostého</t>
  </si>
  <si>
    <t>Poplatek za uložení na skládce (skládkovné) stavebního odpadu betonového kód odpadu 170 101</t>
  </si>
  <si>
    <t>Filtrační vrstvy z těženého štěrkopísku se zhutněním frakce od 0 až 22 mm</t>
  </si>
  <si>
    <t>Vodorovné přemístění do 10000 m výkopku/sypaniny z horniny tř. 1 až 4</t>
  </si>
  <si>
    <t>Příplatek k vodorovnému přemístění výkopku/sypaniny z horniny tř. 1 až 4 ZKD 1000 m přes 10000 m</t>
  </si>
  <si>
    <t>Uložení sypaniny na skládky</t>
  </si>
  <si>
    <t>Poplatek za uložení stavebního odpadu - zeminy a kameniva na skládce</t>
  </si>
  <si>
    <t>Zásyp jam, šachet rýh nebo kolem objektů sypaninou se zhutněním</t>
  </si>
  <si>
    <t>Zřízení podkladu ze zeminy upravené vápnem, cementem, směsnými pojivy tl 200 mm plochy přes 5000 m2</t>
  </si>
  <si>
    <t>Vodorovné přemístění do 500 m výkopku/sypaniny z horniny tř. 1 až 4</t>
  </si>
  <si>
    <t>Zřízení těsnicího jádra nebo vrstvy š do 3 m z hornin tř. 1 až 4 zhutněných do 100 % PS C</t>
  </si>
  <si>
    <t>Filtrační vrstvy z hrubého drceného kameniva se zhutněním frakce od 4 až 8 mm</t>
  </si>
  <si>
    <t>Pohoz z kamene záhozového hmotnosti do 200 kg z terénu</t>
  </si>
  <si>
    <t>Svahování násypů</t>
  </si>
  <si>
    <t>Filtrační vrstvy ze štěrkodrti bez zhutnění frakce od 0 až 22 do 0 až 63 mm</t>
  </si>
  <si>
    <t>Skrývka zemin schopných zúrodnění ve svahu do 1:2</t>
  </si>
  <si>
    <t>Vodorovné přemístění do 500 m bez naložení výkopku ze zemin schopných zúrodnění</t>
  </si>
  <si>
    <t>Nakládání výkopku ze zemin schopných zúrodnění</t>
  </si>
  <si>
    <t>Rozprostření zemin tl vrstvy do 0,1 m schopných zúrodnění ve sklonu přes 1:5</t>
  </si>
  <si>
    <t>Založení lučního trávníku výsevem plochy do 1000 m2 ve svahu do 1:2</t>
  </si>
  <si>
    <t>Hloubení rýh š do 2000 mm v hornině tř. 3 objemu do 100 m3</t>
  </si>
  <si>
    <t>Zřízení příložného pažení a rozepření stěn rýh hl do 2 m</t>
  </si>
  <si>
    <t>Odstranění příložného pažení a rozepření stěn rýh hl do 2 m</t>
  </si>
  <si>
    <t>Hloubení rýh š do 600 mm v hornině tř. 4 objemu do 100 m3</t>
  </si>
  <si>
    <t>Rozebrání záhozů a rovnanin na sucho</t>
  </si>
  <si>
    <t>Očištění lomového kamene nebo betonových tvárnic od hlíny nebo písku</t>
  </si>
  <si>
    <t>Třídění lomového kamene nebo betonových tvárnic podle druhu, velikosti nebo tvaru</t>
  </si>
  <si>
    <t>Vodorovné přemístění výkopku/sypaniny z hornin tř. 5 až 7 do 500 m</t>
  </si>
  <si>
    <t>Vodorovné přemístění do 10000 m výkopku/sypaniny z horniny tř. 5 až 7</t>
  </si>
  <si>
    <t>Příplatek k vodorovnému přemístění výkopku/sypaniny z horniny tř. 5 až 7 ZKD 1000 m přes 10000 m</t>
  </si>
  <si>
    <t>Nakládání výkopku z hornin tř. 5 až 7 přes 100 m3</t>
  </si>
  <si>
    <t>Pohoz z kamene záhozového hmotnosti do 200 kg z terénu - použití části původního opevnění</t>
  </si>
  <si>
    <t>Odstranění podkladu z kameniva drceného tl 400 mm strojně pl do 50 m2</t>
  </si>
  <si>
    <t>Hloubení rýh š do 2000 mm v hornině tř. 4 objemu do 1000 m3</t>
  </si>
  <si>
    <t>Příplatek za lepivost k hloubení rýh š do 2000 mm v hornině tř. 4</t>
  </si>
  <si>
    <t>Odkopávky a prokopávky nezapažené v hornině tř. 3 objem do 5000 m3</t>
  </si>
  <si>
    <t>Příplatek za lepivost u odkopávek v hornině tř. 1 až 3</t>
  </si>
  <si>
    <t>Odkopávky a prokopávky nezapažené v hornině tř. 4 objem do 5000 m3</t>
  </si>
  <si>
    <t>Příplatek za lepivost u odkopávek nezapažených v hornině tř. 4</t>
  </si>
  <si>
    <t>Odkopávky a prokopávky nezapažené v hornině tř. 5 objem do 100 m3</t>
  </si>
  <si>
    <t>Odkopávky a prokopávky nezapažené v hornině tř. 6 objem do 100 m3</t>
  </si>
  <si>
    <t xml:space="preserve"> SO-02</t>
  </si>
  <si>
    <t>Zřízení bednění základových desek</t>
  </si>
  <si>
    <t>Odstranění bednění základových desek</t>
  </si>
  <si>
    <t>Bednění konstrukcí vodních staveb rovinné - zřízení</t>
  </si>
  <si>
    <t>Bednění konstrukcí vodních staveb rovinné - odstranění</t>
  </si>
  <si>
    <t>Konstrukce vodních staveb ze ŽB mrazuvzdorného tř. C 30/37 (konzistence S3)</t>
  </si>
  <si>
    <t>Poplatek za uložení na skládce (skládkovné) stavebního odpadu železobetonového kód odpadu 170 101</t>
  </si>
  <si>
    <t>Svislá doprava suti a vybouraných hmot v do 4 m</t>
  </si>
  <si>
    <t>Příplatek ZKD v 4 m svislé dopravy suti a vybouraných hmot</t>
  </si>
  <si>
    <t>Bourání konstrukcí LTM zdiva z betonu prostého prokládaného kamenem strojně</t>
  </si>
  <si>
    <t>Bourání konstrukcí LTM zdiva z ŽB nebo předpjatého betonu ručně</t>
  </si>
  <si>
    <t>Injektáž trhlin š do 1 mm v ŽB kcích tl do 450 mm polyuretanem včetně vrtů</t>
  </si>
  <si>
    <t>Ochranný nátěr výztuže na cementové bázi stěn, líce kleneb a podhledů 1 vrstva tl 1 mm</t>
  </si>
  <si>
    <t>Spojovací můstek reprofilovaného betonu na cementové bázi tl 1 mm</t>
  </si>
  <si>
    <t>Volné kácení stromů s rozřezáním a odvětvením D kmene do 300 mm</t>
  </si>
  <si>
    <t>Spálení listnatého klestu se snášením D do 30 cm ve svahu do 1:3</t>
  </si>
  <si>
    <t>Odstranění pařezů D do 0,3 m ve svahu do 1:2 s odklizením do 20 m a zasypáním jámy</t>
  </si>
  <si>
    <t>Volné kácení stromů s rozřezáním a odvětvením D kmene do 500 mm</t>
  </si>
  <si>
    <t>Spálení listnatého klestu se snášením D přes 30 cm ve svahu do 1:3</t>
  </si>
  <si>
    <t>Odstranění pařezů D do 0,5 m ve svahu do 1:2 s odklizením do 20 m a zasypáním jámy</t>
  </si>
  <si>
    <t>Montáž lešení řadového modulového těžkého zatížení do 300 kg/m2 š do 1,2 m v do 10 m</t>
  </si>
  <si>
    <t>Příplatek k lešení řadovému modulovému těžkému š 1,2 m v do 25 m za první a ZKD den použití</t>
  </si>
  <si>
    <t>Demontáž lešení prostorového modulového těžkého bez podlah zatížení tř. 4 do 300 kg/m2 v do 10 m</t>
  </si>
  <si>
    <t>Příplatek k odsekání omítek a betonu za práci ve stísněném prostoru</t>
  </si>
  <si>
    <t>Příplatek k tryskání degradovaného betonu za práci ve stísněném prostoru</t>
  </si>
  <si>
    <t>Příplatek k očištění ploch za práci ve stísněném prostoru</t>
  </si>
  <si>
    <t>Příplatek ke stěrce pro vyrovnání betonových ploch za práci ve stísněném prostoru</t>
  </si>
  <si>
    <t>Příplatek k cenám ochranného nátěru výztuže za práce ve stísněném prostoru</t>
  </si>
  <si>
    <t>Příplatek k cenám spojovacího můstku za práci ve stísněném prostoru</t>
  </si>
  <si>
    <t>Příplatek ke stříkanému betonu ze suché směsi za práci ve stísněném prostoru</t>
  </si>
  <si>
    <t>Odsekání betonu stěn tl do 100 mm</t>
  </si>
  <si>
    <t>Nátěr betonu mostu epoxidový 2x ochranný nepružný OS-B</t>
  </si>
  <si>
    <t>Tryskání degradovaného betonu stěn a rubu kleneb vodou pod tlakem do 1250 barů</t>
  </si>
  <si>
    <t>Ruční dočištění ploch stěn, rubu kleneb a podlah ocelových kartáči</t>
  </si>
  <si>
    <t>Stěrka k vyrovnání betonových ploch stěn tl 4 mm</t>
  </si>
  <si>
    <t>Stříkaný beton ze suché směsi pevnosti 25 MPa stěn tl 50 mm</t>
  </si>
  <si>
    <t>Odsekání degradovaného betonu stěn tl do 50 mm</t>
  </si>
  <si>
    <t>Reprofilace rubu kleneb a podlah cementovými sanačními maltami tl 40 mm</t>
  </si>
  <si>
    <t>Zához z lomového kamene s proštěrkováním z terénu hmotnost nad 200 do 500 kg</t>
  </si>
  <si>
    <t>Osazení ŽB schodišťových stupňů na desku drsných</t>
  </si>
  <si>
    <t>Vysekání spojovací hmoty ze spár zdiva hl přes 40 mm dl do 6 m/m2</t>
  </si>
  <si>
    <t>Těsnění dilatační spáry betonové konstrukce polyuretanovým tmelem do pl 4,0 cm2</t>
  </si>
  <si>
    <t>Hloubkové spárování zdiva aktivovanou maltou spára hl do 80 mm dl do 6 m/m2</t>
  </si>
  <si>
    <t>Úprava spár po spárování zdiva uhlazením spára dl do 6 m/m2</t>
  </si>
  <si>
    <t>Podklad ze štěrkodrtě ŠD tl 200 mm</t>
  </si>
  <si>
    <t>Podklad ze štěrkodrtě ŠD tl. 300 mm</t>
  </si>
  <si>
    <t>M2</t>
  </si>
  <si>
    <t>Provedení otryskání ocelových konstrukcí třídy I stupeň zarezavění C stupeň přípravy Sa 2 1/2</t>
  </si>
  <si>
    <t>Zhotovení nátěru ocelových konstrukcí třídy I jednosložkového základního tl do 80 µm</t>
  </si>
  <si>
    <t>Zhotovení nátěru ocelových konstrukcí třídy I jednosložkového krycího (vrchního) tl do 80 µm</t>
  </si>
  <si>
    <t>Vodorovné přemístění do 50 m výkopku/sypaniny z horniny tř. 1 až 4</t>
  </si>
  <si>
    <t>Nakládání výkopku z hornin tř. 1 až 4 přes 100 m3</t>
  </si>
  <si>
    <t xml:space="preserve"> SO-03</t>
  </si>
  <si>
    <t>Odstranění nánosů při únosnosti dna přes 0,15 do 40 kPa</t>
  </si>
  <si>
    <t>Odstranění nánosů při únosnosti dna přes 40 do 60 kPa</t>
  </si>
  <si>
    <t>Odstranění nánosů při únosnosti dna přes 60 kPa</t>
  </si>
  <si>
    <t>Uložení sypaniny z hornin soudržných do násypů zhutněných na 95 % PS</t>
  </si>
  <si>
    <t>Odkopávky a prokopávky nezapažené v hornině tř. 4 objem do 1000 m3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</si>
</sst>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31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8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vertical="center"/>
      <protection/>
    </xf>
    <xf numFmtId="4" fontId="30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1" fillId="0" borderId="14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1" fillId="0" borderId="19" xfId="0" applyNumberFormat="1" applyFont="1" applyBorder="1" applyAlignment="1" applyProtection="1">
      <alignment vertical="center"/>
      <protection/>
    </xf>
    <xf numFmtId="4" fontId="31" fillId="0" borderId="20" xfId="0" applyNumberFormat="1" applyFont="1" applyBorder="1" applyAlignment="1" applyProtection="1">
      <alignment vertical="center"/>
      <protection/>
    </xf>
    <xf numFmtId="166" fontId="31" fillId="0" borderId="20" xfId="0" applyNumberFormat="1" applyFont="1" applyBorder="1" applyAlignment="1" applyProtection="1">
      <alignment vertical="center"/>
      <protection/>
    </xf>
    <xf numFmtId="4" fontId="31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 wrapText="1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40" fillId="0" borderId="16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 wrapText="1"/>
    </xf>
    <xf numFmtId="0" fontId="40" fillId="0" borderId="22" xfId="0" applyFont="1" applyBorder="1" applyAlignment="1">
      <alignment horizontal="left" vertical="center"/>
    </xf>
    <xf numFmtId="167" fontId="40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19</v>
      </c>
      <c r="AL7" s="23"/>
      <c r="AM7" s="23"/>
      <c r="AN7" s="28" t="s">
        <v>1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20</v>
      </c>
      <c r="E8" s="23"/>
      <c r="F8" s="23"/>
      <c r="G8" s="23"/>
      <c r="H8" s="23"/>
      <c r="I8" s="23"/>
      <c r="J8" s="23"/>
      <c r="K8" s="28" t="s">
        <v>21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22</v>
      </c>
      <c r="AL8" s="23"/>
      <c r="AM8" s="23"/>
      <c r="AN8" s="34" t="s">
        <v>23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24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25</v>
      </c>
      <c r="AL10" s="23"/>
      <c r="AM10" s="23"/>
      <c r="AN10" s="28" t="s">
        <v>1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21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26</v>
      </c>
      <c r="AL11" s="23"/>
      <c r="AM11" s="23"/>
      <c r="AN11" s="28" t="s">
        <v>1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27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25</v>
      </c>
      <c r="AL13" s="23"/>
      <c r="AM13" s="23"/>
      <c r="AN13" s="35" t="s">
        <v>28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28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26</v>
      </c>
      <c r="AL14" s="23"/>
      <c r="AM14" s="23"/>
      <c r="AN14" s="35" t="s">
        <v>28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29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25</v>
      </c>
      <c r="AL16" s="23"/>
      <c r="AM16" s="23"/>
      <c r="AN16" s="28" t="s">
        <v>1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21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26</v>
      </c>
      <c r="AL17" s="23"/>
      <c r="AM17" s="23"/>
      <c r="AN17" s="28" t="s">
        <v>1</v>
      </c>
      <c r="AO17" s="23"/>
      <c r="AP17" s="23"/>
      <c r="AQ17" s="23"/>
      <c r="AR17" s="21"/>
      <c r="BE17" s="32"/>
      <c r="BS17" s="18" t="s">
        <v>30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31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25</v>
      </c>
      <c r="AL19" s="23"/>
      <c r="AM19" s="23"/>
      <c r="AN19" s="28" t="s">
        <v>1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21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26</v>
      </c>
      <c r="AL20" s="23"/>
      <c r="AM20" s="23"/>
      <c r="AN20" s="28" t="s">
        <v>1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32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33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34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35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36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37</v>
      </c>
      <c r="E29" s="48"/>
      <c r="F29" s="33" t="s">
        <v>38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ROUND(AV94,2)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39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ROUND(AW94,2)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40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41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42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52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2"/>
    </row>
    <row r="35" spans="1:57" s="2" customFormat="1" ht="25.9" customHeight="1">
      <c r="A35" s="39"/>
      <c r="B35" s="40"/>
      <c r="C35" s="53"/>
      <c r="D35" s="54" t="s">
        <v>43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44</v>
      </c>
      <c r="U35" s="55"/>
      <c r="V35" s="55"/>
      <c r="W35" s="55"/>
      <c r="X35" s="57" t="s">
        <v>45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E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46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47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7" s="2" customFormat="1" ht="12">
      <c r="A60" s="39"/>
      <c r="B60" s="40"/>
      <c r="C60" s="41"/>
      <c r="D60" s="65" t="s">
        <v>48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49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48</v>
      </c>
      <c r="AI60" s="43"/>
      <c r="AJ60" s="43"/>
      <c r="AK60" s="43"/>
      <c r="AL60" s="43"/>
      <c r="AM60" s="65" t="s">
        <v>49</v>
      </c>
      <c r="AN60" s="43"/>
      <c r="AO60" s="43"/>
      <c r="AP60" s="41"/>
      <c r="AQ60" s="41"/>
      <c r="AR60" s="45"/>
      <c r="BE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7" s="2" customFormat="1" ht="12">
      <c r="A64" s="39"/>
      <c r="B64" s="40"/>
      <c r="C64" s="41"/>
      <c r="D64" s="62" t="s">
        <v>50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51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E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7" s="2" customFormat="1" ht="12">
      <c r="A75" s="39"/>
      <c r="B75" s="40"/>
      <c r="C75" s="41"/>
      <c r="D75" s="65" t="s">
        <v>48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49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48</v>
      </c>
      <c r="AI75" s="43"/>
      <c r="AJ75" s="43"/>
      <c r="AK75" s="43"/>
      <c r="AL75" s="43"/>
      <c r="AM75" s="65" t="s">
        <v>49</v>
      </c>
      <c r="AN75" s="43"/>
      <c r="AO75" s="43"/>
      <c r="AP75" s="41"/>
      <c r="AQ75" s="41"/>
      <c r="AR75" s="45"/>
      <c r="BE75" s="39"/>
    </row>
    <row r="76" spans="1:57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E76" s="39"/>
    </row>
    <row r="77" spans="1:57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E77" s="39"/>
    </row>
    <row r="81" spans="1:57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E81" s="39"/>
    </row>
    <row r="82" spans="1:57" s="2" customFormat="1" ht="24.95" customHeight="1">
      <c r="A82" s="39"/>
      <c r="B82" s="40"/>
      <c r="C82" s="24" t="s">
        <v>52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E82" s="39"/>
    </row>
    <row r="83" spans="1:57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E83" s="39"/>
    </row>
    <row r="84" spans="1:57" s="4" customFormat="1" ht="12" customHeight="1">
      <c r="A84" s="4"/>
      <c r="B84" s="71"/>
      <c r="C84" s="33" t="s">
        <v>13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201907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E84" s="4"/>
    </row>
    <row r="85" spans="1:57" s="5" customFormat="1" ht="36.95" customHeight="1">
      <c r="A85" s="5"/>
      <c r="B85" s="74"/>
      <c r="C85" s="75" t="s">
        <v>16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VN Martinice - rekonstrukce hráze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E85" s="5"/>
    </row>
    <row r="86" spans="1:57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E86" s="39"/>
    </row>
    <row r="87" spans="1:57" s="2" customFormat="1" ht="12" customHeight="1">
      <c r="A87" s="39"/>
      <c r="B87" s="40"/>
      <c r="C87" s="33" t="s">
        <v>20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 xml:space="preserve"> 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22</v>
      </c>
      <c r="AJ87" s="41"/>
      <c r="AK87" s="41"/>
      <c r="AL87" s="41"/>
      <c r="AM87" s="80" t="str">
        <f>IF(AN8="","",AN8)</f>
        <v>25. 9. 2019</v>
      </c>
      <c r="AN87" s="80"/>
      <c r="AO87" s="41"/>
      <c r="AP87" s="41"/>
      <c r="AQ87" s="41"/>
      <c r="AR87" s="45"/>
      <c r="BE87" s="39"/>
    </row>
    <row r="88" spans="1:57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E88" s="39"/>
    </row>
    <row r="89" spans="1:57" s="2" customFormat="1" ht="15.15" customHeight="1">
      <c r="A89" s="39"/>
      <c r="B89" s="40"/>
      <c r="C89" s="33" t="s">
        <v>24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29</v>
      </c>
      <c r="AJ89" s="41"/>
      <c r="AK89" s="41"/>
      <c r="AL89" s="41"/>
      <c r="AM89" s="81" t="str">
        <f>IF(E17="","",E17)</f>
        <v xml:space="preserve"> </v>
      </c>
      <c r="AN89" s="72"/>
      <c r="AO89" s="72"/>
      <c r="AP89" s="72"/>
      <c r="AQ89" s="41"/>
      <c r="AR89" s="45"/>
      <c r="AS89" s="82" t="s">
        <v>53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5"/>
      <c r="BE89" s="39"/>
    </row>
    <row r="90" spans="1:57" s="2" customFormat="1" ht="15.15" customHeight="1">
      <c r="A90" s="39"/>
      <c r="B90" s="40"/>
      <c r="C90" s="33" t="s">
        <v>27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31</v>
      </c>
      <c r="AJ90" s="41"/>
      <c r="AK90" s="41"/>
      <c r="AL90" s="41"/>
      <c r="AM90" s="81" t="str">
        <f>IF(E20="","",E20)</f>
        <v xml:space="preserve"> 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9"/>
      <c r="BE90" s="39"/>
    </row>
    <row r="91" spans="1:57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3"/>
      <c r="BE91" s="39"/>
    </row>
    <row r="92" spans="1:57" s="2" customFormat="1" ht="29.25" customHeight="1">
      <c r="A92" s="39"/>
      <c r="B92" s="40"/>
      <c r="C92" s="94" t="s">
        <v>54</v>
      </c>
      <c r="D92" s="95"/>
      <c r="E92" s="95"/>
      <c r="F92" s="95"/>
      <c r="G92" s="95"/>
      <c r="H92" s="96"/>
      <c r="I92" s="97" t="s">
        <v>55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56</v>
      </c>
      <c r="AH92" s="95"/>
      <c r="AI92" s="95"/>
      <c r="AJ92" s="95"/>
      <c r="AK92" s="95"/>
      <c r="AL92" s="95"/>
      <c r="AM92" s="95"/>
      <c r="AN92" s="97" t="s">
        <v>57</v>
      </c>
      <c r="AO92" s="95"/>
      <c r="AP92" s="99"/>
      <c r="AQ92" s="100" t="s">
        <v>58</v>
      </c>
      <c r="AR92" s="45"/>
      <c r="AS92" s="101" t="s">
        <v>59</v>
      </c>
      <c r="AT92" s="102" t="s">
        <v>60</v>
      </c>
      <c r="AU92" s="102" t="s">
        <v>61</v>
      </c>
      <c r="AV92" s="102" t="s">
        <v>62</v>
      </c>
      <c r="AW92" s="102" t="s">
        <v>63</v>
      </c>
      <c r="AX92" s="102" t="s">
        <v>64</v>
      </c>
      <c r="AY92" s="102" t="s">
        <v>65</v>
      </c>
      <c r="AZ92" s="102" t="s">
        <v>66</v>
      </c>
      <c r="BA92" s="102" t="s">
        <v>67</v>
      </c>
      <c r="BB92" s="102" t="s">
        <v>68</v>
      </c>
      <c r="BC92" s="102" t="s">
        <v>69</v>
      </c>
      <c r="BD92" s="103" t="s">
        <v>70</v>
      </c>
      <c r="BE92" s="39"/>
    </row>
    <row r="93" spans="1:57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6"/>
      <c r="BE93" s="39"/>
    </row>
    <row r="94" spans="1:90" s="6" customFormat="1" ht="32.4" customHeight="1">
      <c r="A94" s="6"/>
      <c r="B94" s="107"/>
      <c r="C94" s="108" t="s">
        <v>71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ROUND(SUM(AG95:AG98),2)</f>
        <v>0</v>
      </c>
      <c r="AH94" s="110"/>
      <c r="AI94" s="110"/>
      <c r="AJ94" s="110"/>
      <c r="AK94" s="110"/>
      <c r="AL94" s="110"/>
      <c r="AM94" s="110"/>
      <c r="AN94" s="111">
        <f>SUM(AG94,AT94)</f>
        <v>0</v>
      </c>
      <c r="AO94" s="111"/>
      <c r="AP94" s="111"/>
      <c r="AQ94" s="112" t="s">
        <v>1</v>
      </c>
      <c r="AR94" s="113"/>
      <c r="AS94" s="114">
        <f>ROUND(SUM(AS95:AS98),2)</f>
        <v>0</v>
      </c>
      <c r="AT94" s="115">
        <f>ROUND(SUM(AV94:AW94),2)</f>
        <v>0</v>
      </c>
      <c r="AU94" s="116">
        <f>ROUND(SUM(AU95:AU98),5)</f>
        <v>0</v>
      </c>
      <c r="AV94" s="115">
        <f>ROUND(AZ94*L29,2)</f>
        <v>0</v>
      </c>
      <c r="AW94" s="115">
        <f>ROUND(BA94*L30,2)</f>
        <v>0</v>
      </c>
      <c r="AX94" s="115">
        <f>ROUND(BB94*L29,2)</f>
        <v>0</v>
      </c>
      <c r="AY94" s="115">
        <f>ROUND(BC94*L30,2)</f>
        <v>0</v>
      </c>
      <c r="AZ94" s="115">
        <f>ROUND(SUM(AZ95:AZ98),2)</f>
        <v>0</v>
      </c>
      <c r="BA94" s="115">
        <f>ROUND(SUM(BA95:BA98),2)</f>
        <v>0</v>
      </c>
      <c r="BB94" s="115">
        <f>ROUND(SUM(BB95:BB98),2)</f>
        <v>0</v>
      </c>
      <c r="BC94" s="115">
        <f>ROUND(SUM(BC95:BC98),2)</f>
        <v>0</v>
      </c>
      <c r="BD94" s="117">
        <f>ROUND(SUM(BD95:BD98),2)</f>
        <v>0</v>
      </c>
      <c r="BE94" s="6"/>
      <c r="BS94" s="118" t="s">
        <v>72</v>
      </c>
      <c r="BT94" s="118" t="s">
        <v>73</v>
      </c>
      <c r="BU94" s="119" t="s">
        <v>74</v>
      </c>
      <c r="BV94" s="118" t="s">
        <v>75</v>
      </c>
      <c r="BW94" s="118" t="s">
        <v>5</v>
      </c>
      <c r="BX94" s="118" t="s">
        <v>76</v>
      </c>
      <c r="CL94" s="118" t="s">
        <v>1</v>
      </c>
    </row>
    <row r="95" spans="1:91" s="7" customFormat="1" ht="16.5" customHeight="1">
      <c r="A95" s="120" t="s">
        <v>77</v>
      </c>
      <c r="B95" s="121"/>
      <c r="C95" s="122"/>
      <c r="D95" s="123" t="s">
        <v>78</v>
      </c>
      <c r="E95" s="123"/>
      <c r="F95" s="123"/>
      <c r="G95" s="123"/>
      <c r="H95" s="123"/>
      <c r="I95" s="124"/>
      <c r="J95" s="123" t="s">
        <v>79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'SO-00 - Vedlejší rozpočto...'!J30</f>
        <v>0</v>
      </c>
      <c r="AH95" s="124"/>
      <c r="AI95" s="124"/>
      <c r="AJ95" s="124"/>
      <c r="AK95" s="124"/>
      <c r="AL95" s="124"/>
      <c r="AM95" s="124"/>
      <c r="AN95" s="125">
        <f>SUM(AG95,AT95)</f>
        <v>0</v>
      </c>
      <c r="AO95" s="124"/>
      <c r="AP95" s="124"/>
      <c r="AQ95" s="126" t="s">
        <v>80</v>
      </c>
      <c r="AR95" s="127"/>
      <c r="AS95" s="128">
        <v>0</v>
      </c>
      <c r="AT95" s="129">
        <f>ROUND(SUM(AV95:AW95),2)</f>
        <v>0</v>
      </c>
      <c r="AU95" s="130">
        <f>'SO-00 - Vedlejší rozpočto...'!P125</f>
        <v>0</v>
      </c>
      <c r="AV95" s="129">
        <f>'SO-00 - Vedlejší rozpočto...'!J33</f>
        <v>0</v>
      </c>
      <c r="AW95" s="129">
        <f>'SO-00 - Vedlejší rozpočto...'!J34</f>
        <v>0</v>
      </c>
      <c r="AX95" s="129">
        <f>'SO-00 - Vedlejší rozpočto...'!J35</f>
        <v>0</v>
      </c>
      <c r="AY95" s="129">
        <f>'SO-00 - Vedlejší rozpočto...'!J36</f>
        <v>0</v>
      </c>
      <c r="AZ95" s="129">
        <f>'SO-00 - Vedlejší rozpočto...'!F33</f>
        <v>0</v>
      </c>
      <c r="BA95" s="129">
        <f>'SO-00 - Vedlejší rozpočto...'!F34</f>
        <v>0</v>
      </c>
      <c r="BB95" s="129">
        <f>'SO-00 - Vedlejší rozpočto...'!F35</f>
        <v>0</v>
      </c>
      <c r="BC95" s="129">
        <f>'SO-00 - Vedlejší rozpočto...'!F36</f>
        <v>0</v>
      </c>
      <c r="BD95" s="131">
        <f>'SO-00 - Vedlejší rozpočto...'!F37</f>
        <v>0</v>
      </c>
      <c r="BE95" s="7"/>
      <c r="BT95" s="132" t="s">
        <v>81</v>
      </c>
      <c r="BV95" s="132" t="s">
        <v>75</v>
      </c>
      <c r="BW95" s="132" t="s">
        <v>82</v>
      </c>
      <c r="BX95" s="132" t="s">
        <v>5</v>
      </c>
      <c r="CL95" s="132" t="s">
        <v>1</v>
      </c>
      <c r="CM95" s="132" t="s">
        <v>83</v>
      </c>
    </row>
    <row r="96" spans="1:91" s="7" customFormat="1" ht="16.5" customHeight="1">
      <c r="A96" s="120" t="s">
        <v>77</v>
      </c>
      <c r="B96" s="121"/>
      <c r="C96" s="122"/>
      <c r="D96" s="123" t="s">
        <v>84</v>
      </c>
      <c r="E96" s="123"/>
      <c r="F96" s="123"/>
      <c r="G96" s="123"/>
      <c r="H96" s="123"/>
      <c r="I96" s="124"/>
      <c r="J96" s="123" t="s">
        <v>85</v>
      </c>
      <c r="K96" s="123"/>
      <c r="L96" s="123"/>
      <c r="M96" s="123"/>
      <c r="N96" s="123"/>
      <c r="O96" s="123"/>
      <c r="P96" s="123"/>
      <c r="Q96" s="123"/>
      <c r="R96" s="123"/>
      <c r="S96" s="123"/>
      <c r="T96" s="123"/>
      <c r="U96" s="123"/>
      <c r="V96" s="123"/>
      <c r="W96" s="123"/>
      <c r="X96" s="123"/>
      <c r="Y96" s="123"/>
      <c r="Z96" s="123"/>
      <c r="AA96" s="123"/>
      <c r="AB96" s="123"/>
      <c r="AC96" s="123"/>
      <c r="AD96" s="123"/>
      <c r="AE96" s="123"/>
      <c r="AF96" s="123"/>
      <c r="AG96" s="125">
        <f>'SO-01 - Rekonstrukce hráze'!J30</f>
        <v>0</v>
      </c>
      <c r="AH96" s="124"/>
      <c r="AI96" s="124"/>
      <c r="AJ96" s="124"/>
      <c r="AK96" s="124"/>
      <c r="AL96" s="124"/>
      <c r="AM96" s="124"/>
      <c r="AN96" s="125">
        <f>SUM(AG96,AT96)</f>
        <v>0</v>
      </c>
      <c r="AO96" s="124"/>
      <c r="AP96" s="124"/>
      <c r="AQ96" s="126" t="s">
        <v>80</v>
      </c>
      <c r="AR96" s="127"/>
      <c r="AS96" s="128">
        <v>0</v>
      </c>
      <c r="AT96" s="129">
        <f>ROUND(SUM(AV96:AW96),2)</f>
        <v>0</v>
      </c>
      <c r="AU96" s="130">
        <f>'SO-01 - Rekonstrukce hráze'!P126</f>
        <v>0</v>
      </c>
      <c r="AV96" s="129">
        <f>'SO-01 - Rekonstrukce hráze'!J33</f>
        <v>0</v>
      </c>
      <c r="AW96" s="129">
        <f>'SO-01 - Rekonstrukce hráze'!J34</f>
        <v>0</v>
      </c>
      <c r="AX96" s="129">
        <f>'SO-01 - Rekonstrukce hráze'!J35</f>
        <v>0</v>
      </c>
      <c r="AY96" s="129">
        <f>'SO-01 - Rekonstrukce hráze'!J36</f>
        <v>0</v>
      </c>
      <c r="AZ96" s="129">
        <f>'SO-01 - Rekonstrukce hráze'!F33</f>
        <v>0</v>
      </c>
      <c r="BA96" s="129">
        <f>'SO-01 - Rekonstrukce hráze'!F34</f>
        <v>0</v>
      </c>
      <c r="BB96" s="129">
        <f>'SO-01 - Rekonstrukce hráze'!F35</f>
        <v>0</v>
      </c>
      <c r="BC96" s="129">
        <f>'SO-01 - Rekonstrukce hráze'!F36</f>
        <v>0</v>
      </c>
      <c r="BD96" s="131">
        <f>'SO-01 - Rekonstrukce hráze'!F37</f>
        <v>0</v>
      </c>
      <c r="BE96" s="7"/>
      <c r="BT96" s="132" t="s">
        <v>81</v>
      </c>
      <c r="BV96" s="132" t="s">
        <v>75</v>
      </c>
      <c r="BW96" s="132" t="s">
        <v>86</v>
      </c>
      <c r="BX96" s="132" t="s">
        <v>5</v>
      </c>
      <c r="CL96" s="132" t="s">
        <v>1</v>
      </c>
      <c r="CM96" s="132" t="s">
        <v>83</v>
      </c>
    </row>
    <row r="97" spans="1:91" s="7" customFormat="1" ht="16.5" customHeight="1">
      <c r="A97" s="120" t="s">
        <v>77</v>
      </c>
      <c r="B97" s="121"/>
      <c r="C97" s="122"/>
      <c r="D97" s="123" t="s">
        <v>87</v>
      </c>
      <c r="E97" s="123"/>
      <c r="F97" s="123"/>
      <c r="G97" s="123"/>
      <c r="H97" s="123"/>
      <c r="I97" s="124"/>
      <c r="J97" s="123" t="s">
        <v>88</v>
      </c>
      <c r="K97" s="123"/>
      <c r="L97" s="123"/>
      <c r="M97" s="123"/>
      <c r="N97" s="123"/>
      <c r="O97" s="123"/>
      <c r="P97" s="123"/>
      <c r="Q97" s="123"/>
      <c r="R97" s="123"/>
      <c r="S97" s="123"/>
      <c r="T97" s="123"/>
      <c r="U97" s="123"/>
      <c r="V97" s="123"/>
      <c r="W97" s="123"/>
      <c r="X97" s="123"/>
      <c r="Y97" s="123"/>
      <c r="Z97" s="123"/>
      <c r="AA97" s="123"/>
      <c r="AB97" s="123"/>
      <c r="AC97" s="123"/>
      <c r="AD97" s="123"/>
      <c r="AE97" s="123"/>
      <c r="AF97" s="123"/>
      <c r="AG97" s="125">
        <f>'SO-02 - Rekonstrukce sdru...'!J30</f>
        <v>0</v>
      </c>
      <c r="AH97" s="124"/>
      <c r="AI97" s="124"/>
      <c r="AJ97" s="124"/>
      <c r="AK97" s="124"/>
      <c r="AL97" s="124"/>
      <c r="AM97" s="124"/>
      <c r="AN97" s="125">
        <f>SUM(AG97,AT97)</f>
        <v>0</v>
      </c>
      <c r="AO97" s="124"/>
      <c r="AP97" s="124"/>
      <c r="AQ97" s="126" t="s">
        <v>80</v>
      </c>
      <c r="AR97" s="127"/>
      <c r="AS97" s="128">
        <v>0</v>
      </c>
      <c r="AT97" s="129">
        <f>ROUND(SUM(AV97:AW97),2)</f>
        <v>0</v>
      </c>
      <c r="AU97" s="130">
        <f>'SO-02 - Rekonstrukce sdru...'!P131</f>
        <v>0</v>
      </c>
      <c r="AV97" s="129">
        <f>'SO-02 - Rekonstrukce sdru...'!J33</f>
        <v>0</v>
      </c>
      <c r="AW97" s="129">
        <f>'SO-02 - Rekonstrukce sdru...'!J34</f>
        <v>0</v>
      </c>
      <c r="AX97" s="129">
        <f>'SO-02 - Rekonstrukce sdru...'!J35</f>
        <v>0</v>
      </c>
      <c r="AY97" s="129">
        <f>'SO-02 - Rekonstrukce sdru...'!J36</f>
        <v>0</v>
      </c>
      <c r="AZ97" s="129">
        <f>'SO-02 - Rekonstrukce sdru...'!F33</f>
        <v>0</v>
      </c>
      <c r="BA97" s="129">
        <f>'SO-02 - Rekonstrukce sdru...'!F34</f>
        <v>0</v>
      </c>
      <c r="BB97" s="129">
        <f>'SO-02 - Rekonstrukce sdru...'!F35</f>
        <v>0</v>
      </c>
      <c r="BC97" s="129">
        <f>'SO-02 - Rekonstrukce sdru...'!F36</f>
        <v>0</v>
      </c>
      <c r="BD97" s="131">
        <f>'SO-02 - Rekonstrukce sdru...'!F37</f>
        <v>0</v>
      </c>
      <c r="BE97" s="7"/>
      <c r="BT97" s="132" t="s">
        <v>81</v>
      </c>
      <c r="BV97" s="132" t="s">
        <v>75</v>
      </c>
      <c r="BW97" s="132" t="s">
        <v>89</v>
      </c>
      <c r="BX97" s="132" t="s">
        <v>5</v>
      </c>
      <c r="CL97" s="132" t="s">
        <v>1</v>
      </c>
      <c r="CM97" s="132" t="s">
        <v>83</v>
      </c>
    </row>
    <row r="98" spans="1:91" s="7" customFormat="1" ht="16.5" customHeight="1">
      <c r="A98" s="120" t="s">
        <v>77</v>
      </c>
      <c r="B98" s="121"/>
      <c r="C98" s="122"/>
      <c r="D98" s="123" t="s">
        <v>90</v>
      </c>
      <c r="E98" s="123"/>
      <c r="F98" s="123"/>
      <c r="G98" s="123"/>
      <c r="H98" s="123"/>
      <c r="I98" s="124"/>
      <c r="J98" s="123" t="s">
        <v>91</v>
      </c>
      <c r="K98" s="123"/>
      <c r="L98" s="123"/>
      <c r="M98" s="123"/>
      <c r="N98" s="123"/>
      <c r="O98" s="123"/>
      <c r="P98" s="123"/>
      <c r="Q98" s="123"/>
      <c r="R98" s="123"/>
      <c r="S98" s="123"/>
      <c r="T98" s="123"/>
      <c r="U98" s="123"/>
      <c r="V98" s="123"/>
      <c r="W98" s="123"/>
      <c r="X98" s="123"/>
      <c r="Y98" s="123"/>
      <c r="Z98" s="123"/>
      <c r="AA98" s="123"/>
      <c r="AB98" s="123"/>
      <c r="AC98" s="123"/>
      <c r="AD98" s="123"/>
      <c r="AE98" s="123"/>
      <c r="AF98" s="123"/>
      <c r="AG98" s="125">
        <f>'SO-03 - Odstranění nánosů'!J30</f>
        <v>0</v>
      </c>
      <c r="AH98" s="124"/>
      <c r="AI98" s="124"/>
      <c r="AJ98" s="124"/>
      <c r="AK98" s="124"/>
      <c r="AL98" s="124"/>
      <c r="AM98" s="124"/>
      <c r="AN98" s="125">
        <f>SUM(AG98,AT98)</f>
        <v>0</v>
      </c>
      <c r="AO98" s="124"/>
      <c r="AP98" s="124"/>
      <c r="AQ98" s="126" t="s">
        <v>80</v>
      </c>
      <c r="AR98" s="127"/>
      <c r="AS98" s="133">
        <v>0</v>
      </c>
      <c r="AT98" s="134">
        <f>ROUND(SUM(AV98:AW98),2)</f>
        <v>0</v>
      </c>
      <c r="AU98" s="135">
        <f>'SO-03 - Odstranění nánosů'!P119</f>
        <v>0</v>
      </c>
      <c r="AV98" s="134">
        <f>'SO-03 - Odstranění nánosů'!J33</f>
        <v>0</v>
      </c>
      <c r="AW98" s="134">
        <f>'SO-03 - Odstranění nánosů'!J34</f>
        <v>0</v>
      </c>
      <c r="AX98" s="134">
        <f>'SO-03 - Odstranění nánosů'!J35</f>
        <v>0</v>
      </c>
      <c r="AY98" s="134">
        <f>'SO-03 - Odstranění nánosů'!J36</f>
        <v>0</v>
      </c>
      <c r="AZ98" s="134">
        <f>'SO-03 - Odstranění nánosů'!F33</f>
        <v>0</v>
      </c>
      <c r="BA98" s="134">
        <f>'SO-03 - Odstranění nánosů'!F34</f>
        <v>0</v>
      </c>
      <c r="BB98" s="134">
        <f>'SO-03 - Odstranění nánosů'!F35</f>
        <v>0</v>
      </c>
      <c r="BC98" s="134">
        <f>'SO-03 - Odstranění nánosů'!F36</f>
        <v>0</v>
      </c>
      <c r="BD98" s="136">
        <f>'SO-03 - Odstranění nánosů'!F37</f>
        <v>0</v>
      </c>
      <c r="BE98" s="7"/>
      <c r="BT98" s="132" t="s">
        <v>81</v>
      </c>
      <c r="BV98" s="132" t="s">
        <v>75</v>
      </c>
      <c r="BW98" s="132" t="s">
        <v>92</v>
      </c>
      <c r="BX98" s="132" t="s">
        <v>5</v>
      </c>
      <c r="CL98" s="132" t="s">
        <v>1</v>
      </c>
      <c r="CM98" s="132" t="s">
        <v>83</v>
      </c>
    </row>
    <row r="99" spans="1:57" s="2" customFormat="1" ht="30" customHeight="1">
      <c r="A99" s="39"/>
      <c r="B99" s="40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  <c r="Z99" s="41"/>
      <c r="AA99" s="41"/>
      <c r="AB99" s="41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5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</row>
    <row r="100" spans="1:57" s="2" customFormat="1" ht="6.95" customHeight="1">
      <c r="A100" s="39"/>
      <c r="B100" s="67"/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45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</row>
  </sheetData>
  <sheetProtection password="CC35" sheet="1" objects="1" scenarios="1" formatColumns="0" formatRows="0"/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-00 - Vedlejší rozpočto...'!C2" display="/"/>
    <hyperlink ref="A96" location="'SO-01 - Rekonstrukce hráze'!C2" display="/"/>
    <hyperlink ref="A97" location="'SO-02 - Rekonstrukce sdru...'!C2" display="/"/>
    <hyperlink ref="A98" location="'SO-03 - Odstranění nánosů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82</v>
      </c>
    </row>
    <row r="3" spans="2:4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</row>
    <row r="4" spans="2:4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</row>
    <row r="5" spans="2:12" s="1" customFormat="1" ht="6.95" customHeight="1">
      <c r="B5" s="21"/>
      <c r="L5" s="21"/>
    </row>
    <row r="6" spans="2:12" s="1" customFormat="1" ht="12" customHeight="1">
      <c r="B6" s="21"/>
      <c r="D6" s="141" t="s">
        <v>16</v>
      </c>
      <c r="L6" s="21"/>
    </row>
    <row r="7" spans="2:12" s="1" customFormat="1" ht="16.5" customHeight="1">
      <c r="B7" s="21"/>
      <c r="E7" s="142" t="str">
        <f>'Rekapitulace stavby'!K6</f>
        <v>VN Martinice - rekonstrukce hráze</v>
      </c>
      <c r="F7" s="141"/>
      <c r="G7" s="141"/>
      <c r="H7" s="141"/>
      <c r="L7" s="21"/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95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25. 9. 2019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ROUND(J125,2)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ROUND((SUM(BE125:BE195)),2)</f>
        <v>0</v>
      </c>
      <c r="G33" s="39"/>
      <c r="H33" s="39"/>
      <c r="I33" s="156">
        <v>0.21</v>
      </c>
      <c r="J33" s="155">
        <f>ROUND(((SUM(BE125:BE195))*I33),2)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ROUND((SUM(BF125:BF195)),2)</f>
        <v>0</v>
      </c>
      <c r="G34" s="39"/>
      <c r="H34" s="39"/>
      <c r="I34" s="156">
        <v>0.15</v>
      </c>
      <c r="J34" s="155">
        <f>ROUND(((SUM(BF125:BF195))*I34),2)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ROUND((SUM(BG125:BG195)),2)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ROUND((SUM(BH125:BH195)),2)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ROUND((SUM(BI125:BI195)),2)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VN Martinice - rekonstrukce hráze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SO-00 - Vedlejší rozpočtové náklady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25. 9. 2019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J125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J126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J127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103</v>
      </c>
      <c r="E99" s="189"/>
      <c r="F99" s="189"/>
      <c r="G99" s="189"/>
      <c r="H99" s="189"/>
      <c r="I99" s="189"/>
      <c r="J99" s="190">
        <f>J133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104</v>
      </c>
      <c r="E100" s="189"/>
      <c r="F100" s="189"/>
      <c r="G100" s="189"/>
      <c r="H100" s="189"/>
      <c r="I100" s="189"/>
      <c r="J100" s="190">
        <f>J137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9" customFormat="1" ht="24.95" customHeight="1">
      <c r="A101" s="9"/>
      <c r="B101" s="180"/>
      <c r="C101" s="181"/>
      <c r="D101" s="182" t="s">
        <v>105</v>
      </c>
      <c r="E101" s="183"/>
      <c r="F101" s="183"/>
      <c r="G101" s="183"/>
      <c r="H101" s="183"/>
      <c r="I101" s="183"/>
      <c r="J101" s="184">
        <f>J141</f>
        <v>0</v>
      </c>
      <c r="K101" s="181"/>
      <c r="L101" s="185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10" customFormat="1" ht="19.9" customHeight="1">
      <c r="A102" s="10"/>
      <c r="B102" s="186"/>
      <c r="C102" s="187"/>
      <c r="D102" s="188" t="s">
        <v>106</v>
      </c>
      <c r="E102" s="189"/>
      <c r="F102" s="189"/>
      <c r="G102" s="189"/>
      <c r="H102" s="189"/>
      <c r="I102" s="189"/>
      <c r="J102" s="190">
        <f>J142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107</v>
      </c>
      <c r="E103" s="189"/>
      <c r="F103" s="189"/>
      <c r="G103" s="189"/>
      <c r="H103" s="189"/>
      <c r="I103" s="189"/>
      <c r="J103" s="190">
        <f>J149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108</v>
      </c>
      <c r="E104" s="189"/>
      <c r="F104" s="189"/>
      <c r="G104" s="189"/>
      <c r="H104" s="189"/>
      <c r="I104" s="189"/>
      <c r="J104" s="190">
        <f>J154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109</v>
      </c>
      <c r="E105" s="189"/>
      <c r="F105" s="189"/>
      <c r="G105" s="189"/>
      <c r="H105" s="189"/>
      <c r="I105" s="189"/>
      <c r="J105" s="190">
        <f>J183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2" customFormat="1" ht="21.8" customHeight="1">
      <c r="A106" s="39"/>
      <c r="B106" s="40"/>
      <c r="C106" s="41"/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11" spans="1:31" s="2" customFormat="1" ht="6.95" customHeight="1">
      <c r="A111" s="39"/>
      <c r="B111" s="69"/>
      <c r="C111" s="70"/>
      <c r="D111" s="70"/>
      <c r="E111" s="70"/>
      <c r="F111" s="70"/>
      <c r="G111" s="70"/>
      <c r="H111" s="70"/>
      <c r="I111" s="70"/>
      <c r="J111" s="70"/>
      <c r="K111" s="70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24.95" customHeight="1">
      <c r="A112" s="39"/>
      <c r="B112" s="40"/>
      <c r="C112" s="24" t="s">
        <v>110</v>
      </c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40"/>
      <c r="C113" s="41"/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12" customHeight="1">
      <c r="A114" s="39"/>
      <c r="B114" s="40"/>
      <c r="C114" s="33" t="s">
        <v>16</v>
      </c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6.5" customHeight="1">
      <c r="A115" s="39"/>
      <c r="B115" s="40"/>
      <c r="C115" s="41"/>
      <c r="D115" s="41"/>
      <c r="E115" s="175" t="str">
        <f>E7</f>
        <v>VN Martinice - rekonstrukce hráze</v>
      </c>
      <c r="F115" s="33"/>
      <c r="G115" s="33"/>
      <c r="H115" s="33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2" customHeight="1">
      <c r="A116" s="39"/>
      <c r="B116" s="40"/>
      <c r="C116" s="33" t="s">
        <v>94</v>
      </c>
      <c r="D116" s="41"/>
      <c r="E116" s="41"/>
      <c r="F116" s="41"/>
      <c r="G116" s="41"/>
      <c r="H116" s="41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6.5" customHeight="1">
      <c r="A117" s="39"/>
      <c r="B117" s="40"/>
      <c r="C117" s="41"/>
      <c r="D117" s="41"/>
      <c r="E117" s="77" t="str">
        <f>E9</f>
        <v>SO-00 - Vedlejší rozpočtové náklady</v>
      </c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6.95" customHeight="1">
      <c r="A118" s="39"/>
      <c r="B118" s="40"/>
      <c r="C118" s="41"/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12" customHeight="1">
      <c r="A119" s="39"/>
      <c r="B119" s="40"/>
      <c r="C119" s="33" t="s">
        <v>20</v>
      </c>
      <c r="D119" s="41"/>
      <c r="E119" s="41"/>
      <c r="F119" s="28" t="str">
        <f>F12</f>
        <v xml:space="preserve"> </v>
      </c>
      <c r="G119" s="41"/>
      <c r="H119" s="41"/>
      <c r="I119" s="33" t="s">
        <v>22</v>
      </c>
      <c r="J119" s="80" t="str">
        <f>IF(J12="","",J12)</f>
        <v>25. 9. 2019</v>
      </c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6.95" customHeight="1">
      <c r="A120" s="39"/>
      <c r="B120" s="40"/>
      <c r="C120" s="41"/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5.15" customHeight="1">
      <c r="A121" s="39"/>
      <c r="B121" s="40"/>
      <c r="C121" s="33" t="s">
        <v>24</v>
      </c>
      <c r="D121" s="41"/>
      <c r="E121" s="41"/>
      <c r="F121" s="28" t="str">
        <f>E15</f>
        <v xml:space="preserve"> </v>
      </c>
      <c r="G121" s="41"/>
      <c r="H121" s="41"/>
      <c r="I121" s="33" t="s">
        <v>29</v>
      </c>
      <c r="J121" s="37" t="str">
        <f>E21</f>
        <v xml:space="preserve"> </v>
      </c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27</v>
      </c>
      <c r="D122" s="41"/>
      <c r="E122" s="41"/>
      <c r="F122" s="28" t="str">
        <f>IF(E18="","",E18)</f>
        <v>Vyplň údaj</v>
      </c>
      <c r="G122" s="41"/>
      <c r="H122" s="41"/>
      <c r="I122" s="33" t="s">
        <v>31</v>
      </c>
      <c r="J122" s="37" t="str">
        <f>E24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0.3" customHeight="1">
      <c r="A123" s="39"/>
      <c r="B123" s="40"/>
      <c r="C123" s="41"/>
      <c r="D123" s="41"/>
      <c r="E123" s="41"/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11" customFormat="1" ht="29.25" customHeight="1">
      <c r="A124" s="192"/>
      <c r="B124" s="193"/>
      <c r="C124" s="194" t="s">
        <v>111</v>
      </c>
      <c r="D124" s="195" t="s">
        <v>58</v>
      </c>
      <c r="E124" s="195" t="s">
        <v>54</v>
      </c>
      <c r="F124" s="195" t="s">
        <v>55</v>
      </c>
      <c r="G124" s="195" t="s">
        <v>112</v>
      </c>
      <c r="H124" s="195" t="s">
        <v>113</v>
      </c>
      <c r="I124" s="195" t="s">
        <v>114</v>
      </c>
      <c r="J124" s="195" t="s">
        <v>98</v>
      </c>
      <c r="K124" s="196" t="s">
        <v>115</v>
      </c>
      <c r="L124" s="197"/>
      <c r="M124" s="101" t="s">
        <v>1</v>
      </c>
      <c r="N124" s="102" t="s">
        <v>37</v>
      </c>
      <c r="O124" s="102" t="s">
        <v>116</v>
      </c>
      <c r="P124" s="102" t="s">
        <v>117</v>
      </c>
      <c r="Q124" s="102" t="s">
        <v>118</v>
      </c>
      <c r="R124" s="102" t="s">
        <v>119</v>
      </c>
      <c r="S124" s="102" t="s">
        <v>120</v>
      </c>
      <c r="T124" s="103" t="s">
        <v>121</v>
      </c>
      <c r="U124" s="192"/>
      <c r="V124" s="192"/>
      <c r="W124" s="192"/>
      <c r="X124" s="192"/>
      <c r="Y124" s="192"/>
      <c r="Z124" s="192"/>
      <c r="AA124" s="192"/>
      <c r="AB124" s="192"/>
      <c r="AC124" s="192"/>
      <c r="AD124" s="192"/>
      <c r="AE124" s="192"/>
    </row>
    <row r="125" spans="1:63" s="2" customFormat="1" ht="22.8" customHeight="1">
      <c r="A125" s="39"/>
      <c r="B125" s="40"/>
      <c r="C125" s="108" t="s">
        <v>122</v>
      </c>
      <c r="D125" s="41"/>
      <c r="E125" s="41"/>
      <c r="F125" s="41"/>
      <c r="G125" s="41"/>
      <c r="H125" s="41"/>
      <c r="I125" s="41"/>
      <c r="J125" s="198">
        <f>BK125</f>
        <v>0</v>
      </c>
      <c r="K125" s="41"/>
      <c r="L125" s="45"/>
      <c r="M125" s="104"/>
      <c r="N125" s="199"/>
      <c r="O125" s="105"/>
      <c r="P125" s="200">
        <f>P126+P141</f>
        <v>0</v>
      </c>
      <c r="Q125" s="105"/>
      <c r="R125" s="200">
        <f>R126+R141</f>
        <v>0</v>
      </c>
      <c r="S125" s="105"/>
      <c r="T125" s="201">
        <f>T126+T141</f>
        <v>385.71428000000003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T125" s="18" t="s">
        <v>72</v>
      </c>
      <c r="AU125" s="18" t="s">
        <v>100</v>
      </c>
      <c r="BK125" s="202">
        <f>BK126+BK141</f>
        <v>0</v>
      </c>
    </row>
    <row r="126" spans="1:63" s="12" customFormat="1" ht="25.9" customHeight="1">
      <c r="A126" s="12"/>
      <c r="B126" s="203"/>
      <c r="C126" s="204"/>
      <c r="D126" s="205" t="s">
        <v>72</v>
      </c>
      <c r="E126" s="206" t="s">
        <v>123</v>
      </c>
      <c r="F126" s="206" t="s">
        <v>124</v>
      </c>
      <c r="G126" s="204"/>
      <c r="H126" s="204"/>
      <c r="I126" s="207"/>
      <c r="J126" s="208">
        <f>BK126</f>
        <v>0</v>
      </c>
      <c r="K126" s="204"/>
      <c r="L126" s="209"/>
      <c r="M126" s="210"/>
      <c r="N126" s="211"/>
      <c r="O126" s="211"/>
      <c r="P126" s="212">
        <f>P127+P133+P137</f>
        <v>0</v>
      </c>
      <c r="Q126" s="211"/>
      <c r="R126" s="212">
        <f>R127+R133+R137</f>
        <v>0</v>
      </c>
      <c r="S126" s="211"/>
      <c r="T126" s="213">
        <f>T127+T133+T137</f>
        <v>385.71428000000003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4" t="s">
        <v>81</v>
      </c>
      <c r="AT126" s="215" t="s">
        <v>72</v>
      </c>
      <c r="AU126" s="215" t="s">
        <v>73</v>
      </c>
      <c r="AY126" s="214" t="s">
        <v>125</v>
      </c>
      <c r="BK126" s="216">
        <f>BK127+BK133+BK137</f>
        <v>0</v>
      </c>
    </row>
    <row r="127" spans="1:63" s="12" customFormat="1" ht="22.8" customHeight="1">
      <c r="A127" s="12"/>
      <c r="B127" s="203"/>
      <c r="C127" s="204"/>
      <c r="D127" s="205" t="s">
        <v>72</v>
      </c>
      <c r="E127" s="217" t="s">
        <v>81</v>
      </c>
      <c r="F127" s="217" t="s">
        <v>126</v>
      </c>
      <c r="G127" s="204"/>
      <c r="H127" s="204"/>
      <c r="I127" s="207"/>
      <c r="J127" s="218">
        <f>BK127</f>
        <v>0</v>
      </c>
      <c r="K127" s="204"/>
      <c r="L127" s="209"/>
      <c r="M127" s="210"/>
      <c r="N127" s="211"/>
      <c r="O127" s="211"/>
      <c r="P127" s="212">
        <f>SUM(P128:P132)</f>
        <v>0</v>
      </c>
      <c r="Q127" s="211"/>
      <c r="R127" s="212">
        <f>SUM(R128:R132)</f>
        <v>0</v>
      </c>
      <c r="S127" s="211"/>
      <c r="T127" s="213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81</v>
      </c>
      <c r="AT127" s="215" t="s">
        <v>72</v>
      </c>
      <c r="AU127" s="215" t="s">
        <v>81</v>
      </c>
      <c r="AY127" s="214" t="s">
        <v>125</v>
      </c>
      <c r="BK127" s="216">
        <f>SUM(BK128:BK132)</f>
        <v>0</v>
      </c>
    </row>
    <row r="128" spans="1:65" s="2" customFormat="1" ht="24.15" customHeight="1">
      <c r="A128" s="39"/>
      <c r="B128" s="40"/>
      <c r="C128" s="219" t="s">
        <v>81</v>
      </c>
      <c r="D128" s="219" t="s">
        <v>127</v>
      </c>
      <c r="E128" s="220" t="s">
        <v>128</v>
      </c>
      <c r="F128" s="221" t="s">
        <v>129</v>
      </c>
      <c r="G128" s="222" t="s">
        <v>130</v>
      </c>
      <c r="H128" s="223">
        <v>720</v>
      </c>
      <c r="I128" s="224"/>
      <c r="J128" s="225">
        <f>ROUND(I128*H128,2)</f>
        <v>0</v>
      </c>
      <c r="K128" s="221" t="s">
        <v>131</v>
      </c>
      <c r="L128" s="45"/>
      <c r="M128" s="226" t="s">
        <v>1</v>
      </c>
      <c r="N128" s="227" t="s">
        <v>38</v>
      </c>
      <c r="O128" s="92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132</v>
      </c>
      <c r="AT128" s="230" t="s">
        <v>127</v>
      </c>
      <c r="AU128" s="230" t="s">
        <v>83</v>
      </c>
      <c r="AY128" s="18" t="s">
        <v>125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81</v>
      </c>
      <c r="BK128" s="231">
        <f>ROUND(I128*H128,2)</f>
        <v>0</v>
      </c>
      <c r="BL128" s="18" t="s">
        <v>132</v>
      </c>
      <c r="BM128" s="230" t="s">
        <v>133</v>
      </c>
    </row>
    <row r="129" spans="1:51" s="13" customFormat="1" ht="12">
      <c r="A129" s="13"/>
      <c r="B129" s="232"/>
      <c r="C129" s="233"/>
      <c r="D129" s="234" t="s">
        <v>134</v>
      </c>
      <c r="E129" s="235" t="s">
        <v>1</v>
      </c>
      <c r="F129" s="236" t="s">
        <v>135</v>
      </c>
      <c r="G129" s="233"/>
      <c r="H129" s="235" t="s">
        <v>1</v>
      </c>
      <c r="I129" s="237"/>
      <c r="J129" s="233"/>
      <c r="K129" s="233"/>
      <c r="L129" s="238"/>
      <c r="M129" s="239"/>
      <c r="N129" s="240"/>
      <c r="O129" s="240"/>
      <c r="P129" s="240"/>
      <c r="Q129" s="240"/>
      <c r="R129" s="240"/>
      <c r="S129" s="240"/>
      <c r="T129" s="241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2" t="s">
        <v>134</v>
      </c>
      <c r="AU129" s="242" t="s">
        <v>83</v>
      </c>
      <c r="AV129" s="13" t="s">
        <v>81</v>
      </c>
      <c r="AW129" s="13" t="s">
        <v>30</v>
      </c>
      <c r="AX129" s="13" t="s">
        <v>73</v>
      </c>
      <c r="AY129" s="242" t="s">
        <v>125</v>
      </c>
    </row>
    <row r="130" spans="1:51" s="14" customFormat="1" ht="12">
      <c r="A130" s="14"/>
      <c r="B130" s="243"/>
      <c r="C130" s="244"/>
      <c r="D130" s="234" t="s">
        <v>134</v>
      </c>
      <c r="E130" s="245" t="s">
        <v>1</v>
      </c>
      <c r="F130" s="246" t="s">
        <v>136</v>
      </c>
      <c r="G130" s="244"/>
      <c r="H130" s="247">
        <v>720</v>
      </c>
      <c r="I130" s="248"/>
      <c r="J130" s="244"/>
      <c r="K130" s="244"/>
      <c r="L130" s="249"/>
      <c r="M130" s="250"/>
      <c r="N130" s="251"/>
      <c r="O130" s="251"/>
      <c r="P130" s="251"/>
      <c r="Q130" s="251"/>
      <c r="R130" s="251"/>
      <c r="S130" s="251"/>
      <c r="T130" s="252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3" t="s">
        <v>134</v>
      </c>
      <c r="AU130" s="253" t="s">
        <v>83</v>
      </c>
      <c r="AV130" s="14" t="s">
        <v>83</v>
      </c>
      <c r="AW130" s="14" t="s">
        <v>30</v>
      </c>
      <c r="AX130" s="14" t="s">
        <v>81</v>
      </c>
      <c r="AY130" s="253" t="s">
        <v>125</v>
      </c>
    </row>
    <row r="131" spans="1:65" s="2" customFormat="1" ht="37.8" customHeight="1">
      <c r="A131" s="39"/>
      <c r="B131" s="40"/>
      <c r="C131" s="219" t="s">
        <v>83</v>
      </c>
      <c r="D131" s="219" t="s">
        <v>127</v>
      </c>
      <c r="E131" s="220" t="s">
        <v>137</v>
      </c>
      <c r="F131" s="221" t="s">
        <v>138</v>
      </c>
      <c r="G131" s="222" t="s">
        <v>139</v>
      </c>
      <c r="H131" s="223">
        <v>360</v>
      </c>
      <c r="I131" s="224"/>
      <c r="J131" s="225">
        <f>ROUND(I131*H131,2)</f>
        <v>0</v>
      </c>
      <c r="K131" s="221" t="s">
        <v>131</v>
      </c>
      <c r="L131" s="45"/>
      <c r="M131" s="226" t="s">
        <v>1</v>
      </c>
      <c r="N131" s="227" t="s">
        <v>38</v>
      </c>
      <c r="O131" s="92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R131" s="230" t="s">
        <v>132</v>
      </c>
      <c r="AT131" s="230" t="s">
        <v>127</v>
      </c>
      <c r="AU131" s="230" t="s">
        <v>83</v>
      </c>
      <c r="AY131" s="18" t="s">
        <v>125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8" t="s">
        <v>81</v>
      </c>
      <c r="BK131" s="231">
        <f>ROUND(I131*H131,2)</f>
        <v>0</v>
      </c>
      <c r="BL131" s="18" t="s">
        <v>132</v>
      </c>
      <c r="BM131" s="230" t="s">
        <v>140</v>
      </c>
    </row>
    <row r="132" spans="1:51" s="14" customFormat="1" ht="12">
      <c r="A132" s="14"/>
      <c r="B132" s="243"/>
      <c r="C132" s="244"/>
      <c r="D132" s="234" t="s">
        <v>134</v>
      </c>
      <c r="E132" s="245" t="s">
        <v>1</v>
      </c>
      <c r="F132" s="246" t="s">
        <v>141</v>
      </c>
      <c r="G132" s="244"/>
      <c r="H132" s="247">
        <v>360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134</v>
      </c>
      <c r="AU132" s="253" t="s">
        <v>83</v>
      </c>
      <c r="AV132" s="14" t="s">
        <v>83</v>
      </c>
      <c r="AW132" s="14" t="s">
        <v>30</v>
      </c>
      <c r="AX132" s="14" t="s">
        <v>81</v>
      </c>
      <c r="AY132" s="253" t="s">
        <v>125</v>
      </c>
    </row>
    <row r="133" spans="1:63" s="12" customFormat="1" ht="22.8" customHeight="1">
      <c r="A133" s="12"/>
      <c r="B133" s="203"/>
      <c r="C133" s="204"/>
      <c r="D133" s="205" t="s">
        <v>72</v>
      </c>
      <c r="E133" s="217" t="s">
        <v>142</v>
      </c>
      <c r="F133" s="217" t="s">
        <v>143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SUM(P134:P136)</f>
        <v>0</v>
      </c>
      <c r="Q133" s="211"/>
      <c r="R133" s="212">
        <f>SUM(R134:R136)</f>
        <v>0</v>
      </c>
      <c r="S133" s="211"/>
      <c r="T133" s="213">
        <f>SUM(T134:T136)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81</v>
      </c>
      <c r="AT133" s="215" t="s">
        <v>72</v>
      </c>
      <c r="AU133" s="215" t="s">
        <v>81</v>
      </c>
      <c r="AY133" s="214" t="s">
        <v>125</v>
      </c>
      <c r="BK133" s="216">
        <f>SUM(BK134:BK136)</f>
        <v>0</v>
      </c>
    </row>
    <row r="134" spans="1:65" s="2" customFormat="1" ht="24.15" customHeight="1">
      <c r="A134" s="39"/>
      <c r="B134" s="40"/>
      <c r="C134" s="219" t="s">
        <v>142</v>
      </c>
      <c r="D134" s="219" t="s">
        <v>127</v>
      </c>
      <c r="E134" s="220" t="s">
        <v>144</v>
      </c>
      <c r="F134" s="221" t="s">
        <v>145</v>
      </c>
      <c r="G134" s="222" t="s">
        <v>146</v>
      </c>
      <c r="H134" s="223">
        <v>40</v>
      </c>
      <c r="I134" s="224"/>
      <c r="J134" s="225">
        <f>ROUND(I134*H134,2)</f>
        <v>0</v>
      </c>
      <c r="K134" s="221" t="s">
        <v>131</v>
      </c>
      <c r="L134" s="45"/>
      <c r="M134" s="226" t="s">
        <v>1</v>
      </c>
      <c r="N134" s="227" t="s">
        <v>38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132</v>
      </c>
      <c r="AT134" s="230" t="s">
        <v>127</v>
      </c>
      <c r="AU134" s="230" t="s">
        <v>83</v>
      </c>
      <c r="AY134" s="18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81</v>
      </c>
      <c r="BK134" s="231">
        <f>ROUND(I134*H134,2)</f>
        <v>0</v>
      </c>
      <c r="BL134" s="18" t="s">
        <v>132</v>
      </c>
      <c r="BM134" s="230" t="s">
        <v>147</v>
      </c>
    </row>
    <row r="135" spans="1:51" s="13" customFormat="1" ht="12">
      <c r="A135" s="13"/>
      <c r="B135" s="232"/>
      <c r="C135" s="233"/>
      <c r="D135" s="234" t="s">
        <v>134</v>
      </c>
      <c r="E135" s="235" t="s">
        <v>1</v>
      </c>
      <c r="F135" s="236" t="s">
        <v>148</v>
      </c>
      <c r="G135" s="233"/>
      <c r="H135" s="235" t="s">
        <v>1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134</v>
      </c>
      <c r="AU135" s="242" t="s">
        <v>83</v>
      </c>
      <c r="AV135" s="13" t="s">
        <v>81</v>
      </c>
      <c r="AW135" s="13" t="s">
        <v>30</v>
      </c>
      <c r="AX135" s="13" t="s">
        <v>73</v>
      </c>
      <c r="AY135" s="242" t="s">
        <v>125</v>
      </c>
    </row>
    <row r="136" spans="1:51" s="14" customFormat="1" ht="12">
      <c r="A136" s="14"/>
      <c r="B136" s="243"/>
      <c r="C136" s="244"/>
      <c r="D136" s="234" t="s">
        <v>134</v>
      </c>
      <c r="E136" s="245" t="s">
        <v>1</v>
      </c>
      <c r="F136" s="246" t="s">
        <v>149</v>
      </c>
      <c r="G136" s="244"/>
      <c r="H136" s="247">
        <v>40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134</v>
      </c>
      <c r="AU136" s="253" t="s">
        <v>83</v>
      </c>
      <c r="AV136" s="14" t="s">
        <v>83</v>
      </c>
      <c r="AW136" s="14" t="s">
        <v>30</v>
      </c>
      <c r="AX136" s="14" t="s">
        <v>81</v>
      </c>
      <c r="AY136" s="253" t="s">
        <v>125</v>
      </c>
    </row>
    <row r="137" spans="1:63" s="12" customFormat="1" ht="22.8" customHeight="1">
      <c r="A137" s="12"/>
      <c r="B137" s="203"/>
      <c r="C137" s="204"/>
      <c r="D137" s="205" t="s">
        <v>72</v>
      </c>
      <c r="E137" s="217" t="s">
        <v>150</v>
      </c>
      <c r="F137" s="217" t="s">
        <v>151</v>
      </c>
      <c r="G137" s="204"/>
      <c r="H137" s="204"/>
      <c r="I137" s="207"/>
      <c r="J137" s="218">
        <f>BK137</f>
        <v>0</v>
      </c>
      <c r="K137" s="204"/>
      <c r="L137" s="209"/>
      <c r="M137" s="210"/>
      <c r="N137" s="211"/>
      <c r="O137" s="211"/>
      <c r="P137" s="212">
        <f>SUM(P138:P140)</f>
        <v>0</v>
      </c>
      <c r="Q137" s="211"/>
      <c r="R137" s="212">
        <f>SUM(R138:R140)</f>
        <v>0</v>
      </c>
      <c r="S137" s="211"/>
      <c r="T137" s="213">
        <f>SUM(T138:T140)</f>
        <v>385.71428000000003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14" t="s">
        <v>81</v>
      </c>
      <c r="AT137" s="215" t="s">
        <v>72</v>
      </c>
      <c r="AU137" s="215" t="s">
        <v>81</v>
      </c>
      <c r="AY137" s="214" t="s">
        <v>125</v>
      </c>
      <c r="BK137" s="216">
        <f>SUM(BK138:BK140)</f>
        <v>0</v>
      </c>
    </row>
    <row r="138" spans="1:65" s="2" customFormat="1" ht="24.15" customHeight="1">
      <c r="A138" s="39"/>
      <c r="B138" s="40"/>
      <c r="C138" s="219" t="s">
        <v>132</v>
      </c>
      <c r="D138" s="219" t="s">
        <v>127</v>
      </c>
      <c r="E138" s="220" t="s">
        <v>152</v>
      </c>
      <c r="F138" s="221" t="s">
        <v>153</v>
      </c>
      <c r="G138" s="222" t="s">
        <v>154</v>
      </c>
      <c r="H138" s="223">
        <v>19285.714</v>
      </c>
      <c r="I138" s="224"/>
      <c r="J138" s="225">
        <f>ROUND(I138*H138,2)</f>
        <v>0</v>
      </c>
      <c r="K138" s="221" t="s">
        <v>131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0.02</v>
      </c>
      <c r="T138" s="229">
        <f>S138*H138</f>
        <v>385.71428000000003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132</v>
      </c>
      <c r="AT138" s="230" t="s">
        <v>127</v>
      </c>
      <c r="AU138" s="230" t="s">
        <v>83</v>
      </c>
      <c r="AY138" s="18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132</v>
      </c>
      <c r="BM138" s="230" t="s">
        <v>155</v>
      </c>
    </row>
    <row r="139" spans="1:51" s="13" customFormat="1" ht="12">
      <c r="A139" s="13"/>
      <c r="B139" s="232"/>
      <c r="C139" s="233"/>
      <c r="D139" s="234" t="s">
        <v>134</v>
      </c>
      <c r="E139" s="235" t="s">
        <v>1</v>
      </c>
      <c r="F139" s="236" t="s">
        <v>156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134</v>
      </c>
      <c r="AU139" s="242" t="s">
        <v>83</v>
      </c>
      <c r="AV139" s="13" t="s">
        <v>81</v>
      </c>
      <c r="AW139" s="13" t="s">
        <v>30</v>
      </c>
      <c r="AX139" s="13" t="s">
        <v>73</v>
      </c>
      <c r="AY139" s="242" t="s">
        <v>125</v>
      </c>
    </row>
    <row r="140" spans="1:51" s="14" customFormat="1" ht="12">
      <c r="A140" s="14"/>
      <c r="B140" s="243"/>
      <c r="C140" s="244"/>
      <c r="D140" s="234" t="s">
        <v>134</v>
      </c>
      <c r="E140" s="245" t="s">
        <v>1</v>
      </c>
      <c r="F140" s="246" t="s">
        <v>157</v>
      </c>
      <c r="G140" s="244"/>
      <c r="H140" s="247">
        <v>19285.714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134</v>
      </c>
      <c r="AU140" s="253" t="s">
        <v>83</v>
      </c>
      <c r="AV140" s="14" t="s">
        <v>83</v>
      </c>
      <c r="AW140" s="14" t="s">
        <v>30</v>
      </c>
      <c r="AX140" s="14" t="s">
        <v>81</v>
      </c>
      <c r="AY140" s="253" t="s">
        <v>125</v>
      </c>
    </row>
    <row r="141" spans="1:63" s="12" customFormat="1" ht="25.9" customHeight="1">
      <c r="A141" s="12"/>
      <c r="B141" s="203"/>
      <c r="C141" s="204"/>
      <c r="D141" s="205" t="s">
        <v>72</v>
      </c>
      <c r="E141" s="206" t="s">
        <v>158</v>
      </c>
      <c r="F141" s="206" t="s">
        <v>79</v>
      </c>
      <c r="G141" s="204"/>
      <c r="H141" s="204"/>
      <c r="I141" s="207"/>
      <c r="J141" s="208">
        <f>BK141</f>
        <v>0</v>
      </c>
      <c r="K141" s="204"/>
      <c r="L141" s="209"/>
      <c r="M141" s="210"/>
      <c r="N141" s="211"/>
      <c r="O141" s="211"/>
      <c r="P141" s="212">
        <f>P142+P149+P154+P183</f>
        <v>0</v>
      </c>
      <c r="Q141" s="211"/>
      <c r="R141" s="212">
        <f>R142+R149+R154+R183</f>
        <v>0</v>
      </c>
      <c r="S141" s="211"/>
      <c r="T141" s="213">
        <f>T142+T149+T154+T183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4" t="s">
        <v>159</v>
      </c>
      <c r="AT141" s="215" t="s">
        <v>72</v>
      </c>
      <c r="AU141" s="215" t="s">
        <v>73</v>
      </c>
      <c r="AY141" s="214" t="s">
        <v>125</v>
      </c>
      <c r="BK141" s="216">
        <f>BK142+BK149+BK154+BK183</f>
        <v>0</v>
      </c>
    </row>
    <row r="142" spans="1:63" s="12" customFormat="1" ht="22.8" customHeight="1">
      <c r="A142" s="12"/>
      <c r="B142" s="203"/>
      <c r="C142" s="204"/>
      <c r="D142" s="205" t="s">
        <v>72</v>
      </c>
      <c r="E142" s="217" t="s">
        <v>160</v>
      </c>
      <c r="F142" s="217" t="s">
        <v>161</v>
      </c>
      <c r="G142" s="204"/>
      <c r="H142" s="204"/>
      <c r="I142" s="207"/>
      <c r="J142" s="218">
        <f>BK142</f>
        <v>0</v>
      </c>
      <c r="K142" s="204"/>
      <c r="L142" s="209"/>
      <c r="M142" s="210"/>
      <c r="N142" s="211"/>
      <c r="O142" s="211"/>
      <c r="P142" s="212">
        <f>SUM(P143:P148)</f>
        <v>0</v>
      </c>
      <c r="Q142" s="211"/>
      <c r="R142" s="212">
        <f>SUM(R143:R148)</f>
        <v>0</v>
      </c>
      <c r="S142" s="211"/>
      <c r="T142" s="213">
        <f>SUM(T143:T148)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4" t="s">
        <v>159</v>
      </c>
      <c r="AT142" s="215" t="s">
        <v>72</v>
      </c>
      <c r="AU142" s="215" t="s">
        <v>81</v>
      </c>
      <c r="AY142" s="214" t="s">
        <v>125</v>
      </c>
      <c r="BK142" s="216">
        <f>SUM(BK143:BK148)</f>
        <v>0</v>
      </c>
    </row>
    <row r="143" spans="1:65" s="2" customFormat="1" ht="14.4" customHeight="1">
      <c r="A143" s="39"/>
      <c r="B143" s="40"/>
      <c r="C143" s="219" t="s">
        <v>159</v>
      </c>
      <c r="D143" s="219" t="s">
        <v>127</v>
      </c>
      <c r="E143" s="220" t="s">
        <v>162</v>
      </c>
      <c r="F143" s="221" t="s">
        <v>163</v>
      </c>
      <c r="G143" s="222" t="s">
        <v>164</v>
      </c>
      <c r="H143" s="223">
        <v>1</v>
      </c>
      <c r="I143" s="224"/>
      <c r="J143" s="225">
        <f>ROUND(I143*H143,2)</f>
        <v>0</v>
      </c>
      <c r="K143" s="221" t="s">
        <v>131</v>
      </c>
      <c r="L143" s="45"/>
      <c r="M143" s="226" t="s">
        <v>1</v>
      </c>
      <c r="N143" s="227" t="s">
        <v>38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165</v>
      </c>
      <c r="AT143" s="230" t="s">
        <v>127</v>
      </c>
      <c r="AU143" s="230" t="s">
        <v>83</v>
      </c>
      <c r="AY143" s="18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81</v>
      </c>
      <c r="BK143" s="231">
        <f>ROUND(I143*H143,2)</f>
        <v>0</v>
      </c>
      <c r="BL143" s="18" t="s">
        <v>165</v>
      </c>
      <c r="BM143" s="230" t="s">
        <v>166</v>
      </c>
    </row>
    <row r="144" spans="1:65" s="2" customFormat="1" ht="24.15" customHeight="1">
      <c r="A144" s="39"/>
      <c r="B144" s="40"/>
      <c r="C144" s="219" t="s">
        <v>167</v>
      </c>
      <c r="D144" s="219" t="s">
        <v>127</v>
      </c>
      <c r="E144" s="220" t="s">
        <v>168</v>
      </c>
      <c r="F144" s="221" t="s">
        <v>169</v>
      </c>
      <c r="G144" s="222" t="s">
        <v>164</v>
      </c>
      <c r="H144" s="223">
        <v>1</v>
      </c>
      <c r="I144" s="224"/>
      <c r="J144" s="225">
        <f>ROUND(I144*H144,2)</f>
        <v>0</v>
      </c>
      <c r="K144" s="221" t="s">
        <v>131</v>
      </c>
      <c r="L144" s="45"/>
      <c r="M144" s="226" t="s">
        <v>1</v>
      </c>
      <c r="N144" s="227" t="s">
        <v>38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165</v>
      </c>
      <c r="AT144" s="230" t="s">
        <v>127</v>
      </c>
      <c r="AU144" s="230" t="s">
        <v>83</v>
      </c>
      <c r="AY144" s="18" t="s">
        <v>125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81</v>
      </c>
      <c r="BK144" s="231">
        <f>ROUND(I144*H144,2)</f>
        <v>0</v>
      </c>
      <c r="BL144" s="18" t="s">
        <v>165</v>
      </c>
      <c r="BM144" s="230" t="s">
        <v>170</v>
      </c>
    </row>
    <row r="145" spans="1:65" s="2" customFormat="1" ht="37.8" customHeight="1">
      <c r="A145" s="39"/>
      <c r="B145" s="40"/>
      <c r="C145" s="219" t="s">
        <v>171</v>
      </c>
      <c r="D145" s="219" t="s">
        <v>127</v>
      </c>
      <c r="E145" s="220" t="s">
        <v>172</v>
      </c>
      <c r="F145" s="221" t="s">
        <v>173</v>
      </c>
      <c r="G145" s="222" t="s">
        <v>164</v>
      </c>
      <c r="H145" s="223">
        <v>1</v>
      </c>
      <c r="I145" s="224"/>
      <c r="J145" s="225">
        <f>ROUND(I145*H145,2)</f>
        <v>0</v>
      </c>
      <c r="K145" s="221" t="s">
        <v>131</v>
      </c>
      <c r="L145" s="45"/>
      <c r="M145" s="226" t="s">
        <v>1</v>
      </c>
      <c r="N145" s="227" t="s">
        <v>38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165</v>
      </c>
      <c r="AT145" s="230" t="s">
        <v>127</v>
      </c>
      <c r="AU145" s="230" t="s">
        <v>83</v>
      </c>
      <c r="AY145" s="18" t="s">
        <v>125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81</v>
      </c>
      <c r="BK145" s="231">
        <f>ROUND(I145*H145,2)</f>
        <v>0</v>
      </c>
      <c r="BL145" s="18" t="s">
        <v>165</v>
      </c>
      <c r="BM145" s="230" t="s">
        <v>174</v>
      </c>
    </row>
    <row r="146" spans="1:65" s="2" customFormat="1" ht="37.8" customHeight="1">
      <c r="A146" s="39"/>
      <c r="B146" s="40"/>
      <c r="C146" s="219" t="s">
        <v>175</v>
      </c>
      <c r="D146" s="219" t="s">
        <v>127</v>
      </c>
      <c r="E146" s="220" t="s">
        <v>176</v>
      </c>
      <c r="F146" s="221" t="s">
        <v>177</v>
      </c>
      <c r="G146" s="222" t="s">
        <v>164</v>
      </c>
      <c r="H146" s="223">
        <v>1</v>
      </c>
      <c r="I146" s="224"/>
      <c r="J146" s="225">
        <f>ROUND(I146*H146,2)</f>
        <v>0</v>
      </c>
      <c r="K146" s="221" t="s">
        <v>131</v>
      </c>
      <c r="L146" s="45"/>
      <c r="M146" s="226" t="s">
        <v>1</v>
      </c>
      <c r="N146" s="227" t="s">
        <v>38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165</v>
      </c>
      <c r="AT146" s="230" t="s">
        <v>127</v>
      </c>
      <c r="AU146" s="230" t="s">
        <v>83</v>
      </c>
      <c r="AY146" s="18" t="s">
        <v>125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81</v>
      </c>
      <c r="BK146" s="231">
        <f>ROUND(I146*H146,2)</f>
        <v>0</v>
      </c>
      <c r="BL146" s="18" t="s">
        <v>165</v>
      </c>
      <c r="BM146" s="230" t="s">
        <v>178</v>
      </c>
    </row>
    <row r="147" spans="1:65" s="2" customFormat="1" ht="37.8" customHeight="1">
      <c r="A147" s="39"/>
      <c r="B147" s="40"/>
      <c r="C147" s="219" t="s">
        <v>150</v>
      </c>
      <c r="D147" s="219" t="s">
        <v>127</v>
      </c>
      <c r="E147" s="220" t="s">
        <v>179</v>
      </c>
      <c r="F147" s="221" t="s">
        <v>180</v>
      </c>
      <c r="G147" s="222" t="s">
        <v>164</v>
      </c>
      <c r="H147" s="223">
        <v>1</v>
      </c>
      <c r="I147" s="224"/>
      <c r="J147" s="225">
        <f>ROUND(I147*H147,2)</f>
        <v>0</v>
      </c>
      <c r="K147" s="221" t="s">
        <v>131</v>
      </c>
      <c r="L147" s="45"/>
      <c r="M147" s="226" t="s">
        <v>1</v>
      </c>
      <c r="N147" s="227" t="s">
        <v>38</v>
      </c>
      <c r="O147" s="92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30" t="s">
        <v>165</v>
      </c>
      <c r="AT147" s="230" t="s">
        <v>127</v>
      </c>
      <c r="AU147" s="230" t="s">
        <v>83</v>
      </c>
      <c r="AY147" s="18" t="s">
        <v>125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8" t="s">
        <v>81</v>
      </c>
      <c r="BK147" s="231">
        <f>ROUND(I147*H147,2)</f>
        <v>0</v>
      </c>
      <c r="BL147" s="18" t="s">
        <v>165</v>
      </c>
      <c r="BM147" s="230" t="s">
        <v>181</v>
      </c>
    </row>
    <row r="148" spans="1:65" s="2" customFormat="1" ht="24.15" customHeight="1">
      <c r="A148" s="39"/>
      <c r="B148" s="40"/>
      <c r="C148" s="219" t="s">
        <v>182</v>
      </c>
      <c r="D148" s="219" t="s">
        <v>127</v>
      </c>
      <c r="E148" s="220" t="s">
        <v>183</v>
      </c>
      <c r="F148" s="221" t="s">
        <v>184</v>
      </c>
      <c r="G148" s="222" t="s">
        <v>164</v>
      </c>
      <c r="H148" s="223">
        <v>1</v>
      </c>
      <c r="I148" s="224"/>
      <c r="J148" s="225">
        <f>ROUND(I148*H148,2)</f>
        <v>0</v>
      </c>
      <c r="K148" s="221" t="s">
        <v>131</v>
      </c>
      <c r="L148" s="45"/>
      <c r="M148" s="226" t="s">
        <v>1</v>
      </c>
      <c r="N148" s="227" t="s">
        <v>38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165</v>
      </c>
      <c r="AT148" s="230" t="s">
        <v>127</v>
      </c>
      <c r="AU148" s="230" t="s">
        <v>83</v>
      </c>
      <c r="AY148" s="18" t="s">
        <v>125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81</v>
      </c>
      <c r="BK148" s="231">
        <f>ROUND(I148*H148,2)</f>
        <v>0</v>
      </c>
      <c r="BL148" s="18" t="s">
        <v>165</v>
      </c>
      <c r="BM148" s="230" t="s">
        <v>185</v>
      </c>
    </row>
    <row r="149" spans="1:63" s="12" customFormat="1" ht="22.8" customHeight="1">
      <c r="A149" s="12"/>
      <c r="B149" s="203"/>
      <c r="C149" s="204"/>
      <c r="D149" s="205" t="s">
        <v>72</v>
      </c>
      <c r="E149" s="217" t="s">
        <v>186</v>
      </c>
      <c r="F149" s="217" t="s">
        <v>187</v>
      </c>
      <c r="G149" s="204"/>
      <c r="H149" s="204"/>
      <c r="I149" s="207"/>
      <c r="J149" s="218">
        <f>BK149</f>
        <v>0</v>
      </c>
      <c r="K149" s="204"/>
      <c r="L149" s="209"/>
      <c r="M149" s="210"/>
      <c r="N149" s="211"/>
      <c r="O149" s="211"/>
      <c r="P149" s="212">
        <f>SUM(P150:P153)</f>
        <v>0</v>
      </c>
      <c r="Q149" s="211"/>
      <c r="R149" s="212">
        <f>SUM(R150:R153)</f>
        <v>0</v>
      </c>
      <c r="S149" s="211"/>
      <c r="T149" s="213">
        <f>SUM(T150:T153)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14" t="s">
        <v>159</v>
      </c>
      <c r="AT149" s="215" t="s">
        <v>72</v>
      </c>
      <c r="AU149" s="215" t="s">
        <v>81</v>
      </c>
      <c r="AY149" s="214" t="s">
        <v>125</v>
      </c>
      <c r="BK149" s="216">
        <f>SUM(BK150:BK153)</f>
        <v>0</v>
      </c>
    </row>
    <row r="150" spans="1:65" s="2" customFormat="1" ht="38.55" customHeight="1">
      <c r="A150" s="39"/>
      <c r="B150" s="40"/>
      <c r="C150" s="219" t="s">
        <v>188</v>
      </c>
      <c r="D150" s="219" t="s">
        <v>127</v>
      </c>
      <c r="E150" s="220" t="s">
        <v>189</v>
      </c>
      <c r="F150" s="221" t="s">
        <v>190</v>
      </c>
      <c r="G150" s="222" t="s">
        <v>164</v>
      </c>
      <c r="H150" s="223">
        <v>1</v>
      </c>
      <c r="I150" s="224"/>
      <c r="J150" s="225">
        <f>ROUND(I150*H150,2)</f>
        <v>0</v>
      </c>
      <c r="K150" s="221" t="s">
        <v>131</v>
      </c>
      <c r="L150" s="45"/>
      <c r="M150" s="226" t="s">
        <v>1</v>
      </c>
      <c r="N150" s="227" t="s">
        <v>38</v>
      </c>
      <c r="O150" s="92"/>
      <c r="P150" s="228">
        <f>O150*H150</f>
        <v>0</v>
      </c>
      <c r="Q150" s="228">
        <v>0</v>
      </c>
      <c r="R150" s="228">
        <f>Q150*H150</f>
        <v>0</v>
      </c>
      <c r="S150" s="228">
        <v>0</v>
      </c>
      <c r="T150" s="229">
        <f>S150*H150</f>
        <v>0</v>
      </c>
      <c r="U150" s="39"/>
      <c r="V150" s="39"/>
      <c r="W150" s="39"/>
      <c r="X150" s="39"/>
      <c r="Y150" s="39"/>
      <c r="Z150" s="39"/>
      <c r="AA150" s="39"/>
      <c r="AB150" s="39"/>
      <c r="AC150" s="39"/>
      <c r="AD150" s="39"/>
      <c r="AE150" s="39"/>
      <c r="AR150" s="230" t="s">
        <v>165</v>
      </c>
      <c r="AT150" s="230" t="s">
        <v>127</v>
      </c>
      <c r="AU150" s="230" t="s">
        <v>83</v>
      </c>
      <c r="AY150" s="18" t="s">
        <v>125</v>
      </c>
      <c r="BE150" s="231">
        <f>IF(N150="základní",J150,0)</f>
        <v>0</v>
      </c>
      <c r="BF150" s="231">
        <f>IF(N150="snížená",J150,0)</f>
        <v>0</v>
      </c>
      <c r="BG150" s="231">
        <f>IF(N150="zákl. přenesená",J150,0)</f>
        <v>0</v>
      </c>
      <c r="BH150" s="231">
        <f>IF(N150="sníž. přenesená",J150,0)</f>
        <v>0</v>
      </c>
      <c r="BI150" s="231">
        <f>IF(N150="nulová",J150,0)</f>
        <v>0</v>
      </c>
      <c r="BJ150" s="18" t="s">
        <v>81</v>
      </c>
      <c r="BK150" s="231">
        <f>ROUND(I150*H150,2)</f>
        <v>0</v>
      </c>
      <c r="BL150" s="18" t="s">
        <v>165</v>
      </c>
      <c r="BM150" s="230" t="s">
        <v>191</v>
      </c>
    </row>
    <row r="151" spans="1:65" s="2" customFormat="1" ht="14.4" customHeight="1">
      <c r="A151" s="39"/>
      <c r="B151" s="40"/>
      <c r="C151" s="219" t="s">
        <v>192</v>
      </c>
      <c r="D151" s="219" t="s">
        <v>127</v>
      </c>
      <c r="E151" s="220" t="s">
        <v>193</v>
      </c>
      <c r="F151" s="221" t="s">
        <v>194</v>
      </c>
      <c r="G151" s="222" t="s">
        <v>164</v>
      </c>
      <c r="H151" s="223">
        <v>1</v>
      </c>
      <c r="I151" s="224"/>
      <c r="J151" s="225">
        <f>ROUND(I151*H151,2)</f>
        <v>0</v>
      </c>
      <c r="K151" s="221" t="s">
        <v>131</v>
      </c>
      <c r="L151" s="45"/>
      <c r="M151" s="226" t="s">
        <v>1</v>
      </c>
      <c r="N151" s="227" t="s">
        <v>38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165</v>
      </c>
      <c r="AT151" s="230" t="s">
        <v>127</v>
      </c>
      <c r="AU151" s="230" t="s">
        <v>83</v>
      </c>
      <c r="AY151" s="18" t="s">
        <v>125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81</v>
      </c>
      <c r="BK151" s="231">
        <f>ROUND(I151*H151,2)</f>
        <v>0</v>
      </c>
      <c r="BL151" s="18" t="s">
        <v>165</v>
      </c>
      <c r="BM151" s="230" t="s">
        <v>195</v>
      </c>
    </row>
    <row r="152" spans="1:51" s="13" customFormat="1" ht="12">
      <c r="A152" s="13"/>
      <c r="B152" s="232"/>
      <c r="C152" s="233"/>
      <c r="D152" s="234" t="s">
        <v>134</v>
      </c>
      <c r="E152" s="235" t="s">
        <v>1</v>
      </c>
      <c r="F152" s="236" t="s">
        <v>196</v>
      </c>
      <c r="G152" s="233"/>
      <c r="H152" s="235" t="s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134</v>
      </c>
      <c r="AU152" s="242" t="s">
        <v>83</v>
      </c>
      <c r="AV152" s="13" t="s">
        <v>81</v>
      </c>
      <c r="AW152" s="13" t="s">
        <v>30</v>
      </c>
      <c r="AX152" s="13" t="s">
        <v>73</v>
      </c>
      <c r="AY152" s="242" t="s">
        <v>125</v>
      </c>
    </row>
    <row r="153" spans="1:51" s="14" customFormat="1" ht="12">
      <c r="A153" s="14"/>
      <c r="B153" s="243"/>
      <c r="C153" s="244"/>
      <c r="D153" s="234" t="s">
        <v>134</v>
      </c>
      <c r="E153" s="245" t="s">
        <v>1</v>
      </c>
      <c r="F153" s="246" t="s">
        <v>81</v>
      </c>
      <c r="G153" s="244"/>
      <c r="H153" s="247">
        <v>1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134</v>
      </c>
      <c r="AU153" s="253" t="s">
        <v>83</v>
      </c>
      <c r="AV153" s="14" t="s">
        <v>83</v>
      </c>
      <c r="AW153" s="14" t="s">
        <v>30</v>
      </c>
      <c r="AX153" s="14" t="s">
        <v>81</v>
      </c>
      <c r="AY153" s="253" t="s">
        <v>125</v>
      </c>
    </row>
    <row r="154" spans="1:63" s="12" customFormat="1" ht="22.8" customHeight="1">
      <c r="A154" s="12"/>
      <c r="B154" s="203"/>
      <c r="C154" s="204"/>
      <c r="D154" s="205" t="s">
        <v>72</v>
      </c>
      <c r="E154" s="217" t="s">
        <v>197</v>
      </c>
      <c r="F154" s="217" t="s">
        <v>198</v>
      </c>
      <c r="G154" s="204"/>
      <c r="H154" s="204"/>
      <c r="I154" s="207"/>
      <c r="J154" s="218">
        <f>BK154</f>
        <v>0</v>
      </c>
      <c r="K154" s="204"/>
      <c r="L154" s="209"/>
      <c r="M154" s="210"/>
      <c r="N154" s="211"/>
      <c r="O154" s="211"/>
      <c r="P154" s="212">
        <f>SUM(P155:P182)</f>
        <v>0</v>
      </c>
      <c r="Q154" s="211"/>
      <c r="R154" s="212">
        <f>SUM(R155:R182)</f>
        <v>0</v>
      </c>
      <c r="S154" s="211"/>
      <c r="T154" s="213">
        <f>SUM(T155:T182)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4" t="s">
        <v>159</v>
      </c>
      <c r="AT154" s="215" t="s">
        <v>72</v>
      </c>
      <c r="AU154" s="215" t="s">
        <v>81</v>
      </c>
      <c r="AY154" s="214" t="s">
        <v>125</v>
      </c>
      <c r="BK154" s="216">
        <f>SUM(BK155:BK182)</f>
        <v>0</v>
      </c>
    </row>
    <row r="155" spans="1:65" s="2" customFormat="1" ht="14.4" customHeight="1">
      <c r="A155" s="39"/>
      <c r="B155" s="40"/>
      <c r="C155" s="219" t="s">
        <v>199</v>
      </c>
      <c r="D155" s="219" t="s">
        <v>127</v>
      </c>
      <c r="E155" s="220" t="s">
        <v>200</v>
      </c>
      <c r="F155" s="221" t="s">
        <v>201</v>
      </c>
      <c r="G155" s="222" t="s">
        <v>164</v>
      </c>
      <c r="H155" s="223">
        <v>1</v>
      </c>
      <c r="I155" s="224"/>
      <c r="J155" s="225">
        <f>ROUND(I155*H155,2)</f>
        <v>0</v>
      </c>
      <c r="K155" s="221" t="s">
        <v>131</v>
      </c>
      <c r="L155" s="45"/>
      <c r="M155" s="226" t="s">
        <v>1</v>
      </c>
      <c r="N155" s="227" t="s">
        <v>38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165</v>
      </c>
      <c r="AT155" s="230" t="s">
        <v>127</v>
      </c>
      <c r="AU155" s="230" t="s">
        <v>83</v>
      </c>
      <c r="AY155" s="18" t="s">
        <v>125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81</v>
      </c>
      <c r="BK155" s="231">
        <f>ROUND(I155*H155,2)</f>
        <v>0</v>
      </c>
      <c r="BL155" s="18" t="s">
        <v>165</v>
      </c>
      <c r="BM155" s="230" t="s">
        <v>202</v>
      </c>
    </row>
    <row r="156" spans="1:51" s="13" customFormat="1" ht="12">
      <c r="A156" s="13"/>
      <c r="B156" s="232"/>
      <c r="C156" s="233"/>
      <c r="D156" s="234" t="s">
        <v>134</v>
      </c>
      <c r="E156" s="235" t="s">
        <v>1</v>
      </c>
      <c r="F156" s="236" t="s">
        <v>203</v>
      </c>
      <c r="G156" s="233"/>
      <c r="H156" s="235" t="s">
        <v>1</v>
      </c>
      <c r="I156" s="237"/>
      <c r="J156" s="233"/>
      <c r="K156" s="233"/>
      <c r="L156" s="238"/>
      <c r="M156" s="239"/>
      <c r="N156" s="240"/>
      <c r="O156" s="240"/>
      <c r="P156" s="240"/>
      <c r="Q156" s="240"/>
      <c r="R156" s="240"/>
      <c r="S156" s="240"/>
      <c r="T156" s="241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2" t="s">
        <v>134</v>
      </c>
      <c r="AU156" s="242" t="s">
        <v>83</v>
      </c>
      <c r="AV156" s="13" t="s">
        <v>81</v>
      </c>
      <c r="AW156" s="13" t="s">
        <v>30</v>
      </c>
      <c r="AX156" s="13" t="s">
        <v>73</v>
      </c>
      <c r="AY156" s="242" t="s">
        <v>125</v>
      </c>
    </row>
    <row r="157" spans="1:51" s="13" customFormat="1" ht="12">
      <c r="A157" s="13"/>
      <c r="B157" s="232"/>
      <c r="C157" s="233"/>
      <c r="D157" s="234" t="s">
        <v>134</v>
      </c>
      <c r="E157" s="235" t="s">
        <v>1</v>
      </c>
      <c r="F157" s="236" t="s">
        <v>204</v>
      </c>
      <c r="G157" s="233"/>
      <c r="H157" s="235" t="s">
        <v>1</v>
      </c>
      <c r="I157" s="237"/>
      <c r="J157" s="233"/>
      <c r="K157" s="233"/>
      <c r="L157" s="238"/>
      <c r="M157" s="239"/>
      <c r="N157" s="240"/>
      <c r="O157" s="240"/>
      <c r="P157" s="240"/>
      <c r="Q157" s="240"/>
      <c r="R157" s="240"/>
      <c r="S157" s="240"/>
      <c r="T157" s="241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2" t="s">
        <v>134</v>
      </c>
      <c r="AU157" s="242" t="s">
        <v>83</v>
      </c>
      <c r="AV157" s="13" t="s">
        <v>81</v>
      </c>
      <c r="AW157" s="13" t="s">
        <v>30</v>
      </c>
      <c r="AX157" s="13" t="s">
        <v>73</v>
      </c>
      <c r="AY157" s="242" t="s">
        <v>125</v>
      </c>
    </row>
    <row r="158" spans="1:51" s="13" customFormat="1" ht="12">
      <c r="A158" s="13"/>
      <c r="B158" s="232"/>
      <c r="C158" s="233"/>
      <c r="D158" s="234" t="s">
        <v>134</v>
      </c>
      <c r="E158" s="235" t="s">
        <v>1</v>
      </c>
      <c r="F158" s="236" t="s">
        <v>205</v>
      </c>
      <c r="G158" s="233"/>
      <c r="H158" s="235" t="s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134</v>
      </c>
      <c r="AU158" s="242" t="s">
        <v>83</v>
      </c>
      <c r="AV158" s="13" t="s">
        <v>81</v>
      </c>
      <c r="AW158" s="13" t="s">
        <v>30</v>
      </c>
      <c r="AX158" s="13" t="s">
        <v>73</v>
      </c>
      <c r="AY158" s="242" t="s">
        <v>125</v>
      </c>
    </row>
    <row r="159" spans="1:51" s="13" customFormat="1" ht="12">
      <c r="A159" s="13"/>
      <c r="B159" s="232"/>
      <c r="C159" s="233"/>
      <c r="D159" s="234" t="s">
        <v>134</v>
      </c>
      <c r="E159" s="235" t="s">
        <v>1</v>
      </c>
      <c r="F159" s="236" t="s">
        <v>206</v>
      </c>
      <c r="G159" s="233"/>
      <c r="H159" s="235" t="s">
        <v>1</v>
      </c>
      <c r="I159" s="237"/>
      <c r="J159" s="233"/>
      <c r="K159" s="233"/>
      <c r="L159" s="238"/>
      <c r="M159" s="239"/>
      <c r="N159" s="240"/>
      <c r="O159" s="240"/>
      <c r="P159" s="240"/>
      <c r="Q159" s="240"/>
      <c r="R159" s="240"/>
      <c r="S159" s="240"/>
      <c r="T159" s="241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42" t="s">
        <v>134</v>
      </c>
      <c r="AU159" s="242" t="s">
        <v>83</v>
      </c>
      <c r="AV159" s="13" t="s">
        <v>81</v>
      </c>
      <c r="AW159" s="13" t="s">
        <v>30</v>
      </c>
      <c r="AX159" s="13" t="s">
        <v>73</v>
      </c>
      <c r="AY159" s="242" t="s">
        <v>125</v>
      </c>
    </row>
    <row r="160" spans="1:51" s="13" customFormat="1" ht="12">
      <c r="A160" s="13"/>
      <c r="B160" s="232"/>
      <c r="C160" s="233"/>
      <c r="D160" s="234" t="s">
        <v>134</v>
      </c>
      <c r="E160" s="235" t="s">
        <v>1</v>
      </c>
      <c r="F160" s="236" t="s">
        <v>207</v>
      </c>
      <c r="G160" s="233"/>
      <c r="H160" s="235" t="s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134</v>
      </c>
      <c r="AU160" s="242" t="s">
        <v>83</v>
      </c>
      <c r="AV160" s="13" t="s">
        <v>81</v>
      </c>
      <c r="AW160" s="13" t="s">
        <v>30</v>
      </c>
      <c r="AX160" s="13" t="s">
        <v>73</v>
      </c>
      <c r="AY160" s="242" t="s">
        <v>125</v>
      </c>
    </row>
    <row r="161" spans="1:51" s="14" customFormat="1" ht="12">
      <c r="A161" s="14"/>
      <c r="B161" s="243"/>
      <c r="C161" s="244"/>
      <c r="D161" s="234" t="s">
        <v>134</v>
      </c>
      <c r="E161" s="245" t="s">
        <v>1</v>
      </c>
      <c r="F161" s="246" t="s">
        <v>81</v>
      </c>
      <c r="G161" s="244"/>
      <c r="H161" s="247">
        <v>1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134</v>
      </c>
      <c r="AU161" s="253" t="s">
        <v>83</v>
      </c>
      <c r="AV161" s="14" t="s">
        <v>83</v>
      </c>
      <c r="AW161" s="14" t="s">
        <v>30</v>
      </c>
      <c r="AX161" s="14" t="s">
        <v>81</v>
      </c>
      <c r="AY161" s="253" t="s">
        <v>125</v>
      </c>
    </row>
    <row r="162" spans="1:65" s="2" customFormat="1" ht="38.55" customHeight="1">
      <c r="A162" s="39"/>
      <c r="B162" s="40"/>
      <c r="C162" s="219" t="s">
        <v>208</v>
      </c>
      <c r="D162" s="219" t="s">
        <v>127</v>
      </c>
      <c r="E162" s="220" t="s">
        <v>209</v>
      </c>
      <c r="F162" s="221" t="s">
        <v>210</v>
      </c>
      <c r="G162" s="222" t="s">
        <v>164</v>
      </c>
      <c r="H162" s="223">
        <v>1</v>
      </c>
      <c r="I162" s="224"/>
      <c r="J162" s="225">
        <f>ROUND(I162*H162,2)</f>
        <v>0</v>
      </c>
      <c r="K162" s="221" t="s">
        <v>131</v>
      </c>
      <c r="L162" s="45"/>
      <c r="M162" s="226" t="s">
        <v>1</v>
      </c>
      <c r="N162" s="227" t="s">
        <v>38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165</v>
      </c>
      <c r="AT162" s="230" t="s">
        <v>127</v>
      </c>
      <c r="AU162" s="230" t="s">
        <v>83</v>
      </c>
      <c r="AY162" s="18" t="s">
        <v>125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165</v>
      </c>
      <c r="BM162" s="230" t="s">
        <v>211</v>
      </c>
    </row>
    <row r="163" spans="1:65" s="2" customFormat="1" ht="14.4" customHeight="1">
      <c r="A163" s="39"/>
      <c r="B163" s="40"/>
      <c r="C163" s="219" t="s">
        <v>8</v>
      </c>
      <c r="D163" s="219" t="s">
        <v>127</v>
      </c>
      <c r="E163" s="220" t="s">
        <v>212</v>
      </c>
      <c r="F163" s="221" t="s">
        <v>213</v>
      </c>
      <c r="G163" s="222" t="s">
        <v>164</v>
      </c>
      <c r="H163" s="223">
        <v>3</v>
      </c>
      <c r="I163" s="224"/>
      <c r="J163" s="225">
        <f>ROUND(I163*H163,2)</f>
        <v>0</v>
      </c>
      <c r="K163" s="221" t="s">
        <v>131</v>
      </c>
      <c r="L163" s="45"/>
      <c r="M163" s="226" t="s">
        <v>1</v>
      </c>
      <c r="N163" s="227" t="s">
        <v>38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165</v>
      </c>
      <c r="AT163" s="230" t="s">
        <v>127</v>
      </c>
      <c r="AU163" s="230" t="s">
        <v>83</v>
      </c>
      <c r="AY163" s="18" t="s">
        <v>125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81</v>
      </c>
      <c r="BK163" s="231">
        <f>ROUND(I163*H163,2)</f>
        <v>0</v>
      </c>
      <c r="BL163" s="18" t="s">
        <v>165</v>
      </c>
      <c r="BM163" s="230" t="s">
        <v>214</v>
      </c>
    </row>
    <row r="164" spans="1:51" s="13" customFormat="1" ht="12">
      <c r="A164" s="13"/>
      <c r="B164" s="232"/>
      <c r="C164" s="233"/>
      <c r="D164" s="234" t="s">
        <v>134</v>
      </c>
      <c r="E164" s="235" t="s">
        <v>1</v>
      </c>
      <c r="F164" s="236" t="s">
        <v>215</v>
      </c>
      <c r="G164" s="233"/>
      <c r="H164" s="235" t="s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134</v>
      </c>
      <c r="AU164" s="242" t="s">
        <v>83</v>
      </c>
      <c r="AV164" s="13" t="s">
        <v>81</v>
      </c>
      <c r="AW164" s="13" t="s">
        <v>30</v>
      </c>
      <c r="AX164" s="13" t="s">
        <v>73</v>
      </c>
      <c r="AY164" s="242" t="s">
        <v>125</v>
      </c>
    </row>
    <row r="165" spans="1:51" s="13" customFormat="1" ht="12">
      <c r="A165" s="13"/>
      <c r="B165" s="232"/>
      <c r="C165" s="233"/>
      <c r="D165" s="234" t="s">
        <v>134</v>
      </c>
      <c r="E165" s="235" t="s">
        <v>1</v>
      </c>
      <c r="F165" s="236" t="s">
        <v>216</v>
      </c>
      <c r="G165" s="233"/>
      <c r="H165" s="235" t="s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134</v>
      </c>
      <c r="AU165" s="242" t="s">
        <v>83</v>
      </c>
      <c r="AV165" s="13" t="s">
        <v>81</v>
      </c>
      <c r="AW165" s="13" t="s">
        <v>30</v>
      </c>
      <c r="AX165" s="13" t="s">
        <v>73</v>
      </c>
      <c r="AY165" s="242" t="s">
        <v>125</v>
      </c>
    </row>
    <row r="166" spans="1:51" s="14" customFormat="1" ht="12">
      <c r="A166" s="14"/>
      <c r="B166" s="243"/>
      <c r="C166" s="244"/>
      <c r="D166" s="234" t="s">
        <v>134</v>
      </c>
      <c r="E166" s="245" t="s">
        <v>1</v>
      </c>
      <c r="F166" s="246" t="s">
        <v>142</v>
      </c>
      <c r="G166" s="244"/>
      <c r="H166" s="247">
        <v>3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134</v>
      </c>
      <c r="AU166" s="253" t="s">
        <v>83</v>
      </c>
      <c r="AV166" s="14" t="s">
        <v>83</v>
      </c>
      <c r="AW166" s="14" t="s">
        <v>30</v>
      </c>
      <c r="AX166" s="14" t="s">
        <v>81</v>
      </c>
      <c r="AY166" s="253" t="s">
        <v>125</v>
      </c>
    </row>
    <row r="167" spans="1:65" s="2" customFormat="1" ht="14.4" customHeight="1">
      <c r="A167" s="39"/>
      <c r="B167" s="40"/>
      <c r="C167" s="219" t="s">
        <v>217</v>
      </c>
      <c r="D167" s="219" t="s">
        <v>127</v>
      </c>
      <c r="E167" s="220" t="s">
        <v>218</v>
      </c>
      <c r="F167" s="221" t="s">
        <v>219</v>
      </c>
      <c r="G167" s="222" t="s">
        <v>164</v>
      </c>
      <c r="H167" s="223">
        <v>8</v>
      </c>
      <c r="I167" s="224"/>
      <c r="J167" s="225">
        <f>ROUND(I167*H167,2)</f>
        <v>0</v>
      </c>
      <c r="K167" s="221" t="s">
        <v>1</v>
      </c>
      <c r="L167" s="45"/>
      <c r="M167" s="226" t="s">
        <v>1</v>
      </c>
      <c r="N167" s="227" t="s">
        <v>38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165</v>
      </c>
      <c r="AT167" s="230" t="s">
        <v>127</v>
      </c>
      <c r="AU167" s="230" t="s">
        <v>83</v>
      </c>
      <c r="AY167" s="18" t="s">
        <v>125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81</v>
      </c>
      <c r="BK167" s="231">
        <f>ROUND(I167*H167,2)</f>
        <v>0</v>
      </c>
      <c r="BL167" s="18" t="s">
        <v>165</v>
      </c>
      <c r="BM167" s="230" t="s">
        <v>220</v>
      </c>
    </row>
    <row r="168" spans="1:51" s="13" customFormat="1" ht="12">
      <c r="A168" s="13"/>
      <c r="B168" s="232"/>
      <c r="C168" s="233"/>
      <c r="D168" s="234" t="s">
        <v>134</v>
      </c>
      <c r="E168" s="235" t="s">
        <v>1</v>
      </c>
      <c r="F168" s="236" t="s">
        <v>221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134</v>
      </c>
      <c r="AU168" s="242" t="s">
        <v>83</v>
      </c>
      <c r="AV168" s="13" t="s">
        <v>81</v>
      </c>
      <c r="AW168" s="13" t="s">
        <v>30</v>
      </c>
      <c r="AX168" s="13" t="s">
        <v>73</v>
      </c>
      <c r="AY168" s="242" t="s">
        <v>125</v>
      </c>
    </row>
    <row r="169" spans="1:51" s="13" customFormat="1" ht="12">
      <c r="A169" s="13"/>
      <c r="B169" s="232"/>
      <c r="C169" s="233"/>
      <c r="D169" s="234" t="s">
        <v>134</v>
      </c>
      <c r="E169" s="235" t="s">
        <v>1</v>
      </c>
      <c r="F169" s="236" t="s">
        <v>222</v>
      </c>
      <c r="G169" s="233"/>
      <c r="H169" s="235" t="s">
        <v>1</v>
      </c>
      <c r="I169" s="237"/>
      <c r="J169" s="233"/>
      <c r="K169" s="233"/>
      <c r="L169" s="238"/>
      <c r="M169" s="239"/>
      <c r="N169" s="240"/>
      <c r="O169" s="240"/>
      <c r="P169" s="240"/>
      <c r="Q169" s="240"/>
      <c r="R169" s="240"/>
      <c r="S169" s="240"/>
      <c r="T169" s="241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2" t="s">
        <v>134</v>
      </c>
      <c r="AU169" s="242" t="s">
        <v>83</v>
      </c>
      <c r="AV169" s="13" t="s">
        <v>81</v>
      </c>
      <c r="AW169" s="13" t="s">
        <v>30</v>
      </c>
      <c r="AX169" s="13" t="s">
        <v>73</v>
      </c>
      <c r="AY169" s="242" t="s">
        <v>125</v>
      </c>
    </row>
    <row r="170" spans="1:51" s="13" customFormat="1" ht="12">
      <c r="A170" s="13"/>
      <c r="B170" s="232"/>
      <c r="C170" s="233"/>
      <c r="D170" s="234" t="s">
        <v>134</v>
      </c>
      <c r="E170" s="235" t="s">
        <v>1</v>
      </c>
      <c r="F170" s="236" t="s">
        <v>223</v>
      </c>
      <c r="G170" s="233"/>
      <c r="H170" s="235" t="s">
        <v>1</v>
      </c>
      <c r="I170" s="237"/>
      <c r="J170" s="233"/>
      <c r="K170" s="233"/>
      <c r="L170" s="238"/>
      <c r="M170" s="239"/>
      <c r="N170" s="240"/>
      <c r="O170" s="240"/>
      <c r="P170" s="240"/>
      <c r="Q170" s="240"/>
      <c r="R170" s="240"/>
      <c r="S170" s="240"/>
      <c r="T170" s="241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2" t="s">
        <v>134</v>
      </c>
      <c r="AU170" s="242" t="s">
        <v>83</v>
      </c>
      <c r="AV170" s="13" t="s">
        <v>81</v>
      </c>
      <c r="AW170" s="13" t="s">
        <v>30</v>
      </c>
      <c r="AX170" s="13" t="s">
        <v>73</v>
      </c>
      <c r="AY170" s="242" t="s">
        <v>125</v>
      </c>
    </row>
    <row r="171" spans="1:51" s="14" customFormat="1" ht="12">
      <c r="A171" s="14"/>
      <c r="B171" s="243"/>
      <c r="C171" s="244"/>
      <c r="D171" s="234" t="s">
        <v>134</v>
      </c>
      <c r="E171" s="245" t="s">
        <v>1</v>
      </c>
      <c r="F171" s="246" t="s">
        <v>224</v>
      </c>
      <c r="G171" s="244"/>
      <c r="H171" s="247">
        <v>8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134</v>
      </c>
      <c r="AU171" s="253" t="s">
        <v>83</v>
      </c>
      <c r="AV171" s="14" t="s">
        <v>83</v>
      </c>
      <c r="AW171" s="14" t="s">
        <v>30</v>
      </c>
      <c r="AX171" s="14" t="s">
        <v>81</v>
      </c>
      <c r="AY171" s="253" t="s">
        <v>125</v>
      </c>
    </row>
    <row r="172" spans="1:65" s="2" customFormat="1" ht="49.05" customHeight="1">
      <c r="A172" s="39"/>
      <c r="B172" s="40"/>
      <c r="C172" s="219" t="s">
        <v>225</v>
      </c>
      <c r="D172" s="219" t="s">
        <v>127</v>
      </c>
      <c r="E172" s="220" t="s">
        <v>226</v>
      </c>
      <c r="F172" s="221" t="s">
        <v>227</v>
      </c>
      <c r="G172" s="222" t="s">
        <v>164</v>
      </c>
      <c r="H172" s="223">
        <v>1</v>
      </c>
      <c r="I172" s="224"/>
      <c r="J172" s="225">
        <f>ROUND(I172*H172,2)</f>
        <v>0</v>
      </c>
      <c r="K172" s="221" t="s">
        <v>1</v>
      </c>
      <c r="L172" s="45"/>
      <c r="M172" s="226" t="s">
        <v>1</v>
      </c>
      <c r="N172" s="227" t="s">
        <v>38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165</v>
      </c>
      <c r="AT172" s="230" t="s">
        <v>127</v>
      </c>
      <c r="AU172" s="230" t="s">
        <v>83</v>
      </c>
      <c r="AY172" s="18" t="s">
        <v>125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165</v>
      </c>
      <c r="BM172" s="230" t="s">
        <v>228</v>
      </c>
    </row>
    <row r="173" spans="1:65" s="2" customFormat="1" ht="37.8" customHeight="1">
      <c r="A173" s="39"/>
      <c r="B173" s="40"/>
      <c r="C173" s="219" t="s">
        <v>229</v>
      </c>
      <c r="D173" s="219" t="s">
        <v>127</v>
      </c>
      <c r="E173" s="220" t="s">
        <v>230</v>
      </c>
      <c r="F173" s="221" t="s">
        <v>231</v>
      </c>
      <c r="G173" s="222" t="s">
        <v>164</v>
      </c>
      <c r="H173" s="223">
        <v>2</v>
      </c>
      <c r="I173" s="224"/>
      <c r="J173" s="225">
        <f>ROUND(I173*H173,2)</f>
        <v>0</v>
      </c>
      <c r="K173" s="221" t="s">
        <v>1</v>
      </c>
      <c r="L173" s="45"/>
      <c r="M173" s="226" t="s">
        <v>1</v>
      </c>
      <c r="N173" s="227" t="s">
        <v>38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165</v>
      </c>
      <c r="AT173" s="230" t="s">
        <v>127</v>
      </c>
      <c r="AU173" s="230" t="s">
        <v>83</v>
      </c>
      <c r="AY173" s="18" t="s">
        <v>125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81</v>
      </c>
      <c r="BK173" s="231">
        <f>ROUND(I173*H173,2)</f>
        <v>0</v>
      </c>
      <c r="BL173" s="18" t="s">
        <v>165</v>
      </c>
      <c r="BM173" s="230" t="s">
        <v>232</v>
      </c>
    </row>
    <row r="174" spans="1:51" s="14" customFormat="1" ht="12">
      <c r="A174" s="14"/>
      <c r="B174" s="243"/>
      <c r="C174" s="244"/>
      <c r="D174" s="234" t="s">
        <v>134</v>
      </c>
      <c r="E174" s="245" t="s">
        <v>1</v>
      </c>
      <c r="F174" s="246" t="s">
        <v>233</v>
      </c>
      <c r="G174" s="244"/>
      <c r="H174" s="247">
        <v>1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134</v>
      </c>
      <c r="AU174" s="253" t="s">
        <v>83</v>
      </c>
      <c r="AV174" s="14" t="s">
        <v>83</v>
      </c>
      <c r="AW174" s="14" t="s">
        <v>30</v>
      </c>
      <c r="AX174" s="14" t="s">
        <v>73</v>
      </c>
      <c r="AY174" s="253" t="s">
        <v>125</v>
      </c>
    </row>
    <row r="175" spans="1:51" s="14" customFormat="1" ht="12">
      <c r="A175" s="14"/>
      <c r="B175" s="243"/>
      <c r="C175" s="244"/>
      <c r="D175" s="234" t="s">
        <v>134</v>
      </c>
      <c r="E175" s="245" t="s">
        <v>1</v>
      </c>
      <c r="F175" s="246" t="s">
        <v>234</v>
      </c>
      <c r="G175" s="244"/>
      <c r="H175" s="247">
        <v>1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134</v>
      </c>
      <c r="AU175" s="253" t="s">
        <v>83</v>
      </c>
      <c r="AV175" s="14" t="s">
        <v>83</v>
      </c>
      <c r="AW175" s="14" t="s">
        <v>30</v>
      </c>
      <c r="AX175" s="14" t="s">
        <v>73</v>
      </c>
      <c r="AY175" s="253" t="s">
        <v>125</v>
      </c>
    </row>
    <row r="176" spans="1:51" s="15" customFormat="1" ht="12">
      <c r="A176" s="15"/>
      <c r="B176" s="254"/>
      <c r="C176" s="255"/>
      <c r="D176" s="234" t="s">
        <v>134</v>
      </c>
      <c r="E176" s="256" t="s">
        <v>1</v>
      </c>
      <c r="F176" s="257" t="s">
        <v>235</v>
      </c>
      <c r="G176" s="255"/>
      <c r="H176" s="258">
        <v>2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4" t="s">
        <v>134</v>
      </c>
      <c r="AU176" s="264" t="s">
        <v>83</v>
      </c>
      <c r="AV176" s="15" t="s">
        <v>132</v>
      </c>
      <c r="AW176" s="15" t="s">
        <v>30</v>
      </c>
      <c r="AX176" s="15" t="s">
        <v>81</v>
      </c>
      <c r="AY176" s="264" t="s">
        <v>125</v>
      </c>
    </row>
    <row r="177" spans="1:65" s="2" customFormat="1" ht="14.4" customHeight="1">
      <c r="A177" s="39"/>
      <c r="B177" s="40"/>
      <c r="C177" s="219" t="s">
        <v>236</v>
      </c>
      <c r="D177" s="219" t="s">
        <v>127</v>
      </c>
      <c r="E177" s="220" t="s">
        <v>237</v>
      </c>
      <c r="F177" s="221" t="s">
        <v>238</v>
      </c>
      <c r="G177" s="222" t="s">
        <v>164</v>
      </c>
      <c r="H177" s="223">
        <v>5</v>
      </c>
      <c r="I177" s="224"/>
      <c r="J177" s="225">
        <f>ROUND(I177*H177,2)</f>
        <v>0</v>
      </c>
      <c r="K177" s="221" t="s">
        <v>131</v>
      </c>
      <c r="L177" s="45"/>
      <c r="M177" s="226" t="s">
        <v>1</v>
      </c>
      <c r="N177" s="227" t="s">
        <v>38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165</v>
      </c>
      <c r="AT177" s="230" t="s">
        <v>127</v>
      </c>
      <c r="AU177" s="230" t="s">
        <v>83</v>
      </c>
      <c r="AY177" s="18" t="s">
        <v>125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81</v>
      </c>
      <c r="BK177" s="231">
        <f>ROUND(I177*H177,2)</f>
        <v>0</v>
      </c>
      <c r="BL177" s="18" t="s">
        <v>165</v>
      </c>
      <c r="BM177" s="230" t="s">
        <v>239</v>
      </c>
    </row>
    <row r="178" spans="1:51" s="13" customFormat="1" ht="12">
      <c r="A178" s="13"/>
      <c r="B178" s="232"/>
      <c r="C178" s="233"/>
      <c r="D178" s="234" t="s">
        <v>134</v>
      </c>
      <c r="E178" s="235" t="s">
        <v>1</v>
      </c>
      <c r="F178" s="236" t="s">
        <v>240</v>
      </c>
      <c r="G178" s="233"/>
      <c r="H178" s="235" t="s">
        <v>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134</v>
      </c>
      <c r="AU178" s="242" t="s">
        <v>83</v>
      </c>
      <c r="AV178" s="13" t="s">
        <v>81</v>
      </c>
      <c r="AW178" s="13" t="s">
        <v>30</v>
      </c>
      <c r="AX178" s="13" t="s">
        <v>73</v>
      </c>
      <c r="AY178" s="242" t="s">
        <v>125</v>
      </c>
    </row>
    <row r="179" spans="1:51" s="13" customFormat="1" ht="12">
      <c r="A179" s="13"/>
      <c r="B179" s="232"/>
      <c r="C179" s="233"/>
      <c r="D179" s="234" t="s">
        <v>134</v>
      </c>
      <c r="E179" s="235" t="s">
        <v>1</v>
      </c>
      <c r="F179" s="236" t="s">
        <v>241</v>
      </c>
      <c r="G179" s="233"/>
      <c r="H179" s="235" t="s">
        <v>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134</v>
      </c>
      <c r="AU179" s="242" t="s">
        <v>83</v>
      </c>
      <c r="AV179" s="13" t="s">
        <v>81</v>
      </c>
      <c r="AW179" s="13" t="s">
        <v>30</v>
      </c>
      <c r="AX179" s="13" t="s">
        <v>73</v>
      </c>
      <c r="AY179" s="242" t="s">
        <v>125</v>
      </c>
    </row>
    <row r="180" spans="1:51" s="14" customFormat="1" ht="12">
      <c r="A180" s="14"/>
      <c r="B180" s="243"/>
      <c r="C180" s="244"/>
      <c r="D180" s="234" t="s">
        <v>134</v>
      </c>
      <c r="E180" s="245" t="s">
        <v>1</v>
      </c>
      <c r="F180" s="246" t="s">
        <v>159</v>
      </c>
      <c r="G180" s="244"/>
      <c r="H180" s="247">
        <v>5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134</v>
      </c>
      <c r="AU180" s="253" t="s">
        <v>83</v>
      </c>
      <c r="AV180" s="14" t="s">
        <v>83</v>
      </c>
      <c r="AW180" s="14" t="s">
        <v>30</v>
      </c>
      <c r="AX180" s="14" t="s">
        <v>81</v>
      </c>
      <c r="AY180" s="253" t="s">
        <v>125</v>
      </c>
    </row>
    <row r="181" spans="1:65" s="2" customFormat="1" ht="24.15" customHeight="1">
      <c r="A181" s="39"/>
      <c r="B181" s="40"/>
      <c r="C181" s="219" t="s">
        <v>242</v>
      </c>
      <c r="D181" s="219" t="s">
        <v>127</v>
      </c>
      <c r="E181" s="220" t="s">
        <v>243</v>
      </c>
      <c r="F181" s="221" t="s">
        <v>244</v>
      </c>
      <c r="G181" s="222" t="s">
        <v>164</v>
      </c>
      <c r="H181" s="223">
        <v>1</v>
      </c>
      <c r="I181" s="224"/>
      <c r="J181" s="225">
        <f>ROUND(I181*H181,2)</f>
        <v>0</v>
      </c>
      <c r="K181" s="221" t="s">
        <v>131</v>
      </c>
      <c r="L181" s="45"/>
      <c r="M181" s="226" t="s">
        <v>1</v>
      </c>
      <c r="N181" s="227" t="s">
        <v>38</v>
      </c>
      <c r="O181" s="92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9"/>
      <c r="V181" s="39"/>
      <c r="W181" s="39"/>
      <c r="X181" s="39"/>
      <c r="Y181" s="39"/>
      <c r="Z181" s="39"/>
      <c r="AA181" s="39"/>
      <c r="AB181" s="39"/>
      <c r="AC181" s="39"/>
      <c r="AD181" s="39"/>
      <c r="AE181" s="39"/>
      <c r="AR181" s="230" t="s">
        <v>165</v>
      </c>
      <c r="AT181" s="230" t="s">
        <v>127</v>
      </c>
      <c r="AU181" s="230" t="s">
        <v>83</v>
      </c>
      <c r="AY181" s="18" t="s">
        <v>125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8" t="s">
        <v>81</v>
      </c>
      <c r="BK181" s="231">
        <f>ROUND(I181*H181,2)</f>
        <v>0</v>
      </c>
      <c r="BL181" s="18" t="s">
        <v>165</v>
      </c>
      <c r="BM181" s="230" t="s">
        <v>245</v>
      </c>
    </row>
    <row r="182" spans="1:65" s="2" customFormat="1" ht="37.8" customHeight="1">
      <c r="A182" s="39"/>
      <c r="B182" s="40"/>
      <c r="C182" s="219" t="s">
        <v>7</v>
      </c>
      <c r="D182" s="219" t="s">
        <v>127</v>
      </c>
      <c r="E182" s="220" t="s">
        <v>246</v>
      </c>
      <c r="F182" s="221" t="s">
        <v>247</v>
      </c>
      <c r="G182" s="222" t="s">
        <v>164</v>
      </c>
      <c r="H182" s="223">
        <v>1</v>
      </c>
      <c r="I182" s="224"/>
      <c r="J182" s="225">
        <f>ROUND(I182*H182,2)</f>
        <v>0</v>
      </c>
      <c r="K182" s="221" t="s">
        <v>131</v>
      </c>
      <c r="L182" s="45"/>
      <c r="M182" s="226" t="s">
        <v>1</v>
      </c>
      <c r="N182" s="227" t="s">
        <v>38</v>
      </c>
      <c r="O182" s="92"/>
      <c r="P182" s="228">
        <f>O182*H182</f>
        <v>0</v>
      </c>
      <c r="Q182" s="228">
        <v>0</v>
      </c>
      <c r="R182" s="228">
        <f>Q182*H182</f>
        <v>0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165</v>
      </c>
      <c r="AT182" s="230" t="s">
        <v>127</v>
      </c>
      <c r="AU182" s="230" t="s">
        <v>83</v>
      </c>
      <c r="AY182" s="18" t="s">
        <v>125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81</v>
      </c>
      <c r="BK182" s="231">
        <f>ROUND(I182*H182,2)</f>
        <v>0</v>
      </c>
      <c r="BL182" s="18" t="s">
        <v>165</v>
      </c>
      <c r="BM182" s="230" t="s">
        <v>248</v>
      </c>
    </row>
    <row r="183" spans="1:63" s="12" customFormat="1" ht="22.8" customHeight="1">
      <c r="A183" s="12"/>
      <c r="B183" s="203"/>
      <c r="C183" s="204"/>
      <c r="D183" s="205" t="s">
        <v>72</v>
      </c>
      <c r="E183" s="217" t="s">
        <v>249</v>
      </c>
      <c r="F183" s="217" t="s">
        <v>250</v>
      </c>
      <c r="G183" s="204"/>
      <c r="H183" s="204"/>
      <c r="I183" s="207"/>
      <c r="J183" s="218">
        <f>BK183</f>
        <v>0</v>
      </c>
      <c r="K183" s="204"/>
      <c r="L183" s="209"/>
      <c r="M183" s="210"/>
      <c r="N183" s="211"/>
      <c r="O183" s="211"/>
      <c r="P183" s="212">
        <f>SUM(P184:P195)</f>
        <v>0</v>
      </c>
      <c r="Q183" s="211"/>
      <c r="R183" s="212">
        <f>SUM(R184:R195)</f>
        <v>0</v>
      </c>
      <c r="S183" s="211"/>
      <c r="T183" s="213">
        <f>SUM(T184:T195)</f>
        <v>0</v>
      </c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R183" s="214" t="s">
        <v>159</v>
      </c>
      <c r="AT183" s="215" t="s">
        <v>72</v>
      </c>
      <c r="AU183" s="215" t="s">
        <v>81</v>
      </c>
      <c r="AY183" s="214" t="s">
        <v>125</v>
      </c>
      <c r="BK183" s="216">
        <f>SUM(BK184:BK195)</f>
        <v>0</v>
      </c>
    </row>
    <row r="184" spans="1:65" s="2" customFormat="1" ht="24.15" customHeight="1">
      <c r="A184" s="39"/>
      <c r="B184" s="40"/>
      <c r="C184" s="219" t="s">
        <v>251</v>
      </c>
      <c r="D184" s="219" t="s">
        <v>127</v>
      </c>
      <c r="E184" s="220" t="s">
        <v>252</v>
      </c>
      <c r="F184" s="221" t="s">
        <v>253</v>
      </c>
      <c r="G184" s="222" t="s">
        <v>164</v>
      </c>
      <c r="H184" s="223">
        <v>2</v>
      </c>
      <c r="I184" s="224"/>
      <c r="J184" s="225">
        <f>ROUND(I184*H184,2)</f>
        <v>0</v>
      </c>
      <c r="K184" s="221" t="s">
        <v>131</v>
      </c>
      <c r="L184" s="45"/>
      <c r="M184" s="226" t="s">
        <v>1</v>
      </c>
      <c r="N184" s="227" t="s">
        <v>38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165</v>
      </c>
      <c r="AT184" s="230" t="s">
        <v>127</v>
      </c>
      <c r="AU184" s="230" t="s">
        <v>83</v>
      </c>
      <c r="AY184" s="18" t="s">
        <v>125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81</v>
      </c>
      <c r="BK184" s="231">
        <f>ROUND(I184*H184,2)</f>
        <v>0</v>
      </c>
      <c r="BL184" s="18" t="s">
        <v>165</v>
      </c>
      <c r="BM184" s="230" t="s">
        <v>254</v>
      </c>
    </row>
    <row r="185" spans="1:51" s="13" customFormat="1" ht="12">
      <c r="A185" s="13"/>
      <c r="B185" s="232"/>
      <c r="C185" s="233"/>
      <c r="D185" s="234" t="s">
        <v>134</v>
      </c>
      <c r="E185" s="235" t="s">
        <v>1</v>
      </c>
      <c r="F185" s="236" t="s">
        <v>255</v>
      </c>
      <c r="G185" s="233"/>
      <c r="H185" s="235" t="s">
        <v>1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134</v>
      </c>
      <c r="AU185" s="242" t="s">
        <v>83</v>
      </c>
      <c r="AV185" s="13" t="s">
        <v>81</v>
      </c>
      <c r="AW185" s="13" t="s">
        <v>30</v>
      </c>
      <c r="AX185" s="13" t="s">
        <v>73</v>
      </c>
      <c r="AY185" s="242" t="s">
        <v>125</v>
      </c>
    </row>
    <row r="186" spans="1:51" s="13" customFormat="1" ht="12">
      <c r="A186" s="13"/>
      <c r="B186" s="232"/>
      <c r="C186" s="233"/>
      <c r="D186" s="234" t="s">
        <v>134</v>
      </c>
      <c r="E186" s="235" t="s">
        <v>1</v>
      </c>
      <c r="F186" s="236" t="s">
        <v>256</v>
      </c>
      <c r="G186" s="233"/>
      <c r="H186" s="235" t="s">
        <v>1</v>
      </c>
      <c r="I186" s="237"/>
      <c r="J186" s="233"/>
      <c r="K186" s="233"/>
      <c r="L186" s="238"/>
      <c r="M186" s="239"/>
      <c r="N186" s="240"/>
      <c r="O186" s="240"/>
      <c r="P186" s="240"/>
      <c r="Q186" s="240"/>
      <c r="R186" s="240"/>
      <c r="S186" s="240"/>
      <c r="T186" s="241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T186" s="242" t="s">
        <v>134</v>
      </c>
      <c r="AU186" s="242" t="s">
        <v>83</v>
      </c>
      <c r="AV186" s="13" t="s">
        <v>81</v>
      </c>
      <c r="AW186" s="13" t="s">
        <v>30</v>
      </c>
      <c r="AX186" s="13" t="s">
        <v>73</v>
      </c>
      <c r="AY186" s="242" t="s">
        <v>125</v>
      </c>
    </row>
    <row r="187" spans="1:51" s="13" customFormat="1" ht="12">
      <c r="A187" s="13"/>
      <c r="B187" s="232"/>
      <c r="C187" s="233"/>
      <c r="D187" s="234" t="s">
        <v>134</v>
      </c>
      <c r="E187" s="235" t="s">
        <v>1</v>
      </c>
      <c r="F187" s="236" t="s">
        <v>257</v>
      </c>
      <c r="G187" s="233"/>
      <c r="H187" s="235" t="s">
        <v>1</v>
      </c>
      <c r="I187" s="237"/>
      <c r="J187" s="233"/>
      <c r="K187" s="233"/>
      <c r="L187" s="238"/>
      <c r="M187" s="239"/>
      <c r="N187" s="240"/>
      <c r="O187" s="240"/>
      <c r="P187" s="240"/>
      <c r="Q187" s="240"/>
      <c r="R187" s="240"/>
      <c r="S187" s="240"/>
      <c r="T187" s="241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2" t="s">
        <v>134</v>
      </c>
      <c r="AU187" s="242" t="s">
        <v>83</v>
      </c>
      <c r="AV187" s="13" t="s">
        <v>81</v>
      </c>
      <c r="AW187" s="13" t="s">
        <v>30</v>
      </c>
      <c r="AX187" s="13" t="s">
        <v>73</v>
      </c>
      <c r="AY187" s="242" t="s">
        <v>125</v>
      </c>
    </row>
    <row r="188" spans="1:51" s="13" customFormat="1" ht="12">
      <c r="A188" s="13"/>
      <c r="B188" s="232"/>
      <c r="C188" s="233"/>
      <c r="D188" s="234" t="s">
        <v>134</v>
      </c>
      <c r="E188" s="235" t="s">
        <v>1</v>
      </c>
      <c r="F188" s="236" t="s">
        <v>258</v>
      </c>
      <c r="G188" s="233"/>
      <c r="H188" s="235" t="s">
        <v>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134</v>
      </c>
      <c r="AU188" s="242" t="s">
        <v>83</v>
      </c>
      <c r="AV188" s="13" t="s">
        <v>81</v>
      </c>
      <c r="AW188" s="13" t="s">
        <v>30</v>
      </c>
      <c r="AX188" s="13" t="s">
        <v>73</v>
      </c>
      <c r="AY188" s="242" t="s">
        <v>125</v>
      </c>
    </row>
    <row r="189" spans="1:51" s="13" customFormat="1" ht="12">
      <c r="A189" s="13"/>
      <c r="B189" s="232"/>
      <c r="C189" s="233"/>
      <c r="D189" s="234" t="s">
        <v>134</v>
      </c>
      <c r="E189" s="235" t="s">
        <v>1</v>
      </c>
      <c r="F189" s="236" t="s">
        <v>259</v>
      </c>
      <c r="G189" s="233"/>
      <c r="H189" s="235" t="s">
        <v>1</v>
      </c>
      <c r="I189" s="237"/>
      <c r="J189" s="233"/>
      <c r="K189" s="233"/>
      <c r="L189" s="238"/>
      <c r="M189" s="239"/>
      <c r="N189" s="240"/>
      <c r="O189" s="240"/>
      <c r="P189" s="240"/>
      <c r="Q189" s="240"/>
      <c r="R189" s="240"/>
      <c r="S189" s="240"/>
      <c r="T189" s="241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2" t="s">
        <v>134</v>
      </c>
      <c r="AU189" s="242" t="s">
        <v>83</v>
      </c>
      <c r="AV189" s="13" t="s">
        <v>81</v>
      </c>
      <c r="AW189" s="13" t="s">
        <v>30</v>
      </c>
      <c r="AX189" s="13" t="s">
        <v>73</v>
      </c>
      <c r="AY189" s="242" t="s">
        <v>125</v>
      </c>
    </row>
    <row r="190" spans="1:51" s="14" customFormat="1" ht="12">
      <c r="A190" s="14"/>
      <c r="B190" s="243"/>
      <c r="C190" s="244"/>
      <c r="D190" s="234" t="s">
        <v>134</v>
      </c>
      <c r="E190" s="245" t="s">
        <v>1</v>
      </c>
      <c r="F190" s="246" t="s">
        <v>83</v>
      </c>
      <c r="G190" s="244"/>
      <c r="H190" s="247">
        <v>2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134</v>
      </c>
      <c r="AU190" s="253" t="s">
        <v>83</v>
      </c>
      <c r="AV190" s="14" t="s">
        <v>83</v>
      </c>
      <c r="AW190" s="14" t="s">
        <v>30</v>
      </c>
      <c r="AX190" s="14" t="s">
        <v>81</v>
      </c>
      <c r="AY190" s="253" t="s">
        <v>125</v>
      </c>
    </row>
    <row r="191" spans="1:65" s="2" customFormat="1" ht="14.4" customHeight="1">
      <c r="A191" s="39"/>
      <c r="B191" s="40"/>
      <c r="C191" s="219" t="s">
        <v>260</v>
      </c>
      <c r="D191" s="219" t="s">
        <v>127</v>
      </c>
      <c r="E191" s="220" t="s">
        <v>261</v>
      </c>
      <c r="F191" s="221" t="s">
        <v>262</v>
      </c>
      <c r="G191" s="222" t="s">
        <v>164</v>
      </c>
      <c r="H191" s="223">
        <v>1</v>
      </c>
      <c r="I191" s="224"/>
      <c r="J191" s="225">
        <f>ROUND(I191*H191,2)</f>
        <v>0</v>
      </c>
      <c r="K191" s="221" t="s">
        <v>1</v>
      </c>
      <c r="L191" s="45"/>
      <c r="M191" s="226" t="s">
        <v>1</v>
      </c>
      <c r="N191" s="227" t="s">
        <v>38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165</v>
      </c>
      <c r="AT191" s="230" t="s">
        <v>127</v>
      </c>
      <c r="AU191" s="230" t="s">
        <v>83</v>
      </c>
      <c r="AY191" s="18" t="s">
        <v>125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81</v>
      </c>
      <c r="BK191" s="231">
        <f>ROUND(I191*H191,2)</f>
        <v>0</v>
      </c>
      <c r="BL191" s="18" t="s">
        <v>165</v>
      </c>
      <c r="BM191" s="230" t="s">
        <v>263</v>
      </c>
    </row>
    <row r="192" spans="1:51" s="13" customFormat="1" ht="12">
      <c r="A192" s="13"/>
      <c r="B192" s="232"/>
      <c r="C192" s="233"/>
      <c r="D192" s="234" t="s">
        <v>134</v>
      </c>
      <c r="E192" s="235" t="s">
        <v>1</v>
      </c>
      <c r="F192" s="236" t="s">
        <v>264</v>
      </c>
      <c r="G192" s="233"/>
      <c r="H192" s="235" t="s">
        <v>1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134</v>
      </c>
      <c r="AU192" s="242" t="s">
        <v>83</v>
      </c>
      <c r="AV192" s="13" t="s">
        <v>81</v>
      </c>
      <c r="AW192" s="13" t="s">
        <v>30</v>
      </c>
      <c r="AX192" s="13" t="s">
        <v>73</v>
      </c>
      <c r="AY192" s="242" t="s">
        <v>125</v>
      </c>
    </row>
    <row r="193" spans="1:51" s="13" customFormat="1" ht="12">
      <c r="A193" s="13"/>
      <c r="B193" s="232"/>
      <c r="C193" s="233"/>
      <c r="D193" s="234" t="s">
        <v>134</v>
      </c>
      <c r="E193" s="235" t="s">
        <v>1</v>
      </c>
      <c r="F193" s="236" t="s">
        <v>265</v>
      </c>
      <c r="G193" s="233"/>
      <c r="H193" s="235" t="s">
        <v>1</v>
      </c>
      <c r="I193" s="237"/>
      <c r="J193" s="233"/>
      <c r="K193" s="233"/>
      <c r="L193" s="238"/>
      <c r="M193" s="239"/>
      <c r="N193" s="240"/>
      <c r="O193" s="240"/>
      <c r="P193" s="240"/>
      <c r="Q193" s="240"/>
      <c r="R193" s="240"/>
      <c r="S193" s="240"/>
      <c r="T193" s="241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42" t="s">
        <v>134</v>
      </c>
      <c r="AU193" s="242" t="s">
        <v>83</v>
      </c>
      <c r="AV193" s="13" t="s">
        <v>81</v>
      </c>
      <c r="AW193" s="13" t="s">
        <v>30</v>
      </c>
      <c r="AX193" s="13" t="s">
        <v>73</v>
      </c>
      <c r="AY193" s="242" t="s">
        <v>125</v>
      </c>
    </row>
    <row r="194" spans="1:51" s="13" customFormat="1" ht="12">
      <c r="A194" s="13"/>
      <c r="B194" s="232"/>
      <c r="C194" s="233"/>
      <c r="D194" s="234" t="s">
        <v>134</v>
      </c>
      <c r="E194" s="235" t="s">
        <v>1</v>
      </c>
      <c r="F194" s="236" t="s">
        <v>266</v>
      </c>
      <c r="G194" s="233"/>
      <c r="H194" s="235" t="s">
        <v>1</v>
      </c>
      <c r="I194" s="237"/>
      <c r="J194" s="233"/>
      <c r="K194" s="233"/>
      <c r="L194" s="238"/>
      <c r="M194" s="239"/>
      <c r="N194" s="240"/>
      <c r="O194" s="240"/>
      <c r="P194" s="240"/>
      <c r="Q194" s="240"/>
      <c r="R194" s="240"/>
      <c r="S194" s="240"/>
      <c r="T194" s="241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T194" s="242" t="s">
        <v>134</v>
      </c>
      <c r="AU194" s="242" t="s">
        <v>83</v>
      </c>
      <c r="AV194" s="13" t="s">
        <v>81</v>
      </c>
      <c r="AW194" s="13" t="s">
        <v>30</v>
      </c>
      <c r="AX194" s="13" t="s">
        <v>73</v>
      </c>
      <c r="AY194" s="242" t="s">
        <v>125</v>
      </c>
    </row>
    <row r="195" spans="1:51" s="14" customFormat="1" ht="12">
      <c r="A195" s="14"/>
      <c r="B195" s="243"/>
      <c r="C195" s="244"/>
      <c r="D195" s="234" t="s">
        <v>134</v>
      </c>
      <c r="E195" s="245" t="s">
        <v>1</v>
      </c>
      <c r="F195" s="246" t="s">
        <v>81</v>
      </c>
      <c r="G195" s="244"/>
      <c r="H195" s="247">
        <v>1</v>
      </c>
      <c r="I195" s="248"/>
      <c r="J195" s="244"/>
      <c r="K195" s="244"/>
      <c r="L195" s="249"/>
      <c r="M195" s="265"/>
      <c r="N195" s="266"/>
      <c r="O195" s="266"/>
      <c r="P195" s="266"/>
      <c r="Q195" s="266"/>
      <c r="R195" s="266"/>
      <c r="S195" s="266"/>
      <c r="T195" s="267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134</v>
      </c>
      <c r="AU195" s="253" t="s">
        <v>83</v>
      </c>
      <c r="AV195" s="14" t="s">
        <v>83</v>
      </c>
      <c r="AW195" s="14" t="s">
        <v>30</v>
      </c>
      <c r="AX195" s="14" t="s">
        <v>81</v>
      </c>
      <c r="AY195" s="253" t="s">
        <v>125</v>
      </c>
    </row>
    <row r="196" spans="1:31" s="2" customFormat="1" ht="6.95" customHeight="1">
      <c r="A196" s="39"/>
      <c r="B196" s="67"/>
      <c r="C196" s="68"/>
      <c r="D196" s="68"/>
      <c r="E196" s="68"/>
      <c r="F196" s="68"/>
      <c r="G196" s="68"/>
      <c r="H196" s="68"/>
      <c r="I196" s="68"/>
      <c r="J196" s="68"/>
      <c r="K196" s="68"/>
      <c r="L196" s="45"/>
      <c r="M196" s="39"/>
      <c r="O196" s="39"/>
      <c r="P196" s="39"/>
      <c r="Q196" s="39"/>
      <c r="R196" s="39"/>
      <c r="S196" s="39"/>
      <c r="T196" s="39"/>
      <c r="U196" s="39"/>
      <c r="V196" s="39"/>
      <c r="W196" s="39"/>
      <c r="X196" s="39"/>
      <c r="Y196" s="39"/>
      <c r="Z196" s="39"/>
      <c r="AA196" s="39"/>
      <c r="AB196" s="39"/>
      <c r="AC196" s="39"/>
      <c r="AD196" s="39"/>
      <c r="AE196" s="39"/>
    </row>
  </sheetData>
  <sheetProtection password="CC35" sheet="1" objects="1" scenarios="1" formatColumns="0" formatRows="0" autoFilter="0"/>
  <autoFilter ref="C124:K19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7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86</v>
      </c>
      <c r="AZ2" s="268" t="s">
        <v>267</v>
      </c>
      <c r="BA2" s="268" t="s">
        <v>1</v>
      </c>
      <c r="BB2" s="268" t="s">
        <v>154</v>
      </c>
      <c r="BC2" s="268" t="s">
        <v>268</v>
      </c>
      <c r="BD2" s="268" t="s">
        <v>83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  <c r="AZ3" s="268" t="s">
        <v>269</v>
      </c>
      <c r="BA3" s="268" t="s">
        <v>1</v>
      </c>
      <c r="BB3" s="268" t="s">
        <v>154</v>
      </c>
      <c r="BC3" s="268" t="s">
        <v>270</v>
      </c>
      <c r="BD3" s="268" t="s">
        <v>83</v>
      </c>
    </row>
    <row r="4" spans="2:5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  <c r="AZ4" s="268" t="s">
        <v>271</v>
      </c>
      <c r="BA4" s="268" t="s">
        <v>1</v>
      </c>
      <c r="BB4" s="268" t="s">
        <v>272</v>
      </c>
      <c r="BC4" s="268" t="s">
        <v>273</v>
      </c>
      <c r="BD4" s="268" t="s">
        <v>83</v>
      </c>
    </row>
    <row r="5" spans="2:56" s="1" customFormat="1" ht="6.95" customHeight="1">
      <c r="B5" s="21"/>
      <c r="L5" s="21"/>
      <c r="AZ5" s="268" t="s">
        <v>274</v>
      </c>
      <c r="BA5" s="268" t="s">
        <v>1</v>
      </c>
      <c r="BB5" s="268" t="s">
        <v>275</v>
      </c>
      <c r="BC5" s="268" t="s">
        <v>276</v>
      </c>
      <c r="BD5" s="268" t="s">
        <v>83</v>
      </c>
    </row>
    <row r="6" spans="2:56" s="1" customFormat="1" ht="12" customHeight="1">
      <c r="B6" s="21"/>
      <c r="D6" s="141" t="s">
        <v>16</v>
      </c>
      <c r="L6" s="21"/>
      <c r="AZ6" s="268" t="s">
        <v>277</v>
      </c>
      <c r="BA6" s="268" t="s">
        <v>1</v>
      </c>
      <c r="BB6" s="268" t="s">
        <v>275</v>
      </c>
      <c r="BC6" s="268" t="s">
        <v>278</v>
      </c>
      <c r="BD6" s="268" t="s">
        <v>83</v>
      </c>
    </row>
    <row r="7" spans="2:56" s="1" customFormat="1" ht="16.5" customHeight="1">
      <c r="B7" s="21"/>
      <c r="E7" s="142" t="str">
        <f>'Rekapitulace stavby'!K6</f>
        <v>VN Martinice - rekonstrukce hráze</v>
      </c>
      <c r="F7" s="141"/>
      <c r="G7" s="141"/>
      <c r="H7" s="141"/>
      <c r="L7" s="21"/>
      <c r="AZ7" s="268" t="s">
        <v>279</v>
      </c>
      <c r="BA7" s="268" t="s">
        <v>1</v>
      </c>
      <c r="BB7" s="268" t="s">
        <v>275</v>
      </c>
      <c r="BC7" s="268" t="s">
        <v>280</v>
      </c>
      <c r="BD7" s="268" t="s">
        <v>83</v>
      </c>
    </row>
    <row r="8" spans="1:56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68" t="s">
        <v>281</v>
      </c>
      <c r="BA8" s="268" t="s">
        <v>1</v>
      </c>
      <c r="BB8" s="268" t="s">
        <v>275</v>
      </c>
      <c r="BC8" s="268" t="s">
        <v>282</v>
      </c>
      <c r="BD8" s="268" t="s">
        <v>83</v>
      </c>
    </row>
    <row r="9" spans="1:56" s="2" customFormat="1" ht="16.5" customHeight="1">
      <c r="A9" s="39"/>
      <c r="B9" s="45"/>
      <c r="C9" s="39"/>
      <c r="D9" s="39"/>
      <c r="E9" s="143" t="s">
        <v>283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68" t="s">
        <v>284</v>
      </c>
      <c r="BA9" s="268" t="s">
        <v>1</v>
      </c>
      <c r="BB9" s="268" t="s">
        <v>275</v>
      </c>
      <c r="BC9" s="268" t="s">
        <v>285</v>
      </c>
      <c r="BD9" s="268" t="s">
        <v>83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68" t="s">
        <v>286</v>
      </c>
      <c r="BA10" s="268" t="s">
        <v>1</v>
      </c>
      <c r="BB10" s="268" t="s">
        <v>154</v>
      </c>
      <c r="BC10" s="268" t="s">
        <v>287</v>
      </c>
      <c r="BD10" s="268" t="s">
        <v>83</v>
      </c>
    </row>
    <row r="11" spans="1:56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68" t="s">
        <v>288</v>
      </c>
      <c r="BA11" s="268" t="s">
        <v>1</v>
      </c>
      <c r="BB11" s="268" t="s">
        <v>275</v>
      </c>
      <c r="BC11" s="268" t="s">
        <v>289</v>
      </c>
      <c r="BD11" s="268" t="s">
        <v>83</v>
      </c>
    </row>
    <row r="12" spans="1:56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25. 9. 2019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68" t="s">
        <v>290</v>
      </c>
      <c r="BA12" s="268" t="s">
        <v>1</v>
      </c>
      <c r="BB12" s="268" t="s">
        <v>275</v>
      </c>
      <c r="BC12" s="268" t="s">
        <v>291</v>
      </c>
      <c r="BD12" s="268" t="s">
        <v>83</v>
      </c>
    </row>
    <row r="13" spans="1:56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268" t="s">
        <v>292</v>
      </c>
      <c r="BA13" s="268" t="s">
        <v>1</v>
      </c>
      <c r="BB13" s="268" t="s">
        <v>154</v>
      </c>
      <c r="BC13" s="268" t="s">
        <v>293</v>
      </c>
      <c r="BD13" s="268" t="s">
        <v>83</v>
      </c>
    </row>
    <row r="14" spans="1:56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268" t="s">
        <v>294</v>
      </c>
      <c r="BA14" s="268" t="s">
        <v>1</v>
      </c>
      <c r="BB14" s="268" t="s">
        <v>275</v>
      </c>
      <c r="BC14" s="268" t="s">
        <v>295</v>
      </c>
      <c r="BD14" s="268" t="s">
        <v>83</v>
      </c>
    </row>
    <row r="15" spans="1:56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268" t="s">
        <v>296</v>
      </c>
      <c r="BA15" s="268" t="s">
        <v>1</v>
      </c>
      <c r="BB15" s="268" t="s">
        <v>275</v>
      </c>
      <c r="BC15" s="268" t="s">
        <v>297</v>
      </c>
      <c r="BD15" s="268" t="s">
        <v>83</v>
      </c>
    </row>
    <row r="16" spans="1:56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268" t="s">
        <v>298</v>
      </c>
      <c r="BA16" s="268" t="s">
        <v>1</v>
      </c>
      <c r="BB16" s="268" t="s">
        <v>154</v>
      </c>
      <c r="BC16" s="268" t="s">
        <v>299</v>
      </c>
      <c r="BD16" s="268" t="s">
        <v>83</v>
      </c>
    </row>
    <row r="17" spans="1:56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268" t="s">
        <v>300</v>
      </c>
      <c r="BA17" s="268" t="s">
        <v>1</v>
      </c>
      <c r="BB17" s="268" t="s">
        <v>275</v>
      </c>
      <c r="BC17" s="268" t="s">
        <v>301</v>
      </c>
      <c r="BD17" s="268" t="s">
        <v>83</v>
      </c>
    </row>
    <row r="18" spans="1:56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268" t="s">
        <v>302</v>
      </c>
      <c r="BA18" s="268" t="s">
        <v>1</v>
      </c>
      <c r="BB18" s="268" t="s">
        <v>275</v>
      </c>
      <c r="BC18" s="268" t="s">
        <v>303</v>
      </c>
      <c r="BD18" s="268" t="s">
        <v>83</v>
      </c>
    </row>
    <row r="19" spans="1:56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268" t="s">
        <v>304</v>
      </c>
      <c r="BA19" s="268" t="s">
        <v>1</v>
      </c>
      <c r="BB19" s="268" t="s">
        <v>1</v>
      </c>
      <c r="BC19" s="268" t="s">
        <v>278</v>
      </c>
      <c r="BD19" s="268" t="s">
        <v>83</v>
      </c>
    </row>
    <row r="20" spans="1:56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268" t="s">
        <v>305</v>
      </c>
      <c r="BA20" s="268" t="s">
        <v>1</v>
      </c>
      <c r="BB20" s="268" t="s">
        <v>275</v>
      </c>
      <c r="BC20" s="268" t="s">
        <v>282</v>
      </c>
      <c r="BD20" s="268" t="s">
        <v>83</v>
      </c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ROUND(J126,2)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ROUND((SUM(BE126:BE471)),2)</f>
        <v>0</v>
      </c>
      <c r="G33" s="39"/>
      <c r="H33" s="39"/>
      <c r="I33" s="156">
        <v>0.21</v>
      </c>
      <c r="J33" s="155">
        <f>ROUND(((SUM(BE126:BE471))*I33),2)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ROUND((SUM(BF126:BF471)),2)</f>
        <v>0</v>
      </c>
      <c r="G34" s="39"/>
      <c r="H34" s="39"/>
      <c r="I34" s="156">
        <v>0.15</v>
      </c>
      <c r="J34" s="155">
        <f>ROUND(((SUM(BF126:BF471))*I34),2)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ROUND((SUM(BG126:BG471)),2)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ROUND((SUM(BH126:BH471)),2)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ROUND((SUM(BI126:BI471)),2)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VN Martinice - rekonstrukce hráze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SO-01 - Rekonstrukce hráze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25. 9. 2019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J126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J127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J128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306</v>
      </c>
      <c r="E99" s="189"/>
      <c r="F99" s="189"/>
      <c r="G99" s="189"/>
      <c r="H99" s="189"/>
      <c r="I99" s="189"/>
      <c r="J99" s="190">
        <f>J306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103</v>
      </c>
      <c r="E100" s="189"/>
      <c r="F100" s="189"/>
      <c r="G100" s="189"/>
      <c r="H100" s="189"/>
      <c r="I100" s="189"/>
      <c r="J100" s="190">
        <f>J322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307</v>
      </c>
      <c r="E101" s="189"/>
      <c r="F101" s="189"/>
      <c r="G101" s="189"/>
      <c r="H101" s="189"/>
      <c r="I101" s="189"/>
      <c r="J101" s="190">
        <f>J331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308</v>
      </c>
      <c r="E102" s="189"/>
      <c r="F102" s="189"/>
      <c r="G102" s="189"/>
      <c r="H102" s="189"/>
      <c r="I102" s="189"/>
      <c r="J102" s="190">
        <f>J359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309</v>
      </c>
      <c r="E103" s="189"/>
      <c r="F103" s="189"/>
      <c r="G103" s="189"/>
      <c r="H103" s="189"/>
      <c r="I103" s="189"/>
      <c r="J103" s="190">
        <f>J387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104</v>
      </c>
      <c r="E104" s="189"/>
      <c r="F104" s="189"/>
      <c r="G104" s="189"/>
      <c r="H104" s="189"/>
      <c r="I104" s="189"/>
      <c r="J104" s="190">
        <f>J430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310</v>
      </c>
      <c r="E105" s="189"/>
      <c r="F105" s="189"/>
      <c r="G105" s="189"/>
      <c r="H105" s="189"/>
      <c r="I105" s="189"/>
      <c r="J105" s="190">
        <f>J452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311</v>
      </c>
      <c r="E106" s="189"/>
      <c r="F106" s="189"/>
      <c r="G106" s="189"/>
      <c r="H106" s="189"/>
      <c r="I106" s="189"/>
      <c r="J106" s="190">
        <f>J470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2" customFormat="1" ht="21.8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6.95" customHeight="1">
      <c r="A108" s="39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12" spans="1:31" s="2" customFormat="1" ht="6.95" customHeight="1">
      <c r="A112" s="39"/>
      <c r="B112" s="69"/>
      <c r="C112" s="70"/>
      <c r="D112" s="70"/>
      <c r="E112" s="70"/>
      <c r="F112" s="70"/>
      <c r="G112" s="70"/>
      <c r="H112" s="70"/>
      <c r="I112" s="70"/>
      <c r="J112" s="70"/>
      <c r="K112" s="70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24.95" customHeight="1">
      <c r="A113" s="39"/>
      <c r="B113" s="40"/>
      <c r="C113" s="24" t="s">
        <v>110</v>
      </c>
      <c r="D113" s="41"/>
      <c r="E113" s="41"/>
      <c r="F113" s="41"/>
      <c r="G113" s="41"/>
      <c r="H113" s="41"/>
      <c r="I113" s="41"/>
      <c r="J113" s="41"/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2" customHeight="1">
      <c r="A115" s="39"/>
      <c r="B115" s="40"/>
      <c r="C115" s="33" t="s">
        <v>16</v>
      </c>
      <c r="D115" s="41"/>
      <c r="E115" s="41"/>
      <c r="F115" s="41"/>
      <c r="G115" s="41"/>
      <c r="H115" s="41"/>
      <c r="I115" s="41"/>
      <c r="J115" s="41"/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6.5" customHeight="1">
      <c r="A116" s="39"/>
      <c r="B116" s="40"/>
      <c r="C116" s="41"/>
      <c r="D116" s="41"/>
      <c r="E116" s="175" t="str">
        <f>E7</f>
        <v>VN Martinice - rekonstrukce hráze</v>
      </c>
      <c r="F116" s="33"/>
      <c r="G116" s="33"/>
      <c r="H116" s="33"/>
      <c r="I116" s="41"/>
      <c r="J116" s="41"/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2" customHeight="1">
      <c r="A117" s="39"/>
      <c r="B117" s="40"/>
      <c r="C117" s="33" t="s">
        <v>94</v>
      </c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16.5" customHeight="1">
      <c r="A118" s="39"/>
      <c r="B118" s="40"/>
      <c r="C118" s="41"/>
      <c r="D118" s="41"/>
      <c r="E118" s="77" t="str">
        <f>E9</f>
        <v>SO-01 - Rekonstrukce hráze</v>
      </c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20</v>
      </c>
      <c r="D120" s="41"/>
      <c r="E120" s="41"/>
      <c r="F120" s="28" t="str">
        <f>F12</f>
        <v xml:space="preserve"> </v>
      </c>
      <c r="G120" s="41"/>
      <c r="H120" s="41"/>
      <c r="I120" s="33" t="s">
        <v>22</v>
      </c>
      <c r="J120" s="80" t="str">
        <f>IF(J12="","",J12)</f>
        <v>25. 9. 2019</v>
      </c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5.15" customHeight="1">
      <c r="A122" s="39"/>
      <c r="B122" s="40"/>
      <c r="C122" s="33" t="s">
        <v>24</v>
      </c>
      <c r="D122" s="41"/>
      <c r="E122" s="41"/>
      <c r="F122" s="28" t="str">
        <f>E15</f>
        <v xml:space="preserve"> </v>
      </c>
      <c r="G122" s="41"/>
      <c r="H122" s="41"/>
      <c r="I122" s="33" t="s">
        <v>29</v>
      </c>
      <c r="J122" s="37" t="str">
        <f>E21</f>
        <v xml:space="preserve"> </v>
      </c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5.15" customHeight="1">
      <c r="A123" s="39"/>
      <c r="B123" s="40"/>
      <c r="C123" s="33" t="s">
        <v>27</v>
      </c>
      <c r="D123" s="41"/>
      <c r="E123" s="41"/>
      <c r="F123" s="28" t="str">
        <f>IF(E18="","",E18)</f>
        <v>Vyplň údaj</v>
      </c>
      <c r="G123" s="41"/>
      <c r="H123" s="41"/>
      <c r="I123" s="33" t="s">
        <v>31</v>
      </c>
      <c r="J123" s="37" t="str">
        <f>E24</f>
        <v xml:space="preserve"> </v>
      </c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10.3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11" customFormat="1" ht="29.25" customHeight="1">
      <c r="A125" s="192"/>
      <c r="B125" s="193"/>
      <c r="C125" s="194" t="s">
        <v>111</v>
      </c>
      <c r="D125" s="195" t="s">
        <v>58</v>
      </c>
      <c r="E125" s="195" t="s">
        <v>54</v>
      </c>
      <c r="F125" s="195" t="s">
        <v>55</v>
      </c>
      <c r="G125" s="195" t="s">
        <v>112</v>
      </c>
      <c r="H125" s="195" t="s">
        <v>113</v>
      </c>
      <c r="I125" s="195" t="s">
        <v>114</v>
      </c>
      <c r="J125" s="195" t="s">
        <v>98</v>
      </c>
      <c r="K125" s="196" t="s">
        <v>115</v>
      </c>
      <c r="L125" s="197"/>
      <c r="M125" s="101" t="s">
        <v>1</v>
      </c>
      <c r="N125" s="102" t="s">
        <v>37</v>
      </c>
      <c r="O125" s="102" t="s">
        <v>116</v>
      </c>
      <c r="P125" s="102" t="s">
        <v>117</v>
      </c>
      <c r="Q125" s="102" t="s">
        <v>118</v>
      </c>
      <c r="R125" s="102" t="s">
        <v>119</v>
      </c>
      <c r="S125" s="102" t="s">
        <v>120</v>
      </c>
      <c r="T125" s="103" t="s">
        <v>121</v>
      </c>
      <c r="U125" s="192"/>
      <c r="V125" s="192"/>
      <c r="W125" s="192"/>
      <c r="X125" s="192"/>
      <c r="Y125" s="192"/>
      <c r="Z125" s="192"/>
      <c r="AA125" s="192"/>
      <c r="AB125" s="192"/>
      <c r="AC125" s="192"/>
      <c r="AD125" s="192"/>
      <c r="AE125" s="192"/>
    </row>
    <row r="126" spans="1:63" s="2" customFormat="1" ht="22.8" customHeight="1">
      <c r="A126" s="39"/>
      <c r="B126" s="40"/>
      <c r="C126" s="108" t="s">
        <v>122</v>
      </c>
      <c r="D126" s="41"/>
      <c r="E126" s="41"/>
      <c r="F126" s="41"/>
      <c r="G126" s="41"/>
      <c r="H126" s="41"/>
      <c r="I126" s="41"/>
      <c r="J126" s="198">
        <f>BK126</f>
        <v>0</v>
      </c>
      <c r="K126" s="41"/>
      <c r="L126" s="45"/>
      <c r="M126" s="104"/>
      <c r="N126" s="199"/>
      <c r="O126" s="105"/>
      <c r="P126" s="200">
        <f>P127</f>
        <v>0</v>
      </c>
      <c r="Q126" s="105"/>
      <c r="R126" s="200">
        <f>R127</f>
        <v>478.30095644</v>
      </c>
      <c r="S126" s="105"/>
      <c r="T126" s="201">
        <f>T127</f>
        <v>2617.2089</v>
      </c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  <c r="AT126" s="18" t="s">
        <v>72</v>
      </c>
      <c r="AU126" s="18" t="s">
        <v>100</v>
      </c>
      <c r="BK126" s="202">
        <f>BK127</f>
        <v>0</v>
      </c>
    </row>
    <row r="127" spans="1:63" s="12" customFormat="1" ht="25.9" customHeight="1">
      <c r="A127" s="12"/>
      <c r="B127" s="203"/>
      <c r="C127" s="204"/>
      <c r="D127" s="205" t="s">
        <v>72</v>
      </c>
      <c r="E127" s="206" t="s">
        <v>123</v>
      </c>
      <c r="F127" s="206" t="s">
        <v>124</v>
      </c>
      <c r="G127" s="204"/>
      <c r="H127" s="204"/>
      <c r="I127" s="207"/>
      <c r="J127" s="208">
        <f>BK127</f>
        <v>0</v>
      </c>
      <c r="K127" s="204"/>
      <c r="L127" s="209"/>
      <c r="M127" s="210"/>
      <c r="N127" s="211"/>
      <c r="O127" s="211"/>
      <c r="P127" s="212">
        <f>P128+P306+P322+P331+P359+P387+P430+P452+P470</f>
        <v>0</v>
      </c>
      <c r="Q127" s="211"/>
      <c r="R127" s="212">
        <f>R128+R306+R322+R331+R359+R387+R430+R452+R470</f>
        <v>478.30095644</v>
      </c>
      <c r="S127" s="211"/>
      <c r="T127" s="213">
        <f>T128+T306+T322+T331+T359+T387+T430+T452+T470</f>
        <v>2617.2089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4" t="s">
        <v>81</v>
      </c>
      <c r="AT127" s="215" t="s">
        <v>72</v>
      </c>
      <c r="AU127" s="215" t="s">
        <v>73</v>
      </c>
      <c r="AY127" s="214" t="s">
        <v>125</v>
      </c>
      <c r="BK127" s="216">
        <f>BK128+BK306+BK322+BK331+BK359+BK387+BK430+BK452+BK470</f>
        <v>0</v>
      </c>
    </row>
    <row r="128" spans="1:63" s="12" customFormat="1" ht="22.8" customHeight="1">
      <c r="A128" s="12"/>
      <c r="B128" s="203"/>
      <c r="C128" s="204"/>
      <c r="D128" s="205" t="s">
        <v>72</v>
      </c>
      <c r="E128" s="217" t="s">
        <v>81</v>
      </c>
      <c r="F128" s="217" t="s">
        <v>126</v>
      </c>
      <c r="G128" s="204"/>
      <c r="H128" s="204"/>
      <c r="I128" s="207"/>
      <c r="J128" s="218">
        <f>BK128</f>
        <v>0</v>
      </c>
      <c r="K128" s="204"/>
      <c r="L128" s="209"/>
      <c r="M128" s="210"/>
      <c r="N128" s="211"/>
      <c r="O128" s="211"/>
      <c r="P128" s="212">
        <f>SUM(P129:P305)</f>
        <v>0</v>
      </c>
      <c r="Q128" s="211"/>
      <c r="R128" s="212">
        <f>SUM(R129:R305)</f>
        <v>207.60348084000003</v>
      </c>
      <c r="S128" s="211"/>
      <c r="T128" s="213">
        <f>SUM(T129:T305)</f>
        <v>2563.5749</v>
      </c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R128" s="214" t="s">
        <v>81</v>
      </c>
      <c r="AT128" s="215" t="s">
        <v>72</v>
      </c>
      <c r="AU128" s="215" t="s">
        <v>81</v>
      </c>
      <c r="AY128" s="214" t="s">
        <v>125</v>
      </c>
      <c r="BK128" s="216">
        <f>SUM(BK129:BK305)</f>
        <v>0</v>
      </c>
    </row>
    <row r="129" spans="1:65" s="2" customFormat="1" ht="62.7" customHeight="1">
      <c r="A129" s="39"/>
      <c r="B129" s="40"/>
      <c r="C129" s="219" t="s">
        <v>81</v>
      </c>
      <c r="D129" s="219" t="s">
        <v>127</v>
      </c>
      <c r="E129" s="220" t="s">
        <v>312</v>
      </c>
      <c r="F129" s="221" t="s">
        <v>313</v>
      </c>
      <c r="G129" s="222" t="s">
        <v>154</v>
      </c>
      <c r="H129" s="223">
        <v>321.61</v>
      </c>
      <c r="I129" s="224"/>
      <c r="J129" s="225">
        <f>ROUND(I129*H129,2)</f>
        <v>0</v>
      </c>
      <c r="K129" s="221" t="s">
        <v>131</v>
      </c>
      <c r="L129" s="45"/>
      <c r="M129" s="226" t="s">
        <v>1</v>
      </c>
      <c r="N129" s="227" t="s">
        <v>38</v>
      </c>
      <c r="O129" s="92"/>
      <c r="P129" s="228">
        <f>O129*H129</f>
        <v>0</v>
      </c>
      <c r="Q129" s="228">
        <v>0</v>
      </c>
      <c r="R129" s="228">
        <f>Q129*H129</f>
        <v>0</v>
      </c>
      <c r="S129" s="228">
        <v>0.58</v>
      </c>
      <c r="T129" s="229">
        <f>S129*H129</f>
        <v>186.53379999999999</v>
      </c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  <c r="AR129" s="230" t="s">
        <v>132</v>
      </c>
      <c r="AT129" s="230" t="s">
        <v>127</v>
      </c>
      <c r="AU129" s="230" t="s">
        <v>83</v>
      </c>
      <c r="AY129" s="18" t="s">
        <v>125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8" t="s">
        <v>81</v>
      </c>
      <c r="BK129" s="231">
        <f>ROUND(I129*H129,2)</f>
        <v>0</v>
      </c>
      <c r="BL129" s="18" t="s">
        <v>132</v>
      </c>
      <c r="BM129" s="230" t="s">
        <v>314</v>
      </c>
    </row>
    <row r="130" spans="1:51" s="13" customFormat="1" ht="12">
      <c r="A130" s="13"/>
      <c r="B130" s="232"/>
      <c r="C130" s="233"/>
      <c r="D130" s="234" t="s">
        <v>134</v>
      </c>
      <c r="E130" s="235" t="s">
        <v>1</v>
      </c>
      <c r="F130" s="236" t="s">
        <v>315</v>
      </c>
      <c r="G130" s="233"/>
      <c r="H130" s="235" t="s">
        <v>1</v>
      </c>
      <c r="I130" s="237"/>
      <c r="J130" s="233"/>
      <c r="K130" s="233"/>
      <c r="L130" s="238"/>
      <c r="M130" s="239"/>
      <c r="N130" s="240"/>
      <c r="O130" s="240"/>
      <c r="P130" s="240"/>
      <c r="Q130" s="240"/>
      <c r="R130" s="240"/>
      <c r="S130" s="240"/>
      <c r="T130" s="241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2" t="s">
        <v>134</v>
      </c>
      <c r="AU130" s="242" t="s">
        <v>83</v>
      </c>
      <c r="AV130" s="13" t="s">
        <v>81</v>
      </c>
      <c r="AW130" s="13" t="s">
        <v>30</v>
      </c>
      <c r="AX130" s="13" t="s">
        <v>73</v>
      </c>
      <c r="AY130" s="242" t="s">
        <v>125</v>
      </c>
    </row>
    <row r="131" spans="1:51" s="14" customFormat="1" ht="12">
      <c r="A131" s="14"/>
      <c r="B131" s="243"/>
      <c r="C131" s="244"/>
      <c r="D131" s="234" t="s">
        <v>134</v>
      </c>
      <c r="E131" s="245" t="s">
        <v>298</v>
      </c>
      <c r="F131" s="246" t="s">
        <v>316</v>
      </c>
      <c r="G131" s="244"/>
      <c r="H131" s="247">
        <v>324.55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134</v>
      </c>
      <c r="AU131" s="253" t="s">
        <v>83</v>
      </c>
      <c r="AV131" s="14" t="s">
        <v>83</v>
      </c>
      <c r="AW131" s="14" t="s">
        <v>30</v>
      </c>
      <c r="AX131" s="14" t="s">
        <v>73</v>
      </c>
      <c r="AY131" s="253" t="s">
        <v>125</v>
      </c>
    </row>
    <row r="132" spans="1:51" s="14" customFormat="1" ht="12">
      <c r="A132" s="14"/>
      <c r="B132" s="243"/>
      <c r="C132" s="244"/>
      <c r="D132" s="234" t="s">
        <v>134</v>
      </c>
      <c r="E132" s="245" t="s">
        <v>1</v>
      </c>
      <c r="F132" s="246" t="s">
        <v>317</v>
      </c>
      <c r="G132" s="244"/>
      <c r="H132" s="247">
        <v>-2.94</v>
      </c>
      <c r="I132" s="248"/>
      <c r="J132" s="244"/>
      <c r="K132" s="244"/>
      <c r="L132" s="249"/>
      <c r="M132" s="250"/>
      <c r="N132" s="251"/>
      <c r="O132" s="251"/>
      <c r="P132" s="251"/>
      <c r="Q132" s="251"/>
      <c r="R132" s="251"/>
      <c r="S132" s="251"/>
      <c r="T132" s="252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3" t="s">
        <v>134</v>
      </c>
      <c r="AU132" s="253" t="s">
        <v>83</v>
      </c>
      <c r="AV132" s="14" t="s">
        <v>83</v>
      </c>
      <c r="AW132" s="14" t="s">
        <v>30</v>
      </c>
      <c r="AX132" s="14" t="s">
        <v>73</v>
      </c>
      <c r="AY132" s="253" t="s">
        <v>125</v>
      </c>
    </row>
    <row r="133" spans="1:51" s="15" customFormat="1" ht="12">
      <c r="A133" s="15"/>
      <c r="B133" s="254"/>
      <c r="C133" s="255"/>
      <c r="D133" s="234" t="s">
        <v>134</v>
      </c>
      <c r="E133" s="256" t="s">
        <v>1</v>
      </c>
      <c r="F133" s="257" t="s">
        <v>235</v>
      </c>
      <c r="G133" s="255"/>
      <c r="H133" s="258">
        <v>321.61</v>
      </c>
      <c r="I133" s="259"/>
      <c r="J133" s="255"/>
      <c r="K133" s="255"/>
      <c r="L133" s="260"/>
      <c r="M133" s="261"/>
      <c r="N133" s="262"/>
      <c r="O133" s="262"/>
      <c r="P133" s="262"/>
      <c r="Q133" s="262"/>
      <c r="R133" s="262"/>
      <c r="S133" s="262"/>
      <c r="T133" s="263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T133" s="264" t="s">
        <v>134</v>
      </c>
      <c r="AU133" s="264" t="s">
        <v>83</v>
      </c>
      <c r="AV133" s="15" t="s">
        <v>132</v>
      </c>
      <c r="AW133" s="15" t="s">
        <v>30</v>
      </c>
      <c r="AX133" s="15" t="s">
        <v>81</v>
      </c>
      <c r="AY133" s="264" t="s">
        <v>125</v>
      </c>
    </row>
    <row r="134" spans="1:65" s="2" customFormat="1" ht="49.05" customHeight="1">
      <c r="A134" s="39"/>
      <c r="B134" s="40"/>
      <c r="C134" s="219" t="s">
        <v>83</v>
      </c>
      <c r="D134" s="219" t="s">
        <v>127</v>
      </c>
      <c r="E134" s="220" t="s">
        <v>318</v>
      </c>
      <c r="F134" s="221" t="s">
        <v>319</v>
      </c>
      <c r="G134" s="222" t="s">
        <v>154</v>
      </c>
      <c r="H134" s="223">
        <v>280.55</v>
      </c>
      <c r="I134" s="224"/>
      <c r="J134" s="225">
        <f>ROUND(I134*H134,2)</f>
        <v>0</v>
      </c>
      <c r="K134" s="221" t="s">
        <v>131</v>
      </c>
      <c r="L134" s="45"/>
      <c r="M134" s="226" t="s">
        <v>1</v>
      </c>
      <c r="N134" s="227" t="s">
        <v>38</v>
      </c>
      <c r="O134" s="92"/>
      <c r="P134" s="228">
        <f>O134*H134</f>
        <v>0</v>
      </c>
      <c r="Q134" s="228">
        <v>0</v>
      </c>
      <c r="R134" s="228">
        <f>Q134*H134</f>
        <v>0</v>
      </c>
      <c r="S134" s="228">
        <v>0.098</v>
      </c>
      <c r="T134" s="229">
        <f>S134*H134</f>
        <v>27.493900000000004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132</v>
      </c>
      <c r="AT134" s="230" t="s">
        <v>127</v>
      </c>
      <c r="AU134" s="230" t="s">
        <v>83</v>
      </c>
      <c r="AY134" s="18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81</v>
      </c>
      <c r="BK134" s="231">
        <f>ROUND(I134*H134,2)</f>
        <v>0</v>
      </c>
      <c r="BL134" s="18" t="s">
        <v>132</v>
      </c>
      <c r="BM134" s="230" t="s">
        <v>320</v>
      </c>
    </row>
    <row r="135" spans="1:51" s="13" customFormat="1" ht="12">
      <c r="A135" s="13"/>
      <c r="B135" s="232"/>
      <c r="C135" s="233"/>
      <c r="D135" s="234" t="s">
        <v>134</v>
      </c>
      <c r="E135" s="235" t="s">
        <v>1</v>
      </c>
      <c r="F135" s="236" t="s">
        <v>315</v>
      </c>
      <c r="G135" s="233"/>
      <c r="H135" s="235" t="s">
        <v>1</v>
      </c>
      <c r="I135" s="237"/>
      <c r="J135" s="233"/>
      <c r="K135" s="233"/>
      <c r="L135" s="238"/>
      <c r="M135" s="239"/>
      <c r="N135" s="240"/>
      <c r="O135" s="240"/>
      <c r="P135" s="240"/>
      <c r="Q135" s="240"/>
      <c r="R135" s="240"/>
      <c r="S135" s="240"/>
      <c r="T135" s="241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2" t="s">
        <v>134</v>
      </c>
      <c r="AU135" s="242" t="s">
        <v>83</v>
      </c>
      <c r="AV135" s="13" t="s">
        <v>81</v>
      </c>
      <c r="AW135" s="13" t="s">
        <v>30</v>
      </c>
      <c r="AX135" s="13" t="s">
        <v>73</v>
      </c>
      <c r="AY135" s="242" t="s">
        <v>125</v>
      </c>
    </row>
    <row r="136" spans="1:51" s="14" customFormat="1" ht="12">
      <c r="A136" s="14"/>
      <c r="B136" s="243"/>
      <c r="C136" s="244"/>
      <c r="D136" s="234" t="s">
        <v>134</v>
      </c>
      <c r="E136" s="245" t="s">
        <v>269</v>
      </c>
      <c r="F136" s="246" t="s">
        <v>321</v>
      </c>
      <c r="G136" s="244"/>
      <c r="H136" s="247">
        <v>280.55</v>
      </c>
      <c r="I136" s="248"/>
      <c r="J136" s="244"/>
      <c r="K136" s="244"/>
      <c r="L136" s="249"/>
      <c r="M136" s="250"/>
      <c r="N136" s="251"/>
      <c r="O136" s="251"/>
      <c r="P136" s="251"/>
      <c r="Q136" s="251"/>
      <c r="R136" s="251"/>
      <c r="S136" s="251"/>
      <c r="T136" s="252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3" t="s">
        <v>134</v>
      </c>
      <c r="AU136" s="253" t="s">
        <v>83</v>
      </c>
      <c r="AV136" s="14" t="s">
        <v>83</v>
      </c>
      <c r="AW136" s="14" t="s">
        <v>30</v>
      </c>
      <c r="AX136" s="14" t="s">
        <v>81</v>
      </c>
      <c r="AY136" s="253" t="s">
        <v>125</v>
      </c>
    </row>
    <row r="137" spans="1:65" s="2" customFormat="1" ht="37.8" customHeight="1">
      <c r="A137" s="39"/>
      <c r="B137" s="40"/>
      <c r="C137" s="219" t="s">
        <v>142</v>
      </c>
      <c r="D137" s="219" t="s">
        <v>127</v>
      </c>
      <c r="E137" s="220" t="s">
        <v>322</v>
      </c>
      <c r="F137" s="221" t="s">
        <v>323</v>
      </c>
      <c r="G137" s="222" t="s">
        <v>275</v>
      </c>
      <c r="H137" s="223">
        <v>1290.96</v>
      </c>
      <c r="I137" s="224"/>
      <c r="J137" s="225">
        <f>ROUND(I137*H137,2)</f>
        <v>0</v>
      </c>
      <c r="K137" s="221" t="s">
        <v>131</v>
      </c>
      <c r="L137" s="45"/>
      <c r="M137" s="226" t="s">
        <v>1</v>
      </c>
      <c r="N137" s="227" t="s">
        <v>38</v>
      </c>
      <c r="O137" s="92"/>
      <c r="P137" s="228">
        <f>O137*H137</f>
        <v>0</v>
      </c>
      <c r="Q137" s="228">
        <v>0</v>
      </c>
      <c r="R137" s="228">
        <f>Q137*H137</f>
        <v>0</v>
      </c>
      <c r="S137" s="228">
        <v>1.82</v>
      </c>
      <c r="T137" s="229">
        <f>S137*H137</f>
        <v>2349.5472</v>
      </c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  <c r="AR137" s="230" t="s">
        <v>132</v>
      </c>
      <c r="AT137" s="230" t="s">
        <v>127</v>
      </c>
      <c r="AU137" s="230" t="s">
        <v>83</v>
      </c>
      <c r="AY137" s="18" t="s">
        <v>125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8" t="s">
        <v>81</v>
      </c>
      <c r="BK137" s="231">
        <f>ROUND(I137*H137,2)</f>
        <v>0</v>
      </c>
      <c r="BL137" s="18" t="s">
        <v>132</v>
      </c>
      <c r="BM137" s="230" t="s">
        <v>324</v>
      </c>
    </row>
    <row r="138" spans="1:51" s="13" customFormat="1" ht="12">
      <c r="A138" s="13"/>
      <c r="B138" s="232"/>
      <c r="C138" s="233"/>
      <c r="D138" s="234" t="s">
        <v>134</v>
      </c>
      <c r="E138" s="235" t="s">
        <v>1</v>
      </c>
      <c r="F138" s="236" t="s">
        <v>325</v>
      </c>
      <c r="G138" s="233"/>
      <c r="H138" s="235" t="s">
        <v>1</v>
      </c>
      <c r="I138" s="237"/>
      <c r="J138" s="233"/>
      <c r="K138" s="233"/>
      <c r="L138" s="238"/>
      <c r="M138" s="239"/>
      <c r="N138" s="240"/>
      <c r="O138" s="240"/>
      <c r="P138" s="240"/>
      <c r="Q138" s="240"/>
      <c r="R138" s="240"/>
      <c r="S138" s="240"/>
      <c r="T138" s="241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2" t="s">
        <v>134</v>
      </c>
      <c r="AU138" s="242" t="s">
        <v>83</v>
      </c>
      <c r="AV138" s="13" t="s">
        <v>81</v>
      </c>
      <c r="AW138" s="13" t="s">
        <v>30</v>
      </c>
      <c r="AX138" s="13" t="s">
        <v>73</v>
      </c>
      <c r="AY138" s="242" t="s">
        <v>125</v>
      </c>
    </row>
    <row r="139" spans="1:51" s="14" customFormat="1" ht="12">
      <c r="A139" s="14"/>
      <c r="B139" s="243"/>
      <c r="C139" s="244"/>
      <c r="D139" s="234" t="s">
        <v>134</v>
      </c>
      <c r="E139" s="245" t="s">
        <v>296</v>
      </c>
      <c r="F139" s="246" t="s">
        <v>326</v>
      </c>
      <c r="G139" s="244"/>
      <c r="H139" s="247">
        <v>1290.96</v>
      </c>
      <c r="I139" s="248"/>
      <c r="J139" s="244"/>
      <c r="K139" s="244"/>
      <c r="L139" s="249"/>
      <c r="M139" s="250"/>
      <c r="N139" s="251"/>
      <c r="O139" s="251"/>
      <c r="P139" s="251"/>
      <c r="Q139" s="251"/>
      <c r="R139" s="251"/>
      <c r="S139" s="251"/>
      <c r="T139" s="252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3" t="s">
        <v>134</v>
      </c>
      <c r="AU139" s="253" t="s">
        <v>83</v>
      </c>
      <c r="AV139" s="14" t="s">
        <v>83</v>
      </c>
      <c r="AW139" s="14" t="s">
        <v>30</v>
      </c>
      <c r="AX139" s="14" t="s">
        <v>81</v>
      </c>
      <c r="AY139" s="253" t="s">
        <v>125</v>
      </c>
    </row>
    <row r="140" spans="1:65" s="2" customFormat="1" ht="37.8" customHeight="1">
      <c r="A140" s="39"/>
      <c r="B140" s="40"/>
      <c r="C140" s="219" t="s">
        <v>132</v>
      </c>
      <c r="D140" s="219" t="s">
        <v>127</v>
      </c>
      <c r="E140" s="220" t="s">
        <v>327</v>
      </c>
      <c r="F140" s="221" t="s">
        <v>328</v>
      </c>
      <c r="G140" s="222" t="s">
        <v>275</v>
      </c>
      <c r="H140" s="223">
        <v>516.384</v>
      </c>
      <c r="I140" s="224"/>
      <c r="J140" s="225">
        <f>ROUND(I140*H140,2)</f>
        <v>0</v>
      </c>
      <c r="K140" s="221" t="s">
        <v>131</v>
      </c>
      <c r="L140" s="45"/>
      <c r="M140" s="226" t="s">
        <v>1</v>
      </c>
      <c r="N140" s="227" t="s">
        <v>38</v>
      </c>
      <c r="O140" s="92"/>
      <c r="P140" s="228">
        <f>O140*H140</f>
        <v>0</v>
      </c>
      <c r="Q140" s="228">
        <v>0.4</v>
      </c>
      <c r="R140" s="228">
        <f>Q140*H140</f>
        <v>206.55360000000002</v>
      </c>
      <c r="S140" s="228">
        <v>0</v>
      </c>
      <c r="T140" s="229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30" t="s">
        <v>132</v>
      </c>
      <c r="AT140" s="230" t="s">
        <v>127</v>
      </c>
      <c r="AU140" s="230" t="s">
        <v>83</v>
      </c>
      <c r="AY140" s="18" t="s">
        <v>125</v>
      </c>
      <c r="BE140" s="231">
        <f>IF(N140="základní",J140,0)</f>
        <v>0</v>
      </c>
      <c r="BF140" s="231">
        <f>IF(N140="snížená",J140,0)</f>
        <v>0</v>
      </c>
      <c r="BG140" s="231">
        <f>IF(N140="zákl. přenesená",J140,0)</f>
        <v>0</v>
      </c>
      <c r="BH140" s="231">
        <f>IF(N140="sníž. přenesená",J140,0)</f>
        <v>0</v>
      </c>
      <c r="BI140" s="231">
        <f>IF(N140="nulová",J140,0)</f>
        <v>0</v>
      </c>
      <c r="BJ140" s="18" t="s">
        <v>81</v>
      </c>
      <c r="BK140" s="231">
        <f>ROUND(I140*H140,2)</f>
        <v>0</v>
      </c>
      <c r="BL140" s="18" t="s">
        <v>132</v>
      </c>
      <c r="BM140" s="230" t="s">
        <v>329</v>
      </c>
    </row>
    <row r="141" spans="1:51" s="14" customFormat="1" ht="12">
      <c r="A141" s="14"/>
      <c r="B141" s="243"/>
      <c r="C141" s="244"/>
      <c r="D141" s="234" t="s">
        <v>134</v>
      </c>
      <c r="E141" s="245" t="s">
        <v>1</v>
      </c>
      <c r="F141" s="246" t="s">
        <v>330</v>
      </c>
      <c r="G141" s="244"/>
      <c r="H141" s="247">
        <v>516.384</v>
      </c>
      <c r="I141" s="248"/>
      <c r="J141" s="244"/>
      <c r="K141" s="244"/>
      <c r="L141" s="249"/>
      <c r="M141" s="250"/>
      <c r="N141" s="251"/>
      <c r="O141" s="251"/>
      <c r="P141" s="251"/>
      <c r="Q141" s="251"/>
      <c r="R141" s="251"/>
      <c r="S141" s="251"/>
      <c r="T141" s="252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3" t="s">
        <v>134</v>
      </c>
      <c r="AU141" s="253" t="s">
        <v>83</v>
      </c>
      <c r="AV141" s="14" t="s">
        <v>83</v>
      </c>
      <c r="AW141" s="14" t="s">
        <v>30</v>
      </c>
      <c r="AX141" s="14" t="s">
        <v>81</v>
      </c>
      <c r="AY141" s="253" t="s">
        <v>125</v>
      </c>
    </row>
    <row r="142" spans="1:51" s="13" customFormat="1" ht="12">
      <c r="A142" s="13"/>
      <c r="B142" s="232"/>
      <c r="C142" s="233"/>
      <c r="D142" s="234" t="s">
        <v>134</v>
      </c>
      <c r="E142" s="235" t="s">
        <v>1</v>
      </c>
      <c r="F142" s="236" t="s">
        <v>331</v>
      </c>
      <c r="G142" s="233"/>
      <c r="H142" s="235" t="s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134</v>
      </c>
      <c r="AU142" s="242" t="s">
        <v>83</v>
      </c>
      <c r="AV142" s="13" t="s">
        <v>81</v>
      </c>
      <c r="AW142" s="13" t="s">
        <v>30</v>
      </c>
      <c r="AX142" s="13" t="s">
        <v>73</v>
      </c>
      <c r="AY142" s="242" t="s">
        <v>125</v>
      </c>
    </row>
    <row r="143" spans="1:65" s="2" customFormat="1" ht="49.05" customHeight="1">
      <c r="A143" s="39"/>
      <c r="B143" s="40"/>
      <c r="C143" s="219" t="s">
        <v>159</v>
      </c>
      <c r="D143" s="219" t="s">
        <v>127</v>
      </c>
      <c r="E143" s="220" t="s">
        <v>332</v>
      </c>
      <c r="F143" s="221" t="s">
        <v>333</v>
      </c>
      <c r="G143" s="222" t="s">
        <v>275</v>
      </c>
      <c r="H143" s="223">
        <v>1290.96</v>
      </c>
      <c r="I143" s="224"/>
      <c r="J143" s="225">
        <f>ROUND(I143*H143,2)</f>
        <v>0</v>
      </c>
      <c r="K143" s="221" t="s">
        <v>131</v>
      </c>
      <c r="L143" s="45"/>
      <c r="M143" s="226" t="s">
        <v>1</v>
      </c>
      <c r="N143" s="227" t="s">
        <v>38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132</v>
      </c>
      <c r="AT143" s="230" t="s">
        <v>127</v>
      </c>
      <c r="AU143" s="230" t="s">
        <v>83</v>
      </c>
      <c r="AY143" s="18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81</v>
      </c>
      <c r="BK143" s="231">
        <f>ROUND(I143*H143,2)</f>
        <v>0</v>
      </c>
      <c r="BL143" s="18" t="s">
        <v>132</v>
      </c>
      <c r="BM143" s="230" t="s">
        <v>334</v>
      </c>
    </row>
    <row r="144" spans="1:51" s="14" customFormat="1" ht="12">
      <c r="A144" s="14"/>
      <c r="B144" s="243"/>
      <c r="C144" s="244"/>
      <c r="D144" s="234" t="s">
        <v>134</v>
      </c>
      <c r="E144" s="245" t="s">
        <v>1</v>
      </c>
      <c r="F144" s="246" t="s">
        <v>335</v>
      </c>
      <c r="G144" s="244"/>
      <c r="H144" s="247">
        <v>1290.96</v>
      </c>
      <c r="I144" s="248"/>
      <c r="J144" s="244"/>
      <c r="K144" s="244"/>
      <c r="L144" s="249"/>
      <c r="M144" s="250"/>
      <c r="N144" s="251"/>
      <c r="O144" s="251"/>
      <c r="P144" s="251"/>
      <c r="Q144" s="251"/>
      <c r="R144" s="251"/>
      <c r="S144" s="251"/>
      <c r="T144" s="252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3" t="s">
        <v>134</v>
      </c>
      <c r="AU144" s="253" t="s">
        <v>83</v>
      </c>
      <c r="AV144" s="14" t="s">
        <v>83</v>
      </c>
      <c r="AW144" s="14" t="s">
        <v>30</v>
      </c>
      <c r="AX144" s="14" t="s">
        <v>81</v>
      </c>
      <c r="AY144" s="253" t="s">
        <v>125</v>
      </c>
    </row>
    <row r="145" spans="1:65" s="2" customFormat="1" ht="24.15" customHeight="1">
      <c r="A145" s="39"/>
      <c r="B145" s="40"/>
      <c r="C145" s="219" t="s">
        <v>167</v>
      </c>
      <c r="D145" s="219" t="s">
        <v>127</v>
      </c>
      <c r="E145" s="220" t="s">
        <v>336</v>
      </c>
      <c r="F145" s="221" t="s">
        <v>337</v>
      </c>
      <c r="G145" s="222" t="s">
        <v>275</v>
      </c>
      <c r="H145" s="223">
        <v>208.26</v>
      </c>
      <c r="I145" s="224"/>
      <c r="J145" s="225">
        <f>ROUND(I145*H145,2)</f>
        <v>0</v>
      </c>
      <c r="K145" s="221" t="s">
        <v>131</v>
      </c>
      <c r="L145" s="45"/>
      <c r="M145" s="226" t="s">
        <v>1</v>
      </c>
      <c r="N145" s="227" t="s">
        <v>38</v>
      </c>
      <c r="O145" s="92"/>
      <c r="P145" s="228">
        <f>O145*H145</f>
        <v>0</v>
      </c>
      <c r="Q145" s="228">
        <v>0</v>
      </c>
      <c r="R145" s="228">
        <f>Q145*H145</f>
        <v>0</v>
      </c>
      <c r="S145" s="228">
        <v>0</v>
      </c>
      <c r="T145" s="229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30" t="s">
        <v>132</v>
      </c>
      <c r="AT145" s="230" t="s">
        <v>127</v>
      </c>
      <c r="AU145" s="230" t="s">
        <v>83</v>
      </c>
      <c r="AY145" s="18" t="s">
        <v>125</v>
      </c>
      <c r="BE145" s="231">
        <f>IF(N145="základní",J145,0)</f>
        <v>0</v>
      </c>
      <c r="BF145" s="231">
        <f>IF(N145="snížená",J145,0)</f>
        <v>0</v>
      </c>
      <c r="BG145" s="231">
        <f>IF(N145="zákl. přenesená",J145,0)</f>
        <v>0</v>
      </c>
      <c r="BH145" s="231">
        <f>IF(N145="sníž. přenesená",J145,0)</f>
        <v>0</v>
      </c>
      <c r="BI145" s="231">
        <f>IF(N145="nulová",J145,0)</f>
        <v>0</v>
      </c>
      <c r="BJ145" s="18" t="s">
        <v>81</v>
      </c>
      <c r="BK145" s="231">
        <f>ROUND(I145*H145,2)</f>
        <v>0</v>
      </c>
      <c r="BL145" s="18" t="s">
        <v>132</v>
      </c>
      <c r="BM145" s="230" t="s">
        <v>338</v>
      </c>
    </row>
    <row r="146" spans="1:51" s="13" customFormat="1" ht="12">
      <c r="A146" s="13"/>
      <c r="B146" s="232"/>
      <c r="C146" s="233"/>
      <c r="D146" s="234" t="s">
        <v>134</v>
      </c>
      <c r="E146" s="235" t="s">
        <v>1</v>
      </c>
      <c r="F146" s="236" t="s">
        <v>339</v>
      </c>
      <c r="G146" s="233"/>
      <c r="H146" s="235" t="s">
        <v>1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134</v>
      </c>
      <c r="AU146" s="242" t="s">
        <v>83</v>
      </c>
      <c r="AV146" s="13" t="s">
        <v>81</v>
      </c>
      <c r="AW146" s="13" t="s">
        <v>30</v>
      </c>
      <c r="AX146" s="13" t="s">
        <v>73</v>
      </c>
      <c r="AY146" s="242" t="s">
        <v>125</v>
      </c>
    </row>
    <row r="147" spans="1:51" s="14" customFormat="1" ht="12">
      <c r="A147" s="14"/>
      <c r="B147" s="243"/>
      <c r="C147" s="244"/>
      <c r="D147" s="234" t="s">
        <v>134</v>
      </c>
      <c r="E147" s="245" t="s">
        <v>288</v>
      </c>
      <c r="F147" s="246" t="s">
        <v>289</v>
      </c>
      <c r="G147" s="244"/>
      <c r="H147" s="247">
        <v>1041.3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134</v>
      </c>
      <c r="AU147" s="253" t="s">
        <v>83</v>
      </c>
      <c r="AV147" s="14" t="s">
        <v>83</v>
      </c>
      <c r="AW147" s="14" t="s">
        <v>30</v>
      </c>
      <c r="AX147" s="14" t="s">
        <v>73</v>
      </c>
      <c r="AY147" s="253" t="s">
        <v>125</v>
      </c>
    </row>
    <row r="148" spans="1:51" s="14" customFormat="1" ht="12">
      <c r="A148" s="14"/>
      <c r="B148" s="243"/>
      <c r="C148" s="244"/>
      <c r="D148" s="234" t="s">
        <v>134</v>
      </c>
      <c r="E148" s="245" t="s">
        <v>1</v>
      </c>
      <c r="F148" s="246" t="s">
        <v>340</v>
      </c>
      <c r="G148" s="244"/>
      <c r="H148" s="247">
        <v>208.26</v>
      </c>
      <c r="I148" s="248"/>
      <c r="J148" s="244"/>
      <c r="K148" s="244"/>
      <c r="L148" s="249"/>
      <c r="M148" s="250"/>
      <c r="N148" s="251"/>
      <c r="O148" s="251"/>
      <c r="P148" s="251"/>
      <c r="Q148" s="251"/>
      <c r="R148" s="251"/>
      <c r="S148" s="251"/>
      <c r="T148" s="252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3" t="s">
        <v>134</v>
      </c>
      <c r="AU148" s="253" t="s">
        <v>83</v>
      </c>
      <c r="AV148" s="14" t="s">
        <v>83</v>
      </c>
      <c r="AW148" s="14" t="s">
        <v>30</v>
      </c>
      <c r="AX148" s="14" t="s">
        <v>81</v>
      </c>
      <c r="AY148" s="253" t="s">
        <v>125</v>
      </c>
    </row>
    <row r="149" spans="1:65" s="2" customFormat="1" ht="49.05" customHeight="1">
      <c r="A149" s="39"/>
      <c r="B149" s="40"/>
      <c r="C149" s="219" t="s">
        <v>171</v>
      </c>
      <c r="D149" s="219" t="s">
        <v>127</v>
      </c>
      <c r="E149" s="220" t="s">
        <v>341</v>
      </c>
      <c r="F149" s="221" t="s">
        <v>342</v>
      </c>
      <c r="G149" s="222" t="s">
        <v>275</v>
      </c>
      <c r="H149" s="223">
        <v>769.3</v>
      </c>
      <c r="I149" s="224"/>
      <c r="J149" s="225">
        <f>ROUND(I149*H149,2)</f>
        <v>0</v>
      </c>
      <c r="K149" s="221" t="s">
        <v>131</v>
      </c>
      <c r="L149" s="45"/>
      <c r="M149" s="226" t="s">
        <v>1</v>
      </c>
      <c r="N149" s="227" t="s">
        <v>38</v>
      </c>
      <c r="O149" s="92"/>
      <c r="P149" s="228">
        <f>O149*H149</f>
        <v>0</v>
      </c>
      <c r="Q149" s="228">
        <v>0</v>
      </c>
      <c r="R149" s="228">
        <f>Q149*H149</f>
        <v>0</v>
      </c>
      <c r="S149" s="228">
        <v>0</v>
      </c>
      <c r="T149" s="229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30" t="s">
        <v>132</v>
      </c>
      <c r="AT149" s="230" t="s">
        <v>127</v>
      </c>
      <c r="AU149" s="230" t="s">
        <v>83</v>
      </c>
      <c r="AY149" s="18" t="s">
        <v>125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8" t="s">
        <v>81</v>
      </c>
      <c r="BK149" s="231">
        <f>ROUND(I149*H149,2)</f>
        <v>0</v>
      </c>
      <c r="BL149" s="18" t="s">
        <v>132</v>
      </c>
      <c r="BM149" s="230" t="s">
        <v>343</v>
      </c>
    </row>
    <row r="150" spans="1:51" s="13" customFormat="1" ht="12">
      <c r="A150" s="13"/>
      <c r="B150" s="232"/>
      <c r="C150" s="233"/>
      <c r="D150" s="234" t="s">
        <v>134</v>
      </c>
      <c r="E150" s="235" t="s">
        <v>1</v>
      </c>
      <c r="F150" s="236" t="s">
        <v>344</v>
      </c>
      <c r="G150" s="233"/>
      <c r="H150" s="235" t="s">
        <v>1</v>
      </c>
      <c r="I150" s="237"/>
      <c r="J150" s="233"/>
      <c r="K150" s="233"/>
      <c r="L150" s="238"/>
      <c r="M150" s="239"/>
      <c r="N150" s="240"/>
      <c r="O150" s="240"/>
      <c r="P150" s="240"/>
      <c r="Q150" s="240"/>
      <c r="R150" s="240"/>
      <c r="S150" s="240"/>
      <c r="T150" s="241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2" t="s">
        <v>134</v>
      </c>
      <c r="AU150" s="242" t="s">
        <v>83</v>
      </c>
      <c r="AV150" s="13" t="s">
        <v>81</v>
      </c>
      <c r="AW150" s="13" t="s">
        <v>30</v>
      </c>
      <c r="AX150" s="13" t="s">
        <v>73</v>
      </c>
      <c r="AY150" s="242" t="s">
        <v>125</v>
      </c>
    </row>
    <row r="151" spans="1:51" s="14" customFormat="1" ht="12">
      <c r="A151" s="14"/>
      <c r="B151" s="243"/>
      <c r="C151" s="244"/>
      <c r="D151" s="234" t="s">
        <v>134</v>
      </c>
      <c r="E151" s="245" t="s">
        <v>302</v>
      </c>
      <c r="F151" s="246" t="s">
        <v>345</v>
      </c>
      <c r="G151" s="244"/>
      <c r="H151" s="247">
        <v>769.3</v>
      </c>
      <c r="I151" s="248"/>
      <c r="J151" s="244"/>
      <c r="K151" s="244"/>
      <c r="L151" s="249"/>
      <c r="M151" s="250"/>
      <c r="N151" s="251"/>
      <c r="O151" s="251"/>
      <c r="P151" s="251"/>
      <c r="Q151" s="251"/>
      <c r="R151" s="251"/>
      <c r="S151" s="251"/>
      <c r="T151" s="252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3" t="s">
        <v>134</v>
      </c>
      <c r="AU151" s="253" t="s">
        <v>83</v>
      </c>
      <c r="AV151" s="14" t="s">
        <v>83</v>
      </c>
      <c r="AW151" s="14" t="s">
        <v>30</v>
      </c>
      <c r="AX151" s="14" t="s">
        <v>81</v>
      </c>
      <c r="AY151" s="253" t="s">
        <v>125</v>
      </c>
    </row>
    <row r="152" spans="1:65" s="2" customFormat="1" ht="49.05" customHeight="1">
      <c r="A152" s="39"/>
      <c r="B152" s="40"/>
      <c r="C152" s="219" t="s">
        <v>175</v>
      </c>
      <c r="D152" s="219" t="s">
        <v>127</v>
      </c>
      <c r="E152" s="220" t="s">
        <v>346</v>
      </c>
      <c r="F152" s="221" t="s">
        <v>347</v>
      </c>
      <c r="G152" s="222" t="s">
        <v>275</v>
      </c>
      <c r="H152" s="223">
        <v>769.3</v>
      </c>
      <c r="I152" s="224"/>
      <c r="J152" s="225">
        <f>ROUND(I152*H152,2)</f>
        <v>0</v>
      </c>
      <c r="K152" s="221" t="s">
        <v>131</v>
      </c>
      <c r="L152" s="45"/>
      <c r="M152" s="226" t="s">
        <v>1</v>
      </c>
      <c r="N152" s="227" t="s">
        <v>38</v>
      </c>
      <c r="O152" s="92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9"/>
      <c r="V152" s="39"/>
      <c r="W152" s="39"/>
      <c r="X152" s="39"/>
      <c r="Y152" s="39"/>
      <c r="Z152" s="39"/>
      <c r="AA152" s="39"/>
      <c r="AB152" s="39"/>
      <c r="AC152" s="39"/>
      <c r="AD152" s="39"/>
      <c r="AE152" s="39"/>
      <c r="AR152" s="230" t="s">
        <v>132</v>
      </c>
      <c r="AT152" s="230" t="s">
        <v>127</v>
      </c>
      <c r="AU152" s="230" t="s">
        <v>83</v>
      </c>
      <c r="AY152" s="18" t="s">
        <v>125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8" t="s">
        <v>81</v>
      </c>
      <c r="BK152" s="231">
        <f>ROUND(I152*H152,2)</f>
        <v>0</v>
      </c>
      <c r="BL152" s="18" t="s">
        <v>132</v>
      </c>
      <c r="BM152" s="230" t="s">
        <v>348</v>
      </c>
    </row>
    <row r="153" spans="1:51" s="14" customFormat="1" ht="12">
      <c r="A153" s="14"/>
      <c r="B153" s="243"/>
      <c r="C153" s="244"/>
      <c r="D153" s="234" t="s">
        <v>134</v>
      </c>
      <c r="E153" s="245" t="s">
        <v>1</v>
      </c>
      <c r="F153" s="246" t="s">
        <v>302</v>
      </c>
      <c r="G153" s="244"/>
      <c r="H153" s="247">
        <v>769.3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134</v>
      </c>
      <c r="AU153" s="253" t="s">
        <v>83</v>
      </c>
      <c r="AV153" s="14" t="s">
        <v>83</v>
      </c>
      <c r="AW153" s="14" t="s">
        <v>30</v>
      </c>
      <c r="AX153" s="14" t="s">
        <v>81</v>
      </c>
      <c r="AY153" s="253" t="s">
        <v>125</v>
      </c>
    </row>
    <row r="154" spans="1:65" s="2" customFormat="1" ht="49.05" customHeight="1">
      <c r="A154" s="39"/>
      <c r="B154" s="40"/>
      <c r="C154" s="219" t="s">
        <v>150</v>
      </c>
      <c r="D154" s="219" t="s">
        <v>127</v>
      </c>
      <c r="E154" s="220" t="s">
        <v>349</v>
      </c>
      <c r="F154" s="221" t="s">
        <v>350</v>
      </c>
      <c r="G154" s="222" t="s">
        <v>275</v>
      </c>
      <c r="H154" s="223">
        <v>1313.38</v>
      </c>
      <c r="I154" s="224"/>
      <c r="J154" s="225">
        <f>ROUND(I154*H154,2)</f>
        <v>0</v>
      </c>
      <c r="K154" s="221" t="s">
        <v>131</v>
      </c>
      <c r="L154" s="45"/>
      <c r="M154" s="226" t="s">
        <v>1</v>
      </c>
      <c r="N154" s="227" t="s">
        <v>38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132</v>
      </c>
      <c r="AT154" s="230" t="s">
        <v>127</v>
      </c>
      <c r="AU154" s="230" t="s">
        <v>83</v>
      </c>
      <c r="AY154" s="18" t="s">
        <v>125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81</v>
      </c>
      <c r="BK154" s="231">
        <f>ROUND(I154*H154,2)</f>
        <v>0</v>
      </c>
      <c r="BL154" s="18" t="s">
        <v>132</v>
      </c>
      <c r="BM154" s="230" t="s">
        <v>351</v>
      </c>
    </row>
    <row r="155" spans="1:51" s="13" customFormat="1" ht="12">
      <c r="A155" s="13"/>
      <c r="B155" s="232"/>
      <c r="C155" s="233"/>
      <c r="D155" s="234" t="s">
        <v>134</v>
      </c>
      <c r="E155" s="235" t="s">
        <v>1</v>
      </c>
      <c r="F155" s="236" t="s">
        <v>344</v>
      </c>
      <c r="G155" s="233"/>
      <c r="H155" s="235" t="s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134</v>
      </c>
      <c r="AU155" s="242" t="s">
        <v>83</v>
      </c>
      <c r="AV155" s="13" t="s">
        <v>81</v>
      </c>
      <c r="AW155" s="13" t="s">
        <v>30</v>
      </c>
      <c r="AX155" s="13" t="s">
        <v>73</v>
      </c>
      <c r="AY155" s="242" t="s">
        <v>125</v>
      </c>
    </row>
    <row r="156" spans="1:51" s="14" customFormat="1" ht="12">
      <c r="A156" s="14"/>
      <c r="B156" s="243"/>
      <c r="C156" s="244"/>
      <c r="D156" s="234" t="s">
        <v>134</v>
      </c>
      <c r="E156" s="245" t="s">
        <v>304</v>
      </c>
      <c r="F156" s="246" t="s">
        <v>352</v>
      </c>
      <c r="G156" s="244"/>
      <c r="H156" s="247">
        <v>699.6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134</v>
      </c>
      <c r="AU156" s="253" t="s">
        <v>83</v>
      </c>
      <c r="AV156" s="14" t="s">
        <v>83</v>
      </c>
      <c r="AW156" s="14" t="s">
        <v>30</v>
      </c>
      <c r="AX156" s="14" t="s">
        <v>73</v>
      </c>
      <c r="AY156" s="253" t="s">
        <v>125</v>
      </c>
    </row>
    <row r="157" spans="1:51" s="14" customFormat="1" ht="12">
      <c r="A157" s="14"/>
      <c r="B157" s="243"/>
      <c r="C157" s="244"/>
      <c r="D157" s="234" t="s">
        <v>134</v>
      </c>
      <c r="E157" s="245" t="s">
        <v>305</v>
      </c>
      <c r="F157" s="246" t="s">
        <v>353</v>
      </c>
      <c r="G157" s="244"/>
      <c r="H157" s="247">
        <v>753.7</v>
      </c>
      <c r="I157" s="248"/>
      <c r="J157" s="244"/>
      <c r="K157" s="244"/>
      <c r="L157" s="249"/>
      <c r="M157" s="250"/>
      <c r="N157" s="251"/>
      <c r="O157" s="251"/>
      <c r="P157" s="251"/>
      <c r="Q157" s="251"/>
      <c r="R157" s="251"/>
      <c r="S157" s="251"/>
      <c r="T157" s="252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3" t="s">
        <v>134</v>
      </c>
      <c r="AU157" s="253" t="s">
        <v>83</v>
      </c>
      <c r="AV157" s="14" t="s">
        <v>83</v>
      </c>
      <c r="AW157" s="14" t="s">
        <v>30</v>
      </c>
      <c r="AX157" s="14" t="s">
        <v>73</v>
      </c>
      <c r="AY157" s="253" t="s">
        <v>125</v>
      </c>
    </row>
    <row r="158" spans="1:51" s="13" customFormat="1" ht="12">
      <c r="A158" s="13"/>
      <c r="B158" s="232"/>
      <c r="C158" s="233"/>
      <c r="D158" s="234" t="s">
        <v>134</v>
      </c>
      <c r="E158" s="235" t="s">
        <v>1</v>
      </c>
      <c r="F158" s="236" t="s">
        <v>354</v>
      </c>
      <c r="G158" s="233"/>
      <c r="H158" s="235" t="s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134</v>
      </c>
      <c r="AU158" s="242" t="s">
        <v>83</v>
      </c>
      <c r="AV158" s="13" t="s">
        <v>81</v>
      </c>
      <c r="AW158" s="13" t="s">
        <v>30</v>
      </c>
      <c r="AX158" s="13" t="s">
        <v>73</v>
      </c>
      <c r="AY158" s="242" t="s">
        <v>125</v>
      </c>
    </row>
    <row r="159" spans="1:51" s="14" customFormat="1" ht="12">
      <c r="A159" s="14"/>
      <c r="B159" s="243"/>
      <c r="C159" s="244"/>
      <c r="D159" s="234" t="s">
        <v>134</v>
      </c>
      <c r="E159" s="245" t="s">
        <v>1</v>
      </c>
      <c r="F159" s="246" t="s">
        <v>355</v>
      </c>
      <c r="G159" s="244"/>
      <c r="H159" s="247">
        <v>1313.38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134</v>
      </c>
      <c r="AU159" s="253" t="s">
        <v>83</v>
      </c>
      <c r="AV159" s="14" t="s">
        <v>83</v>
      </c>
      <c r="AW159" s="14" t="s">
        <v>30</v>
      </c>
      <c r="AX159" s="14" t="s">
        <v>81</v>
      </c>
      <c r="AY159" s="253" t="s">
        <v>125</v>
      </c>
    </row>
    <row r="160" spans="1:65" s="2" customFormat="1" ht="49.05" customHeight="1">
      <c r="A160" s="39"/>
      <c r="B160" s="40"/>
      <c r="C160" s="219" t="s">
        <v>182</v>
      </c>
      <c r="D160" s="219" t="s">
        <v>127</v>
      </c>
      <c r="E160" s="220" t="s">
        <v>356</v>
      </c>
      <c r="F160" s="221" t="s">
        <v>357</v>
      </c>
      <c r="G160" s="222" t="s">
        <v>275</v>
      </c>
      <c r="H160" s="223">
        <v>1313.38</v>
      </c>
      <c r="I160" s="224"/>
      <c r="J160" s="225">
        <f>ROUND(I160*H160,2)</f>
        <v>0</v>
      </c>
      <c r="K160" s="221" t="s">
        <v>131</v>
      </c>
      <c r="L160" s="45"/>
      <c r="M160" s="226" t="s">
        <v>1</v>
      </c>
      <c r="N160" s="227" t="s">
        <v>38</v>
      </c>
      <c r="O160" s="92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30" t="s">
        <v>132</v>
      </c>
      <c r="AT160" s="230" t="s">
        <v>127</v>
      </c>
      <c r="AU160" s="230" t="s">
        <v>83</v>
      </c>
      <c r="AY160" s="18" t="s">
        <v>125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8" t="s">
        <v>81</v>
      </c>
      <c r="BK160" s="231">
        <f>ROUND(I160*H160,2)</f>
        <v>0</v>
      </c>
      <c r="BL160" s="18" t="s">
        <v>132</v>
      </c>
      <c r="BM160" s="230" t="s">
        <v>358</v>
      </c>
    </row>
    <row r="161" spans="1:51" s="14" customFormat="1" ht="12">
      <c r="A161" s="14"/>
      <c r="B161" s="243"/>
      <c r="C161" s="244"/>
      <c r="D161" s="234" t="s">
        <v>134</v>
      </c>
      <c r="E161" s="245" t="s">
        <v>1</v>
      </c>
      <c r="F161" s="246" t="s">
        <v>359</v>
      </c>
      <c r="G161" s="244"/>
      <c r="H161" s="247">
        <v>1313.38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134</v>
      </c>
      <c r="AU161" s="253" t="s">
        <v>83</v>
      </c>
      <c r="AV161" s="14" t="s">
        <v>83</v>
      </c>
      <c r="AW161" s="14" t="s">
        <v>30</v>
      </c>
      <c r="AX161" s="14" t="s">
        <v>81</v>
      </c>
      <c r="AY161" s="253" t="s">
        <v>125</v>
      </c>
    </row>
    <row r="162" spans="1:65" s="2" customFormat="1" ht="37.8" customHeight="1">
      <c r="A162" s="39"/>
      <c r="B162" s="40"/>
      <c r="C162" s="219" t="s">
        <v>188</v>
      </c>
      <c r="D162" s="219" t="s">
        <v>127</v>
      </c>
      <c r="E162" s="220" t="s">
        <v>360</v>
      </c>
      <c r="F162" s="221" t="s">
        <v>361</v>
      </c>
      <c r="G162" s="222" t="s">
        <v>275</v>
      </c>
      <c r="H162" s="223">
        <v>104.94</v>
      </c>
      <c r="I162" s="224"/>
      <c r="J162" s="225">
        <f>ROUND(I162*H162,2)</f>
        <v>0</v>
      </c>
      <c r="K162" s="221" t="s">
        <v>131</v>
      </c>
      <c r="L162" s="45"/>
      <c r="M162" s="226" t="s">
        <v>1</v>
      </c>
      <c r="N162" s="227" t="s">
        <v>38</v>
      </c>
      <c r="O162" s="92"/>
      <c r="P162" s="228">
        <f>O162*H162</f>
        <v>0</v>
      </c>
      <c r="Q162" s="228">
        <v>0.00354</v>
      </c>
      <c r="R162" s="228">
        <f>Q162*H162</f>
        <v>0.37148760000000003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132</v>
      </c>
      <c r="AT162" s="230" t="s">
        <v>127</v>
      </c>
      <c r="AU162" s="230" t="s">
        <v>83</v>
      </c>
      <c r="AY162" s="18" t="s">
        <v>125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132</v>
      </c>
      <c r="BM162" s="230" t="s">
        <v>362</v>
      </c>
    </row>
    <row r="163" spans="1:51" s="13" customFormat="1" ht="12">
      <c r="A163" s="13"/>
      <c r="B163" s="232"/>
      <c r="C163" s="233"/>
      <c r="D163" s="234" t="s">
        <v>134</v>
      </c>
      <c r="E163" s="235" t="s">
        <v>1</v>
      </c>
      <c r="F163" s="236" t="s">
        <v>354</v>
      </c>
      <c r="G163" s="233"/>
      <c r="H163" s="235" t="s">
        <v>1</v>
      </c>
      <c r="I163" s="237"/>
      <c r="J163" s="233"/>
      <c r="K163" s="233"/>
      <c r="L163" s="238"/>
      <c r="M163" s="239"/>
      <c r="N163" s="240"/>
      <c r="O163" s="240"/>
      <c r="P163" s="240"/>
      <c r="Q163" s="240"/>
      <c r="R163" s="240"/>
      <c r="S163" s="240"/>
      <c r="T163" s="241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2" t="s">
        <v>134</v>
      </c>
      <c r="AU163" s="242" t="s">
        <v>83</v>
      </c>
      <c r="AV163" s="13" t="s">
        <v>81</v>
      </c>
      <c r="AW163" s="13" t="s">
        <v>30</v>
      </c>
      <c r="AX163" s="13" t="s">
        <v>73</v>
      </c>
      <c r="AY163" s="242" t="s">
        <v>125</v>
      </c>
    </row>
    <row r="164" spans="1:51" s="14" customFormat="1" ht="12">
      <c r="A164" s="14"/>
      <c r="B164" s="243"/>
      <c r="C164" s="244"/>
      <c r="D164" s="234" t="s">
        <v>134</v>
      </c>
      <c r="E164" s="245" t="s">
        <v>1</v>
      </c>
      <c r="F164" s="246" t="s">
        <v>363</v>
      </c>
      <c r="G164" s="244"/>
      <c r="H164" s="247">
        <v>104.94</v>
      </c>
      <c r="I164" s="248"/>
      <c r="J164" s="244"/>
      <c r="K164" s="244"/>
      <c r="L164" s="249"/>
      <c r="M164" s="250"/>
      <c r="N164" s="251"/>
      <c r="O164" s="251"/>
      <c r="P164" s="251"/>
      <c r="Q164" s="251"/>
      <c r="R164" s="251"/>
      <c r="S164" s="251"/>
      <c r="T164" s="252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3" t="s">
        <v>134</v>
      </c>
      <c r="AU164" s="253" t="s">
        <v>83</v>
      </c>
      <c r="AV164" s="14" t="s">
        <v>83</v>
      </c>
      <c r="AW164" s="14" t="s">
        <v>30</v>
      </c>
      <c r="AX164" s="14" t="s">
        <v>81</v>
      </c>
      <c r="AY164" s="253" t="s">
        <v>125</v>
      </c>
    </row>
    <row r="165" spans="1:65" s="2" customFormat="1" ht="37.8" customHeight="1">
      <c r="A165" s="39"/>
      <c r="B165" s="40"/>
      <c r="C165" s="219" t="s">
        <v>192</v>
      </c>
      <c r="D165" s="219" t="s">
        <v>127</v>
      </c>
      <c r="E165" s="220" t="s">
        <v>364</v>
      </c>
      <c r="F165" s="221" t="s">
        <v>365</v>
      </c>
      <c r="G165" s="222" t="s">
        <v>275</v>
      </c>
      <c r="H165" s="223">
        <v>34.98</v>
      </c>
      <c r="I165" s="224"/>
      <c r="J165" s="225">
        <f>ROUND(I165*H165,2)</f>
        <v>0</v>
      </c>
      <c r="K165" s="221" t="s">
        <v>131</v>
      </c>
      <c r="L165" s="45"/>
      <c r="M165" s="226" t="s">
        <v>1</v>
      </c>
      <c r="N165" s="227" t="s">
        <v>38</v>
      </c>
      <c r="O165" s="92"/>
      <c r="P165" s="228">
        <f>O165*H165</f>
        <v>0</v>
      </c>
      <c r="Q165" s="228">
        <v>0.01563</v>
      </c>
      <c r="R165" s="228">
        <f>Q165*H165</f>
        <v>0.5467374</v>
      </c>
      <c r="S165" s="228">
        <v>0</v>
      </c>
      <c r="T165" s="229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30" t="s">
        <v>132</v>
      </c>
      <c r="AT165" s="230" t="s">
        <v>127</v>
      </c>
      <c r="AU165" s="230" t="s">
        <v>83</v>
      </c>
      <c r="AY165" s="18" t="s">
        <v>125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8" t="s">
        <v>81</v>
      </c>
      <c r="BK165" s="231">
        <f>ROUND(I165*H165,2)</f>
        <v>0</v>
      </c>
      <c r="BL165" s="18" t="s">
        <v>132</v>
      </c>
      <c r="BM165" s="230" t="s">
        <v>366</v>
      </c>
    </row>
    <row r="166" spans="1:51" s="14" customFormat="1" ht="12">
      <c r="A166" s="14"/>
      <c r="B166" s="243"/>
      <c r="C166" s="244"/>
      <c r="D166" s="234" t="s">
        <v>134</v>
      </c>
      <c r="E166" s="245" t="s">
        <v>1</v>
      </c>
      <c r="F166" s="246" t="s">
        <v>367</v>
      </c>
      <c r="G166" s="244"/>
      <c r="H166" s="247">
        <v>34.98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134</v>
      </c>
      <c r="AU166" s="253" t="s">
        <v>83</v>
      </c>
      <c r="AV166" s="14" t="s">
        <v>83</v>
      </c>
      <c r="AW166" s="14" t="s">
        <v>30</v>
      </c>
      <c r="AX166" s="14" t="s">
        <v>81</v>
      </c>
      <c r="AY166" s="253" t="s">
        <v>125</v>
      </c>
    </row>
    <row r="167" spans="1:65" s="2" customFormat="1" ht="37.8" customHeight="1">
      <c r="A167" s="39"/>
      <c r="B167" s="40"/>
      <c r="C167" s="219" t="s">
        <v>199</v>
      </c>
      <c r="D167" s="219" t="s">
        <v>127</v>
      </c>
      <c r="E167" s="220" t="s">
        <v>368</v>
      </c>
      <c r="F167" s="221" t="s">
        <v>369</v>
      </c>
      <c r="G167" s="222" t="s">
        <v>275</v>
      </c>
      <c r="H167" s="223">
        <v>32</v>
      </c>
      <c r="I167" s="224"/>
      <c r="J167" s="225">
        <f>ROUND(I167*H167,2)</f>
        <v>0</v>
      </c>
      <c r="K167" s="221" t="s">
        <v>131</v>
      </c>
      <c r="L167" s="45"/>
      <c r="M167" s="226" t="s">
        <v>1</v>
      </c>
      <c r="N167" s="227" t="s">
        <v>38</v>
      </c>
      <c r="O167" s="92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132</v>
      </c>
      <c r="AT167" s="230" t="s">
        <v>127</v>
      </c>
      <c r="AU167" s="230" t="s">
        <v>83</v>
      </c>
      <c r="AY167" s="18" t="s">
        <v>125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81</v>
      </c>
      <c r="BK167" s="231">
        <f>ROUND(I167*H167,2)</f>
        <v>0</v>
      </c>
      <c r="BL167" s="18" t="s">
        <v>132</v>
      </c>
      <c r="BM167" s="230" t="s">
        <v>370</v>
      </c>
    </row>
    <row r="168" spans="1:51" s="13" customFormat="1" ht="12">
      <c r="A168" s="13"/>
      <c r="B168" s="232"/>
      <c r="C168" s="233"/>
      <c r="D168" s="234" t="s">
        <v>134</v>
      </c>
      <c r="E168" s="235" t="s">
        <v>1</v>
      </c>
      <c r="F168" s="236" t="s">
        <v>344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134</v>
      </c>
      <c r="AU168" s="242" t="s">
        <v>83</v>
      </c>
      <c r="AV168" s="13" t="s">
        <v>81</v>
      </c>
      <c r="AW168" s="13" t="s">
        <v>30</v>
      </c>
      <c r="AX168" s="13" t="s">
        <v>73</v>
      </c>
      <c r="AY168" s="242" t="s">
        <v>125</v>
      </c>
    </row>
    <row r="169" spans="1:51" s="14" customFormat="1" ht="12">
      <c r="A169" s="14"/>
      <c r="B169" s="243"/>
      <c r="C169" s="244"/>
      <c r="D169" s="234" t="s">
        <v>134</v>
      </c>
      <c r="E169" s="245" t="s">
        <v>290</v>
      </c>
      <c r="F169" s="246" t="s">
        <v>371</v>
      </c>
      <c r="G169" s="244"/>
      <c r="H169" s="247">
        <v>32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134</v>
      </c>
      <c r="AU169" s="253" t="s">
        <v>83</v>
      </c>
      <c r="AV169" s="14" t="s">
        <v>83</v>
      </c>
      <c r="AW169" s="14" t="s">
        <v>30</v>
      </c>
      <c r="AX169" s="14" t="s">
        <v>81</v>
      </c>
      <c r="AY169" s="253" t="s">
        <v>125</v>
      </c>
    </row>
    <row r="170" spans="1:65" s="2" customFormat="1" ht="37.8" customHeight="1">
      <c r="A170" s="39"/>
      <c r="B170" s="40"/>
      <c r="C170" s="219" t="s">
        <v>208</v>
      </c>
      <c r="D170" s="219" t="s">
        <v>127</v>
      </c>
      <c r="E170" s="220" t="s">
        <v>368</v>
      </c>
      <c r="F170" s="221" t="s">
        <v>369</v>
      </c>
      <c r="G170" s="222" t="s">
        <v>275</v>
      </c>
      <c r="H170" s="223">
        <v>32</v>
      </c>
      <c r="I170" s="224"/>
      <c r="J170" s="225">
        <f>ROUND(I170*H170,2)</f>
        <v>0</v>
      </c>
      <c r="K170" s="221" t="s">
        <v>131</v>
      </c>
      <c r="L170" s="45"/>
      <c r="M170" s="226" t="s">
        <v>1</v>
      </c>
      <c r="N170" s="227" t="s">
        <v>38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132</v>
      </c>
      <c r="AT170" s="230" t="s">
        <v>127</v>
      </c>
      <c r="AU170" s="230" t="s">
        <v>83</v>
      </c>
      <c r="AY170" s="18" t="s">
        <v>125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81</v>
      </c>
      <c r="BK170" s="231">
        <f>ROUND(I170*H170,2)</f>
        <v>0</v>
      </c>
      <c r="BL170" s="18" t="s">
        <v>132</v>
      </c>
      <c r="BM170" s="230" t="s">
        <v>372</v>
      </c>
    </row>
    <row r="171" spans="1:51" s="14" customFormat="1" ht="12">
      <c r="A171" s="14"/>
      <c r="B171" s="243"/>
      <c r="C171" s="244"/>
      <c r="D171" s="234" t="s">
        <v>134</v>
      </c>
      <c r="E171" s="245" t="s">
        <v>1</v>
      </c>
      <c r="F171" s="246" t="s">
        <v>290</v>
      </c>
      <c r="G171" s="244"/>
      <c r="H171" s="247">
        <v>32</v>
      </c>
      <c r="I171" s="248"/>
      <c r="J171" s="244"/>
      <c r="K171" s="244"/>
      <c r="L171" s="249"/>
      <c r="M171" s="250"/>
      <c r="N171" s="251"/>
      <c r="O171" s="251"/>
      <c r="P171" s="251"/>
      <c r="Q171" s="251"/>
      <c r="R171" s="251"/>
      <c r="S171" s="251"/>
      <c r="T171" s="252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3" t="s">
        <v>134</v>
      </c>
      <c r="AU171" s="253" t="s">
        <v>83</v>
      </c>
      <c r="AV171" s="14" t="s">
        <v>83</v>
      </c>
      <c r="AW171" s="14" t="s">
        <v>30</v>
      </c>
      <c r="AX171" s="14" t="s">
        <v>81</v>
      </c>
      <c r="AY171" s="253" t="s">
        <v>125</v>
      </c>
    </row>
    <row r="172" spans="1:65" s="2" customFormat="1" ht="37.8" customHeight="1">
      <c r="A172" s="39"/>
      <c r="B172" s="40"/>
      <c r="C172" s="219" t="s">
        <v>8</v>
      </c>
      <c r="D172" s="219" t="s">
        <v>127</v>
      </c>
      <c r="E172" s="220" t="s">
        <v>373</v>
      </c>
      <c r="F172" s="221" t="s">
        <v>374</v>
      </c>
      <c r="G172" s="222" t="s">
        <v>275</v>
      </c>
      <c r="H172" s="223">
        <v>12.706</v>
      </c>
      <c r="I172" s="224"/>
      <c r="J172" s="225">
        <f>ROUND(I172*H172,2)</f>
        <v>0</v>
      </c>
      <c r="K172" s="221" t="s">
        <v>131</v>
      </c>
      <c r="L172" s="45"/>
      <c r="M172" s="226" t="s">
        <v>1</v>
      </c>
      <c r="N172" s="227" t="s">
        <v>38</v>
      </c>
      <c r="O172" s="92"/>
      <c r="P172" s="228">
        <f>O172*H172</f>
        <v>0</v>
      </c>
      <c r="Q172" s="228">
        <v>0</v>
      </c>
      <c r="R172" s="228">
        <f>Q172*H172</f>
        <v>0</v>
      </c>
      <c r="S172" s="228">
        <v>0</v>
      </c>
      <c r="T172" s="229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30" t="s">
        <v>132</v>
      </c>
      <c r="AT172" s="230" t="s">
        <v>127</v>
      </c>
      <c r="AU172" s="230" t="s">
        <v>83</v>
      </c>
      <c r="AY172" s="18" t="s">
        <v>125</v>
      </c>
      <c r="BE172" s="231">
        <f>IF(N172="základní",J172,0)</f>
        <v>0</v>
      </c>
      <c r="BF172" s="231">
        <f>IF(N172="snížená",J172,0)</f>
        <v>0</v>
      </c>
      <c r="BG172" s="231">
        <f>IF(N172="zákl. přenesená",J172,0)</f>
        <v>0</v>
      </c>
      <c r="BH172" s="231">
        <f>IF(N172="sníž. přenesená",J172,0)</f>
        <v>0</v>
      </c>
      <c r="BI172" s="231">
        <f>IF(N172="nulová",J172,0)</f>
        <v>0</v>
      </c>
      <c r="BJ172" s="18" t="s">
        <v>81</v>
      </c>
      <c r="BK172" s="231">
        <f>ROUND(I172*H172,2)</f>
        <v>0</v>
      </c>
      <c r="BL172" s="18" t="s">
        <v>132</v>
      </c>
      <c r="BM172" s="230" t="s">
        <v>375</v>
      </c>
    </row>
    <row r="173" spans="1:51" s="13" customFormat="1" ht="12">
      <c r="A173" s="13"/>
      <c r="B173" s="232"/>
      <c r="C173" s="233"/>
      <c r="D173" s="234" t="s">
        <v>134</v>
      </c>
      <c r="E173" s="235" t="s">
        <v>1</v>
      </c>
      <c r="F173" s="236" t="s">
        <v>315</v>
      </c>
      <c r="G173" s="233"/>
      <c r="H173" s="235" t="s">
        <v>1</v>
      </c>
      <c r="I173" s="237"/>
      <c r="J173" s="233"/>
      <c r="K173" s="233"/>
      <c r="L173" s="238"/>
      <c r="M173" s="239"/>
      <c r="N173" s="240"/>
      <c r="O173" s="240"/>
      <c r="P173" s="240"/>
      <c r="Q173" s="240"/>
      <c r="R173" s="240"/>
      <c r="S173" s="240"/>
      <c r="T173" s="241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2" t="s">
        <v>134</v>
      </c>
      <c r="AU173" s="242" t="s">
        <v>83</v>
      </c>
      <c r="AV173" s="13" t="s">
        <v>81</v>
      </c>
      <c r="AW173" s="13" t="s">
        <v>30</v>
      </c>
      <c r="AX173" s="13" t="s">
        <v>73</v>
      </c>
      <c r="AY173" s="242" t="s">
        <v>125</v>
      </c>
    </row>
    <row r="174" spans="1:51" s="14" customFormat="1" ht="12">
      <c r="A174" s="14"/>
      <c r="B174" s="243"/>
      <c r="C174" s="244"/>
      <c r="D174" s="234" t="s">
        <v>134</v>
      </c>
      <c r="E174" s="245" t="s">
        <v>1</v>
      </c>
      <c r="F174" s="246" t="s">
        <v>376</v>
      </c>
      <c r="G174" s="244"/>
      <c r="H174" s="247">
        <v>6.353</v>
      </c>
      <c r="I174" s="248"/>
      <c r="J174" s="244"/>
      <c r="K174" s="244"/>
      <c r="L174" s="249"/>
      <c r="M174" s="250"/>
      <c r="N174" s="251"/>
      <c r="O174" s="251"/>
      <c r="P174" s="251"/>
      <c r="Q174" s="251"/>
      <c r="R174" s="251"/>
      <c r="S174" s="251"/>
      <c r="T174" s="252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3" t="s">
        <v>134</v>
      </c>
      <c r="AU174" s="253" t="s">
        <v>83</v>
      </c>
      <c r="AV174" s="14" t="s">
        <v>83</v>
      </c>
      <c r="AW174" s="14" t="s">
        <v>30</v>
      </c>
      <c r="AX174" s="14" t="s">
        <v>73</v>
      </c>
      <c r="AY174" s="253" t="s">
        <v>125</v>
      </c>
    </row>
    <row r="175" spans="1:51" s="14" customFormat="1" ht="12">
      <c r="A175" s="14"/>
      <c r="B175" s="243"/>
      <c r="C175" s="244"/>
      <c r="D175" s="234" t="s">
        <v>134</v>
      </c>
      <c r="E175" s="245" t="s">
        <v>294</v>
      </c>
      <c r="F175" s="246" t="s">
        <v>377</v>
      </c>
      <c r="G175" s="244"/>
      <c r="H175" s="247">
        <v>6.353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134</v>
      </c>
      <c r="AU175" s="253" t="s">
        <v>83</v>
      </c>
      <c r="AV175" s="14" t="s">
        <v>83</v>
      </c>
      <c r="AW175" s="14" t="s">
        <v>30</v>
      </c>
      <c r="AX175" s="14" t="s">
        <v>73</v>
      </c>
      <c r="AY175" s="253" t="s">
        <v>125</v>
      </c>
    </row>
    <row r="176" spans="1:51" s="15" customFormat="1" ht="12">
      <c r="A176" s="15"/>
      <c r="B176" s="254"/>
      <c r="C176" s="255"/>
      <c r="D176" s="234" t="s">
        <v>134</v>
      </c>
      <c r="E176" s="256" t="s">
        <v>1</v>
      </c>
      <c r="F176" s="257" t="s">
        <v>235</v>
      </c>
      <c r="G176" s="255"/>
      <c r="H176" s="258">
        <v>12.706</v>
      </c>
      <c r="I176" s="259"/>
      <c r="J176" s="255"/>
      <c r="K176" s="255"/>
      <c r="L176" s="260"/>
      <c r="M176" s="261"/>
      <c r="N176" s="262"/>
      <c r="O176" s="262"/>
      <c r="P176" s="262"/>
      <c r="Q176" s="262"/>
      <c r="R176" s="262"/>
      <c r="S176" s="262"/>
      <c r="T176" s="263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4" t="s">
        <v>134</v>
      </c>
      <c r="AU176" s="264" t="s">
        <v>83</v>
      </c>
      <c r="AV176" s="15" t="s">
        <v>132</v>
      </c>
      <c r="AW176" s="15" t="s">
        <v>30</v>
      </c>
      <c r="AX176" s="15" t="s">
        <v>81</v>
      </c>
      <c r="AY176" s="264" t="s">
        <v>125</v>
      </c>
    </row>
    <row r="177" spans="1:65" s="2" customFormat="1" ht="37.8" customHeight="1">
      <c r="A177" s="39"/>
      <c r="B177" s="40"/>
      <c r="C177" s="219" t="s">
        <v>217</v>
      </c>
      <c r="D177" s="219" t="s">
        <v>127</v>
      </c>
      <c r="E177" s="220" t="s">
        <v>378</v>
      </c>
      <c r="F177" s="221" t="s">
        <v>379</v>
      </c>
      <c r="G177" s="222" t="s">
        <v>275</v>
      </c>
      <c r="H177" s="223">
        <v>232.3</v>
      </c>
      <c r="I177" s="224"/>
      <c r="J177" s="225">
        <f>ROUND(I177*H177,2)</f>
        <v>0</v>
      </c>
      <c r="K177" s="221" t="s">
        <v>131</v>
      </c>
      <c r="L177" s="45"/>
      <c r="M177" s="226" t="s">
        <v>1</v>
      </c>
      <c r="N177" s="227" t="s">
        <v>38</v>
      </c>
      <c r="O177" s="92"/>
      <c r="P177" s="228">
        <f>O177*H177</f>
        <v>0</v>
      </c>
      <c r="Q177" s="228">
        <v>0</v>
      </c>
      <c r="R177" s="228">
        <f>Q177*H177</f>
        <v>0</v>
      </c>
      <c r="S177" s="228">
        <v>0</v>
      </c>
      <c r="T177" s="229">
        <f>S177*H177</f>
        <v>0</v>
      </c>
      <c r="U177" s="39"/>
      <c r="V177" s="39"/>
      <c r="W177" s="39"/>
      <c r="X177" s="39"/>
      <c r="Y177" s="39"/>
      <c r="Z177" s="39"/>
      <c r="AA177" s="39"/>
      <c r="AB177" s="39"/>
      <c r="AC177" s="39"/>
      <c r="AD177" s="39"/>
      <c r="AE177" s="39"/>
      <c r="AR177" s="230" t="s">
        <v>132</v>
      </c>
      <c r="AT177" s="230" t="s">
        <v>127</v>
      </c>
      <c r="AU177" s="230" t="s">
        <v>83</v>
      </c>
      <c r="AY177" s="18" t="s">
        <v>125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8" t="s">
        <v>81</v>
      </c>
      <c r="BK177" s="231">
        <f>ROUND(I177*H177,2)</f>
        <v>0</v>
      </c>
      <c r="BL177" s="18" t="s">
        <v>132</v>
      </c>
      <c r="BM177" s="230" t="s">
        <v>380</v>
      </c>
    </row>
    <row r="178" spans="1:51" s="13" customFormat="1" ht="12">
      <c r="A178" s="13"/>
      <c r="B178" s="232"/>
      <c r="C178" s="233"/>
      <c r="D178" s="234" t="s">
        <v>134</v>
      </c>
      <c r="E178" s="235" t="s">
        <v>1</v>
      </c>
      <c r="F178" s="236" t="s">
        <v>344</v>
      </c>
      <c r="G178" s="233"/>
      <c r="H178" s="235" t="s">
        <v>1</v>
      </c>
      <c r="I178" s="237"/>
      <c r="J178" s="233"/>
      <c r="K178" s="233"/>
      <c r="L178" s="238"/>
      <c r="M178" s="239"/>
      <c r="N178" s="240"/>
      <c r="O178" s="240"/>
      <c r="P178" s="240"/>
      <c r="Q178" s="240"/>
      <c r="R178" s="240"/>
      <c r="S178" s="240"/>
      <c r="T178" s="241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2" t="s">
        <v>134</v>
      </c>
      <c r="AU178" s="242" t="s">
        <v>83</v>
      </c>
      <c r="AV178" s="13" t="s">
        <v>81</v>
      </c>
      <c r="AW178" s="13" t="s">
        <v>30</v>
      </c>
      <c r="AX178" s="13" t="s">
        <v>73</v>
      </c>
      <c r="AY178" s="242" t="s">
        <v>125</v>
      </c>
    </row>
    <row r="179" spans="1:51" s="14" customFormat="1" ht="12">
      <c r="A179" s="14"/>
      <c r="B179" s="243"/>
      <c r="C179" s="244"/>
      <c r="D179" s="234" t="s">
        <v>134</v>
      </c>
      <c r="E179" s="245" t="s">
        <v>300</v>
      </c>
      <c r="F179" s="246" t="s">
        <v>301</v>
      </c>
      <c r="G179" s="244"/>
      <c r="H179" s="247">
        <v>232.3</v>
      </c>
      <c r="I179" s="248"/>
      <c r="J179" s="244"/>
      <c r="K179" s="244"/>
      <c r="L179" s="249"/>
      <c r="M179" s="250"/>
      <c r="N179" s="251"/>
      <c r="O179" s="251"/>
      <c r="P179" s="251"/>
      <c r="Q179" s="251"/>
      <c r="R179" s="251"/>
      <c r="S179" s="251"/>
      <c r="T179" s="252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3" t="s">
        <v>134</v>
      </c>
      <c r="AU179" s="253" t="s">
        <v>83</v>
      </c>
      <c r="AV179" s="14" t="s">
        <v>83</v>
      </c>
      <c r="AW179" s="14" t="s">
        <v>30</v>
      </c>
      <c r="AX179" s="14" t="s">
        <v>81</v>
      </c>
      <c r="AY179" s="253" t="s">
        <v>125</v>
      </c>
    </row>
    <row r="180" spans="1:65" s="2" customFormat="1" ht="49.05" customHeight="1">
      <c r="A180" s="39"/>
      <c r="B180" s="40"/>
      <c r="C180" s="219" t="s">
        <v>225</v>
      </c>
      <c r="D180" s="219" t="s">
        <v>127</v>
      </c>
      <c r="E180" s="220" t="s">
        <v>381</v>
      </c>
      <c r="F180" s="221" t="s">
        <v>382</v>
      </c>
      <c r="G180" s="222" t="s">
        <v>275</v>
      </c>
      <c r="H180" s="223">
        <v>232.3</v>
      </c>
      <c r="I180" s="224"/>
      <c r="J180" s="225">
        <f>ROUND(I180*H180,2)</f>
        <v>0</v>
      </c>
      <c r="K180" s="221" t="s">
        <v>131</v>
      </c>
      <c r="L180" s="45"/>
      <c r="M180" s="226" t="s">
        <v>1</v>
      </c>
      <c r="N180" s="227" t="s">
        <v>38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132</v>
      </c>
      <c r="AT180" s="230" t="s">
        <v>127</v>
      </c>
      <c r="AU180" s="230" t="s">
        <v>83</v>
      </c>
      <c r="AY180" s="18" t="s">
        <v>125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81</v>
      </c>
      <c r="BK180" s="231">
        <f>ROUND(I180*H180,2)</f>
        <v>0</v>
      </c>
      <c r="BL180" s="18" t="s">
        <v>132</v>
      </c>
      <c r="BM180" s="230" t="s">
        <v>383</v>
      </c>
    </row>
    <row r="181" spans="1:51" s="14" customFormat="1" ht="12">
      <c r="A181" s="14"/>
      <c r="B181" s="243"/>
      <c r="C181" s="244"/>
      <c r="D181" s="234" t="s">
        <v>134</v>
      </c>
      <c r="E181" s="245" t="s">
        <v>1</v>
      </c>
      <c r="F181" s="246" t="s">
        <v>300</v>
      </c>
      <c r="G181" s="244"/>
      <c r="H181" s="247">
        <v>232.3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134</v>
      </c>
      <c r="AU181" s="253" t="s">
        <v>83</v>
      </c>
      <c r="AV181" s="14" t="s">
        <v>83</v>
      </c>
      <c r="AW181" s="14" t="s">
        <v>30</v>
      </c>
      <c r="AX181" s="14" t="s">
        <v>81</v>
      </c>
      <c r="AY181" s="253" t="s">
        <v>125</v>
      </c>
    </row>
    <row r="182" spans="1:65" s="2" customFormat="1" ht="37.8" customHeight="1">
      <c r="A182" s="39"/>
      <c r="B182" s="40"/>
      <c r="C182" s="219" t="s">
        <v>229</v>
      </c>
      <c r="D182" s="219" t="s">
        <v>127</v>
      </c>
      <c r="E182" s="220" t="s">
        <v>384</v>
      </c>
      <c r="F182" s="221" t="s">
        <v>385</v>
      </c>
      <c r="G182" s="222" t="s">
        <v>154</v>
      </c>
      <c r="H182" s="223">
        <v>94.751</v>
      </c>
      <c r="I182" s="224"/>
      <c r="J182" s="225">
        <f>ROUND(I182*H182,2)</f>
        <v>0</v>
      </c>
      <c r="K182" s="221" t="s">
        <v>131</v>
      </c>
      <c r="L182" s="45"/>
      <c r="M182" s="226" t="s">
        <v>1</v>
      </c>
      <c r="N182" s="227" t="s">
        <v>38</v>
      </c>
      <c r="O182" s="92"/>
      <c r="P182" s="228">
        <f>O182*H182</f>
        <v>0</v>
      </c>
      <c r="Q182" s="228">
        <v>0.00084</v>
      </c>
      <c r="R182" s="228">
        <f>Q182*H182</f>
        <v>0.07959084000000001</v>
      </c>
      <c r="S182" s="228">
        <v>0</v>
      </c>
      <c r="T182" s="229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30" t="s">
        <v>132</v>
      </c>
      <c r="AT182" s="230" t="s">
        <v>127</v>
      </c>
      <c r="AU182" s="230" t="s">
        <v>83</v>
      </c>
      <c r="AY182" s="18" t="s">
        <v>125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8" t="s">
        <v>81</v>
      </c>
      <c r="BK182" s="231">
        <f>ROUND(I182*H182,2)</f>
        <v>0</v>
      </c>
      <c r="BL182" s="18" t="s">
        <v>132</v>
      </c>
      <c r="BM182" s="230" t="s">
        <v>386</v>
      </c>
    </row>
    <row r="183" spans="1:51" s="13" customFormat="1" ht="12">
      <c r="A183" s="13"/>
      <c r="B183" s="232"/>
      <c r="C183" s="233"/>
      <c r="D183" s="234" t="s">
        <v>134</v>
      </c>
      <c r="E183" s="235" t="s">
        <v>1</v>
      </c>
      <c r="F183" s="236" t="s">
        <v>315</v>
      </c>
      <c r="G183" s="233"/>
      <c r="H183" s="235" t="s">
        <v>1</v>
      </c>
      <c r="I183" s="237"/>
      <c r="J183" s="233"/>
      <c r="K183" s="233"/>
      <c r="L183" s="238"/>
      <c r="M183" s="239"/>
      <c r="N183" s="240"/>
      <c r="O183" s="240"/>
      <c r="P183" s="240"/>
      <c r="Q183" s="240"/>
      <c r="R183" s="240"/>
      <c r="S183" s="240"/>
      <c r="T183" s="241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2" t="s">
        <v>134</v>
      </c>
      <c r="AU183" s="242" t="s">
        <v>83</v>
      </c>
      <c r="AV183" s="13" t="s">
        <v>81</v>
      </c>
      <c r="AW183" s="13" t="s">
        <v>30</v>
      </c>
      <c r="AX183" s="13" t="s">
        <v>73</v>
      </c>
      <c r="AY183" s="242" t="s">
        <v>125</v>
      </c>
    </row>
    <row r="184" spans="1:51" s="14" customFormat="1" ht="12">
      <c r="A184" s="14"/>
      <c r="B184" s="243"/>
      <c r="C184" s="244"/>
      <c r="D184" s="234" t="s">
        <v>134</v>
      </c>
      <c r="E184" s="245" t="s">
        <v>292</v>
      </c>
      <c r="F184" s="246" t="s">
        <v>387</v>
      </c>
      <c r="G184" s="244"/>
      <c r="H184" s="247">
        <v>94.751</v>
      </c>
      <c r="I184" s="248"/>
      <c r="J184" s="244"/>
      <c r="K184" s="244"/>
      <c r="L184" s="249"/>
      <c r="M184" s="250"/>
      <c r="N184" s="251"/>
      <c r="O184" s="251"/>
      <c r="P184" s="251"/>
      <c r="Q184" s="251"/>
      <c r="R184" s="251"/>
      <c r="S184" s="251"/>
      <c r="T184" s="252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3" t="s">
        <v>134</v>
      </c>
      <c r="AU184" s="253" t="s">
        <v>83</v>
      </c>
      <c r="AV184" s="14" t="s">
        <v>83</v>
      </c>
      <c r="AW184" s="14" t="s">
        <v>30</v>
      </c>
      <c r="AX184" s="14" t="s">
        <v>81</v>
      </c>
      <c r="AY184" s="253" t="s">
        <v>125</v>
      </c>
    </row>
    <row r="185" spans="1:65" s="2" customFormat="1" ht="37.8" customHeight="1">
      <c r="A185" s="39"/>
      <c r="B185" s="40"/>
      <c r="C185" s="219" t="s">
        <v>236</v>
      </c>
      <c r="D185" s="219" t="s">
        <v>127</v>
      </c>
      <c r="E185" s="220" t="s">
        <v>388</v>
      </c>
      <c r="F185" s="221" t="s">
        <v>389</v>
      </c>
      <c r="G185" s="222" t="s">
        <v>154</v>
      </c>
      <c r="H185" s="223">
        <v>94.751</v>
      </c>
      <c r="I185" s="224"/>
      <c r="J185" s="225">
        <f>ROUND(I185*H185,2)</f>
        <v>0</v>
      </c>
      <c r="K185" s="221" t="s">
        <v>131</v>
      </c>
      <c r="L185" s="45"/>
      <c r="M185" s="226" t="s">
        <v>1</v>
      </c>
      <c r="N185" s="227" t="s">
        <v>38</v>
      </c>
      <c r="O185" s="92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9"/>
      <c r="V185" s="39"/>
      <c r="W185" s="39"/>
      <c r="X185" s="39"/>
      <c r="Y185" s="39"/>
      <c r="Z185" s="39"/>
      <c r="AA185" s="39"/>
      <c r="AB185" s="39"/>
      <c r="AC185" s="39"/>
      <c r="AD185" s="39"/>
      <c r="AE185" s="39"/>
      <c r="AR185" s="230" t="s">
        <v>132</v>
      </c>
      <c r="AT185" s="230" t="s">
        <v>127</v>
      </c>
      <c r="AU185" s="230" t="s">
        <v>83</v>
      </c>
      <c r="AY185" s="18" t="s">
        <v>125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8" t="s">
        <v>81</v>
      </c>
      <c r="BK185" s="231">
        <f>ROUND(I185*H185,2)</f>
        <v>0</v>
      </c>
      <c r="BL185" s="18" t="s">
        <v>132</v>
      </c>
      <c r="BM185" s="230" t="s">
        <v>390</v>
      </c>
    </row>
    <row r="186" spans="1:51" s="14" customFormat="1" ht="12">
      <c r="A186" s="14"/>
      <c r="B186" s="243"/>
      <c r="C186" s="244"/>
      <c r="D186" s="234" t="s">
        <v>134</v>
      </c>
      <c r="E186" s="245" t="s">
        <v>1</v>
      </c>
      <c r="F186" s="246" t="s">
        <v>292</v>
      </c>
      <c r="G186" s="244"/>
      <c r="H186" s="247">
        <v>94.751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134</v>
      </c>
      <c r="AU186" s="253" t="s">
        <v>83</v>
      </c>
      <c r="AV186" s="14" t="s">
        <v>83</v>
      </c>
      <c r="AW186" s="14" t="s">
        <v>30</v>
      </c>
      <c r="AX186" s="14" t="s">
        <v>81</v>
      </c>
      <c r="AY186" s="253" t="s">
        <v>125</v>
      </c>
    </row>
    <row r="187" spans="1:65" s="2" customFormat="1" ht="49.05" customHeight="1">
      <c r="A187" s="39"/>
      <c r="B187" s="40"/>
      <c r="C187" s="219" t="s">
        <v>242</v>
      </c>
      <c r="D187" s="219" t="s">
        <v>127</v>
      </c>
      <c r="E187" s="220" t="s">
        <v>391</v>
      </c>
      <c r="F187" s="221" t="s">
        <v>392</v>
      </c>
      <c r="G187" s="222" t="s">
        <v>275</v>
      </c>
      <c r="H187" s="223">
        <v>1453.3</v>
      </c>
      <c r="I187" s="224"/>
      <c r="J187" s="225">
        <f>ROUND(I187*H187,2)</f>
        <v>0</v>
      </c>
      <c r="K187" s="221" t="s">
        <v>131</v>
      </c>
      <c r="L187" s="45"/>
      <c r="M187" s="226" t="s">
        <v>1</v>
      </c>
      <c r="N187" s="227" t="s">
        <v>38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132</v>
      </c>
      <c r="AT187" s="230" t="s">
        <v>127</v>
      </c>
      <c r="AU187" s="230" t="s">
        <v>83</v>
      </c>
      <c r="AY187" s="18" t="s">
        <v>125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81</v>
      </c>
      <c r="BK187" s="231">
        <f>ROUND(I187*H187,2)</f>
        <v>0</v>
      </c>
      <c r="BL187" s="18" t="s">
        <v>132</v>
      </c>
      <c r="BM187" s="230" t="s">
        <v>393</v>
      </c>
    </row>
    <row r="188" spans="1:51" s="13" customFormat="1" ht="12">
      <c r="A188" s="13"/>
      <c r="B188" s="232"/>
      <c r="C188" s="233"/>
      <c r="D188" s="234" t="s">
        <v>134</v>
      </c>
      <c r="E188" s="235" t="s">
        <v>1</v>
      </c>
      <c r="F188" s="236" t="s">
        <v>394</v>
      </c>
      <c r="G188" s="233"/>
      <c r="H188" s="235" t="s">
        <v>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134</v>
      </c>
      <c r="AU188" s="242" t="s">
        <v>83</v>
      </c>
      <c r="AV188" s="13" t="s">
        <v>81</v>
      </c>
      <c r="AW188" s="13" t="s">
        <v>30</v>
      </c>
      <c r="AX188" s="13" t="s">
        <v>73</v>
      </c>
      <c r="AY188" s="242" t="s">
        <v>125</v>
      </c>
    </row>
    <row r="189" spans="1:51" s="14" customFormat="1" ht="12">
      <c r="A189" s="14"/>
      <c r="B189" s="243"/>
      <c r="C189" s="244"/>
      <c r="D189" s="234" t="s">
        <v>134</v>
      </c>
      <c r="E189" s="245" t="s">
        <v>1</v>
      </c>
      <c r="F189" s="246" t="s">
        <v>395</v>
      </c>
      <c r="G189" s="244"/>
      <c r="H189" s="247">
        <v>1453.3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134</v>
      </c>
      <c r="AU189" s="253" t="s">
        <v>83</v>
      </c>
      <c r="AV189" s="14" t="s">
        <v>83</v>
      </c>
      <c r="AW189" s="14" t="s">
        <v>30</v>
      </c>
      <c r="AX189" s="14" t="s">
        <v>81</v>
      </c>
      <c r="AY189" s="253" t="s">
        <v>125</v>
      </c>
    </row>
    <row r="190" spans="1:65" s="2" customFormat="1" ht="49.05" customHeight="1">
      <c r="A190" s="39"/>
      <c r="B190" s="40"/>
      <c r="C190" s="219" t="s">
        <v>7</v>
      </c>
      <c r="D190" s="219" t="s">
        <v>127</v>
      </c>
      <c r="E190" s="220" t="s">
        <v>396</v>
      </c>
      <c r="F190" s="221" t="s">
        <v>397</v>
      </c>
      <c r="G190" s="222" t="s">
        <v>275</v>
      </c>
      <c r="H190" s="223">
        <v>1807.344</v>
      </c>
      <c r="I190" s="224"/>
      <c r="J190" s="225">
        <f>ROUND(I190*H190,2)</f>
        <v>0</v>
      </c>
      <c r="K190" s="221" t="s">
        <v>131</v>
      </c>
      <c r="L190" s="45"/>
      <c r="M190" s="226" t="s">
        <v>1</v>
      </c>
      <c r="N190" s="227" t="s">
        <v>38</v>
      </c>
      <c r="O190" s="92"/>
      <c r="P190" s="228">
        <f>O190*H190</f>
        <v>0</v>
      </c>
      <c r="Q190" s="228">
        <v>0</v>
      </c>
      <c r="R190" s="228">
        <f>Q190*H190</f>
        <v>0</v>
      </c>
      <c r="S190" s="228">
        <v>0</v>
      </c>
      <c r="T190" s="229">
        <f>S190*H190</f>
        <v>0</v>
      </c>
      <c r="U190" s="39"/>
      <c r="V190" s="39"/>
      <c r="W190" s="39"/>
      <c r="X190" s="39"/>
      <c r="Y190" s="39"/>
      <c r="Z190" s="39"/>
      <c r="AA190" s="39"/>
      <c r="AB190" s="39"/>
      <c r="AC190" s="39"/>
      <c r="AD190" s="39"/>
      <c r="AE190" s="39"/>
      <c r="AR190" s="230" t="s">
        <v>132</v>
      </c>
      <c r="AT190" s="230" t="s">
        <v>127</v>
      </c>
      <c r="AU190" s="230" t="s">
        <v>83</v>
      </c>
      <c r="AY190" s="18" t="s">
        <v>125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8" t="s">
        <v>81</v>
      </c>
      <c r="BK190" s="231">
        <f>ROUND(I190*H190,2)</f>
        <v>0</v>
      </c>
      <c r="BL190" s="18" t="s">
        <v>132</v>
      </c>
      <c r="BM190" s="230" t="s">
        <v>398</v>
      </c>
    </row>
    <row r="191" spans="1:51" s="14" customFormat="1" ht="12">
      <c r="A191" s="14"/>
      <c r="B191" s="243"/>
      <c r="C191" s="244"/>
      <c r="D191" s="234" t="s">
        <v>134</v>
      </c>
      <c r="E191" s="245" t="s">
        <v>1</v>
      </c>
      <c r="F191" s="246" t="s">
        <v>399</v>
      </c>
      <c r="G191" s="244"/>
      <c r="H191" s="247">
        <v>1290.96</v>
      </c>
      <c r="I191" s="248"/>
      <c r="J191" s="244"/>
      <c r="K191" s="244"/>
      <c r="L191" s="249"/>
      <c r="M191" s="250"/>
      <c r="N191" s="251"/>
      <c r="O191" s="251"/>
      <c r="P191" s="251"/>
      <c r="Q191" s="251"/>
      <c r="R191" s="251"/>
      <c r="S191" s="251"/>
      <c r="T191" s="252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3" t="s">
        <v>134</v>
      </c>
      <c r="AU191" s="253" t="s">
        <v>83</v>
      </c>
      <c r="AV191" s="14" t="s">
        <v>83</v>
      </c>
      <c r="AW191" s="14" t="s">
        <v>30</v>
      </c>
      <c r="AX191" s="14" t="s">
        <v>73</v>
      </c>
      <c r="AY191" s="253" t="s">
        <v>125</v>
      </c>
    </row>
    <row r="192" spans="1:51" s="14" customFormat="1" ht="12">
      <c r="A192" s="14"/>
      <c r="B192" s="243"/>
      <c r="C192" s="244"/>
      <c r="D192" s="234" t="s">
        <v>134</v>
      </c>
      <c r="E192" s="245" t="s">
        <v>1</v>
      </c>
      <c r="F192" s="246" t="s">
        <v>400</v>
      </c>
      <c r="G192" s="244"/>
      <c r="H192" s="247">
        <v>516.384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134</v>
      </c>
      <c r="AU192" s="253" t="s">
        <v>83</v>
      </c>
      <c r="AV192" s="14" t="s">
        <v>83</v>
      </c>
      <c r="AW192" s="14" t="s">
        <v>30</v>
      </c>
      <c r="AX192" s="14" t="s">
        <v>73</v>
      </c>
      <c r="AY192" s="253" t="s">
        <v>125</v>
      </c>
    </row>
    <row r="193" spans="1:51" s="15" customFormat="1" ht="12">
      <c r="A193" s="15"/>
      <c r="B193" s="254"/>
      <c r="C193" s="255"/>
      <c r="D193" s="234" t="s">
        <v>134</v>
      </c>
      <c r="E193" s="256" t="s">
        <v>1</v>
      </c>
      <c r="F193" s="257" t="s">
        <v>235</v>
      </c>
      <c r="G193" s="255"/>
      <c r="H193" s="258">
        <v>1807.344</v>
      </c>
      <c r="I193" s="259"/>
      <c r="J193" s="255"/>
      <c r="K193" s="255"/>
      <c r="L193" s="260"/>
      <c r="M193" s="261"/>
      <c r="N193" s="262"/>
      <c r="O193" s="262"/>
      <c r="P193" s="262"/>
      <c r="Q193" s="262"/>
      <c r="R193" s="262"/>
      <c r="S193" s="262"/>
      <c r="T193" s="263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T193" s="264" t="s">
        <v>134</v>
      </c>
      <c r="AU193" s="264" t="s">
        <v>83</v>
      </c>
      <c r="AV193" s="15" t="s">
        <v>132</v>
      </c>
      <c r="AW193" s="15" t="s">
        <v>30</v>
      </c>
      <c r="AX193" s="15" t="s">
        <v>81</v>
      </c>
      <c r="AY193" s="264" t="s">
        <v>125</v>
      </c>
    </row>
    <row r="194" spans="1:65" s="2" customFormat="1" ht="37.8" customHeight="1">
      <c r="A194" s="39"/>
      <c r="B194" s="40"/>
      <c r="C194" s="219" t="s">
        <v>251</v>
      </c>
      <c r="D194" s="219" t="s">
        <v>127</v>
      </c>
      <c r="E194" s="220" t="s">
        <v>401</v>
      </c>
      <c r="F194" s="221" t="s">
        <v>402</v>
      </c>
      <c r="G194" s="222" t="s">
        <v>275</v>
      </c>
      <c r="H194" s="223">
        <v>416.52</v>
      </c>
      <c r="I194" s="224"/>
      <c r="J194" s="225">
        <f>ROUND(I194*H194,2)</f>
        <v>0</v>
      </c>
      <c r="K194" s="221" t="s">
        <v>131</v>
      </c>
      <c r="L194" s="45"/>
      <c r="M194" s="226" t="s">
        <v>1</v>
      </c>
      <c r="N194" s="227" t="s">
        <v>38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132</v>
      </c>
      <c r="AT194" s="230" t="s">
        <v>127</v>
      </c>
      <c r="AU194" s="230" t="s">
        <v>83</v>
      </c>
      <c r="AY194" s="18" t="s">
        <v>125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81</v>
      </c>
      <c r="BK194" s="231">
        <f>ROUND(I194*H194,2)</f>
        <v>0</v>
      </c>
      <c r="BL194" s="18" t="s">
        <v>132</v>
      </c>
      <c r="BM194" s="230" t="s">
        <v>403</v>
      </c>
    </row>
    <row r="195" spans="1:51" s="14" customFormat="1" ht="12">
      <c r="A195" s="14"/>
      <c r="B195" s="243"/>
      <c r="C195" s="244"/>
      <c r="D195" s="234" t="s">
        <v>134</v>
      </c>
      <c r="E195" s="245" t="s">
        <v>1</v>
      </c>
      <c r="F195" s="246" t="s">
        <v>404</v>
      </c>
      <c r="G195" s="244"/>
      <c r="H195" s="247">
        <v>208.26</v>
      </c>
      <c r="I195" s="248"/>
      <c r="J195" s="244"/>
      <c r="K195" s="244"/>
      <c r="L195" s="249"/>
      <c r="M195" s="250"/>
      <c r="N195" s="251"/>
      <c r="O195" s="251"/>
      <c r="P195" s="251"/>
      <c r="Q195" s="251"/>
      <c r="R195" s="251"/>
      <c r="S195" s="251"/>
      <c r="T195" s="252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3" t="s">
        <v>134</v>
      </c>
      <c r="AU195" s="253" t="s">
        <v>83</v>
      </c>
      <c r="AV195" s="14" t="s">
        <v>83</v>
      </c>
      <c r="AW195" s="14" t="s">
        <v>30</v>
      </c>
      <c r="AX195" s="14" t="s">
        <v>73</v>
      </c>
      <c r="AY195" s="253" t="s">
        <v>125</v>
      </c>
    </row>
    <row r="196" spans="1:51" s="14" customFormat="1" ht="12">
      <c r="A196" s="14"/>
      <c r="B196" s="243"/>
      <c r="C196" s="244"/>
      <c r="D196" s="234" t="s">
        <v>134</v>
      </c>
      <c r="E196" s="245" t="s">
        <v>1</v>
      </c>
      <c r="F196" s="246" t="s">
        <v>405</v>
      </c>
      <c r="G196" s="244"/>
      <c r="H196" s="247">
        <v>208.26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134</v>
      </c>
      <c r="AU196" s="253" t="s">
        <v>83</v>
      </c>
      <c r="AV196" s="14" t="s">
        <v>83</v>
      </c>
      <c r="AW196" s="14" t="s">
        <v>30</v>
      </c>
      <c r="AX196" s="14" t="s">
        <v>73</v>
      </c>
      <c r="AY196" s="253" t="s">
        <v>125</v>
      </c>
    </row>
    <row r="197" spans="1:51" s="15" customFormat="1" ht="12">
      <c r="A197" s="15"/>
      <c r="B197" s="254"/>
      <c r="C197" s="255"/>
      <c r="D197" s="234" t="s">
        <v>134</v>
      </c>
      <c r="E197" s="256" t="s">
        <v>1</v>
      </c>
      <c r="F197" s="257" t="s">
        <v>235</v>
      </c>
      <c r="G197" s="255"/>
      <c r="H197" s="258">
        <v>416.52</v>
      </c>
      <c r="I197" s="259"/>
      <c r="J197" s="255"/>
      <c r="K197" s="255"/>
      <c r="L197" s="260"/>
      <c r="M197" s="261"/>
      <c r="N197" s="262"/>
      <c r="O197" s="262"/>
      <c r="P197" s="262"/>
      <c r="Q197" s="262"/>
      <c r="R197" s="262"/>
      <c r="S197" s="262"/>
      <c r="T197" s="263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64" t="s">
        <v>134</v>
      </c>
      <c r="AU197" s="264" t="s">
        <v>83</v>
      </c>
      <c r="AV197" s="15" t="s">
        <v>132</v>
      </c>
      <c r="AW197" s="15" t="s">
        <v>30</v>
      </c>
      <c r="AX197" s="15" t="s">
        <v>81</v>
      </c>
      <c r="AY197" s="264" t="s">
        <v>125</v>
      </c>
    </row>
    <row r="198" spans="1:65" s="2" customFormat="1" ht="49.05" customHeight="1">
      <c r="A198" s="39"/>
      <c r="B198" s="40"/>
      <c r="C198" s="219" t="s">
        <v>260</v>
      </c>
      <c r="D198" s="219" t="s">
        <v>127</v>
      </c>
      <c r="E198" s="220" t="s">
        <v>406</v>
      </c>
      <c r="F198" s="221" t="s">
        <v>407</v>
      </c>
      <c r="G198" s="222" t="s">
        <v>275</v>
      </c>
      <c r="H198" s="223">
        <v>3749.74</v>
      </c>
      <c r="I198" s="224"/>
      <c r="J198" s="225">
        <f>ROUND(I198*H198,2)</f>
        <v>0</v>
      </c>
      <c r="K198" s="221" t="s">
        <v>131</v>
      </c>
      <c r="L198" s="45"/>
      <c r="M198" s="226" t="s">
        <v>1</v>
      </c>
      <c r="N198" s="227" t="s">
        <v>38</v>
      </c>
      <c r="O198" s="92"/>
      <c r="P198" s="228">
        <f>O198*H198</f>
        <v>0</v>
      </c>
      <c r="Q198" s="228">
        <v>0</v>
      </c>
      <c r="R198" s="228">
        <f>Q198*H198</f>
        <v>0</v>
      </c>
      <c r="S198" s="228">
        <v>0</v>
      </c>
      <c r="T198" s="229">
        <f>S198*H198</f>
        <v>0</v>
      </c>
      <c r="U198" s="39"/>
      <c r="V198" s="39"/>
      <c r="W198" s="39"/>
      <c r="X198" s="39"/>
      <c r="Y198" s="39"/>
      <c r="Z198" s="39"/>
      <c r="AA198" s="39"/>
      <c r="AB198" s="39"/>
      <c r="AC198" s="39"/>
      <c r="AD198" s="39"/>
      <c r="AE198" s="39"/>
      <c r="AR198" s="230" t="s">
        <v>132</v>
      </c>
      <c r="AT198" s="230" t="s">
        <v>127</v>
      </c>
      <c r="AU198" s="230" t="s">
        <v>83</v>
      </c>
      <c r="AY198" s="18" t="s">
        <v>125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8" t="s">
        <v>81</v>
      </c>
      <c r="BK198" s="231">
        <f>ROUND(I198*H198,2)</f>
        <v>0</v>
      </c>
      <c r="BL198" s="18" t="s">
        <v>132</v>
      </c>
      <c r="BM198" s="230" t="s">
        <v>408</v>
      </c>
    </row>
    <row r="199" spans="1:51" s="13" customFormat="1" ht="12">
      <c r="A199" s="13"/>
      <c r="B199" s="232"/>
      <c r="C199" s="233"/>
      <c r="D199" s="234" t="s">
        <v>134</v>
      </c>
      <c r="E199" s="235" t="s">
        <v>1</v>
      </c>
      <c r="F199" s="236" t="s">
        <v>409</v>
      </c>
      <c r="G199" s="233"/>
      <c r="H199" s="235" t="s">
        <v>1</v>
      </c>
      <c r="I199" s="237"/>
      <c r="J199" s="233"/>
      <c r="K199" s="233"/>
      <c r="L199" s="238"/>
      <c r="M199" s="239"/>
      <c r="N199" s="240"/>
      <c r="O199" s="240"/>
      <c r="P199" s="240"/>
      <c r="Q199" s="240"/>
      <c r="R199" s="240"/>
      <c r="S199" s="240"/>
      <c r="T199" s="241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T199" s="242" t="s">
        <v>134</v>
      </c>
      <c r="AU199" s="242" t="s">
        <v>83</v>
      </c>
      <c r="AV199" s="13" t="s">
        <v>81</v>
      </c>
      <c r="AW199" s="13" t="s">
        <v>30</v>
      </c>
      <c r="AX199" s="13" t="s">
        <v>73</v>
      </c>
      <c r="AY199" s="242" t="s">
        <v>125</v>
      </c>
    </row>
    <row r="200" spans="1:51" s="14" customFormat="1" ht="12">
      <c r="A200" s="14"/>
      <c r="B200" s="243"/>
      <c r="C200" s="244"/>
      <c r="D200" s="234" t="s">
        <v>134</v>
      </c>
      <c r="E200" s="245" t="s">
        <v>1</v>
      </c>
      <c r="F200" s="246" t="s">
        <v>410</v>
      </c>
      <c r="G200" s="244"/>
      <c r="H200" s="247">
        <v>193.107</v>
      </c>
      <c r="I200" s="248"/>
      <c r="J200" s="244"/>
      <c r="K200" s="244"/>
      <c r="L200" s="249"/>
      <c r="M200" s="250"/>
      <c r="N200" s="251"/>
      <c r="O200" s="251"/>
      <c r="P200" s="251"/>
      <c r="Q200" s="251"/>
      <c r="R200" s="251"/>
      <c r="S200" s="251"/>
      <c r="T200" s="252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3" t="s">
        <v>134</v>
      </c>
      <c r="AU200" s="253" t="s">
        <v>83</v>
      </c>
      <c r="AV200" s="14" t="s">
        <v>83</v>
      </c>
      <c r="AW200" s="14" t="s">
        <v>30</v>
      </c>
      <c r="AX200" s="14" t="s">
        <v>73</v>
      </c>
      <c r="AY200" s="253" t="s">
        <v>125</v>
      </c>
    </row>
    <row r="201" spans="1:51" s="14" customFormat="1" ht="12">
      <c r="A201" s="14"/>
      <c r="B201" s="243"/>
      <c r="C201" s="244"/>
      <c r="D201" s="234" t="s">
        <v>134</v>
      </c>
      <c r="E201" s="245" t="s">
        <v>1</v>
      </c>
      <c r="F201" s="246" t="s">
        <v>302</v>
      </c>
      <c r="G201" s="244"/>
      <c r="H201" s="247">
        <v>769.3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134</v>
      </c>
      <c r="AU201" s="253" t="s">
        <v>83</v>
      </c>
      <c r="AV201" s="14" t="s">
        <v>83</v>
      </c>
      <c r="AW201" s="14" t="s">
        <v>30</v>
      </c>
      <c r="AX201" s="14" t="s">
        <v>73</v>
      </c>
      <c r="AY201" s="253" t="s">
        <v>125</v>
      </c>
    </row>
    <row r="202" spans="1:51" s="14" customFormat="1" ht="12">
      <c r="A202" s="14"/>
      <c r="B202" s="243"/>
      <c r="C202" s="244"/>
      <c r="D202" s="234" t="s">
        <v>134</v>
      </c>
      <c r="E202" s="245" t="s">
        <v>1</v>
      </c>
      <c r="F202" s="246" t="s">
        <v>411</v>
      </c>
      <c r="G202" s="244"/>
      <c r="H202" s="247">
        <v>559.68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134</v>
      </c>
      <c r="AU202" s="253" t="s">
        <v>83</v>
      </c>
      <c r="AV202" s="14" t="s">
        <v>83</v>
      </c>
      <c r="AW202" s="14" t="s">
        <v>30</v>
      </c>
      <c r="AX202" s="14" t="s">
        <v>73</v>
      </c>
      <c r="AY202" s="253" t="s">
        <v>125</v>
      </c>
    </row>
    <row r="203" spans="1:51" s="14" customFormat="1" ht="12">
      <c r="A203" s="14"/>
      <c r="B203" s="243"/>
      <c r="C203" s="244"/>
      <c r="D203" s="234" t="s">
        <v>134</v>
      </c>
      <c r="E203" s="245" t="s">
        <v>1</v>
      </c>
      <c r="F203" s="246" t="s">
        <v>305</v>
      </c>
      <c r="G203" s="244"/>
      <c r="H203" s="247">
        <v>753.7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134</v>
      </c>
      <c r="AU203" s="253" t="s">
        <v>83</v>
      </c>
      <c r="AV203" s="14" t="s">
        <v>83</v>
      </c>
      <c r="AW203" s="14" t="s">
        <v>30</v>
      </c>
      <c r="AX203" s="14" t="s">
        <v>73</v>
      </c>
      <c r="AY203" s="253" t="s">
        <v>125</v>
      </c>
    </row>
    <row r="204" spans="1:51" s="14" customFormat="1" ht="12">
      <c r="A204" s="14"/>
      <c r="B204" s="243"/>
      <c r="C204" s="244"/>
      <c r="D204" s="234" t="s">
        <v>134</v>
      </c>
      <c r="E204" s="245" t="s">
        <v>1</v>
      </c>
      <c r="F204" s="246" t="s">
        <v>412</v>
      </c>
      <c r="G204" s="244"/>
      <c r="H204" s="247">
        <v>146.4</v>
      </c>
      <c r="I204" s="248"/>
      <c r="J204" s="244"/>
      <c r="K204" s="244"/>
      <c r="L204" s="249"/>
      <c r="M204" s="250"/>
      <c r="N204" s="251"/>
      <c r="O204" s="251"/>
      <c r="P204" s="251"/>
      <c r="Q204" s="251"/>
      <c r="R204" s="251"/>
      <c r="S204" s="251"/>
      <c r="T204" s="252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3" t="s">
        <v>134</v>
      </c>
      <c r="AU204" s="253" t="s">
        <v>83</v>
      </c>
      <c r="AV204" s="14" t="s">
        <v>83</v>
      </c>
      <c r="AW204" s="14" t="s">
        <v>30</v>
      </c>
      <c r="AX204" s="14" t="s">
        <v>73</v>
      </c>
      <c r="AY204" s="253" t="s">
        <v>125</v>
      </c>
    </row>
    <row r="205" spans="1:51" s="14" customFormat="1" ht="12">
      <c r="A205" s="14"/>
      <c r="B205" s="243"/>
      <c r="C205" s="244"/>
      <c r="D205" s="234" t="s">
        <v>134</v>
      </c>
      <c r="E205" s="245" t="s">
        <v>1</v>
      </c>
      <c r="F205" s="246" t="s">
        <v>290</v>
      </c>
      <c r="G205" s="244"/>
      <c r="H205" s="247">
        <v>32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134</v>
      </c>
      <c r="AU205" s="253" t="s">
        <v>83</v>
      </c>
      <c r="AV205" s="14" t="s">
        <v>83</v>
      </c>
      <c r="AW205" s="14" t="s">
        <v>30</v>
      </c>
      <c r="AX205" s="14" t="s">
        <v>73</v>
      </c>
      <c r="AY205" s="253" t="s">
        <v>125</v>
      </c>
    </row>
    <row r="206" spans="1:51" s="14" customFormat="1" ht="12">
      <c r="A206" s="14"/>
      <c r="B206" s="243"/>
      <c r="C206" s="244"/>
      <c r="D206" s="234" t="s">
        <v>134</v>
      </c>
      <c r="E206" s="245" t="s">
        <v>1</v>
      </c>
      <c r="F206" s="246" t="s">
        <v>294</v>
      </c>
      <c r="G206" s="244"/>
      <c r="H206" s="247">
        <v>6.353</v>
      </c>
      <c r="I206" s="248"/>
      <c r="J206" s="244"/>
      <c r="K206" s="244"/>
      <c r="L206" s="249"/>
      <c r="M206" s="250"/>
      <c r="N206" s="251"/>
      <c r="O206" s="251"/>
      <c r="P206" s="251"/>
      <c r="Q206" s="251"/>
      <c r="R206" s="251"/>
      <c r="S206" s="251"/>
      <c r="T206" s="252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3" t="s">
        <v>134</v>
      </c>
      <c r="AU206" s="253" t="s">
        <v>83</v>
      </c>
      <c r="AV206" s="14" t="s">
        <v>83</v>
      </c>
      <c r="AW206" s="14" t="s">
        <v>30</v>
      </c>
      <c r="AX206" s="14" t="s">
        <v>73</v>
      </c>
      <c r="AY206" s="253" t="s">
        <v>125</v>
      </c>
    </row>
    <row r="207" spans="1:51" s="13" customFormat="1" ht="12">
      <c r="A207" s="13"/>
      <c r="B207" s="232"/>
      <c r="C207" s="233"/>
      <c r="D207" s="234" t="s">
        <v>134</v>
      </c>
      <c r="E207" s="235" t="s">
        <v>1</v>
      </c>
      <c r="F207" s="236" t="s">
        <v>413</v>
      </c>
      <c r="G207" s="233"/>
      <c r="H207" s="235" t="s">
        <v>1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134</v>
      </c>
      <c r="AU207" s="242" t="s">
        <v>83</v>
      </c>
      <c r="AV207" s="13" t="s">
        <v>81</v>
      </c>
      <c r="AW207" s="13" t="s">
        <v>30</v>
      </c>
      <c r="AX207" s="13" t="s">
        <v>73</v>
      </c>
      <c r="AY207" s="242" t="s">
        <v>125</v>
      </c>
    </row>
    <row r="208" spans="1:51" s="14" customFormat="1" ht="12">
      <c r="A208" s="14"/>
      <c r="B208" s="243"/>
      <c r="C208" s="244"/>
      <c r="D208" s="234" t="s">
        <v>134</v>
      </c>
      <c r="E208" s="245" t="s">
        <v>1</v>
      </c>
      <c r="F208" s="246" t="s">
        <v>279</v>
      </c>
      <c r="G208" s="244"/>
      <c r="H208" s="247">
        <v>1289.2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134</v>
      </c>
      <c r="AU208" s="253" t="s">
        <v>83</v>
      </c>
      <c r="AV208" s="14" t="s">
        <v>83</v>
      </c>
      <c r="AW208" s="14" t="s">
        <v>30</v>
      </c>
      <c r="AX208" s="14" t="s">
        <v>73</v>
      </c>
      <c r="AY208" s="253" t="s">
        <v>125</v>
      </c>
    </row>
    <row r="209" spans="1:51" s="15" customFormat="1" ht="12">
      <c r="A209" s="15"/>
      <c r="B209" s="254"/>
      <c r="C209" s="255"/>
      <c r="D209" s="234" t="s">
        <v>134</v>
      </c>
      <c r="E209" s="256" t="s">
        <v>1</v>
      </c>
      <c r="F209" s="257" t="s">
        <v>235</v>
      </c>
      <c r="G209" s="255"/>
      <c r="H209" s="258">
        <v>3749.74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4" t="s">
        <v>134</v>
      </c>
      <c r="AU209" s="264" t="s">
        <v>83</v>
      </c>
      <c r="AV209" s="15" t="s">
        <v>132</v>
      </c>
      <c r="AW209" s="15" t="s">
        <v>30</v>
      </c>
      <c r="AX209" s="15" t="s">
        <v>81</v>
      </c>
      <c r="AY209" s="264" t="s">
        <v>125</v>
      </c>
    </row>
    <row r="210" spans="1:65" s="2" customFormat="1" ht="62.7" customHeight="1">
      <c r="A210" s="39"/>
      <c r="B210" s="40"/>
      <c r="C210" s="219" t="s">
        <v>414</v>
      </c>
      <c r="D210" s="219" t="s">
        <v>127</v>
      </c>
      <c r="E210" s="220" t="s">
        <v>415</v>
      </c>
      <c r="F210" s="221" t="s">
        <v>416</v>
      </c>
      <c r="G210" s="222" t="s">
        <v>275</v>
      </c>
      <c r="H210" s="223">
        <v>12672.848</v>
      </c>
      <c r="I210" s="224"/>
      <c r="J210" s="225">
        <f>ROUND(I210*H210,2)</f>
        <v>0</v>
      </c>
      <c r="K210" s="221" t="s">
        <v>131</v>
      </c>
      <c r="L210" s="45"/>
      <c r="M210" s="226" t="s">
        <v>1</v>
      </c>
      <c r="N210" s="227" t="s">
        <v>38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132</v>
      </c>
      <c r="AT210" s="230" t="s">
        <v>127</v>
      </c>
      <c r="AU210" s="230" t="s">
        <v>83</v>
      </c>
      <c r="AY210" s="18" t="s">
        <v>125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81</v>
      </c>
      <c r="BK210" s="231">
        <f>ROUND(I210*H210,2)</f>
        <v>0</v>
      </c>
      <c r="BL210" s="18" t="s">
        <v>132</v>
      </c>
      <c r="BM210" s="230" t="s">
        <v>417</v>
      </c>
    </row>
    <row r="211" spans="1:51" s="13" customFormat="1" ht="12">
      <c r="A211" s="13"/>
      <c r="B211" s="232"/>
      <c r="C211" s="233"/>
      <c r="D211" s="234" t="s">
        <v>134</v>
      </c>
      <c r="E211" s="235" t="s">
        <v>1</v>
      </c>
      <c r="F211" s="236" t="s">
        <v>418</v>
      </c>
      <c r="G211" s="233"/>
      <c r="H211" s="235" t="s">
        <v>1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134</v>
      </c>
      <c r="AU211" s="242" t="s">
        <v>83</v>
      </c>
      <c r="AV211" s="13" t="s">
        <v>81</v>
      </c>
      <c r="AW211" s="13" t="s">
        <v>30</v>
      </c>
      <c r="AX211" s="13" t="s">
        <v>73</v>
      </c>
      <c r="AY211" s="242" t="s">
        <v>125</v>
      </c>
    </row>
    <row r="212" spans="1:51" s="14" customFormat="1" ht="12">
      <c r="A212" s="14"/>
      <c r="B212" s="243"/>
      <c r="C212" s="244"/>
      <c r="D212" s="234" t="s">
        <v>134</v>
      </c>
      <c r="E212" s="245" t="s">
        <v>1</v>
      </c>
      <c r="F212" s="246" t="s">
        <v>305</v>
      </c>
      <c r="G212" s="244"/>
      <c r="H212" s="247">
        <v>753.7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134</v>
      </c>
      <c r="AU212" s="253" t="s">
        <v>83</v>
      </c>
      <c r="AV212" s="14" t="s">
        <v>83</v>
      </c>
      <c r="AW212" s="14" t="s">
        <v>30</v>
      </c>
      <c r="AX212" s="14" t="s">
        <v>73</v>
      </c>
      <c r="AY212" s="253" t="s">
        <v>125</v>
      </c>
    </row>
    <row r="213" spans="1:51" s="14" customFormat="1" ht="12">
      <c r="A213" s="14"/>
      <c r="B213" s="243"/>
      <c r="C213" s="244"/>
      <c r="D213" s="234" t="s">
        <v>134</v>
      </c>
      <c r="E213" s="245" t="s">
        <v>1</v>
      </c>
      <c r="F213" s="246" t="s">
        <v>290</v>
      </c>
      <c r="G213" s="244"/>
      <c r="H213" s="247">
        <v>32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134</v>
      </c>
      <c r="AU213" s="253" t="s">
        <v>83</v>
      </c>
      <c r="AV213" s="14" t="s">
        <v>83</v>
      </c>
      <c r="AW213" s="14" t="s">
        <v>30</v>
      </c>
      <c r="AX213" s="14" t="s">
        <v>73</v>
      </c>
      <c r="AY213" s="253" t="s">
        <v>125</v>
      </c>
    </row>
    <row r="214" spans="1:51" s="14" customFormat="1" ht="12">
      <c r="A214" s="14"/>
      <c r="B214" s="243"/>
      <c r="C214" s="244"/>
      <c r="D214" s="234" t="s">
        <v>134</v>
      </c>
      <c r="E214" s="245" t="s">
        <v>1</v>
      </c>
      <c r="F214" s="246" t="s">
        <v>294</v>
      </c>
      <c r="G214" s="244"/>
      <c r="H214" s="247">
        <v>6.353</v>
      </c>
      <c r="I214" s="248"/>
      <c r="J214" s="244"/>
      <c r="K214" s="244"/>
      <c r="L214" s="249"/>
      <c r="M214" s="250"/>
      <c r="N214" s="251"/>
      <c r="O214" s="251"/>
      <c r="P214" s="251"/>
      <c r="Q214" s="251"/>
      <c r="R214" s="251"/>
      <c r="S214" s="251"/>
      <c r="T214" s="252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3" t="s">
        <v>134</v>
      </c>
      <c r="AU214" s="253" t="s">
        <v>83</v>
      </c>
      <c r="AV214" s="14" t="s">
        <v>83</v>
      </c>
      <c r="AW214" s="14" t="s">
        <v>30</v>
      </c>
      <c r="AX214" s="14" t="s">
        <v>73</v>
      </c>
      <c r="AY214" s="253" t="s">
        <v>125</v>
      </c>
    </row>
    <row r="215" spans="1:51" s="15" customFormat="1" ht="12">
      <c r="A215" s="15"/>
      <c r="B215" s="254"/>
      <c r="C215" s="255"/>
      <c r="D215" s="234" t="s">
        <v>134</v>
      </c>
      <c r="E215" s="256" t="s">
        <v>1</v>
      </c>
      <c r="F215" s="257" t="s">
        <v>235</v>
      </c>
      <c r="G215" s="255"/>
      <c r="H215" s="258">
        <v>792.053</v>
      </c>
      <c r="I215" s="259"/>
      <c r="J215" s="255"/>
      <c r="K215" s="255"/>
      <c r="L215" s="260"/>
      <c r="M215" s="261"/>
      <c r="N215" s="262"/>
      <c r="O215" s="262"/>
      <c r="P215" s="262"/>
      <c r="Q215" s="262"/>
      <c r="R215" s="262"/>
      <c r="S215" s="262"/>
      <c r="T215" s="263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15"/>
      <c r="AT215" s="264" t="s">
        <v>134</v>
      </c>
      <c r="AU215" s="264" t="s">
        <v>83</v>
      </c>
      <c r="AV215" s="15" t="s">
        <v>132</v>
      </c>
      <c r="AW215" s="15" t="s">
        <v>30</v>
      </c>
      <c r="AX215" s="15" t="s">
        <v>81</v>
      </c>
      <c r="AY215" s="264" t="s">
        <v>125</v>
      </c>
    </row>
    <row r="216" spans="1:51" s="14" customFormat="1" ht="12">
      <c r="A216" s="14"/>
      <c r="B216" s="243"/>
      <c r="C216" s="244"/>
      <c r="D216" s="234" t="s">
        <v>134</v>
      </c>
      <c r="E216" s="244"/>
      <c r="F216" s="246" t="s">
        <v>419</v>
      </c>
      <c r="G216" s="244"/>
      <c r="H216" s="247">
        <v>12672.848</v>
      </c>
      <c r="I216" s="248"/>
      <c r="J216" s="244"/>
      <c r="K216" s="244"/>
      <c r="L216" s="249"/>
      <c r="M216" s="250"/>
      <c r="N216" s="251"/>
      <c r="O216" s="251"/>
      <c r="P216" s="251"/>
      <c r="Q216" s="251"/>
      <c r="R216" s="251"/>
      <c r="S216" s="251"/>
      <c r="T216" s="252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3" t="s">
        <v>134</v>
      </c>
      <c r="AU216" s="253" t="s">
        <v>83</v>
      </c>
      <c r="AV216" s="14" t="s">
        <v>83</v>
      </c>
      <c r="AW216" s="14" t="s">
        <v>4</v>
      </c>
      <c r="AX216" s="14" t="s">
        <v>81</v>
      </c>
      <c r="AY216" s="253" t="s">
        <v>125</v>
      </c>
    </row>
    <row r="217" spans="1:65" s="2" customFormat="1" ht="62.7" customHeight="1">
      <c r="A217" s="39"/>
      <c r="B217" s="40"/>
      <c r="C217" s="219" t="s">
        <v>420</v>
      </c>
      <c r="D217" s="219" t="s">
        <v>127</v>
      </c>
      <c r="E217" s="220" t="s">
        <v>421</v>
      </c>
      <c r="F217" s="221" t="s">
        <v>416</v>
      </c>
      <c r="G217" s="222" t="s">
        <v>275</v>
      </c>
      <c r="H217" s="223">
        <v>41712.175</v>
      </c>
      <c r="I217" s="224"/>
      <c r="J217" s="225">
        <f>ROUND(I217*H217,2)</f>
        <v>0</v>
      </c>
      <c r="K217" s="221" t="s">
        <v>1</v>
      </c>
      <c r="L217" s="45"/>
      <c r="M217" s="226" t="s">
        <v>1</v>
      </c>
      <c r="N217" s="227" t="s">
        <v>38</v>
      </c>
      <c r="O217" s="92"/>
      <c r="P217" s="228">
        <f>O217*H217</f>
        <v>0</v>
      </c>
      <c r="Q217" s="228">
        <v>0</v>
      </c>
      <c r="R217" s="228">
        <f>Q217*H217</f>
        <v>0</v>
      </c>
      <c r="S217" s="228">
        <v>0</v>
      </c>
      <c r="T217" s="229">
        <f>S217*H217</f>
        <v>0</v>
      </c>
      <c r="U217" s="39"/>
      <c r="V217" s="39"/>
      <c r="W217" s="39"/>
      <c r="X217" s="39"/>
      <c r="Y217" s="39"/>
      <c r="Z217" s="39"/>
      <c r="AA217" s="39"/>
      <c r="AB217" s="39"/>
      <c r="AC217" s="39"/>
      <c r="AD217" s="39"/>
      <c r="AE217" s="39"/>
      <c r="AR217" s="230" t="s">
        <v>132</v>
      </c>
      <c r="AT217" s="230" t="s">
        <v>127</v>
      </c>
      <c r="AU217" s="230" t="s">
        <v>83</v>
      </c>
      <c r="AY217" s="18" t="s">
        <v>125</v>
      </c>
      <c r="BE217" s="231">
        <f>IF(N217="základní",J217,0)</f>
        <v>0</v>
      </c>
      <c r="BF217" s="231">
        <f>IF(N217="snížená",J217,0)</f>
        <v>0</v>
      </c>
      <c r="BG217" s="231">
        <f>IF(N217="zákl. přenesená",J217,0)</f>
        <v>0</v>
      </c>
      <c r="BH217" s="231">
        <f>IF(N217="sníž. přenesená",J217,0)</f>
        <v>0</v>
      </c>
      <c r="BI217" s="231">
        <f>IF(N217="nulová",J217,0)</f>
        <v>0</v>
      </c>
      <c r="BJ217" s="18" t="s">
        <v>81</v>
      </c>
      <c r="BK217" s="231">
        <f>ROUND(I217*H217,2)</f>
        <v>0</v>
      </c>
      <c r="BL217" s="18" t="s">
        <v>132</v>
      </c>
      <c r="BM217" s="230" t="s">
        <v>422</v>
      </c>
    </row>
    <row r="218" spans="1:51" s="13" customFormat="1" ht="12">
      <c r="A218" s="13"/>
      <c r="B218" s="232"/>
      <c r="C218" s="233"/>
      <c r="D218" s="234" t="s">
        <v>134</v>
      </c>
      <c r="E218" s="235" t="s">
        <v>1</v>
      </c>
      <c r="F218" s="236" t="s">
        <v>423</v>
      </c>
      <c r="G218" s="233"/>
      <c r="H218" s="235" t="s">
        <v>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134</v>
      </c>
      <c r="AU218" s="242" t="s">
        <v>83</v>
      </c>
      <c r="AV218" s="13" t="s">
        <v>81</v>
      </c>
      <c r="AW218" s="13" t="s">
        <v>30</v>
      </c>
      <c r="AX218" s="13" t="s">
        <v>73</v>
      </c>
      <c r="AY218" s="242" t="s">
        <v>125</v>
      </c>
    </row>
    <row r="219" spans="1:51" s="14" customFormat="1" ht="12">
      <c r="A219" s="14"/>
      <c r="B219" s="243"/>
      <c r="C219" s="244"/>
      <c r="D219" s="234" t="s">
        <v>134</v>
      </c>
      <c r="E219" s="245" t="s">
        <v>1</v>
      </c>
      <c r="F219" s="246" t="s">
        <v>410</v>
      </c>
      <c r="G219" s="244"/>
      <c r="H219" s="247">
        <v>193.107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134</v>
      </c>
      <c r="AU219" s="253" t="s">
        <v>83</v>
      </c>
      <c r="AV219" s="14" t="s">
        <v>83</v>
      </c>
      <c r="AW219" s="14" t="s">
        <v>30</v>
      </c>
      <c r="AX219" s="14" t="s">
        <v>73</v>
      </c>
      <c r="AY219" s="253" t="s">
        <v>125</v>
      </c>
    </row>
    <row r="220" spans="1:51" s="14" customFormat="1" ht="12">
      <c r="A220" s="14"/>
      <c r="B220" s="243"/>
      <c r="C220" s="244"/>
      <c r="D220" s="234" t="s">
        <v>134</v>
      </c>
      <c r="E220" s="245" t="s">
        <v>1</v>
      </c>
      <c r="F220" s="246" t="s">
        <v>302</v>
      </c>
      <c r="G220" s="244"/>
      <c r="H220" s="247">
        <v>769.3</v>
      </c>
      <c r="I220" s="248"/>
      <c r="J220" s="244"/>
      <c r="K220" s="244"/>
      <c r="L220" s="249"/>
      <c r="M220" s="250"/>
      <c r="N220" s="251"/>
      <c r="O220" s="251"/>
      <c r="P220" s="251"/>
      <c r="Q220" s="251"/>
      <c r="R220" s="251"/>
      <c r="S220" s="251"/>
      <c r="T220" s="252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3" t="s">
        <v>134</v>
      </c>
      <c r="AU220" s="253" t="s">
        <v>83</v>
      </c>
      <c r="AV220" s="14" t="s">
        <v>83</v>
      </c>
      <c r="AW220" s="14" t="s">
        <v>30</v>
      </c>
      <c r="AX220" s="14" t="s">
        <v>73</v>
      </c>
      <c r="AY220" s="253" t="s">
        <v>125</v>
      </c>
    </row>
    <row r="221" spans="1:51" s="14" customFormat="1" ht="12">
      <c r="A221" s="14"/>
      <c r="B221" s="243"/>
      <c r="C221" s="244"/>
      <c r="D221" s="234" t="s">
        <v>134</v>
      </c>
      <c r="E221" s="245" t="s">
        <v>1</v>
      </c>
      <c r="F221" s="246" t="s">
        <v>412</v>
      </c>
      <c r="G221" s="244"/>
      <c r="H221" s="247">
        <v>146.4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134</v>
      </c>
      <c r="AU221" s="253" t="s">
        <v>83</v>
      </c>
      <c r="AV221" s="14" t="s">
        <v>83</v>
      </c>
      <c r="AW221" s="14" t="s">
        <v>30</v>
      </c>
      <c r="AX221" s="14" t="s">
        <v>73</v>
      </c>
      <c r="AY221" s="253" t="s">
        <v>125</v>
      </c>
    </row>
    <row r="222" spans="1:51" s="14" customFormat="1" ht="12">
      <c r="A222" s="14"/>
      <c r="B222" s="243"/>
      <c r="C222" s="244"/>
      <c r="D222" s="234" t="s">
        <v>134</v>
      </c>
      <c r="E222" s="245" t="s">
        <v>1</v>
      </c>
      <c r="F222" s="246" t="s">
        <v>411</v>
      </c>
      <c r="G222" s="244"/>
      <c r="H222" s="247">
        <v>559.68</v>
      </c>
      <c r="I222" s="248"/>
      <c r="J222" s="244"/>
      <c r="K222" s="244"/>
      <c r="L222" s="249"/>
      <c r="M222" s="250"/>
      <c r="N222" s="251"/>
      <c r="O222" s="251"/>
      <c r="P222" s="251"/>
      <c r="Q222" s="251"/>
      <c r="R222" s="251"/>
      <c r="S222" s="251"/>
      <c r="T222" s="252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3" t="s">
        <v>134</v>
      </c>
      <c r="AU222" s="253" t="s">
        <v>83</v>
      </c>
      <c r="AV222" s="14" t="s">
        <v>83</v>
      </c>
      <c r="AW222" s="14" t="s">
        <v>30</v>
      </c>
      <c r="AX222" s="14" t="s">
        <v>73</v>
      </c>
      <c r="AY222" s="253" t="s">
        <v>125</v>
      </c>
    </row>
    <row r="223" spans="1:51" s="15" customFormat="1" ht="12">
      <c r="A223" s="15"/>
      <c r="B223" s="254"/>
      <c r="C223" s="255"/>
      <c r="D223" s="234" t="s">
        <v>134</v>
      </c>
      <c r="E223" s="256" t="s">
        <v>1</v>
      </c>
      <c r="F223" s="257" t="s">
        <v>235</v>
      </c>
      <c r="G223" s="255"/>
      <c r="H223" s="258">
        <v>1668.487</v>
      </c>
      <c r="I223" s="259"/>
      <c r="J223" s="255"/>
      <c r="K223" s="255"/>
      <c r="L223" s="260"/>
      <c r="M223" s="261"/>
      <c r="N223" s="262"/>
      <c r="O223" s="262"/>
      <c r="P223" s="262"/>
      <c r="Q223" s="262"/>
      <c r="R223" s="262"/>
      <c r="S223" s="262"/>
      <c r="T223" s="263"/>
      <c r="U223" s="15"/>
      <c r="V223" s="15"/>
      <c r="W223" s="15"/>
      <c r="X223" s="15"/>
      <c r="Y223" s="15"/>
      <c r="Z223" s="15"/>
      <c r="AA223" s="15"/>
      <c r="AB223" s="15"/>
      <c r="AC223" s="15"/>
      <c r="AD223" s="15"/>
      <c r="AE223" s="15"/>
      <c r="AT223" s="264" t="s">
        <v>134</v>
      </c>
      <c r="AU223" s="264" t="s">
        <v>83</v>
      </c>
      <c r="AV223" s="15" t="s">
        <v>132</v>
      </c>
      <c r="AW223" s="15" t="s">
        <v>30</v>
      </c>
      <c r="AX223" s="15" t="s">
        <v>81</v>
      </c>
      <c r="AY223" s="264" t="s">
        <v>125</v>
      </c>
    </row>
    <row r="224" spans="1:51" s="14" customFormat="1" ht="12">
      <c r="A224" s="14"/>
      <c r="B224" s="243"/>
      <c r="C224" s="244"/>
      <c r="D224" s="234" t="s">
        <v>134</v>
      </c>
      <c r="E224" s="244"/>
      <c r="F224" s="246" t="s">
        <v>424</v>
      </c>
      <c r="G224" s="244"/>
      <c r="H224" s="247">
        <v>41712.175</v>
      </c>
      <c r="I224" s="248"/>
      <c r="J224" s="244"/>
      <c r="K224" s="244"/>
      <c r="L224" s="249"/>
      <c r="M224" s="250"/>
      <c r="N224" s="251"/>
      <c r="O224" s="251"/>
      <c r="P224" s="251"/>
      <c r="Q224" s="251"/>
      <c r="R224" s="251"/>
      <c r="S224" s="251"/>
      <c r="T224" s="252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3" t="s">
        <v>134</v>
      </c>
      <c r="AU224" s="253" t="s">
        <v>83</v>
      </c>
      <c r="AV224" s="14" t="s">
        <v>83</v>
      </c>
      <c r="AW224" s="14" t="s">
        <v>4</v>
      </c>
      <c r="AX224" s="14" t="s">
        <v>81</v>
      </c>
      <c r="AY224" s="253" t="s">
        <v>125</v>
      </c>
    </row>
    <row r="225" spans="1:65" s="2" customFormat="1" ht="49.05" customHeight="1">
      <c r="A225" s="39"/>
      <c r="B225" s="40"/>
      <c r="C225" s="219" t="s">
        <v>425</v>
      </c>
      <c r="D225" s="219" t="s">
        <v>127</v>
      </c>
      <c r="E225" s="220" t="s">
        <v>426</v>
      </c>
      <c r="F225" s="221" t="s">
        <v>427</v>
      </c>
      <c r="G225" s="222" t="s">
        <v>275</v>
      </c>
      <c r="H225" s="223">
        <v>914.496</v>
      </c>
      <c r="I225" s="224"/>
      <c r="J225" s="225">
        <f>ROUND(I225*H225,2)</f>
        <v>0</v>
      </c>
      <c r="K225" s="221" t="s">
        <v>131</v>
      </c>
      <c r="L225" s="45"/>
      <c r="M225" s="226" t="s">
        <v>1</v>
      </c>
      <c r="N225" s="227" t="s">
        <v>38</v>
      </c>
      <c r="O225" s="92"/>
      <c r="P225" s="228">
        <f>O225*H225</f>
        <v>0</v>
      </c>
      <c r="Q225" s="228">
        <v>0</v>
      </c>
      <c r="R225" s="228">
        <f>Q225*H225</f>
        <v>0</v>
      </c>
      <c r="S225" s="228">
        <v>0</v>
      </c>
      <c r="T225" s="229">
        <f>S225*H225</f>
        <v>0</v>
      </c>
      <c r="U225" s="39"/>
      <c r="V225" s="39"/>
      <c r="W225" s="39"/>
      <c r="X225" s="39"/>
      <c r="Y225" s="39"/>
      <c r="Z225" s="39"/>
      <c r="AA225" s="39"/>
      <c r="AB225" s="39"/>
      <c r="AC225" s="39"/>
      <c r="AD225" s="39"/>
      <c r="AE225" s="39"/>
      <c r="AR225" s="230" t="s">
        <v>132</v>
      </c>
      <c r="AT225" s="230" t="s">
        <v>127</v>
      </c>
      <c r="AU225" s="230" t="s">
        <v>83</v>
      </c>
      <c r="AY225" s="18" t="s">
        <v>125</v>
      </c>
      <c r="BE225" s="231">
        <f>IF(N225="základní",J225,0)</f>
        <v>0</v>
      </c>
      <c r="BF225" s="231">
        <f>IF(N225="snížená",J225,0)</f>
        <v>0</v>
      </c>
      <c r="BG225" s="231">
        <f>IF(N225="zákl. přenesená",J225,0)</f>
        <v>0</v>
      </c>
      <c r="BH225" s="231">
        <f>IF(N225="sníž. přenesená",J225,0)</f>
        <v>0</v>
      </c>
      <c r="BI225" s="231">
        <f>IF(N225="nulová",J225,0)</f>
        <v>0</v>
      </c>
      <c r="BJ225" s="18" t="s">
        <v>81</v>
      </c>
      <c r="BK225" s="231">
        <f>ROUND(I225*H225,2)</f>
        <v>0</v>
      </c>
      <c r="BL225" s="18" t="s">
        <v>132</v>
      </c>
      <c r="BM225" s="230" t="s">
        <v>428</v>
      </c>
    </row>
    <row r="226" spans="1:51" s="14" customFormat="1" ht="12">
      <c r="A226" s="14"/>
      <c r="B226" s="243"/>
      <c r="C226" s="244"/>
      <c r="D226" s="234" t="s">
        <v>134</v>
      </c>
      <c r="E226" s="245" t="s">
        <v>1</v>
      </c>
      <c r="F226" s="246" t="s">
        <v>429</v>
      </c>
      <c r="G226" s="244"/>
      <c r="H226" s="247">
        <v>774.576</v>
      </c>
      <c r="I226" s="248"/>
      <c r="J226" s="244"/>
      <c r="K226" s="244"/>
      <c r="L226" s="249"/>
      <c r="M226" s="250"/>
      <c r="N226" s="251"/>
      <c r="O226" s="251"/>
      <c r="P226" s="251"/>
      <c r="Q226" s="251"/>
      <c r="R226" s="251"/>
      <c r="S226" s="251"/>
      <c r="T226" s="252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3" t="s">
        <v>134</v>
      </c>
      <c r="AU226" s="253" t="s">
        <v>83</v>
      </c>
      <c r="AV226" s="14" t="s">
        <v>83</v>
      </c>
      <c r="AW226" s="14" t="s">
        <v>30</v>
      </c>
      <c r="AX226" s="14" t="s">
        <v>73</v>
      </c>
      <c r="AY226" s="253" t="s">
        <v>125</v>
      </c>
    </row>
    <row r="227" spans="1:51" s="14" customFormat="1" ht="12">
      <c r="A227" s="14"/>
      <c r="B227" s="243"/>
      <c r="C227" s="244"/>
      <c r="D227" s="234" t="s">
        <v>134</v>
      </c>
      <c r="E227" s="245" t="s">
        <v>1</v>
      </c>
      <c r="F227" s="246" t="s">
        <v>430</v>
      </c>
      <c r="G227" s="244"/>
      <c r="H227" s="247">
        <v>139.92</v>
      </c>
      <c r="I227" s="248"/>
      <c r="J227" s="244"/>
      <c r="K227" s="244"/>
      <c r="L227" s="249"/>
      <c r="M227" s="250"/>
      <c r="N227" s="251"/>
      <c r="O227" s="251"/>
      <c r="P227" s="251"/>
      <c r="Q227" s="251"/>
      <c r="R227" s="251"/>
      <c r="S227" s="251"/>
      <c r="T227" s="252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3" t="s">
        <v>134</v>
      </c>
      <c r="AU227" s="253" t="s">
        <v>83</v>
      </c>
      <c r="AV227" s="14" t="s">
        <v>83</v>
      </c>
      <c r="AW227" s="14" t="s">
        <v>30</v>
      </c>
      <c r="AX227" s="14" t="s">
        <v>73</v>
      </c>
      <c r="AY227" s="253" t="s">
        <v>125</v>
      </c>
    </row>
    <row r="228" spans="1:51" s="15" customFormat="1" ht="12">
      <c r="A228" s="15"/>
      <c r="B228" s="254"/>
      <c r="C228" s="255"/>
      <c r="D228" s="234" t="s">
        <v>134</v>
      </c>
      <c r="E228" s="256" t="s">
        <v>1</v>
      </c>
      <c r="F228" s="257" t="s">
        <v>235</v>
      </c>
      <c r="G228" s="255"/>
      <c r="H228" s="258">
        <v>914.496</v>
      </c>
      <c r="I228" s="259"/>
      <c r="J228" s="255"/>
      <c r="K228" s="255"/>
      <c r="L228" s="260"/>
      <c r="M228" s="261"/>
      <c r="N228" s="262"/>
      <c r="O228" s="262"/>
      <c r="P228" s="262"/>
      <c r="Q228" s="262"/>
      <c r="R228" s="262"/>
      <c r="S228" s="262"/>
      <c r="T228" s="263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64" t="s">
        <v>134</v>
      </c>
      <c r="AU228" s="264" t="s">
        <v>83</v>
      </c>
      <c r="AV228" s="15" t="s">
        <v>132</v>
      </c>
      <c r="AW228" s="15" t="s">
        <v>30</v>
      </c>
      <c r="AX228" s="15" t="s">
        <v>81</v>
      </c>
      <c r="AY228" s="264" t="s">
        <v>125</v>
      </c>
    </row>
    <row r="229" spans="1:65" s="2" customFormat="1" ht="62.7" customHeight="1">
      <c r="A229" s="39"/>
      <c r="B229" s="40"/>
      <c r="C229" s="219" t="s">
        <v>431</v>
      </c>
      <c r="D229" s="219" t="s">
        <v>127</v>
      </c>
      <c r="E229" s="220" t="s">
        <v>432</v>
      </c>
      <c r="F229" s="221" t="s">
        <v>433</v>
      </c>
      <c r="G229" s="222" t="s">
        <v>275</v>
      </c>
      <c r="H229" s="223">
        <v>22862.4</v>
      </c>
      <c r="I229" s="224"/>
      <c r="J229" s="225">
        <f>ROUND(I229*H229,2)</f>
        <v>0</v>
      </c>
      <c r="K229" s="221" t="s">
        <v>131</v>
      </c>
      <c r="L229" s="45"/>
      <c r="M229" s="226" t="s">
        <v>1</v>
      </c>
      <c r="N229" s="227" t="s">
        <v>38</v>
      </c>
      <c r="O229" s="92"/>
      <c r="P229" s="228">
        <f>O229*H229</f>
        <v>0</v>
      </c>
      <c r="Q229" s="228">
        <v>0</v>
      </c>
      <c r="R229" s="228">
        <f>Q229*H229</f>
        <v>0</v>
      </c>
      <c r="S229" s="228">
        <v>0</v>
      </c>
      <c r="T229" s="229">
        <f>S229*H229</f>
        <v>0</v>
      </c>
      <c r="U229" s="39"/>
      <c r="V229" s="39"/>
      <c r="W229" s="39"/>
      <c r="X229" s="39"/>
      <c r="Y229" s="39"/>
      <c r="Z229" s="39"/>
      <c r="AA229" s="39"/>
      <c r="AB229" s="39"/>
      <c r="AC229" s="39"/>
      <c r="AD229" s="39"/>
      <c r="AE229" s="39"/>
      <c r="AR229" s="230" t="s">
        <v>132</v>
      </c>
      <c r="AT229" s="230" t="s">
        <v>127</v>
      </c>
      <c r="AU229" s="230" t="s">
        <v>83</v>
      </c>
      <c r="AY229" s="18" t="s">
        <v>125</v>
      </c>
      <c r="BE229" s="231">
        <f>IF(N229="základní",J229,0)</f>
        <v>0</v>
      </c>
      <c r="BF229" s="231">
        <f>IF(N229="snížená",J229,0)</f>
        <v>0</v>
      </c>
      <c r="BG229" s="231">
        <f>IF(N229="zákl. přenesená",J229,0)</f>
        <v>0</v>
      </c>
      <c r="BH229" s="231">
        <f>IF(N229="sníž. přenesená",J229,0)</f>
        <v>0</v>
      </c>
      <c r="BI229" s="231">
        <f>IF(N229="nulová",J229,0)</f>
        <v>0</v>
      </c>
      <c r="BJ229" s="18" t="s">
        <v>81</v>
      </c>
      <c r="BK229" s="231">
        <f>ROUND(I229*H229,2)</f>
        <v>0</v>
      </c>
      <c r="BL229" s="18" t="s">
        <v>132</v>
      </c>
      <c r="BM229" s="230" t="s">
        <v>434</v>
      </c>
    </row>
    <row r="230" spans="1:51" s="14" customFormat="1" ht="12">
      <c r="A230" s="14"/>
      <c r="B230" s="243"/>
      <c r="C230" s="244"/>
      <c r="D230" s="234" t="s">
        <v>134</v>
      </c>
      <c r="E230" s="245" t="s">
        <v>1</v>
      </c>
      <c r="F230" s="246" t="s">
        <v>435</v>
      </c>
      <c r="G230" s="244"/>
      <c r="H230" s="247">
        <v>774.576</v>
      </c>
      <c r="I230" s="248"/>
      <c r="J230" s="244"/>
      <c r="K230" s="244"/>
      <c r="L230" s="249"/>
      <c r="M230" s="250"/>
      <c r="N230" s="251"/>
      <c r="O230" s="251"/>
      <c r="P230" s="251"/>
      <c r="Q230" s="251"/>
      <c r="R230" s="251"/>
      <c r="S230" s="251"/>
      <c r="T230" s="252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3" t="s">
        <v>134</v>
      </c>
      <c r="AU230" s="253" t="s">
        <v>83</v>
      </c>
      <c r="AV230" s="14" t="s">
        <v>83</v>
      </c>
      <c r="AW230" s="14" t="s">
        <v>30</v>
      </c>
      <c r="AX230" s="14" t="s">
        <v>73</v>
      </c>
      <c r="AY230" s="253" t="s">
        <v>125</v>
      </c>
    </row>
    <row r="231" spans="1:51" s="14" customFormat="1" ht="12">
      <c r="A231" s="14"/>
      <c r="B231" s="243"/>
      <c r="C231" s="244"/>
      <c r="D231" s="234" t="s">
        <v>134</v>
      </c>
      <c r="E231" s="245" t="s">
        <v>1</v>
      </c>
      <c r="F231" s="246" t="s">
        <v>430</v>
      </c>
      <c r="G231" s="244"/>
      <c r="H231" s="247">
        <v>139.92</v>
      </c>
      <c r="I231" s="248"/>
      <c r="J231" s="244"/>
      <c r="K231" s="244"/>
      <c r="L231" s="249"/>
      <c r="M231" s="250"/>
      <c r="N231" s="251"/>
      <c r="O231" s="251"/>
      <c r="P231" s="251"/>
      <c r="Q231" s="251"/>
      <c r="R231" s="251"/>
      <c r="S231" s="251"/>
      <c r="T231" s="252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3" t="s">
        <v>134</v>
      </c>
      <c r="AU231" s="253" t="s">
        <v>83</v>
      </c>
      <c r="AV231" s="14" t="s">
        <v>83</v>
      </c>
      <c r="AW231" s="14" t="s">
        <v>30</v>
      </c>
      <c r="AX231" s="14" t="s">
        <v>73</v>
      </c>
      <c r="AY231" s="253" t="s">
        <v>125</v>
      </c>
    </row>
    <row r="232" spans="1:51" s="15" customFormat="1" ht="12">
      <c r="A232" s="15"/>
      <c r="B232" s="254"/>
      <c r="C232" s="255"/>
      <c r="D232" s="234" t="s">
        <v>134</v>
      </c>
      <c r="E232" s="256" t="s">
        <v>1</v>
      </c>
      <c r="F232" s="257" t="s">
        <v>235</v>
      </c>
      <c r="G232" s="255"/>
      <c r="H232" s="258">
        <v>914.496</v>
      </c>
      <c r="I232" s="259"/>
      <c r="J232" s="255"/>
      <c r="K232" s="255"/>
      <c r="L232" s="260"/>
      <c r="M232" s="261"/>
      <c r="N232" s="262"/>
      <c r="O232" s="262"/>
      <c r="P232" s="262"/>
      <c r="Q232" s="262"/>
      <c r="R232" s="262"/>
      <c r="S232" s="262"/>
      <c r="T232" s="263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64" t="s">
        <v>134</v>
      </c>
      <c r="AU232" s="264" t="s">
        <v>83</v>
      </c>
      <c r="AV232" s="15" t="s">
        <v>132</v>
      </c>
      <c r="AW232" s="15" t="s">
        <v>30</v>
      </c>
      <c r="AX232" s="15" t="s">
        <v>81</v>
      </c>
      <c r="AY232" s="264" t="s">
        <v>125</v>
      </c>
    </row>
    <row r="233" spans="1:51" s="14" customFormat="1" ht="12">
      <c r="A233" s="14"/>
      <c r="B233" s="243"/>
      <c r="C233" s="244"/>
      <c r="D233" s="234" t="s">
        <v>134</v>
      </c>
      <c r="E233" s="244"/>
      <c r="F233" s="246" t="s">
        <v>436</v>
      </c>
      <c r="G233" s="244"/>
      <c r="H233" s="247">
        <v>22862.4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134</v>
      </c>
      <c r="AU233" s="253" t="s">
        <v>83</v>
      </c>
      <c r="AV233" s="14" t="s">
        <v>83</v>
      </c>
      <c r="AW233" s="14" t="s">
        <v>4</v>
      </c>
      <c r="AX233" s="14" t="s">
        <v>81</v>
      </c>
      <c r="AY233" s="253" t="s">
        <v>125</v>
      </c>
    </row>
    <row r="234" spans="1:65" s="2" customFormat="1" ht="37.8" customHeight="1">
      <c r="A234" s="39"/>
      <c r="B234" s="40"/>
      <c r="C234" s="219" t="s">
        <v>437</v>
      </c>
      <c r="D234" s="219" t="s">
        <v>127</v>
      </c>
      <c r="E234" s="220" t="s">
        <v>438</v>
      </c>
      <c r="F234" s="221" t="s">
        <v>439</v>
      </c>
      <c r="G234" s="222" t="s">
        <v>275</v>
      </c>
      <c r="H234" s="223">
        <v>1290.96</v>
      </c>
      <c r="I234" s="224"/>
      <c r="J234" s="225">
        <f>ROUND(I234*H234,2)</f>
        <v>0</v>
      </c>
      <c r="K234" s="221" t="s">
        <v>131</v>
      </c>
      <c r="L234" s="45"/>
      <c r="M234" s="226" t="s">
        <v>1</v>
      </c>
      <c r="N234" s="227" t="s">
        <v>38</v>
      </c>
      <c r="O234" s="92"/>
      <c r="P234" s="228">
        <f>O234*H234</f>
        <v>0</v>
      </c>
      <c r="Q234" s="228">
        <v>0</v>
      </c>
      <c r="R234" s="228">
        <f>Q234*H234</f>
        <v>0</v>
      </c>
      <c r="S234" s="228">
        <v>0</v>
      </c>
      <c r="T234" s="229">
        <f>S234*H234</f>
        <v>0</v>
      </c>
      <c r="U234" s="39"/>
      <c r="V234" s="39"/>
      <c r="W234" s="39"/>
      <c r="X234" s="39"/>
      <c r="Y234" s="39"/>
      <c r="Z234" s="39"/>
      <c r="AA234" s="39"/>
      <c r="AB234" s="39"/>
      <c r="AC234" s="39"/>
      <c r="AD234" s="39"/>
      <c r="AE234" s="39"/>
      <c r="AR234" s="230" t="s">
        <v>132</v>
      </c>
      <c r="AT234" s="230" t="s">
        <v>127</v>
      </c>
      <c r="AU234" s="230" t="s">
        <v>83</v>
      </c>
      <c r="AY234" s="18" t="s">
        <v>125</v>
      </c>
      <c r="BE234" s="231">
        <f>IF(N234="základní",J234,0)</f>
        <v>0</v>
      </c>
      <c r="BF234" s="231">
        <f>IF(N234="snížená",J234,0)</f>
        <v>0</v>
      </c>
      <c r="BG234" s="231">
        <f>IF(N234="zákl. přenesená",J234,0)</f>
        <v>0</v>
      </c>
      <c r="BH234" s="231">
        <f>IF(N234="sníž. přenesená",J234,0)</f>
        <v>0</v>
      </c>
      <c r="BI234" s="231">
        <f>IF(N234="nulová",J234,0)</f>
        <v>0</v>
      </c>
      <c r="BJ234" s="18" t="s">
        <v>81</v>
      </c>
      <c r="BK234" s="231">
        <f>ROUND(I234*H234,2)</f>
        <v>0</v>
      </c>
      <c r="BL234" s="18" t="s">
        <v>132</v>
      </c>
      <c r="BM234" s="230" t="s">
        <v>440</v>
      </c>
    </row>
    <row r="235" spans="1:51" s="14" customFormat="1" ht="12">
      <c r="A235" s="14"/>
      <c r="B235" s="243"/>
      <c r="C235" s="244"/>
      <c r="D235" s="234" t="s">
        <v>134</v>
      </c>
      <c r="E235" s="245" t="s">
        <v>1</v>
      </c>
      <c r="F235" s="246" t="s">
        <v>441</v>
      </c>
      <c r="G235" s="244"/>
      <c r="H235" s="247">
        <v>1290.96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134</v>
      </c>
      <c r="AU235" s="253" t="s">
        <v>83</v>
      </c>
      <c r="AV235" s="14" t="s">
        <v>83</v>
      </c>
      <c r="AW235" s="14" t="s">
        <v>30</v>
      </c>
      <c r="AX235" s="14" t="s">
        <v>81</v>
      </c>
      <c r="AY235" s="253" t="s">
        <v>125</v>
      </c>
    </row>
    <row r="236" spans="1:65" s="2" customFormat="1" ht="24.15" customHeight="1">
      <c r="A236" s="39"/>
      <c r="B236" s="40"/>
      <c r="C236" s="219" t="s">
        <v>442</v>
      </c>
      <c r="D236" s="219" t="s">
        <v>127</v>
      </c>
      <c r="E236" s="220" t="s">
        <v>443</v>
      </c>
      <c r="F236" s="221" t="s">
        <v>444</v>
      </c>
      <c r="G236" s="222" t="s">
        <v>275</v>
      </c>
      <c r="H236" s="223">
        <v>208.26</v>
      </c>
      <c r="I236" s="224"/>
      <c r="J236" s="225">
        <f>ROUND(I236*H236,2)</f>
        <v>0</v>
      </c>
      <c r="K236" s="221" t="s">
        <v>131</v>
      </c>
      <c r="L236" s="45"/>
      <c r="M236" s="226" t="s">
        <v>1</v>
      </c>
      <c r="N236" s="227" t="s">
        <v>38</v>
      </c>
      <c r="O236" s="92"/>
      <c r="P236" s="228">
        <f>O236*H236</f>
        <v>0</v>
      </c>
      <c r="Q236" s="228">
        <v>0</v>
      </c>
      <c r="R236" s="228">
        <f>Q236*H236</f>
        <v>0</v>
      </c>
      <c r="S236" s="228">
        <v>0</v>
      </c>
      <c r="T236" s="229">
        <f>S236*H236</f>
        <v>0</v>
      </c>
      <c r="U236" s="39"/>
      <c r="V236" s="39"/>
      <c r="W236" s="39"/>
      <c r="X236" s="39"/>
      <c r="Y236" s="39"/>
      <c r="Z236" s="39"/>
      <c r="AA236" s="39"/>
      <c r="AB236" s="39"/>
      <c r="AC236" s="39"/>
      <c r="AD236" s="39"/>
      <c r="AE236" s="39"/>
      <c r="AR236" s="230" t="s">
        <v>132</v>
      </c>
      <c r="AT236" s="230" t="s">
        <v>127</v>
      </c>
      <c r="AU236" s="230" t="s">
        <v>83</v>
      </c>
      <c r="AY236" s="18" t="s">
        <v>125</v>
      </c>
      <c r="BE236" s="231">
        <f>IF(N236="základní",J236,0)</f>
        <v>0</v>
      </c>
      <c r="BF236" s="231">
        <f>IF(N236="snížená",J236,0)</f>
        <v>0</v>
      </c>
      <c r="BG236" s="231">
        <f>IF(N236="zákl. přenesená",J236,0)</f>
        <v>0</v>
      </c>
      <c r="BH236" s="231">
        <f>IF(N236="sníž. přenesená",J236,0)</f>
        <v>0</v>
      </c>
      <c r="BI236" s="231">
        <f>IF(N236="nulová",J236,0)</f>
        <v>0</v>
      </c>
      <c r="BJ236" s="18" t="s">
        <v>81</v>
      </c>
      <c r="BK236" s="231">
        <f>ROUND(I236*H236,2)</f>
        <v>0</v>
      </c>
      <c r="BL236" s="18" t="s">
        <v>132</v>
      </c>
      <c r="BM236" s="230" t="s">
        <v>445</v>
      </c>
    </row>
    <row r="237" spans="1:51" s="14" customFormat="1" ht="12">
      <c r="A237" s="14"/>
      <c r="B237" s="243"/>
      <c r="C237" s="244"/>
      <c r="D237" s="234" t="s">
        <v>134</v>
      </c>
      <c r="E237" s="245" t="s">
        <v>1</v>
      </c>
      <c r="F237" s="246" t="s">
        <v>446</v>
      </c>
      <c r="G237" s="244"/>
      <c r="H237" s="247">
        <v>208.26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134</v>
      </c>
      <c r="AU237" s="253" t="s">
        <v>83</v>
      </c>
      <c r="AV237" s="14" t="s">
        <v>83</v>
      </c>
      <c r="AW237" s="14" t="s">
        <v>30</v>
      </c>
      <c r="AX237" s="14" t="s">
        <v>81</v>
      </c>
      <c r="AY237" s="253" t="s">
        <v>125</v>
      </c>
    </row>
    <row r="238" spans="1:65" s="2" customFormat="1" ht="14.4" customHeight="1">
      <c r="A238" s="39"/>
      <c r="B238" s="40"/>
      <c r="C238" s="219" t="s">
        <v>447</v>
      </c>
      <c r="D238" s="219" t="s">
        <v>127</v>
      </c>
      <c r="E238" s="220" t="s">
        <v>448</v>
      </c>
      <c r="F238" s="221" t="s">
        <v>449</v>
      </c>
      <c r="G238" s="222" t="s">
        <v>275</v>
      </c>
      <c r="H238" s="223">
        <v>2582.983</v>
      </c>
      <c r="I238" s="224"/>
      <c r="J238" s="225">
        <f>ROUND(I238*H238,2)</f>
        <v>0</v>
      </c>
      <c r="K238" s="221" t="s">
        <v>131</v>
      </c>
      <c r="L238" s="45"/>
      <c r="M238" s="226" t="s">
        <v>1</v>
      </c>
      <c r="N238" s="227" t="s">
        <v>38</v>
      </c>
      <c r="O238" s="92"/>
      <c r="P238" s="228">
        <f>O238*H238</f>
        <v>0</v>
      </c>
      <c r="Q238" s="228">
        <v>0</v>
      </c>
      <c r="R238" s="228">
        <f>Q238*H238</f>
        <v>0</v>
      </c>
      <c r="S238" s="228">
        <v>0</v>
      </c>
      <c r="T238" s="229">
        <f>S238*H238</f>
        <v>0</v>
      </c>
      <c r="U238" s="39"/>
      <c r="V238" s="39"/>
      <c r="W238" s="39"/>
      <c r="X238" s="39"/>
      <c r="Y238" s="39"/>
      <c r="Z238" s="39"/>
      <c r="AA238" s="39"/>
      <c r="AB238" s="39"/>
      <c r="AC238" s="39"/>
      <c r="AD238" s="39"/>
      <c r="AE238" s="39"/>
      <c r="AR238" s="230" t="s">
        <v>132</v>
      </c>
      <c r="AT238" s="230" t="s">
        <v>127</v>
      </c>
      <c r="AU238" s="230" t="s">
        <v>83</v>
      </c>
      <c r="AY238" s="18" t="s">
        <v>125</v>
      </c>
      <c r="BE238" s="231">
        <f>IF(N238="základní",J238,0)</f>
        <v>0</v>
      </c>
      <c r="BF238" s="231">
        <f>IF(N238="snížená",J238,0)</f>
        <v>0</v>
      </c>
      <c r="BG238" s="231">
        <f>IF(N238="zákl. přenesená",J238,0)</f>
        <v>0</v>
      </c>
      <c r="BH238" s="231">
        <f>IF(N238="sníž. přenesená",J238,0)</f>
        <v>0</v>
      </c>
      <c r="BI238" s="231">
        <f>IF(N238="nulová",J238,0)</f>
        <v>0</v>
      </c>
      <c r="BJ238" s="18" t="s">
        <v>81</v>
      </c>
      <c r="BK238" s="231">
        <f>ROUND(I238*H238,2)</f>
        <v>0</v>
      </c>
      <c r="BL238" s="18" t="s">
        <v>132</v>
      </c>
      <c r="BM238" s="230" t="s">
        <v>450</v>
      </c>
    </row>
    <row r="239" spans="1:51" s="13" customFormat="1" ht="12">
      <c r="A239" s="13"/>
      <c r="B239" s="232"/>
      <c r="C239" s="233"/>
      <c r="D239" s="234" t="s">
        <v>134</v>
      </c>
      <c r="E239" s="235" t="s">
        <v>1</v>
      </c>
      <c r="F239" s="236" t="s">
        <v>451</v>
      </c>
      <c r="G239" s="233"/>
      <c r="H239" s="235" t="s">
        <v>1</v>
      </c>
      <c r="I239" s="237"/>
      <c r="J239" s="233"/>
      <c r="K239" s="233"/>
      <c r="L239" s="238"/>
      <c r="M239" s="239"/>
      <c r="N239" s="240"/>
      <c r="O239" s="240"/>
      <c r="P239" s="240"/>
      <c r="Q239" s="240"/>
      <c r="R239" s="240"/>
      <c r="S239" s="240"/>
      <c r="T239" s="241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2" t="s">
        <v>134</v>
      </c>
      <c r="AU239" s="242" t="s">
        <v>83</v>
      </c>
      <c r="AV239" s="13" t="s">
        <v>81</v>
      </c>
      <c r="AW239" s="13" t="s">
        <v>30</v>
      </c>
      <c r="AX239" s="13" t="s">
        <v>73</v>
      </c>
      <c r="AY239" s="242" t="s">
        <v>125</v>
      </c>
    </row>
    <row r="240" spans="1:51" s="14" customFormat="1" ht="12">
      <c r="A240" s="14"/>
      <c r="B240" s="243"/>
      <c r="C240" s="244"/>
      <c r="D240" s="234" t="s">
        <v>134</v>
      </c>
      <c r="E240" s="245" t="s">
        <v>1</v>
      </c>
      <c r="F240" s="246" t="s">
        <v>410</v>
      </c>
      <c r="G240" s="244"/>
      <c r="H240" s="247">
        <v>193.107</v>
      </c>
      <c r="I240" s="248"/>
      <c r="J240" s="244"/>
      <c r="K240" s="244"/>
      <c r="L240" s="249"/>
      <c r="M240" s="250"/>
      <c r="N240" s="251"/>
      <c r="O240" s="251"/>
      <c r="P240" s="251"/>
      <c r="Q240" s="251"/>
      <c r="R240" s="251"/>
      <c r="S240" s="251"/>
      <c r="T240" s="252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3" t="s">
        <v>134</v>
      </c>
      <c r="AU240" s="253" t="s">
        <v>83</v>
      </c>
      <c r="AV240" s="14" t="s">
        <v>83</v>
      </c>
      <c r="AW240" s="14" t="s">
        <v>30</v>
      </c>
      <c r="AX240" s="14" t="s">
        <v>73</v>
      </c>
      <c r="AY240" s="253" t="s">
        <v>125</v>
      </c>
    </row>
    <row r="241" spans="1:51" s="14" customFormat="1" ht="12">
      <c r="A241" s="14"/>
      <c r="B241" s="243"/>
      <c r="C241" s="244"/>
      <c r="D241" s="234" t="s">
        <v>134</v>
      </c>
      <c r="E241" s="245" t="s">
        <v>1</v>
      </c>
      <c r="F241" s="246" t="s">
        <v>302</v>
      </c>
      <c r="G241" s="244"/>
      <c r="H241" s="247">
        <v>769.3</v>
      </c>
      <c r="I241" s="248"/>
      <c r="J241" s="244"/>
      <c r="K241" s="244"/>
      <c r="L241" s="249"/>
      <c r="M241" s="250"/>
      <c r="N241" s="251"/>
      <c r="O241" s="251"/>
      <c r="P241" s="251"/>
      <c r="Q241" s="251"/>
      <c r="R241" s="251"/>
      <c r="S241" s="251"/>
      <c r="T241" s="252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3" t="s">
        <v>134</v>
      </c>
      <c r="AU241" s="253" t="s">
        <v>83</v>
      </c>
      <c r="AV241" s="14" t="s">
        <v>83</v>
      </c>
      <c r="AW241" s="14" t="s">
        <v>30</v>
      </c>
      <c r="AX241" s="14" t="s">
        <v>73</v>
      </c>
      <c r="AY241" s="253" t="s">
        <v>125</v>
      </c>
    </row>
    <row r="242" spans="1:51" s="14" customFormat="1" ht="12">
      <c r="A242" s="14"/>
      <c r="B242" s="243"/>
      <c r="C242" s="244"/>
      <c r="D242" s="234" t="s">
        <v>134</v>
      </c>
      <c r="E242" s="245" t="s">
        <v>1</v>
      </c>
      <c r="F242" s="246" t="s">
        <v>412</v>
      </c>
      <c r="G242" s="244"/>
      <c r="H242" s="247">
        <v>146.4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134</v>
      </c>
      <c r="AU242" s="253" t="s">
        <v>83</v>
      </c>
      <c r="AV242" s="14" t="s">
        <v>83</v>
      </c>
      <c r="AW242" s="14" t="s">
        <v>30</v>
      </c>
      <c r="AX242" s="14" t="s">
        <v>73</v>
      </c>
      <c r="AY242" s="253" t="s">
        <v>125</v>
      </c>
    </row>
    <row r="243" spans="1:51" s="14" customFormat="1" ht="12">
      <c r="A243" s="14"/>
      <c r="B243" s="243"/>
      <c r="C243" s="244"/>
      <c r="D243" s="234" t="s">
        <v>134</v>
      </c>
      <c r="E243" s="245" t="s">
        <v>1</v>
      </c>
      <c r="F243" s="246" t="s">
        <v>411</v>
      </c>
      <c r="G243" s="244"/>
      <c r="H243" s="247">
        <v>559.68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134</v>
      </c>
      <c r="AU243" s="253" t="s">
        <v>83</v>
      </c>
      <c r="AV243" s="14" t="s">
        <v>83</v>
      </c>
      <c r="AW243" s="14" t="s">
        <v>30</v>
      </c>
      <c r="AX243" s="14" t="s">
        <v>73</v>
      </c>
      <c r="AY243" s="253" t="s">
        <v>125</v>
      </c>
    </row>
    <row r="244" spans="1:51" s="14" customFormat="1" ht="12">
      <c r="A244" s="14"/>
      <c r="B244" s="243"/>
      <c r="C244" s="244"/>
      <c r="D244" s="234" t="s">
        <v>134</v>
      </c>
      <c r="E244" s="245" t="s">
        <v>1</v>
      </c>
      <c r="F244" s="246" t="s">
        <v>452</v>
      </c>
      <c r="G244" s="244"/>
      <c r="H244" s="247">
        <v>774.576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134</v>
      </c>
      <c r="AU244" s="253" t="s">
        <v>83</v>
      </c>
      <c r="AV244" s="14" t="s">
        <v>83</v>
      </c>
      <c r="AW244" s="14" t="s">
        <v>30</v>
      </c>
      <c r="AX244" s="14" t="s">
        <v>73</v>
      </c>
      <c r="AY244" s="253" t="s">
        <v>125</v>
      </c>
    </row>
    <row r="245" spans="1:51" s="14" customFormat="1" ht="12">
      <c r="A245" s="14"/>
      <c r="B245" s="243"/>
      <c r="C245" s="244"/>
      <c r="D245" s="234" t="s">
        <v>134</v>
      </c>
      <c r="E245" s="245" t="s">
        <v>1</v>
      </c>
      <c r="F245" s="246" t="s">
        <v>430</v>
      </c>
      <c r="G245" s="244"/>
      <c r="H245" s="247">
        <v>139.92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134</v>
      </c>
      <c r="AU245" s="253" t="s">
        <v>83</v>
      </c>
      <c r="AV245" s="14" t="s">
        <v>83</v>
      </c>
      <c r="AW245" s="14" t="s">
        <v>30</v>
      </c>
      <c r="AX245" s="14" t="s">
        <v>73</v>
      </c>
      <c r="AY245" s="253" t="s">
        <v>125</v>
      </c>
    </row>
    <row r="246" spans="1:51" s="15" customFormat="1" ht="12">
      <c r="A246" s="15"/>
      <c r="B246" s="254"/>
      <c r="C246" s="255"/>
      <c r="D246" s="234" t="s">
        <v>134</v>
      </c>
      <c r="E246" s="256" t="s">
        <v>1</v>
      </c>
      <c r="F246" s="257" t="s">
        <v>235</v>
      </c>
      <c r="G246" s="255"/>
      <c r="H246" s="258">
        <v>2582.983</v>
      </c>
      <c r="I246" s="259"/>
      <c r="J246" s="255"/>
      <c r="K246" s="255"/>
      <c r="L246" s="260"/>
      <c r="M246" s="261"/>
      <c r="N246" s="262"/>
      <c r="O246" s="262"/>
      <c r="P246" s="262"/>
      <c r="Q246" s="262"/>
      <c r="R246" s="262"/>
      <c r="S246" s="262"/>
      <c r="T246" s="263"/>
      <c r="U246" s="15"/>
      <c r="V246" s="15"/>
      <c r="W246" s="15"/>
      <c r="X246" s="15"/>
      <c r="Y246" s="15"/>
      <c r="Z246" s="15"/>
      <c r="AA246" s="15"/>
      <c r="AB246" s="15"/>
      <c r="AC246" s="15"/>
      <c r="AD246" s="15"/>
      <c r="AE246" s="15"/>
      <c r="AT246" s="264" t="s">
        <v>134</v>
      </c>
      <c r="AU246" s="264" t="s">
        <v>83</v>
      </c>
      <c r="AV246" s="15" t="s">
        <v>132</v>
      </c>
      <c r="AW246" s="15" t="s">
        <v>30</v>
      </c>
      <c r="AX246" s="15" t="s">
        <v>81</v>
      </c>
      <c r="AY246" s="264" t="s">
        <v>125</v>
      </c>
    </row>
    <row r="247" spans="1:65" s="2" customFormat="1" ht="14.4" customHeight="1">
      <c r="A247" s="39"/>
      <c r="B247" s="40"/>
      <c r="C247" s="219" t="s">
        <v>453</v>
      </c>
      <c r="D247" s="219" t="s">
        <v>127</v>
      </c>
      <c r="E247" s="220" t="s">
        <v>454</v>
      </c>
      <c r="F247" s="221" t="s">
        <v>449</v>
      </c>
      <c r="G247" s="222" t="s">
        <v>275</v>
      </c>
      <c r="H247" s="223">
        <v>792.053</v>
      </c>
      <c r="I247" s="224"/>
      <c r="J247" s="225">
        <f>ROUND(I247*H247,2)</f>
        <v>0</v>
      </c>
      <c r="K247" s="221" t="s">
        <v>1</v>
      </c>
      <c r="L247" s="45"/>
      <c r="M247" s="226" t="s">
        <v>1</v>
      </c>
      <c r="N247" s="227" t="s">
        <v>38</v>
      </c>
      <c r="O247" s="92"/>
      <c r="P247" s="228">
        <f>O247*H247</f>
        <v>0</v>
      </c>
      <c r="Q247" s="228">
        <v>0</v>
      </c>
      <c r="R247" s="228">
        <f>Q247*H247</f>
        <v>0</v>
      </c>
      <c r="S247" s="228">
        <v>0</v>
      </c>
      <c r="T247" s="229">
        <f>S247*H247</f>
        <v>0</v>
      </c>
      <c r="U247" s="39"/>
      <c r="V247" s="39"/>
      <c r="W247" s="39"/>
      <c r="X247" s="39"/>
      <c r="Y247" s="39"/>
      <c r="Z247" s="39"/>
      <c r="AA247" s="39"/>
      <c r="AB247" s="39"/>
      <c r="AC247" s="39"/>
      <c r="AD247" s="39"/>
      <c r="AE247" s="39"/>
      <c r="AR247" s="230" t="s">
        <v>132</v>
      </c>
      <c r="AT247" s="230" t="s">
        <v>127</v>
      </c>
      <c r="AU247" s="230" t="s">
        <v>83</v>
      </c>
      <c r="AY247" s="18" t="s">
        <v>125</v>
      </c>
      <c r="BE247" s="231">
        <f>IF(N247="základní",J247,0)</f>
        <v>0</v>
      </c>
      <c r="BF247" s="231">
        <f>IF(N247="snížená",J247,0)</f>
        <v>0</v>
      </c>
      <c r="BG247" s="231">
        <f>IF(N247="zákl. přenesená",J247,0)</f>
        <v>0</v>
      </c>
      <c r="BH247" s="231">
        <f>IF(N247="sníž. přenesená",J247,0)</f>
        <v>0</v>
      </c>
      <c r="BI247" s="231">
        <f>IF(N247="nulová",J247,0)</f>
        <v>0</v>
      </c>
      <c r="BJ247" s="18" t="s">
        <v>81</v>
      </c>
      <c r="BK247" s="231">
        <f>ROUND(I247*H247,2)</f>
        <v>0</v>
      </c>
      <c r="BL247" s="18" t="s">
        <v>132</v>
      </c>
      <c r="BM247" s="230" t="s">
        <v>455</v>
      </c>
    </row>
    <row r="248" spans="1:51" s="13" customFormat="1" ht="12">
      <c r="A248" s="13"/>
      <c r="B248" s="232"/>
      <c r="C248" s="233"/>
      <c r="D248" s="234" t="s">
        <v>134</v>
      </c>
      <c r="E248" s="235" t="s">
        <v>1</v>
      </c>
      <c r="F248" s="236" t="s">
        <v>456</v>
      </c>
      <c r="G248" s="233"/>
      <c r="H248" s="235" t="s">
        <v>1</v>
      </c>
      <c r="I248" s="237"/>
      <c r="J248" s="233"/>
      <c r="K248" s="233"/>
      <c r="L248" s="238"/>
      <c r="M248" s="239"/>
      <c r="N248" s="240"/>
      <c r="O248" s="240"/>
      <c r="P248" s="240"/>
      <c r="Q248" s="240"/>
      <c r="R248" s="240"/>
      <c r="S248" s="240"/>
      <c r="T248" s="241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T248" s="242" t="s">
        <v>134</v>
      </c>
      <c r="AU248" s="242" t="s">
        <v>83</v>
      </c>
      <c r="AV248" s="13" t="s">
        <v>81</v>
      </c>
      <c r="AW248" s="13" t="s">
        <v>30</v>
      </c>
      <c r="AX248" s="13" t="s">
        <v>73</v>
      </c>
      <c r="AY248" s="242" t="s">
        <v>125</v>
      </c>
    </row>
    <row r="249" spans="1:51" s="14" customFormat="1" ht="12">
      <c r="A249" s="14"/>
      <c r="B249" s="243"/>
      <c r="C249" s="244"/>
      <c r="D249" s="234" t="s">
        <v>134</v>
      </c>
      <c r="E249" s="245" t="s">
        <v>1</v>
      </c>
      <c r="F249" s="246" t="s">
        <v>305</v>
      </c>
      <c r="G249" s="244"/>
      <c r="H249" s="247">
        <v>753.7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134</v>
      </c>
      <c r="AU249" s="253" t="s">
        <v>83</v>
      </c>
      <c r="AV249" s="14" t="s">
        <v>83</v>
      </c>
      <c r="AW249" s="14" t="s">
        <v>30</v>
      </c>
      <c r="AX249" s="14" t="s">
        <v>73</v>
      </c>
      <c r="AY249" s="253" t="s">
        <v>125</v>
      </c>
    </row>
    <row r="250" spans="1:51" s="14" customFormat="1" ht="12">
      <c r="A250" s="14"/>
      <c r="B250" s="243"/>
      <c r="C250" s="244"/>
      <c r="D250" s="234" t="s">
        <v>134</v>
      </c>
      <c r="E250" s="245" t="s">
        <v>1</v>
      </c>
      <c r="F250" s="246" t="s">
        <v>290</v>
      </c>
      <c r="G250" s="244"/>
      <c r="H250" s="247">
        <v>32</v>
      </c>
      <c r="I250" s="248"/>
      <c r="J250" s="244"/>
      <c r="K250" s="244"/>
      <c r="L250" s="249"/>
      <c r="M250" s="250"/>
      <c r="N250" s="251"/>
      <c r="O250" s="251"/>
      <c r="P250" s="251"/>
      <c r="Q250" s="251"/>
      <c r="R250" s="251"/>
      <c r="S250" s="251"/>
      <c r="T250" s="252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3" t="s">
        <v>134</v>
      </c>
      <c r="AU250" s="253" t="s">
        <v>83</v>
      </c>
      <c r="AV250" s="14" t="s">
        <v>83</v>
      </c>
      <c r="AW250" s="14" t="s">
        <v>30</v>
      </c>
      <c r="AX250" s="14" t="s">
        <v>73</v>
      </c>
      <c r="AY250" s="253" t="s">
        <v>125</v>
      </c>
    </row>
    <row r="251" spans="1:51" s="14" customFormat="1" ht="12">
      <c r="A251" s="14"/>
      <c r="B251" s="243"/>
      <c r="C251" s="244"/>
      <c r="D251" s="234" t="s">
        <v>134</v>
      </c>
      <c r="E251" s="245" t="s">
        <v>1</v>
      </c>
      <c r="F251" s="246" t="s">
        <v>294</v>
      </c>
      <c r="G251" s="244"/>
      <c r="H251" s="247">
        <v>6.353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134</v>
      </c>
      <c r="AU251" s="253" t="s">
        <v>83</v>
      </c>
      <c r="AV251" s="14" t="s">
        <v>83</v>
      </c>
      <c r="AW251" s="14" t="s">
        <v>30</v>
      </c>
      <c r="AX251" s="14" t="s">
        <v>73</v>
      </c>
      <c r="AY251" s="253" t="s">
        <v>125</v>
      </c>
    </row>
    <row r="252" spans="1:51" s="15" customFormat="1" ht="12">
      <c r="A252" s="15"/>
      <c r="B252" s="254"/>
      <c r="C252" s="255"/>
      <c r="D252" s="234" t="s">
        <v>134</v>
      </c>
      <c r="E252" s="256" t="s">
        <v>1</v>
      </c>
      <c r="F252" s="257" t="s">
        <v>235</v>
      </c>
      <c r="G252" s="255"/>
      <c r="H252" s="258">
        <v>792.053</v>
      </c>
      <c r="I252" s="259"/>
      <c r="J252" s="255"/>
      <c r="K252" s="255"/>
      <c r="L252" s="260"/>
      <c r="M252" s="261"/>
      <c r="N252" s="262"/>
      <c r="O252" s="262"/>
      <c r="P252" s="262"/>
      <c r="Q252" s="262"/>
      <c r="R252" s="262"/>
      <c r="S252" s="262"/>
      <c r="T252" s="263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64" t="s">
        <v>134</v>
      </c>
      <c r="AU252" s="264" t="s">
        <v>83</v>
      </c>
      <c r="AV252" s="15" t="s">
        <v>132</v>
      </c>
      <c r="AW252" s="15" t="s">
        <v>30</v>
      </c>
      <c r="AX252" s="15" t="s">
        <v>81</v>
      </c>
      <c r="AY252" s="264" t="s">
        <v>125</v>
      </c>
    </row>
    <row r="253" spans="1:65" s="2" customFormat="1" ht="37.8" customHeight="1">
      <c r="A253" s="39"/>
      <c r="B253" s="40"/>
      <c r="C253" s="219" t="s">
        <v>291</v>
      </c>
      <c r="D253" s="219" t="s">
        <v>127</v>
      </c>
      <c r="E253" s="220" t="s">
        <v>457</v>
      </c>
      <c r="F253" s="221" t="s">
        <v>458</v>
      </c>
      <c r="G253" s="222" t="s">
        <v>272</v>
      </c>
      <c r="H253" s="223">
        <v>4391.071</v>
      </c>
      <c r="I253" s="224"/>
      <c r="J253" s="225">
        <f>ROUND(I253*H253,2)</f>
        <v>0</v>
      </c>
      <c r="K253" s="221" t="s">
        <v>131</v>
      </c>
      <c r="L253" s="45"/>
      <c r="M253" s="226" t="s">
        <v>1</v>
      </c>
      <c r="N253" s="227" t="s">
        <v>38</v>
      </c>
      <c r="O253" s="92"/>
      <c r="P253" s="228">
        <f>O253*H253</f>
        <v>0</v>
      </c>
      <c r="Q253" s="228">
        <v>0</v>
      </c>
      <c r="R253" s="228">
        <f>Q253*H253</f>
        <v>0</v>
      </c>
      <c r="S253" s="228">
        <v>0</v>
      </c>
      <c r="T253" s="229">
        <f>S253*H253</f>
        <v>0</v>
      </c>
      <c r="U253" s="39"/>
      <c r="V253" s="39"/>
      <c r="W253" s="39"/>
      <c r="X253" s="39"/>
      <c r="Y253" s="39"/>
      <c r="Z253" s="39"/>
      <c r="AA253" s="39"/>
      <c r="AB253" s="39"/>
      <c r="AC253" s="39"/>
      <c r="AD253" s="39"/>
      <c r="AE253" s="39"/>
      <c r="AR253" s="230" t="s">
        <v>132</v>
      </c>
      <c r="AT253" s="230" t="s">
        <v>127</v>
      </c>
      <c r="AU253" s="230" t="s">
        <v>83</v>
      </c>
      <c r="AY253" s="18" t="s">
        <v>125</v>
      </c>
      <c r="BE253" s="231">
        <f>IF(N253="základní",J253,0)</f>
        <v>0</v>
      </c>
      <c r="BF253" s="231">
        <f>IF(N253="snížená",J253,0)</f>
        <v>0</v>
      </c>
      <c r="BG253" s="231">
        <f>IF(N253="zákl. přenesená",J253,0)</f>
        <v>0</v>
      </c>
      <c r="BH253" s="231">
        <f>IF(N253="sníž. přenesená",J253,0)</f>
        <v>0</v>
      </c>
      <c r="BI253" s="231">
        <f>IF(N253="nulová",J253,0)</f>
        <v>0</v>
      </c>
      <c r="BJ253" s="18" t="s">
        <v>81</v>
      </c>
      <c r="BK253" s="231">
        <f>ROUND(I253*H253,2)</f>
        <v>0</v>
      </c>
      <c r="BL253" s="18" t="s">
        <v>132</v>
      </c>
      <c r="BM253" s="230" t="s">
        <v>459</v>
      </c>
    </row>
    <row r="254" spans="1:51" s="13" customFormat="1" ht="12">
      <c r="A254" s="13"/>
      <c r="B254" s="232"/>
      <c r="C254" s="233"/>
      <c r="D254" s="234" t="s">
        <v>134</v>
      </c>
      <c r="E254" s="235" t="s">
        <v>1</v>
      </c>
      <c r="F254" s="236" t="s">
        <v>451</v>
      </c>
      <c r="G254" s="233"/>
      <c r="H254" s="235" t="s">
        <v>1</v>
      </c>
      <c r="I254" s="237"/>
      <c r="J254" s="233"/>
      <c r="K254" s="233"/>
      <c r="L254" s="238"/>
      <c r="M254" s="239"/>
      <c r="N254" s="240"/>
      <c r="O254" s="240"/>
      <c r="P254" s="240"/>
      <c r="Q254" s="240"/>
      <c r="R254" s="240"/>
      <c r="S254" s="240"/>
      <c r="T254" s="241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T254" s="242" t="s">
        <v>134</v>
      </c>
      <c r="AU254" s="242" t="s">
        <v>83</v>
      </c>
      <c r="AV254" s="13" t="s">
        <v>81</v>
      </c>
      <c r="AW254" s="13" t="s">
        <v>30</v>
      </c>
      <c r="AX254" s="13" t="s">
        <v>73</v>
      </c>
      <c r="AY254" s="242" t="s">
        <v>125</v>
      </c>
    </row>
    <row r="255" spans="1:51" s="14" customFormat="1" ht="12">
      <c r="A255" s="14"/>
      <c r="B255" s="243"/>
      <c r="C255" s="244"/>
      <c r="D255" s="234" t="s">
        <v>134</v>
      </c>
      <c r="E255" s="245" t="s">
        <v>1</v>
      </c>
      <c r="F255" s="246" t="s">
        <v>410</v>
      </c>
      <c r="G255" s="244"/>
      <c r="H255" s="247">
        <v>193.107</v>
      </c>
      <c r="I255" s="248"/>
      <c r="J255" s="244"/>
      <c r="K255" s="244"/>
      <c r="L255" s="249"/>
      <c r="M255" s="250"/>
      <c r="N255" s="251"/>
      <c r="O255" s="251"/>
      <c r="P255" s="251"/>
      <c r="Q255" s="251"/>
      <c r="R255" s="251"/>
      <c r="S255" s="251"/>
      <c r="T255" s="252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3" t="s">
        <v>134</v>
      </c>
      <c r="AU255" s="253" t="s">
        <v>83</v>
      </c>
      <c r="AV255" s="14" t="s">
        <v>83</v>
      </c>
      <c r="AW255" s="14" t="s">
        <v>30</v>
      </c>
      <c r="AX255" s="14" t="s">
        <v>73</v>
      </c>
      <c r="AY255" s="253" t="s">
        <v>125</v>
      </c>
    </row>
    <row r="256" spans="1:51" s="14" customFormat="1" ht="12">
      <c r="A256" s="14"/>
      <c r="B256" s="243"/>
      <c r="C256" s="244"/>
      <c r="D256" s="234" t="s">
        <v>134</v>
      </c>
      <c r="E256" s="245" t="s">
        <v>1</v>
      </c>
      <c r="F256" s="246" t="s">
        <v>302</v>
      </c>
      <c r="G256" s="244"/>
      <c r="H256" s="247">
        <v>769.3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134</v>
      </c>
      <c r="AU256" s="253" t="s">
        <v>83</v>
      </c>
      <c r="AV256" s="14" t="s">
        <v>83</v>
      </c>
      <c r="AW256" s="14" t="s">
        <v>30</v>
      </c>
      <c r="AX256" s="14" t="s">
        <v>73</v>
      </c>
      <c r="AY256" s="253" t="s">
        <v>125</v>
      </c>
    </row>
    <row r="257" spans="1:51" s="14" customFormat="1" ht="12">
      <c r="A257" s="14"/>
      <c r="B257" s="243"/>
      <c r="C257" s="244"/>
      <c r="D257" s="234" t="s">
        <v>134</v>
      </c>
      <c r="E257" s="245" t="s">
        <v>1</v>
      </c>
      <c r="F257" s="246" t="s">
        <v>412</v>
      </c>
      <c r="G257" s="244"/>
      <c r="H257" s="247">
        <v>146.4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134</v>
      </c>
      <c r="AU257" s="253" t="s">
        <v>83</v>
      </c>
      <c r="AV257" s="14" t="s">
        <v>83</v>
      </c>
      <c r="AW257" s="14" t="s">
        <v>30</v>
      </c>
      <c r="AX257" s="14" t="s">
        <v>73</v>
      </c>
      <c r="AY257" s="253" t="s">
        <v>125</v>
      </c>
    </row>
    <row r="258" spans="1:51" s="14" customFormat="1" ht="12">
      <c r="A258" s="14"/>
      <c r="B258" s="243"/>
      <c r="C258" s="244"/>
      <c r="D258" s="234" t="s">
        <v>134</v>
      </c>
      <c r="E258" s="245" t="s">
        <v>1</v>
      </c>
      <c r="F258" s="246" t="s">
        <v>411</v>
      </c>
      <c r="G258" s="244"/>
      <c r="H258" s="247">
        <v>559.68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134</v>
      </c>
      <c r="AU258" s="253" t="s">
        <v>83</v>
      </c>
      <c r="AV258" s="14" t="s">
        <v>83</v>
      </c>
      <c r="AW258" s="14" t="s">
        <v>30</v>
      </c>
      <c r="AX258" s="14" t="s">
        <v>73</v>
      </c>
      <c r="AY258" s="253" t="s">
        <v>125</v>
      </c>
    </row>
    <row r="259" spans="1:51" s="14" customFormat="1" ht="12">
      <c r="A259" s="14"/>
      <c r="B259" s="243"/>
      <c r="C259" s="244"/>
      <c r="D259" s="234" t="s">
        <v>134</v>
      </c>
      <c r="E259" s="245" t="s">
        <v>1</v>
      </c>
      <c r="F259" s="246" t="s">
        <v>452</v>
      </c>
      <c r="G259" s="244"/>
      <c r="H259" s="247">
        <v>774.576</v>
      </c>
      <c r="I259" s="248"/>
      <c r="J259" s="244"/>
      <c r="K259" s="244"/>
      <c r="L259" s="249"/>
      <c r="M259" s="250"/>
      <c r="N259" s="251"/>
      <c r="O259" s="251"/>
      <c r="P259" s="251"/>
      <c r="Q259" s="251"/>
      <c r="R259" s="251"/>
      <c r="S259" s="251"/>
      <c r="T259" s="252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3" t="s">
        <v>134</v>
      </c>
      <c r="AU259" s="253" t="s">
        <v>83</v>
      </c>
      <c r="AV259" s="14" t="s">
        <v>83</v>
      </c>
      <c r="AW259" s="14" t="s">
        <v>30</v>
      </c>
      <c r="AX259" s="14" t="s">
        <v>73</v>
      </c>
      <c r="AY259" s="253" t="s">
        <v>125</v>
      </c>
    </row>
    <row r="260" spans="1:51" s="14" customFormat="1" ht="12">
      <c r="A260" s="14"/>
      <c r="B260" s="243"/>
      <c r="C260" s="244"/>
      <c r="D260" s="234" t="s">
        <v>134</v>
      </c>
      <c r="E260" s="245" t="s">
        <v>1</v>
      </c>
      <c r="F260" s="246" t="s">
        <v>430</v>
      </c>
      <c r="G260" s="244"/>
      <c r="H260" s="247">
        <v>139.92</v>
      </c>
      <c r="I260" s="248"/>
      <c r="J260" s="244"/>
      <c r="K260" s="244"/>
      <c r="L260" s="249"/>
      <c r="M260" s="250"/>
      <c r="N260" s="251"/>
      <c r="O260" s="251"/>
      <c r="P260" s="251"/>
      <c r="Q260" s="251"/>
      <c r="R260" s="251"/>
      <c r="S260" s="251"/>
      <c r="T260" s="252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3" t="s">
        <v>134</v>
      </c>
      <c r="AU260" s="253" t="s">
        <v>83</v>
      </c>
      <c r="AV260" s="14" t="s">
        <v>83</v>
      </c>
      <c r="AW260" s="14" t="s">
        <v>30</v>
      </c>
      <c r="AX260" s="14" t="s">
        <v>73</v>
      </c>
      <c r="AY260" s="253" t="s">
        <v>125</v>
      </c>
    </row>
    <row r="261" spans="1:51" s="15" customFormat="1" ht="12">
      <c r="A261" s="15"/>
      <c r="B261" s="254"/>
      <c r="C261" s="255"/>
      <c r="D261" s="234" t="s">
        <v>134</v>
      </c>
      <c r="E261" s="256" t="s">
        <v>1</v>
      </c>
      <c r="F261" s="257" t="s">
        <v>235</v>
      </c>
      <c r="G261" s="255"/>
      <c r="H261" s="258">
        <v>2582.983</v>
      </c>
      <c r="I261" s="259"/>
      <c r="J261" s="255"/>
      <c r="K261" s="255"/>
      <c r="L261" s="260"/>
      <c r="M261" s="261"/>
      <c r="N261" s="262"/>
      <c r="O261" s="262"/>
      <c r="P261" s="262"/>
      <c r="Q261" s="262"/>
      <c r="R261" s="262"/>
      <c r="S261" s="262"/>
      <c r="T261" s="263"/>
      <c r="U261" s="15"/>
      <c r="V261" s="15"/>
      <c r="W261" s="15"/>
      <c r="X261" s="15"/>
      <c r="Y261" s="15"/>
      <c r="Z261" s="15"/>
      <c r="AA261" s="15"/>
      <c r="AB261" s="15"/>
      <c r="AC261" s="15"/>
      <c r="AD261" s="15"/>
      <c r="AE261" s="15"/>
      <c r="AT261" s="264" t="s">
        <v>134</v>
      </c>
      <c r="AU261" s="264" t="s">
        <v>83</v>
      </c>
      <c r="AV261" s="15" t="s">
        <v>132</v>
      </c>
      <c r="AW261" s="15" t="s">
        <v>30</v>
      </c>
      <c r="AX261" s="15" t="s">
        <v>81</v>
      </c>
      <c r="AY261" s="264" t="s">
        <v>125</v>
      </c>
    </row>
    <row r="262" spans="1:51" s="14" customFormat="1" ht="12">
      <c r="A262" s="14"/>
      <c r="B262" s="243"/>
      <c r="C262" s="244"/>
      <c r="D262" s="234" t="s">
        <v>134</v>
      </c>
      <c r="E262" s="244"/>
      <c r="F262" s="246" t="s">
        <v>460</v>
      </c>
      <c r="G262" s="244"/>
      <c r="H262" s="247">
        <v>4391.071</v>
      </c>
      <c r="I262" s="248"/>
      <c r="J262" s="244"/>
      <c r="K262" s="244"/>
      <c r="L262" s="249"/>
      <c r="M262" s="250"/>
      <c r="N262" s="251"/>
      <c r="O262" s="251"/>
      <c r="P262" s="251"/>
      <c r="Q262" s="251"/>
      <c r="R262" s="251"/>
      <c r="S262" s="251"/>
      <c r="T262" s="252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3" t="s">
        <v>134</v>
      </c>
      <c r="AU262" s="253" t="s">
        <v>83</v>
      </c>
      <c r="AV262" s="14" t="s">
        <v>83</v>
      </c>
      <c r="AW262" s="14" t="s">
        <v>4</v>
      </c>
      <c r="AX262" s="14" t="s">
        <v>81</v>
      </c>
      <c r="AY262" s="253" t="s">
        <v>125</v>
      </c>
    </row>
    <row r="263" spans="1:65" s="2" customFormat="1" ht="24.15" customHeight="1">
      <c r="A263" s="39"/>
      <c r="B263" s="40"/>
      <c r="C263" s="219" t="s">
        <v>461</v>
      </c>
      <c r="D263" s="219" t="s">
        <v>127</v>
      </c>
      <c r="E263" s="220" t="s">
        <v>462</v>
      </c>
      <c r="F263" s="221" t="s">
        <v>463</v>
      </c>
      <c r="G263" s="222" t="s">
        <v>272</v>
      </c>
      <c r="H263" s="223">
        <v>2191.64</v>
      </c>
      <c r="I263" s="224"/>
      <c r="J263" s="225">
        <f>ROUND(I263*H263,2)</f>
        <v>0</v>
      </c>
      <c r="K263" s="221" t="s">
        <v>1</v>
      </c>
      <c r="L263" s="45"/>
      <c r="M263" s="226" t="s">
        <v>1</v>
      </c>
      <c r="N263" s="227" t="s">
        <v>38</v>
      </c>
      <c r="O263" s="92"/>
      <c r="P263" s="228">
        <f>O263*H263</f>
        <v>0</v>
      </c>
      <c r="Q263" s="228">
        <v>0</v>
      </c>
      <c r="R263" s="228">
        <f>Q263*H263</f>
        <v>0</v>
      </c>
      <c r="S263" s="228">
        <v>0</v>
      </c>
      <c r="T263" s="229">
        <f>S263*H263</f>
        <v>0</v>
      </c>
      <c r="U263" s="39"/>
      <c r="V263" s="39"/>
      <c r="W263" s="39"/>
      <c r="X263" s="39"/>
      <c r="Y263" s="39"/>
      <c r="Z263" s="39"/>
      <c r="AA263" s="39"/>
      <c r="AB263" s="39"/>
      <c r="AC263" s="39"/>
      <c r="AD263" s="39"/>
      <c r="AE263" s="39"/>
      <c r="AR263" s="230" t="s">
        <v>132</v>
      </c>
      <c r="AT263" s="230" t="s">
        <v>127</v>
      </c>
      <c r="AU263" s="230" t="s">
        <v>83</v>
      </c>
      <c r="AY263" s="18" t="s">
        <v>125</v>
      </c>
      <c r="BE263" s="231">
        <f>IF(N263="základní",J263,0)</f>
        <v>0</v>
      </c>
      <c r="BF263" s="231">
        <f>IF(N263="snížená",J263,0)</f>
        <v>0</v>
      </c>
      <c r="BG263" s="231">
        <f>IF(N263="zákl. přenesená",J263,0)</f>
        <v>0</v>
      </c>
      <c r="BH263" s="231">
        <f>IF(N263="sníž. přenesená",J263,0)</f>
        <v>0</v>
      </c>
      <c r="BI263" s="231">
        <f>IF(N263="nulová",J263,0)</f>
        <v>0</v>
      </c>
      <c r="BJ263" s="18" t="s">
        <v>81</v>
      </c>
      <c r="BK263" s="231">
        <f>ROUND(I263*H263,2)</f>
        <v>0</v>
      </c>
      <c r="BL263" s="18" t="s">
        <v>132</v>
      </c>
      <c r="BM263" s="230" t="s">
        <v>464</v>
      </c>
    </row>
    <row r="264" spans="1:51" s="14" customFormat="1" ht="12">
      <c r="A264" s="14"/>
      <c r="B264" s="243"/>
      <c r="C264" s="244"/>
      <c r="D264" s="234" t="s">
        <v>134</v>
      </c>
      <c r="E264" s="245" t="s">
        <v>1</v>
      </c>
      <c r="F264" s="246" t="s">
        <v>465</v>
      </c>
      <c r="G264" s="244"/>
      <c r="H264" s="247">
        <v>2191.64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134</v>
      </c>
      <c r="AU264" s="253" t="s">
        <v>83</v>
      </c>
      <c r="AV264" s="14" t="s">
        <v>83</v>
      </c>
      <c r="AW264" s="14" t="s">
        <v>30</v>
      </c>
      <c r="AX264" s="14" t="s">
        <v>81</v>
      </c>
      <c r="AY264" s="253" t="s">
        <v>125</v>
      </c>
    </row>
    <row r="265" spans="1:65" s="2" customFormat="1" ht="49.05" customHeight="1">
      <c r="A265" s="39"/>
      <c r="B265" s="40"/>
      <c r="C265" s="219" t="s">
        <v>466</v>
      </c>
      <c r="D265" s="219" t="s">
        <v>127</v>
      </c>
      <c r="E265" s="220" t="s">
        <v>467</v>
      </c>
      <c r="F265" s="221" t="s">
        <v>468</v>
      </c>
      <c r="G265" s="222" t="s">
        <v>275</v>
      </c>
      <c r="H265" s="223">
        <v>1428</v>
      </c>
      <c r="I265" s="224"/>
      <c r="J265" s="225">
        <f>ROUND(I265*H265,2)</f>
        <v>0</v>
      </c>
      <c r="K265" s="221" t="s">
        <v>131</v>
      </c>
      <c r="L265" s="45"/>
      <c r="M265" s="226" t="s">
        <v>1</v>
      </c>
      <c r="N265" s="227" t="s">
        <v>38</v>
      </c>
      <c r="O265" s="92"/>
      <c r="P265" s="228">
        <f>O265*H265</f>
        <v>0</v>
      </c>
      <c r="Q265" s="228">
        <v>0</v>
      </c>
      <c r="R265" s="228">
        <f>Q265*H265</f>
        <v>0</v>
      </c>
      <c r="S265" s="228">
        <v>0</v>
      </c>
      <c r="T265" s="229">
        <f>S265*H265</f>
        <v>0</v>
      </c>
      <c r="U265" s="39"/>
      <c r="V265" s="39"/>
      <c r="W265" s="39"/>
      <c r="X265" s="39"/>
      <c r="Y265" s="39"/>
      <c r="Z265" s="39"/>
      <c r="AA265" s="39"/>
      <c r="AB265" s="39"/>
      <c r="AC265" s="39"/>
      <c r="AD265" s="39"/>
      <c r="AE265" s="39"/>
      <c r="AR265" s="230" t="s">
        <v>132</v>
      </c>
      <c r="AT265" s="230" t="s">
        <v>127</v>
      </c>
      <c r="AU265" s="230" t="s">
        <v>83</v>
      </c>
      <c r="AY265" s="18" t="s">
        <v>125</v>
      </c>
      <c r="BE265" s="231">
        <f>IF(N265="základní",J265,0)</f>
        <v>0</v>
      </c>
      <c r="BF265" s="231">
        <f>IF(N265="snížená",J265,0)</f>
        <v>0</v>
      </c>
      <c r="BG265" s="231">
        <f>IF(N265="zákl. přenesená",J265,0)</f>
        <v>0</v>
      </c>
      <c r="BH265" s="231">
        <f>IF(N265="sníž. přenesená",J265,0)</f>
        <v>0</v>
      </c>
      <c r="BI265" s="231">
        <f>IF(N265="nulová",J265,0)</f>
        <v>0</v>
      </c>
      <c r="BJ265" s="18" t="s">
        <v>81</v>
      </c>
      <c r="BK265" s="231">
        <f>ROUND(I265*H265,2)</f>
        <v>0</v>
      </c>
      <c r="BL265" s="18" t="s">
        <v>132</v>
      </c>
      <c r="BM265" s="230" t="s">
        <v>469</v>
      </c>
    </row>
    <row r="266" spans="1:51" s="13" customFormat="1" ht="12">
      <c r="A266" s="13"/>
      <c r="B266" s="232"/>
      <c r="C266" s="233"/>
      <c r="D266" s="234" t="s">
        <v>134</v>
      </c>
      <c r="E266" s="235" t="s">
        <v>1</v>
      </c>
      <c r="F266" s="236" t="s">
        <v>470</v>
      </c>
      <c r="G266" s="233"/>
      <c r="H266" s="235" t="s">
        <v>1</v>
      </c>
      <c r="I266" s="237"/>
      <c r="J266" s="233"/>
      <c r="K266" s="233"/>
      <c r="L266" s="238"/>
      <c r="M266" s="239"/>
      <c r="N266" s="240"/>
      <c r="O266" s="240"/>
      <c r="P266" s="240"/>
      <c r="Q266" s="240"/>
      <c r="R266" s="240"/>
      <c r="S266" s="240"/>
      <c r="T266" s="241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T266" s="242" t="s">
        <v>134</v>
      </c>
      <c r="AU266" s="242" t="s">
        <v>83</v>
      </c>
      <c r="AV266" s="13" t="s">
        <v>81</v>
      </c>
      <c r="AW266" s="13" t="s">
        <v>30</v>
      </c>
      <c r="AX266" s="13" t="s">
        <v>73</v>
      </c>
      <c r="AY266" s="242" t="s">
        <v>125</v>
      </c>
    </row>
    <row r="267" spans="1:51" s="13" customFormat="1" ht="12">
      <c r="A267" s="13"/>
      <c r="B267" s="232"/>
      <c r="C267" s="233"/>
      <c r="D267" s="234" t="s">
        <v>134</v>
      </c>
      <c r="E267" s="235" t="s">
        <v>1</v>
      </c>
      <c r="F267" s="236" t="s">
        <v>471</v>
      </c>
      <c r="G267" s="233"/>
      <c r="H267" s="235" t="s">
        <v>1</v>
      </c>
      <c r="I267" s="237"/>
      <c r="J267" s="233"/>
      <c r="K267" s="233"/>
      <c r="L267" s="238"/>
      <c r="M267" s="239"/>
      <c r="N267" s="240"/>
      <c r="O267" s="240"/>
      <c r="P267" s="240"/>
      <c r="Q267" s="240"/>
      <c r="R267" s="240"/>
      <c r="S267" s="240"/>
      <c r="T267" s="241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42" t="s">
        <v>134</v>
      </c>
      <c r="AU267" s="242" t="s">
        <v>83</v>
      </c>
      <c r="AV267" s="13" t="s">
        <v>81</v>
      </c>
      <c r="AW267" s="13" t="s">
        <v>30</v>
      </c>
      <c r="AX267" s="13" t="s">
        <v>73</v>
      </c>
      <c r="AY267" s="242" t="s">
        <v>125</v>
      </c>
    </row>
    <row r="268" spans="1:51" s="14" customFormat="1" ht="12">
      <c r="A268" s="14"/>
      <c r="B268" s="243"/>
      <c r="C268" s="244"/>
      <c r="D268" s="234" t="s">
        <v>134</v>
      </c>
      <c r="E268" s="245" t="s">
        <v>472</v>
      </c>
      <c r="F268" s="246" t="s">
        <v>473</v>
      </c>
      <c r="G268" s="244"/>
      <c r="H268" s="247">
        <v>138.8</v>
      </c>
      <c r="I268" s="248"/>
      <c r="J268" s="244"/>
      <c r="K268" s="244"/>
      <c r="L268" s="249"/>
      <c r="M268" s="250"/>
      <c r="N268" s="251"/>
      <c r="O268" s="251"/>
      <c r="P268" s="251"/>
      <c r="Q268" s="251"/>
      <c r="R268" s="251"/>
      <c r="S268" s="251"/>
      <c r="T268" s="252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3" t="s">
        <v>134</v>
      </c>
      <c r="AU268" s="253" t="s">
        <v>83</v>
      </c>
      <c r="AV268" s="14" t="s">
        <v>83</v>
      </c>
      <c r="AW268" s="14" t="s">
        <v>30</v>
      </c>
      <c r="AX268" s="14" t="s">
        <v>73</v>
      </c>
      <c r="AY268" s="253" t="s">
        <v>125</v>
      </c>
    </row>
    <row r="269" spans="1:51" s="14" customFormat="1" ht="12">
      <c r="A269" s="14"/>
      <c r="B269" s="243"/>
      <c r="C269" s="244"/>
      <c r="D269" s="234" t="s">
        <v>134</v>
      </c>
      <c r="E269" s="245" t="s">
        <v>279</v>
      </c>
      <c r="F269" s="246" t="s">
        <v>474</v>
      </c>
      <c r="G269" s="244"/>
      <c r="H269" s="247">
        <v>1289.2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134</v>
      </c>
      <c r="AU269" s="253" t="s">
        <v>83</v>
      </c>
      <c r="AV269" s="14" t="s">
        <v>83</v>
      </c>
      <c r="AW269" s="14" t="s">
        <v>30</v>
      </c>
      <c r="AX269" s="14" t="s">
        <v>73</v>
      </c>
      <c r="AY269" s="253" t="s">
        <v>125</v>
      </c>
    </row>
    <row r="270" spans="1:51" s="15" customFormat="1" ht="12">
      <c r="A270" s="15"/>
      <c r="B270" s="254"/>
      <c r="C270" s="255"/>
      <c r="D270" s="234" t="s">
        <v>134</v>
      </c>
      <c r="E270" s="256" t="s">
        <v>1</v>
      </c>
      <c r="F270" s="257" t="s">
        <v>235</v>
      </c>
      <c r="G270" s="255"/>
      <c r="H270" s="258">
        <v>1428</v>
      </c>
      <c r="I270" s="259"/>
      <c r="J270" s="255"/>
      <c r="K270" s="255"/>
      <c r="L270" s="260"/>
      <c r="M270" s="261"/>
      <c r="N270" s="262"/>
      <c r="O270" s="262"/>
      <c r="P270" s="262"/>
      <c r="Q270" s="262"/>
      <c r="R270" s="262"/>
      <c r="S270" s="262"/>
      <c r="T270" s="263"/>
      <c r="U270" s="15"/>
      <c r="V270" s="15"/>
      <c r="W270" s="15"/>
      <c r="X270" s="15"/>
      <c r="Y270" s="15"/>
      <c r="Z270" s="15"/>
      <c r="AA270" s="15"/>
      <c r="AB270" s="15"/>
      <c r="AC270" s="15"/>
      <c r="AD270" s="15"/>
      <c r="AE270" s="15"/>
      <c r="AT270" s="264" t="s">
        <v>134</v>
      </c>
      <c r="AU270" s="264" t="s">
        <v>83</v>
      </c>
      <c r="AV270" s="15" t="s">
        <v>132</v>
      </c>
      <c r="AW270" s="15" t="s">
        <v>30</v>
      </c>
      <c r="AX270" s="15" t="s">
        <v>81</v>
      </c>
      <c r="AY270" s="264" t="s">
        <v>125</v>
      </c>
    </row>
    <row r="271" spans="1:65" s="2" customFormat="1" ht="37.8" customHeight="1">
      <c r="A271" s="39"/>
      <c r="B271" s="40"/>
      <c r="C271" s="219" t="s">
        <v>475</v>
      </c>
      <c r="D271" s="219" t="s">
        <v>127</v>
      </c>
      <c r="E271" s="220" t="s">
        <v>476</v>
      </c>
      <c r="F271" s="221" t="s">
        <v>477</v>
      </c>
      <c r="G271" s="222" t="s">
        <v>275</v>
      </c>
      <c r="H271" s="223">
        <v>146.4</v>
      </c>
      <c r="I271" s="224"/>
      <c r="J271" s="225">
        <f>ROUND(I271*H271,2)</f>
        <v>0</v>
      </c>
      <c r="K271" s="221" t="s">
        <v>131</v>
      </c>
      <c r="L271" s="45"/>
      <c r="M271" s="226" t="s">
        <v>1</v>
      </c>
      <c r="N271" s="227" t="s">
        <v>38</v>
      </c>
      <c r="O271" s="92"/>
      <c r="P271" s="228">
        <f>O271*H271</f>
        <v>0</v>
      </c>
      <c r="Q271" s="228">
        <v>0</v>
      </c>
      <c r="R271" s="228">
        <f>Q271*H271</f>
        <v>0</v>
      </c>
      <c r="S271" s="228">
        <v>0</v>
      </c>
      <c r="T271" s="229">
        <f>S271*H271</f>
        <v>0</v>
      </c>
      <c r="U271" s="39"/>
      <c r="V271" s="39"/>
      <c r="W271" s="39"/>
      <c r="X271" s="39"/>
      <c r="Y271" s="39"/>
      <c r="Z271" s="39"/>
      <c r="AA271" s="39"/>
      <c r="AB271" s="39"/>
      <c r="AC271" s="39"/>
      <c r="AD271" s="39"/>
      <c r="AE271" s="39"/>
      <c r="AR271" s="230" t="s">
        <v>132</v>
      </c>
      <c r="AT271" s="230" t="s">
        <v>127</v>
      </c>
      <c r="AU271" s="230" t="s">
        <v>83</v>
      </c>
      <c r="AY271" s="18" t="s">
        <v>125</v>
      </c>
      <c r="BE271" s="231">
        <f>IF(N271="základní",J271,0)</f>
        <v>0</v>
      </c>
      <c r="BF271" s="231">
        <f>IF(N271="snížená",J271,0)</f>
        <v>0</v>
      </c>
      <c r="BG271" s="231">
        <f>IF(N271="zákl. přenesená",J271,0)</f>
        <v>0</v>
      </c>
      <c r="BH271" s="231">
        <f>IF(N271="sníž. přenesená",J271,0)</f>
        <v>0</v>
      </c>
      <c r="BI271" s="231">
        <f>IF(N271="nulová",J271,0)</f>
        <v>0</v>
      </c>
      <c r="BJ271" s="18" t="s">
        <v>81</v>
      </c>
      <c r="BK271" s="231">
        <f>ROUND(I271*H271,2)</f>
        <v>0</v>
      </c>
      <c r="BL271" s="18" t="s">
        <v>132</v>
      </c>
      <c r="BM271" s="230" t="s">
        <v>478</v>
      </c>
    </row>
    <row r="272" spans="1:51" s="14" customFormat="1" ht="12">
      <c r="A272" s="14"/>
      <c r="B272" s="243"/>
      <c r="C272" s="244"/>
      <c r="D272" s="234" t="s">
        <v>134</v>
      </c>
      <c r="E272" s="245" t="s">
        <v>1</v>
      </c>
      <c r="F272" s="246" t="s">
        <v>412</v>
      </c>
      <c r="G272" s="244"/>
      <c r="H272" s="247">
        <v>146.4</v>
      </c>
      <c r="I272" s="248"/>
      <c r="J272" s="244"/>
      <c r="K272" s="244"/>
      <c r="L272" s="249"/>
      <c r="M272" s="250"/>
      <c r="N272" s="251"/>
      <c r="O272" s="251"/>
      <c r="P272" s="251"/>
      <c r="Q272" s="251"/>
      <c r="R272" s="251"/>
      <c r="S272" s="251"/>
      <c r="T272" s="252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3" t="s">
        <v>134</v>
      </c>
      <c r="AU272" s="253" t="s">
        <v>83</v>
      </c>
      <c r="AV272" s="14" t="s">
        <v>83</v>
      </c>
      <c r="AW272" s="14" t="s">
        <v>30</v>
      </c>
      <c r="AX272" s="14" t="s">
        <v>81</v>
      </c>
      <c r="AY272" s="253" t="s">
        <v>125</v>
      </c>
    </row>
    <row r="273" spans="1:65" s="2" customFormat="1" ht="24.15" customHeight="1">
      <c r="A273" s="39"/>
      <c r="B273" s="40"/>
      <c r="C273" s="219" t="s">
        <v>479</v>
      </c>
      <c r="D273" s="219" t="s">
        <v>127</v>
      </c>
      <c r="E273" s="220" t="s">
        <v>480</v>
      </c>
      <c r="F273" s="221" t="s">
        <v>481</v>
      </c>
      <c r="G273" s="222" t="s">
        <v>154</v>
      </c>
      <c r="H273" s="223">
        <v>2082.6</v>
      </c>
      <c r="I273" s="224"/>
      <c r="J273" s="225">
        <f>ROUND(I273*H273,2)</f>
        <v>0</v>
      </c>
      <c r="K273" s="221" t="s">
        <v>131</v>
      </c>
      <c r="L273" s="45"/>
      <c r="M273" s="226" t="s">
        <v>1</v>
      </c>
      <c r="N273" s="227" t="s">
        <v>38</v>
      </c>
      <c r="O273" s="92"/>
      <c r="P273" s="228">
        <f>O273*H273</f>
        <v>0</v>
      </c>
      <c r="Q273" s="228">
        <v>0</v>
      </c>
      <c r="R273" s="228">
        <f>Q273*H273</f>
        <v>0</v>
      </c>
      <c r="S273" s="228">
        <v>0</v>
      </c>
      <c r="T273" s="229">
        <f>S273*H273</f>
        <v>0</v>
      </c>
      <c r="U273" s="39"/>
      <c r="V273" s="39"/>
      <c r="W273" s="39"/>
      <c r="X273" s="39"/>
      <c r="Y273" s="39"/>
      <c r="Z273" s="39"/>
      <c r="AA273" s="39"/>
      <c r="AB273" s="39"/>
      <c r="AC273" s="39"/>
      <c r="AD273" s="39"/>
      <c r="AE273" s="39"/>
      <c r="AR273" s="230" t="s">
        <v>132</v>
      </c>
      <c r="AT273" s="230" t="s">
        <v>127</v>
      </c>
      <c r="AU273" s="230" t="s">
        <v>83</v>
      </c>
      <c r="AY273" s="18" t="s">
        <v>125</v>
      </c>
      <c r="BE273" s="231">
        <f>IF(N273="základní",J273,0)</f>
        <v>0</v>
      </c>
      <c r="BF273" s="231">
        <f>IF(N273="snížená",J273,0)</f>
        <v>0</v>
      </c>
      <c r="BG273" s="231">
        <f>IF(N273="zákl. přenesená",J273,0)</f>
        <v>0</v>
      </c>
      <c r="BH273" s="231">
        <f>IF(N273="sníž. přenesená",J273,0)</f>
        <v>0</v>
      </c>
      <c r="BI273" s="231">
        <f>IF(N273="nulová",J273,0)</f>
        <v>0</v>
      </c>
      <c r="BJ273" s="18" t="s">
        <v>81</v>
      </c>
      <c r="BK273" s="231">
        <f>ROUND(I273*H273,2)</f>
        <v>0</v>
      </c>
      <c r="BL273" s="18" t="s">
        <v>132</v>
      </c>
      <c r="BM273" s="230" t="s">
        <v>482</v>
      </c>
    </row>
    <row r="274" spans="1:51" s="14" customFormat="1" ht="12">
      <c r="A274" s="14"/>
      <c r="B274" s="243"/>
      <c r="C274" s="244"/>
      <c r="D274" s="234" t="s">
        <v>134</v>
      </c>
      <c r="E274" s="245" t="s">
        <v>1</v>
      </c>
      <c r="F274" s="246" t="s">
        <v>483</v>
      </c>
      <c r="G274" s="244"/>
      <c r="H274" s="247">
        <v>1041.3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134</v>
      </c>
      <c r="AU274" s="253" t="s">
        <v>83</v>
      </c>
      <c r="AV274" s="14" t="s">
        <v>83</v>
      </c>
      <c r="AW274" s="14" t="s">
        <v>30</v>
      </c>
      <c r="AX274" s="14" t="s">
        <v>73</v>
      </c>
      <c r="AY274" s="253" t="s">
        <v>125</v>
      </c>
    </row>
    <row r="275" spans="1:51" s="14" customFormat="1" ht="12">
      <c r="A275" s="14"/>
      <c r="B275" s="243"/>
      <c r="C275" s="244"/>
      <c r="D275" s="234" t="s">
        <v>134</v>
      </c>
      <c r="E275" s="245" t="s">
        <v>1</v>
      </c>
      <c r="F275" s="246" t="s">
        <v>484</v>
      </c>
      <c r="G275" s="244"/>
      <c r="H275" s="247">
        <v>1041.3</v>
      </c>
      <c r="I275" s="248"/>
      <c r="J275" s="244"/>
      <c r="K275" s="244"/>
      <c r="L275" s="249"/>
      <c r="M275" s="250"/>
      <c r="N275" s="251"/>
      <c r="O275" s="251"/>
      <c r="P275" s="251"/>
      <c r="Q275" s="251"/>
      <c r="R275" s="251"/>
      <c r="S275" s="251"/>
      <c r="T275" s="252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3" t="s">
        <v>134</v>
      </c>
      <c r="AU275" s="253" t="s">
        <v>83</v>
      </c>
      <c r="AV275" s="14" t="s">
        <v>83</v>
      </c>
      <c r="AW275" s="14" t="s">
        <v>30</v>
      </c>
      <c r="AX275" s="14" t="s">
        <v>73</v>
      </c>
      <c r="AY275" s="253" t="s">
        <v>125</v>
      </c>
    </row>
    <row r="276" spans="1:51" s="15" customFormat="1" ht="12">
      <c r="A276" s="15"/>
      <c r="B276" s="254"/>
      <c r="C276" s="255"/>
      <c r="D276" s="234" t="s">
        <v>134</v>
      </c>
      <c r="E276" s="256" t="s">
        <v>1</v>
      </c>
      <c r="F276" s="257" t="s">
        <v>235</v>
      </c>
      <c r="G276" s="255"/>
      <c r="H276" s="258">
        <v>2082.6</v>
      </c>
      <c r="I276" s="259"/>
      <c r="J276" s="255"/>
      <c r="K276" s="255"/>
      <c r="L276" s="260"/>
      <c r="M276" s="261"/>
      <c r="N276" s="262"/>
      <c r="O276" s="262"/>
      <c r="P276" s="262"/>
      <c r="Q276" s="262"/>
      <c r="R276" s="262"/>
      <c r="S276" s="262"/>
      <c r="T276" s="263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4" t="s">
        <v>134</v>
      </c>
      <c r="AU276" s="264" t="s">
        <v>83</v>
      </c>
      <c r="AV276" s="15" t="s">
        <v>132</v>
      </c>
      <c r="AW276" s="15" t="s">
        <v>30</v>
      </c>
      <c r="AX276" s="15" t="s">
        <v>81</v>
      </c>
      <c r="AY276" s="264" t="s">
        <v>125</v>
      </c>
    </row>
    <row r="277" spans="1:65" s="2" customFormat="1" ht="37.8" customHeight="1">
      <c r="A277" s="39"/>
      <c r="B277" s="40"/>
      <c r="C277" s="219" t="s">
        <v>485</v>
      </c>
      <c r="D277" s="219" t="s">
        <v>127</v>
      </c>
      <c r="E277" s="220" t="s">
        <v>486</v>
      </c>
      <c r="F277" s="221" t="s">
        <v>487</v>
      </c>
      <c r="G277" s="222" t="s">
        <v>154</v>
      </c>
      <c r="H277" s="223">
        <v>2082.6</v>
      </c>
      <c r="I277" s="224"/>
      <c r="J277" s="225">
        <f>ROUND(I277*H277,2)</f>
        <v>0</v>
      </c>
      <c r="K277" s="221" t="s">
        <v>131</v>
      </c>
      <c r="L277" s="45"/>
      <c r="M277" s="226" t="s">
        <v>1</v>
      </c>
      <c r="N277" s="227" t="s">
        <v>38</v>
      </c>
      <c r="O277" s="92"/>
      <c r="P277" s="228">
        <f>O277*H277</f>
        <v>0</v>
      </c>
      <c r="Q277" s="228">
        <v>0</v>
      </c>
      <c r="R277" s="228">
        <f>Q277*H277</f>
        <v>0</v>
      </c>
      <c r="S277" s="228">
        <v>0</v>
      </c>
      <c r="T277" s="229">
        <f>S277*H277</f>
        <v>0</v>
      </c>
      <c r="U277" s="39"/>
      <c r="V277" s="39"/>
      <c r="W277" s="39"/>
      <c r="X277" s="39"/>
      <c r="Y277" s="39"/>
      <c r="Z277" s="39"/>
      <c r="AA277" s="39"/>
      <c r="AB277" s="39"/>
      <c r="AC277" s="39"/>
      <c r="AD277" s="39"/>
      <c r="AE277" s="39"/>
      <c r="AR277" s="230" t="s">
        <v>132</v>
      </c>
      <c r="AT277" s="230" t="s">
        <v>127</v>
      </c>
      <c r="AU277" s="230" t="s">
        <v>83</v>
      </c>
      <c r="AY277" s="18" t="s">
        <v>125</v>
      </c>
      <c r="BE277" s="231">
        <f>IF(N277="základní",J277,0)</f>
        <v>0</v>
      </c>
      <c r="BF277" s="231">
        <f>IF(N277="snížená",J277,0)</f>
        <v>0</v>
      </c>
      <c r="BG277" s="231">
        <f>IF(N277="zákl. přenesená",J277,0)</f>
        <v>0</v>
      </c>
      <c r="BH277" s="231">
        <f>IF(N277="sníž. přenesená",J277,0)</f>
        <v>0</v>
      </c>
      <c r="BI277" s="231">
        <f>IF(N277="nulová",J277,0)</f>
        <v>0</v>
      </c>
      <c r="BJ277" s="18" t="s">
        <v>81</v>
      </c>
      <c r="BK277" s="231">
        <f>ROUND(I277*H277,2)</f>
        <v>0</v>
      </c>
      <c r="BL277" s="18" t="s">
        <v>132</v>
      </c>
      <c r="BM277" s="230" t="s">
        <v>488</v>
      </c>
    </row>
    <row r="278" spans="1:51" s="14" customFormat="1" ht="12">
      <c r="A278" s="14"/>
      <c r="B278" s="243"/>
      <c r="C278" s="244"/>
      <c r="D278" s="234" t="s">
        <v>134</v>
      </c>
      <c r="E278" s="245" t="s">
        <v>1</v>
      </c>
      <c r="F278" s="246" t="s">
        <v>483</v>
      </c>
      <c r="G278" s="244"/>
      <c r="H278" s="247">
        <v>1041.3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134</v>
      </c>
      <c r="AU278" s="253" t="s">
        <v>83</v>
      </c>
      <c r="AV278" s="14" t="s">
        <v>83</v>
      </c>
      <c r="AW278" s="14" t="s">
        <v>30</v>
      </c>
      <c r="AX278" s="14" t="s">
        <v>73</v>
      </c>
      <c r="AY278" s="253" t="s">
        <v>125</v>
      </c>
    </row>
    <row r="279" spans="1:51" s="14" customFormat="1" ht="12">
      <c r="A279" s="14"/>
      <c r="B279" s="243"/>
      <c r="C279" s="244"/>
      <c r="D279" s="234" t="s">
        <v>134</v>
      </c>
      <c r="E279" s="245" t="s">
        <v>1</v>
      </c>
      <c r="F279" s="246" t="s">
        <v>484</v>
      </c>
      <c r="G279" s="244"/>
      <c r="H279" s="247">
        <v>1041.3</v>
      </c>
      <c r="I279" s="248"/>
      <c r="J279" s="244"/>
      <c r="K279" s="244"/>
      <c r="L279" s="249"/>
      <c r="M279" s="250"/>
      <c r="N279" s="251"/>
      <c r="O279" s="251"/>
      <c r="P279" s="251"/>
      <c r="Q279" s="251"/>
      <c r="R279" s="251"/>
      <c r="S279" s="251"/>
      <c r="T279" s="252"/>
      <c r="U279" s="14"/>
      <c r="V279" s="14"/>
      <c r="W279" s="14"/>
      <c r="X279" s="14"/>
      <c r="Y279" s="14"/>
      <c r="Z279" s="14"/>
      <c r="AA279" s="14"/>
      <c r="AB279" s="14"/>
      <c r="AC279" s="14"/>
      <c r="AD279" s="14"/>
      <c r="AE279" s="14"/>
      <c r="AT279" s="253" t="s">
        <v>134</v>
      </c>
      <c r="AU279" s="253" t="s">
        <v>83</v>
      </c>
      <c r="AV279" s="14" t="s">
        <v>83</v>
      </c>
      <c r="AW279" s="14" t="s">
        <v>30</v>
      </c>
      <c r="AX279" s="14" t="s">
        <v>73</v>
      </c>
      <c r="AY279" s="253" t="s">
        <v>125</v>
      </c>
    </row>
    <row r="280" spans="1:51" s="15" customFormat="1" ht="12">
      <c r="A280" s="15"/>
      <c r="B280" s="254"/>
      <c r="C280" s="255"/>
      <c r="D280" s="234" t="s">
        <v>134</v>
      </c>
      <c r="E280" s="256" t="s">
        <v>1</v>
      </c>
      <c r="F280" s="257" t="s">
        <v>235</v>
      </c>
      <c r="G280" s="255"/>
      <c r="H280" s="258">
        <v>2082.6</v>
      </c>
      <c r="I280" s="259"/>
      <c r="J280" s="255"/>
      <c r="K280" s="255"/>
      <c r="L280" s="260"/>
      <c r="M280" s="261"/>
      <c r="N280" s="262"/>
      <c r="O280" s="262"/>
      <c r="P280" s="262"/>
      <c r="Q280" s="262"/>
      <c r="R280" s="262"/>
      <c r="S280" s="262"/>
      <c r="T280" s="263"/>
      <c r="U280" s="15"/>
      <c r="V280" s="15"/>
      <c r="W280" s="15"/>
      <c r="X280" s="15"/>
      <c r="Y280" s="15"/>
      <c r="Z280" s="15"/>
      <c r="AA280" s="15"/>
      <c r="AB280" s="15"/>
      <c r="AC280" s="15"/>
      <c r="AD280" s="15"/>
      <c r="AE280" s="15"/>
      <c r="AT280" s="264" t="s">
        <v>134</v>
      </c>
      <c r="AU280" s="264" t="s">
        <v>83</v>
      </c>
      <c r="AV280" s="15" t="s">
        <v>132</v>
      </c>
      <c r="AW280" s="15" t="s">
        <v>30</v>
      </c>
      <c r="AX280" s="15" t="s">
        <v>81</v>
      </c>
      <c r="AY280" s="264" t="s">
        <v>125</v>
      </c>
    </row>
    <row r="281" spans="1:65" s="2" customFormat="1" ht="14.4" customHeight="1">
      <c r="A281" s="39"/>
      <c r="B281" s="40"/>
      <c r="C281" s="269" t="s">
        <v>489</v>
      </c>
      <c r="D281" s="269" t="s">
        <v>490</v>
      </c>
      <c r="E281" s="270" t="s">
        <v>491</v>
      </c>
      <c r="F281" s="271" t="s">
        <v>492</v>
      </c>
      <c r="G281" s="272" t="s">
        <v>493</v>
      </c>
      <c r="H281" s="273">
        <v>52.065</v>
      </c>
      <c r="I281" s="274"/>
      <c r="J281" s="275">
        <f>ROUND(I281*H281,2)</f>
        <v>0</v>
      </c>
      <c r="K281" s="271" t="s">
        <v>131</v>
      </c>
      <c r="L281" s="276"/>
      <c r="M281" s="277" t="s">
        <v>1</v>
      </c>
      <c r="N281" s="278" t="s">
        <v>38</v>
      </c>
      <c r="O281" s="92"/>
      <c r="P281" s="228">
        <f>O281*H281</f>
        <v>0</v>
      </c>
      <c r="Q281" s="228">
        <v>0.001</v>
      </c>
      <c r="R281" s="228">
        <f>Q281*H281</f>
        <v>0.052065</v>
      </c>
      <c r="S281" s="228">
        <v>0</v>
      </c>
      <c r="T281" s="229">
        <f>S281*H281</f>
        <v>0</v>
      </c>
      <c r="U281" s="39"/>
      <c r="V281" s="39"/>
      <c r="W281" s="39"/>
      <c r="X281" s="39"/>
      <c r="Y281" s="39"/>
      <c r="Z281" s="39"/>
      <c r="AA281" s="39"/>
      <c r="AB281" s="39"/>
      <c r="AC281" s="39"/>
      <c r="AD281" s="39"/>
      <c r="AE281" s="39"/>
      <c r="AR281" s="230" t="s">
        <v>175</v>
      </c>
      <c r="AT281" s="230" t="s">
        <v>490</v>
      </c>
      <c r="AU281" s="230" t="s">
        <v>83</v>
      </c>
      <c r="AY281" s="18" t="s">
        <v>125</v>
      </c>
      <c r="BE281" s="231">
        <f>IF(N281="základní",J281,0)</f>
        <v>0</v>
      </c>
      <c r="BF281" s="231">
        <f>IF(N281="snížená",J281,0)</f>
        <v>0</v>
      </c>
      <c r="BG281" s="231">
        <f>IF(N281="zákl. přenesená",J281,0)</f>
        <v>0</v>
      </c>
      <c r="BH281" s="231">
        <f>IF(N281="sníž. přenesená",J281,0)</f>
        <v>0</v>
      </c>
      <c r="BI281" s="231">
        <f>IF(N281="nulová",J281,0)</f>
        <v>0</v>
      </c>
      <c r="BJ281" s="18" t="s">
        <v>81</v>
      </c>
      <c r="BK281" s="231">
        <f>ROUND(I281*H281,2)</f>
        <v>0</v>
      </c>
      <c r="BL281" s="18" t="s">
        <v>132</v>
      </c>
      <c r="BM281" s="230" t="s">
        <v>494</v>
      </c>
    </row>
    <row r="282" spans="1:51" s="14" customFormat="1" ht="12">
      <c r="A282" s="14"/>
      <c r="B282" s="243"/>
      <c r="C282" s="244"/>
      <c r="D282" s="234" t="s">
        <v>134</v>
      </c>
      <c r="E282" s="245" t="s">
        <v>1</v>
      </c>
      <c r="F282" s="246" t="s">
        <v>495</v>
      </c>
      <c r="G282" s="244"/>
      <c r="H282" s="247">
        <v>2082.6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134</v>
      </c>
      <c r="AU282" s="253" t="s">
        <v>83</v>
      </c>
      <c r="AV282" s="14" t="s">
        <v>83</v>
      </c>
      <c r="AW282" s="14" t="s">
        <v>30</v>
      </c>
      <c r="AX282" s="14" t="s">
        <v>81</v>
      </c>
      <c r="AY282" s="253" t="s">
        <v>125</v>
      </c>
    </row>
    <row r="283" spans="1:51" s="14" customFormat="1" ht="12">
      <c r="A283" s="14"/>
      <c r="B283" s="243"/>
      <c r="C283" s="244"/>
      <c r="D283" s="234" t="s">
        <v>134</v>
      </c>
      <c r="E283" s="244"/>
      <c r="F283" s="246" t="s">
        <v>496</v>
      </c>
      <c r="G283" s="244"/>
      <c r="H283" s="247">
        <v>52.065</v>
      </c>
      <c r="I283" s="248"/>
      <c r="J283" s="244"/>
      <c r="K283" s="244"/>
      <c r="L283" s="249"/>
      <c r="M283" s="250"/>
      <c r="N283" s="251"/>
      <c r="O283" s="251"/>
      <c r="P283" s="251"/>
      <c r="Q283" s="251"/>
      <c r="R283" s="251"/>
      <c r="S283" s="251"/>
      <c r="T283" s="252"/>
      <c r="U283" s="14"/>
      <c r="V283" s="14"/>
      <c r="W283" s="14"/>
      <c r="X283" s="14"/>
      <c r="Y283" s="14"/>
      <c r="Z283" s="14"/>
      <c r="AA283" s="14"/>
      <c r="AB283" s="14"/>
      <c r="AC283" s="14"/>
      <c r="AD283" s="14"/>
      <c r="AE283" s="14"/>
      <c r="AT283" s="253" t="s">
        <v>134</v>
      </c>
      <c r="AU283" s="253" t="s">
        <v>83</v>
      </c>
      <c r="AV283" s="14" t="s">
        <v>83</v>
      </c>
      <c r="AW283" s="14" t="s">
        <v>4</v>
      </c>
      <c r="AX283" s="14" t="s">
        <v>81</v>
      </c>
      <c r="AY283" s="253" t="s">
        <v>125</v>
      </c>
    </row>
    <row r="284" spans="1:65" s="2" customFormat="1" ht="24.15" customHeight="1">
      <c r="A284" s="39"/>
      <c r="B284" s="40"/>
      <c r="C284" s="219" t="s">
        <v>497</v>
      </c>
      <c r="D284" s="219" t="s">
        <v>127</v>
      </c>
      <c r="E284" s="220" t="s">
        <v>498</v>
      </c>
      <c r="F284" s="221" t="s">
        <v>499</v>
      </c>
      <c r="G284" s="222" t="s">
        <v>154</v>
      </c>
      <c r="H284" s="223">
        <v>440.31</v>
      </c>
      <c r="I284" s="224"/>
      <c r="J284" s="225">
        <f>ROUND(I284*H284,2)</f>
        <v>0</v>
      </c>
      <c r="K284" s="221" t="s">
        <v>131</v>
      </c>
      <c r="L284" s="45"/>
      <c r="M284" s="226" t="s">
        <v>1</v>
      </c>
      <c r="N284" s="227" t="s">
        <v>38</v>
      </c>
      <c r="O284" s="92"/>
      <c r="P284" s="228">
        <f>O284*H284</f>
        <v>0</v>
      </c>
      <c r="Q284" s="228">
        <v>0</v>
      </c>
      <c r="R284" s="228">
        <f>Q284*H284</f>
        <v>0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132</v>
      </c>
      <c r="AT284" s="230" t="s">
        <v>127</v>
      </c>
      <c r="AU284" s="230" t="s">
        <v>83</v>
      </c>
      <c r="AY284" s="18" t="s">
        <v>125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81</v>
      </c>
      <c r="BK284" s="231">
        <f>ROUND(I284*H284,2)</f>
        <v>0</v>
      </c>
      <c r="BL284" s="18" t="s">
        <v>132</v>
      </c>
      <c r="BM284" s="230" t="s">
        <v>500</v>
      </c>
    </row>
    <row r="285" spans="1:51" s="13" customFormat="1" ht="12">
      <c r="A285" s="13"/>
      <c r="B285" s="232"/>
      <c r="C285" s="233"/>
      <c r="D285" s="234" t="s">
        <v>134</v>
      </c>
      <c r="E285" s="235" t="s">
        <v>1</v>
      </c>
      <c r="F285" s="236" t="s">
        <v>501</v>
      </c>
      <c r="G285" s="233"/>
      <c r="H285" s="235" t="s">
        <v>1</v>
      </c>
      <c r="I285" s="237"/>
      <c r="J285" s="233"/>
      <c r="K285" s="233"/>
      <c r="L285" s="238"/>
      <c r="M285" s="239"/>
      <c r="N285" s="240"/>
      <c r="O285" s="240"/>
      <c r="P285" s="240"/>
      <c r="Q285" s="240"/>
      <c r="R285" s="240"/>
      <c r="S285" s="240"/>
      <c r="T285" s="241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2" t="s">
        <v>134</v>
      </c>
      <c r="AU285" s="242" t="s">
        <v>83</v>
      </c>
      <c r="AV285" s="13" t="s">
        <v>81</v>
      </c>
      <c r="AW285" s="13" t="s">
        <v>30</v>
      </c>
      <c r="AX285" s="13" t="s">
        <v>73</v>
      </c>
      <c r="AY285" s="242" t="s">
        <v>125</v>
      </c>
    </row>
    <row r="286" spans="1:51" s="14" customFormat="1" ht="12">
      <c r="A286" s="14"/>
      <c r="B286" s="243"/>
      <c r="C286" s="244"/>
      <c r="D286" s="234" t="s">
        <v>134</v>
      </c>
      <c r="E286" s="245" t="s">
        <v>1</v>
      </c>
      <c r="F286" s="246" t="s">
        <v>502</v>
      </c>
      <c r="G286" s="244"/>
      <c r="H286" s="247">
        <v>440.31</v>
      </c>
      <c r="I286" s="248"/>
      <c r="J286" s="244"/>
      <c r="K286" s="244"/>
      <c r="L286" s="249"/>
      <c r="M286" s="250"/>
      <c r="N286" s="251"/>
      <c r="O286" s="251"/>
      <c r="P286" s="251"/>
      <c r="Q286" s="251"/>
      <c r="R286" s="251"/>
      <c r="S286" s="251"/>
      <c r="T286" s="252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3" t="s">
        <v>134</v>
      </c>
      <c r="AU286" s="253" t="s">
        <v>83</v>
      </c>
      <c r="AV286" s="14" t="s">
        <v>83</v>
      </c>
      <c r="AW286" s="14" t="s">
        <v>30</v>
      </c>
      <c r="AX286" s="14" t="s">
        <v>81</v>
      </c>
      <c r="AY286" s="253" t="s">
        <v>125</v>
      </c>
    </row>
    <row r="287" spans="1:65" s="2" customFormat="1" ht="37.8" customHeight="1">
      <c r="A287" s="39"/>
      <c r="B287" s="40"/>
      <c r="C287" s="219" t="s">
        <v>149</v>
      </c>
      <c r="D287" s="219" t="s">
        <v>127</v>
      </c>
      <c r="E287" s="220" t="s">
        <v>503</v>
      </c>
      <c r="F287" s="221" t="s">
        <v>504</v>
      </c>
      <c r="G287" s="222" t="s">
        <v>154</v>
      </c>
      <c r="H287" s="223">
        <v>3192.9</v>
      </c>
      <c r="I287" s="224"/>
      <c r="J287" s="225">
        <f>ROUND(I287*H287,2)</f>
        <v>0</v>
      </c>
      <c r="K287" s="221" t="s">
        <v>131</v>
      </c>
      <c r="L287" s="45"/>
      <c r="M287" s="226" t="s">
        <v>1</v>
      </c>
      <c r="N287" s="227" t="s">
        <v>38</v>
      </c>
      <c r="O287" s="92"/>
      <c r="P287" s="228">
        <f>O287*H287</f>
        <v>0</v>
      </c>
      <c r="Q287" s="228">
        <v>0</v>
      </c>
      <c r="R287" s="228">
        <f>Q287*H287</f>
        <v>0</v>
      </c>
      <c r="S287" s="228">
        <v>0</v>
      </c>
      <c r="T287" s="229">
        <f>S287*H287</f>
        <v>0</v>
      </c>
      <c r="U287" s="39"/>
      <c r="V287" s="39"/>
      <c r="W287" s="39"/>
      <c r="X287" s="39"/>
      <c r="Y287" s="39"/>
      <c r="Z287" s="39"/>
      <c r="AA287" s="39"/>
      <c r="AB287" s="39"/>
      <c r="AC287" s="39"/>
      <c r="AD287" s="39"/>
      <c r="AE287" s="39"/>
      <c r="AR287" s="230" t="s">
        <v>132</v>
      </c>
      <c r="AT287" s="230" t="s">
        <v>127</v>
      </c>
      <c r="AU287" s="230" t="s">
        <v>83</v>
      </c>
      <c r="AY287" s="18" t="s">
        <v>125</v>
      </c>
      <c r="BE287" s="231">
        <f>IF(N287="základní",J287,0)</f>
        <v>0</v>
      </c>
      <c r="BF287" s="231">
        <f>IF(N287="snížená",J287,0)</f>
        <v>0</v>
      </c>
      <c r="BG287" s="231">
        <f>IF(N287="zákl. přenesená",J287,0)</f>
        <v>0</v>
      </c>
      <c r="BH287" s="231">
        <f>IF(N287="sníž. přenesená",J287,0)</f>
        <v>0</v>
      </c>
      <c r="BI287" s="231">
        <f>IF(N287="nulová",J287,0)</f>
        <v>0</v>
      </c>
      <c r="BJ287" s="18" t="s">
        <v>81</v>
      </c>
      <c r="BK287" s="231">
        <f>ROUND(I287*H287,2)</f>
        <v>0</v>
      </c>
      <c r="BL287" s="18" t="s">
        <v>132</v>
      </c>
      <c r="BM287" s="230" t="s">
        <v>505</v>
      </c>
    </row>
    <row r="288" spans="1:51" s="13" customFormat="1" ht="12">
      <c r="A288" s="13"/>
      <c r="B288" s="232"/>
      <c r="C288" s="233"/>
      <c r="D288" s="234" t="s">
        <v>134</v>
      </c>
      <c r="E288" s="235" t="s">
        <v>1</v>
      </c>
      <c r="F288" s="236" t="s">
        <v>506</v>
      </c>
      <c r="G288" s="233"/>
      <c r="H288" s="235" t="s">
        <v>1</v>
      </c>
      <c r="I288" s="237"/>
      <c r="J288" s="233"/>
      <c r="K288" s="233"/>
      <c r="L288" s="238"/>
      <c r="M288" s="239"/>
      <c r="N288" s="240"/>
      <c r="O288" s="240"/>
      <c r="P288" s="240"/>
      <c r="Q288" s="240"/>
      <c r="R288" s="240"/>
      <c r="S288" s="240"/>
      <c r="T288" s="241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2" t="s">
        <v>134</v>
      </c>
      <c r="AU288" s="242" t="s">
        <v>83</v>
      </c>
      <c r="AV288" s="13" t="s">
        <v>81</v>
      </c>
      <c r="AW288" s="13" t="s">
        <v>30</v>
      </c>
      <c r="AX288" s="13" t="s">
        <v>73</v>
      </c>
      <c r="AY288" s="242" t="s">
        <v>125</v>
      </c>
    </row>
    <row r="289" spans="1:51" s="14" customFormat="1" ht="12">
      <c r="A289" s="14"/>
      <c r="B289" s="243"/>
      <c r="C289" s="244"/>
      <c r="D289" s="234" t="s">
        <v>134</v>
      </c>
      <c r="E289" s="245" t="s">
        <v>1</v>
      </c>
      <c r="F289" s="246" t="s">
        <v>507</v>
      </c>
      <c r="G289" s="244"/>
      <c r="H289" s="247">
        <v>3192.9</v>
      </c>
      <c r="I289" s="248"/>
      <c r="J289" s="244"/>
      <c r="K289" s="244"/>
      <c r="L289" s="249"/>
      <c r="M289" s="250"/>
      <c r="N289" s="251"/>
      <c r="O289" s="251"/>
      <c r="P289" s="251"/>
      <c r="Q289" s="251"/>
      <c r="R289" s="251"/>
      <c r="S289" s="251"/>
      <c r="T289" s="252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3" t="s">
        <v>134</v>
      </c>
      <c r="AU289" s="253" t="s">
        <v>83</v>
      </c>
      <c r="AV289" s="14" t="s">
        <v>83</v>
      </c>
      <c r="AW289" s="14" t="s">
        <v>30</v>
      </c>
      <c r="AX289" s="14" t="s">
        <v>81</v>
      </c>
      <c r="AY289" s="253" t="s">
        <v>125</v>
      </c>
    </row>
    <row r="290" spans="1:65" s="2" customFormat="1" ht="14.4" customHeight="1">
      <c r="A290" s="39"/>
      <c r="B290" s="40"/>
      <c r="C290" s="219" t="s">
        <v>508</v>
      </c>
      <c r="D290" s="219" t="s">
        <v>127</v>
      </c>
      <c r="E290" s="220" t="s">
        <v>509</v>
      </c>
      <c r="F290" s="221" t="s">
        <v>510</v>
      </c>
      <c r="G290" s="222" t="s">
        <v>511</v>
      </c>
      <c r="H290" s="223">
        <v>15</v>
      </c>
      <c r="I290" s="224"/>
      <c r="J290" s="225">
        <f>ROUND(I290*H290,2)</f>
        <v>0</v>
      </c>
      <c r="K290" s="221" t="s">
        <v>1</v>
      </c>
      <c r="L290" s="45"/>
      <c r="M290" s="226" t="s">
        <v>1</v>
      </c>
      <c r="N290" s="227" t="s">
        <v>38</v>
      </c>
      <c r="O290" s="92"/>
      <c r="P290" s="228">
        <f>O290*H290</f>
        <v>0</v>
      </c>
      <c r="Q290" s="228">
        <v>0</v>
      </c>
      <c r="R290" s="228">
        <f>Q290*H290</f>
        <v>0</v>
      </c>
      <c r="S290" s="228">
        <v>0</v>
      </c>
      <c r="T290" s="229">
        <f>S290*H290</f>
        <v>0</v>
      </c>
      <c r="U290" s="39"/>
      <c r="V290" s="39"/>
      <c r="W290" s="39"/>
      <c r="X290" s="39"/>
      <c r="Y290" s="39"/>
      <c r="Z290" s="39"/>
      <c r="AA290" s="39"/>
      <c r="AB290" s="39"/>
      <c r="AC290" s="39"/>
      <c r="AD290" s="39"/>
      <c r="AE290" s="39"/>
      <c r="AR290" s="230" t="s">
        <v>132</v>
      </c>
      <c r="AT290" s="230" t="s">
        <v>127</v>
      </c>
      <c r="AU290" s="230" t="s">
        <v>83</v>
      </c>
      <c r="AY290" s="18" t="s">
        <v>125</v>
      </c>
      <c r="BE290" s="231">
        <f>IF(N290="základní",J290,0)</f>
        <v>0</v>
      </c>
      <c r="BF290" s="231">
        <f>IF(N290="snížená",J290,0)</f>
        <v>0</v>
      </c>
      <c r="BG290" s="231">
        <f>IF(N290="zákl. přenesená",J290,0)</f>
        <v>0</v>
      </c>
      <c r="BH290" s="231">
        <f>IF(N290="sníž. přenesená",J290,0)</f>
        <v>0</v>
      </c>
      <c r="BI290" s="231">
        <f>IF(N290="nulová",J290,0)</f>
        <v>0</v>
      </c>
      <c r="BJ290" s="18" t="s">
        <v>81</v>
      </c>
      <c r="BK290" s="231">
        <f>ROUND(I290*H290,2)</f>
        <v>0</v>
      </c>
      <c r="BL290" s="18" t="s">
        <v>132</v>
      </c>
      <c r="BM290" s="230" t="s">
        <v>512</v>
      </c>
    </row>
    <row r="291" spans="1:51" s="13" customFormat="1" ht="12">
      <c r="A291" s="13"/>
      <c r="B291" s="232"/>
      <c r="C291" s="233"/>
      <c r="D291" s="234" t="s">
        <v>134</v>
      </c>
      <c r="E291" s="235" t="s">
        <v>1</v>
      </c>
      <c r="F291" s="236" t="s">
        <v>513</v>
      </c>
      <c r="G291" s="233"/>
      <c r="H291" s="235" t="s">
        <v>1</v>
      </c>
      <c r="I291" s="237"/>
      <c r="J291" s="233"/>
      <c r="K291" s="233"/>
      <c r="L291" s="238"/>
      <c r="M291" s="239"/>
      <c r="N291" s="240"/>
      <c r="O291" s="240"/>
      <c r="P291" s="240"/>
      <c r="Q291" s="240"/>
      <c r="R291" s="240"/>
      <c r="S291" s="240"/>
      <c r="T291" s="241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2" t="s">
        <v>134</v>
      </c>
      <c r="AU291" s="242" t="s">
        <v>83</v>
      </c>
      <c r="AV291" s="13" t="s">
        <v>81</v>
      </c>
      <c r="AW291" s="13" t="s">
        <v>30</v>
      </c>
      <c r="AX291" s="13" t="s">
        <v>73</v>
      </c>
      <c r="AY291" s="242" t="s">
        <v>125</v>
      </c>
    </row>
    <row r="292" spans="1:51" s="14" customFormat="1" ht="12">
      <c r="A292" s="14"/>
      <c r="B292" s="243"/>
      <c r="C292" s="244"/>
      <c r="D292" s="234" t="s">
        <v>134</v>
      </c>
      <c r="E292" s="245" t="s">
        <v>1</v>
      </c>
      <c r="F292" s="246" t="s">
        <v>8</v>
      </c>
      <c r="G292" s="244"/>
      <c r="H292" s="247">
        <v>15</v>
      </c>
      <c r="I292" s="248"/>
      <c r="J292" s="244"/>
      <c r="K292" s="244"/>
      <c r="L292" s="249"/>
      <c r="M292" s="250"/>
      <c r="N292" s="251"/>
      <c r="O292" s="251"/>
      <c r="P292" s="251"/>
      <c r="Q292" s="251"/>
      <c r="R292" s="251"/>
      <c r="S292" s="251"/>
      <c r="T292" s="252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3" t="s">
        <v>134</v>
      </c>
      <c r="AU292" s="253" t="s">
        <v>83</v>
      </c>
      <c r="AV292" s="14" t="s">
        <v>83</v>
      </c>
      <c r="AW292" s="14" t="s">
        <v>30</v>
      </c>
      <c r="AX292" s="14" t="s">
        <v>81</v>
      </c>
      <c r="AY292" s="253" t="s">
        <v>125</v>
      </c>
    </row>
    <row r="293" spans="1:65" s="2" customFormat="1" ht="24.15" customHeight="1">
      <c r="A293" s="39"/>
      <c r="B293" s="40"/>
      <c r="C293" s="219" t="s">
        <v>514</v>
      </c>
      <c r="D293" s="219" t="s">
        <v>127</v>
      </c>
      <c r="E293" s="220" t="s">
        <v>515</v>
      </c>
      <c r="F293" s="221" t="s">
        <v>516</v>
      </c>
      <c r="G293" s="222" t="s">
        <v>164</v>
      </c>
      <c r="H293" s="223">
        <v>1</v>
      </c>
      <c r="I293" s="224"/>
      <c r="J293" s="225">
        <f>ROUND(I293*H293,2)</f>
        <v>0</v>
      </c>
      <c r="K293" s="221" t="s">
        <v>1</v>
      </c>
      <c r="L293" s="45"/>
      <c r="M293" s="226" t="s">
        <v>1</v>
      </c>
      <c r="N293" s="227" t="s">
        <v>38</v>
      </c>
      <c r="O293" s="92"/>
      <c r="P293" s="228">
        <f>O293*H293</f>
        <v>0</v>
      </c>
      <c r="Q293" s="228">
        <v>0</v>
      </c>
      <c r="R293" s="228">
        <f>Q293*H293</f>
        <v>0</v>
      </c>
      <c r="S293" s="228">
        <v>0</v>
      </c>
      <c r="T293" s="229">
        <f>S293*H293</f>
        <v>0</v>
      </c>
      <c r="U293" s="39"/>
      <c r="V293" s="39"/>
      <c r="W293" s="39"/>
      <c r="X293" s="39"/>
      <c r="Y293" s="39"/>
      <c r="Z293" s="39"/>
      <c r="AA293" s="39"/>
      <c r="AB293" s="39"/>
      <c r="AC293" s="39"/>
      <c r="AD293" s="39"/>
      <c r="AE293" s="39"/>
      <c r="AR293" s="230" t="s">
        <v>132</v>
      </c>
      <c r="AT293" s="230" t="s">
        <v>127</v>
      </c>
      <c r="AU293" s="230" t="s">
        <v>83</v>
      </c>
      <c r="AY293" s="18" t="s">
        <v>125</v>
      </c>
      <c r="BE293" s="231">
        <f>IF(N293="základní",J293,0)</f>
        <v>0</v>
      </c>
      <c r="BF293" s="231">
        <f>IF(N293="snížená",J293,0)</f>
        <v>0</v>
      </c>
      <c r="BG293" s="231">
        <f>IF(N293="zákl. přenesená",J293,0)</f>
        <v>0</v>
      </c>
      <c r="BH293" s="231">
        <f>IF(N293="sníž. přenesená",J293,0)</f>
        <v>0</v>
      </c>
      <c r="BI293" s="231">
        <f>IF(N293="nulová",J293,0)</f>
        <v>0</v>
      </c>
      <c r="BJ293" s="18" t="s">
        <v>81</v>
      </c>
      <c r="BK293" s="231">
        <f>ROUND(I293*H293,2)</f>
        <v>0</v>
      </c>
      <c r="BL293" s="18" t="s">
        <v>132</v>
      </c>
      <c r="BM293" s="230" t="s">
        <v>517</v>
      </c>
    </row>
    <row r="294" spans="1:51" s="13" customFormat="1" ht="12">
      <c r="A294" s="13"/>
      <c r="B294" s="232"/>
      <c r="C294" s="233"/>
      <c r="D294" s="234" t="s">
        <v>134</v>
      </c>
      <c r="E294" s="235" t="s">
        <v>1</v>
      </c>
      <c r="F294" s="236" t="s">
        <v>518</v>
      </c>
      <c r="G294" s="233"/>
      <c r="H294" s="235" t="s">
        <v>1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134</v>
      </c>
      <c r="AU294" s="242" t="s">
        <v>83</v>
      </c>
      <c r="AV294" s="13" t="s">
        <v>81</v>
      </c>
      <c r="AW294" s="13" t="s">
        <v>30</v>
      </c>
      <c r="AX294" s="13" t="s">
        <v>73</v>
      </c>
      <c r="AY294" s="242" t="s">
        <v>125</v>
      </c>
    </row>
    <row r="295" spans="1:51" s="13" customFormat="1" ht="12">
      <c r="A295" s="13"/>
      <c r="B295" s="232"/>
      <c r="C295" s="233"/>
      <c r="D295" s="234" t="s">
        <v>134</v>
      </c>
      <c r="E295" s="235" t="s">
        <v>1</v>
      </c>
      <c r="F295" s="236" t="s">
        <v>519</v>
      </c>
      <c r="G295" s="233"/>
      <c r="H295" s="235" t="s">
        <v>1</v>
      </c>
      <c r="I295" s="237"/>
      <c r="J295" s="233"/>
      <c r="K295" s="233"/>
      <c r="L295" s="238"/>
      <c r="M295" s="239"/>
      <c r="N295" s="240"/>
      <c r="O295" s="240"/>
      <c r="P295" s="240"/>
      <c r="Q295" s="240"/>
      <c r="R295" s="240"/>
      <c r="S295" s="240"/>
      <c r="T295" s="241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2" t="s">
        <v>134</v>
      </c>
      <c r="AU295" s="242" t="s">
        <v>83</v>
      </c>
      <c r="AV295" s="13" t="s">
        <v>81</v>
      </c>
      <c r="AW295" s="13" t="s">
        <v>30</v>
      </c>
      <c r="AX295" s="13" t="s">
        <v>73</v>
      </c>
      <c r="AY295" s="242" t="s">
        <v>125</v>
      </c>
    </row>
    <row r="296" spans="1:51" s="13" customFormat="1" ht="12">
      <c r="A296" s="13"/>
      <c r="B296" s="232"/>
      <c r="C296" s="233"/>
      <c r="D296" s="234" t="s">
        <v>134</v>
      </c>
      <c r="E296" s="235" t="s">
        <v>1</v>
      </c>
      <c r="F296" s="236" t="s">
        <v>520</v>
      </c>
      <c r="G296" s="233"/>
      <c r="H296" s="235" t="s">
        <v>1</v>
      </c>
      <c r="I296" s="237"/>
      <c r="J296" s="233"/>
      <c r="K296" s="233"/>
      <c r="L296" s="238"/>
      <c r="M296" s="239"/>
      <c r="N296" s="240"/>
      <c r="O296" s="240"/>
      <c r="P296" s="240"/>
      <c r="Q296" s="240"/>
      <c r="R296" s="240"/>
      <c r="S296" s="240"/>
      <c r="T296" s="241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2" t="s">
        <v>134</v>
      </c>
      <c r="AU296" s="242" t="s">
        <v>83</v>
      </c>
      <c r="AV296" s="13" t="s">
        <v>81</v>
      </c>
      <c r="AW296" s="13" t="s">
        <v>30</v>
      </c>
      <c r="AX296" s="13" t="s">
        <v>73</v>
      </c>
      <c r="AY296" s="242" t="s">
        <v>125</v>
      </c>
    </row>
    <row r="297" spans="1:51" s="13" customFormat="1" ht="12">
      <c r="A297" s="13"/>
      <c r="B297" s="232"/>
      <c r="C297" s="233"/>
      <c r="D297" s="234" t="s">
        <v>134</v>
      </c>
      <c r="E297" s="235" t="s">
        <v>1</v>
      </c>
      <c r="F297" s="236" t="s">
        <v>521</v>
      </c>
      <c r="G297" s="233"/>
      <c r="H297" s="235" t="s">
        <v>1</v>
      </c>
      <c r="I297" s="237"/>
      <c r="J297" s="233"/>
      <c r="K297" s="233"/>
      <c r="L297" s="238"/>
      <c r="M297" s="239"/>
      <c r="N297" s="240"/>
      <c r="O297" s="240"/>
      <c r="P297" s="240"/>
      <c r="Q297" s="240"/>
      <c r="R297" s="240"/>
      <c r="S297" s="240"/>
      <c r="T297" s="241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2" t="s">
        <v>134</v>
      </c>
      <c r="AU297" s="242" t="s">
        <v>83</v>
      </c>
      <c r="AV297" s="13" t="s">
        <v>81</v>
      </c>
      <c r="AW297" s="13" t="s">
        <v>30</v>
      </c>
      <c r="AX297" s="13" t="s">
        <v>73</v>
      </c>
      <c r="AY297" s="242" t="s">
        <v>125</v>
      </c>
    </row>
    <row r="298" spans="1:51" s="13" customFormat="1" ht="12">
      <c r="A298" s="13"/>
      <c r="B298" s="232"/>
      <c r="C298" s="233"/>
      <c r="D298" s="234" t="s">
        <v>134</v>
      </c>
      <c r="E298" s="235" t="s">
        <v>1</v>
      </c>
      <c r="F298" s="236" t="s">
        <v>522</v>
      </c>
      <c r="G298" s="233"/>
      <c r="H298" s="235" t="s">
        <v>1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134</v>
      </c>
      <c r="AU298" s="242" t="s">
        <v>83</v>
      </c>
      <c r="AV298" s="13" t="s">
        <v>81</v>
      </c>
      <c r="AW298" s="13" t="s">
        <v>30</v>
      </c>
      <c r="AX298" s="13" t="s">
        <v>73</v>
      </c>
      <c r="AY298" s="242" t="s">
        <v>125</v>
      </c>
    </row>
    <row r="299" spans="1:51" s="13" customFormat="1" ht="12">
      <c r="A299" s="13"/>
      <c r="B299" s="232"/>
      <c r="C299" s="233"/>
      <c r="D299" s="234" t="s">
        <v>134</v>
      </c>
      <c r="E299" s="235" t="s">
        <v>1</v>
      </c>
      <c r="F299" s="236" t="s">
        <v>523</v>
      </c>
      <c r="G299" s="233"/>
      <c r="H299" s="235" t="s">
        <v>1</v>
      </c>
      <c r="I299" s="237"/>
      <c r="J299" s="233"/>
      <c r="K299" s="233"/>
      <c r="L299" s="238"/>
      <c r="M299" s="239"/>
      <c r="N299" s="240"/>
      <c r="O299" s="240"/>
      <c r="P299" s="240"/>
      <c r="Q299" s="240"/>
      <c r="R299" s="240"/>
      <c r="S299" s="240"/>
      <c r="T299" s="241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T299" s="242" t="s">
        <v>134</v>
      </c>
      <c r="AU299" s="242" t="s">
        <v>83</v>
      </c>
      <c r="AV299" s="13" t="s">
        <v>81</v>
      </c>
      <c r="AW299" s="13" t="s">
        <v>30</v>
      </c>
      <c r="AX299" s="13" t="s">
        <v>73</v>
      </c>
      <c r="AY299" s="242" t="s">
        <v>125</v>
      </c>
    </row>
    <row r="300" spans="1:51" s="13" customFormat="1" ht="12">
      <c r="A300" s="13"/>
      <c r="B300" s="232"/>
      <c r="C300" s="233"/>
      <c r="D300" s="234" t="s">
        <v>134</v>
      </c>
      <c r="E300" s="235" t="s">
        <v>1</v>
      </c>
      <c r="F300" s="236" t="s">
        <v>524</v>
      </c>
      <c r="G300" s="233"/>
      <c r="H300" s="235" t="s">
        <v>1</v>
      </c>
      <c r="I300" s="237"/>
      <c r="J300" s="233"/>
      <c r="K300" s="233"/>
      <c r="L300" s="238"/>
      <c r="M300" s="239"/>
      <c r="N300" s="240"/>
      <c r="O300" s="240"/>
      <c r="P300" s="240"/>
      <c r="Q300" s="240"/>
      <c r="R300" s="240"/>
      <c r="S300" s="240"/>
      <c r="T300" s="241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2" t="s">
        <v>134</v>
      </c>
      <c r="AU300" s="242" t="s">
        <v>83</v>
      </c>
      <c r="AV300" s="13" t="s">
        <v>81</v>
      </c>
      <c r="AW300" s="13" t="s">
        <v>30</v>
      </c>
      <c r="AX300" s="13" t="s">
        <v>73</v>
      </c>
      <c r="AY300" s="242" t="s">
        <v>125</v>
      </c>
    </row>
    <row r="301" spans="1:51" s="13" customFormat="1" ht="12">
      <c r="A301" s="13"/>
      <c r="B301" s="232"/>
      <c r="C301" s="233"/>
      <c r="D301" s="234" t="s">
        <v>134</v>
      </c>
      <c r="E301" s="235" t="s">
        <v>1</v>
      </c>
      <c r="F301" s="236" t="s">
        <v>525</v>
      </c>
      <c r="G301" s="233"/>
      <c r="H301" s="235" t="s">
        <v>1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134</v>
      </c>
      <c r="AU301" s="242" t="s">
        <v>83</v>
      </c>
      <c r="AV301" s="13" t="s">
        <v>81</v>
      </c>
      <c r="AW301" s="13" t="s">
        <v>30</v>
      </c>
      <c r="AX301" s="13" t="s">
        <v>73</v>
      </c>
      <c r="AY301" s="242" t="s">
        <v>125</v>
      </c>
    </row>
    <row r="302" spans="1:51" s="13" customFormat="1" ht="12">
      <c r="A302" s="13"/>
      <c r="B302" s="232"/>
      <c r="C302" s="233"/>
      <c r="D302" s="234" t="s">
        <v>134</v>
      </c>
      <c r="E302" s="235" t="s">
        <v>1</v>
      </c>
      <c r="F302" s="236" t="s">
        <v>526</v>
      </c>
      <c r="G302" s="233"/>
      <c r="H302" s="235" t="s">
        <v>1</v>
      </c>
      <c r="I302" s="237"/>
      <c r="J302" s="233"/>
      <c r="K302" s="233"/>
      <c r="L302" s="238"/>
      <c r="M302" s="239"/>
      <c r="N302" s="240"/>
      <c r="O302" s="240"/>
      <c r="P302" s="240"/>
      <c r="Q302" s="240"/>
      <c r="R302" s="240"/>
      <c r="S302" s="240"/>
      <c r="T302" s="241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2" t="s">
        <v>134</v>
      </c>
      <c r="AU302" s="242" t="s">
        <v>83</v>
      </c>
      <c r="AV302" s="13" t="s">
        <v>81</v>
      </c>
      <c r="AW302" s="13" t="s">
        <v>30</v>
      </c>
      <c r="AX302" s="13" t="s">
        <v>73</v>
      </c>
      <c r="AY302" s="242" t="s">
        <v>125</v>
      </c>
    </row>
    <row r="303" spans="1:51" s="13" customFormat="1" ht="12">
      <c r="A303" s="13"/>
      <c r="B303" s="232"/>
      <c r="C303" s="233"/>
      <c r="D303" s="234" t="s">
        <v>134</v>
      </c>
      <c r="E303" s="235" t="s">
        <v>1</v>
      </c>
      <c r="F303" s="236" t="s">
        <v>527</v>
      </c>
      <c r="G303" s="233"/>
      <c r="H303" s="235" t="s">
        <v>1</v>
      </c>
      <c r="I303" s="237"/>
      <c r="J303" s="233"/>
      <c r="K303" s="233"/>
      <c r="L303" s="238"/>
      <c r="M303" s="239"/>
      <c r="N303" s="240"/>
      <c r="O303" s="240"/>
      <c r="P303" s="240"/>
      <c r="Q303" s="240"/>
      <c r="R303" s="240"/>
      <c r="S303" s="240"/>
      <c r="T303" s="241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2" t="s">
        <v>134</v>
      </c>
      <c r="AU303" s="242" t="s">
        <v>83</v>
      </c>
      <c r="AV303" s="13" t="s">
        <v>81</v>
      </c>
      <c r="AW303" s="13" t="s">
        <v>30</v>
      </c>
      <c r="AX303" s="13" t="s">
        <v>73</v>
      </c>
      <c r="AY303" s="242" t="s">
        <v>125</v>
      </c>
    </row>
    <row r="304" spans="1:51" s="13" customFormat="1" ht="12">
      <c r="A304" s="13"/>
      <c r="B304" s="232"/>
      <c r="C304" s="233"/>
      <c r="D304" s="234" t="s">
        <v>134</v>
      </c>
      <c r="E304" s="235" t="s">
        <v>1</v>
      </c>
      <c r="F304" s="236" t="s">
        <v>528</v>
      </c>
      <c r="G304" s="233"/>
      <c r="H304" s="235" t="s">
        <v>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134</v>
      </c>
      <c r="AU304" s="242" t="s">
        <v>83</v>
      </c>
      <c r="AV304" s="13" t="s">
        <v>81</v>
      </c>
      <c r="AW304" s="13" t="s">
        <v>30</v>
      </c>
      <c r="AX304" s="13" t="s">
        <v>73</v>
      </c>
      <c r="AY304" s="242" t="s">
        <v>125</v>
      </c>
    </row>
    <row r="305" spans="1:51" s="14" customFormat="1" ht="12">
      <c r="A305" s="14"/>
      <c r="B305" s="243"/>
      <c r="C305" s="244"/>
      <c r="D305" s="234" t="s">
        <v>134</v>
      </c>
      <c r="E305" s="245" t="s">
        <v>1</v>
      </c>
      <c r="F305" s="246" t="s">
        <v>81</v>
      </c>
      <c r="G305" s="244"/>
      <c r="H305" s="247">
        <v>1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134</v>
      </c>
      <c r="AU305" s="253" t="s">
        <v>83</v>
      </c>
      <c r="AV305" s="14" t="s">
        <v>83</v>
      </c>
      <c r="AW305" s="14" t="s">
        <v>30</v>
      </c>
      <c r="AX305" s="14" t="s">
        <v>81</v>
      </c>
      <c r="AY305" s="253" t="s">
        <v>125</v>
      </c>
    </row>
    <row r="306" spans="1:63" s="12" customFormat="1" ht="22.8" customHeight="1">
      <c r="A306" s="12"/>
      <c r="B306" s="203"/>
      <c r="C306" s="204"/>
      <c r="D306" s="205" t="s">
        <v>72</v>
      </c>
      <c r="E306" s="217" t="s">
        <v>83</v>
      </c>
      <c r="F306" s="217" t="s">
        <v>529</v>
      </c>
      <c r="G306" s="204"/>
      <c r="H306" s="204"/>
      <c r="I306" s="207"/>
      <c r="J306" s="218">
        <f>BK306</f>
        <v>0</v>
      </c>
      <c r="K306" s="204"/>
      <c r="L306" s="209"/>
      <c r="M306" s="210"/>
      <c r="N306" s="211"/>
      <c r="O306" s="211"/>
      <c r="P306" s="212">
        <f>SUM(P307:P321)</f>
        <v>0</v>
      </c>
      <c r="Q306" s="211"/>
      <c r="R306" s="212">
        <f>SUM(R307:R321)</f>
        <v>0</v>
      </c>
      <c r="S306" s="211"/>
      <c r="T306" s="213">
        <f>SUM(T307:T321)</f>
        <v>0</v>
      </c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R306" s="214" t="s">
        <v>81</v>
      </c>
      <c r="AT306" s="215" t="s">
        <v>72</v>
      </c>
      <c r="AU306" s="215" t="s">
        <v>81</v>
      </c>
      <c r="AY306" s="214" t="s">
        <v>125</v>
      </c>
      <c r="BK306" s="216">
        <f>SUM(BK307:BK321)</f>
        <v>0</v>
      </c>
    </row>
    <row r="307" spans="1:65" s="2" customFormat="1" ht="14.4" customHeight="1">
      <c r="A307" s="39"/>
      <c r="B307" s="40"/>
      <c r="C307" s="219" t="s">
        <v>530</v>
      </c>
      <c r="D307" s="219" t="s">
        <v>127</v>
      </c>
      <c r="E307" s="220" t="s">
        <v>261</v>
      </c>
      <c r="F307" s="221" t="s">
        <v>531</v>
      </c>
      <c r="G307" s="222" t="s">
        <v>532</v>
      </c>
      <c r="H307" s="223">
        <v>1</v>
      </c>
      <c r="I307" s="224"/>
      <c r="J307" s="225">
        <f>ROUND(I307*H307,2)</f>
        <v>0</v>
      </c>
      <c r="K307" s="221" t="s">
        <v>1</v>
      </c>
      <c r="L307" s="45"/>
      <c r="M307" s="226" t="s">
        <v>1</v>
      </c>
      <c r="N307" s="227" t="s">
        <v>38</v>
      </c>
      <c r="O307" s="92"/>
      <c r="P307" s="228">
        <f>O307*H307</f>
        <v>0</v>
      </c>
      <c r="Q307" s="228">
        <v>0</v>
      </c>
      <c r="R307" s="228">
        <f>Q307*H307</f>
        <v>0</v>
      </c>
      <c r="S307" s="228">
        <v>0</v>
      </c>
      <c r="T307" s="229">
        <f>S307*H307</f>
        <v>0</v>
      </c>
      <c r="U307" s="39"/>
      <c r="V307" s="39"/>
      <c r="W307" s="39"/>
      <c r="X307" s="39"/>
      <c r="Y307" s="39"/>
      <c r="Z307" s="39"/>
      <c r="AA307" s="39"/>
      <c r="AB307" s="39"/>
      <c r="AC307" s="39"/>
      <c r="AD307" s="39"/>
      <c r="AE307" s="39"/>
      <c r="AR307" s="230" t="s">
        <v>132</v>
      </c>
      <c r="AT307" s="230" t="s">
        <v>127</v>
      </c>
      <c r="AU307" s="230" t="s">
        <v>83</v>
      </c>
      <c r="AY307" s="18" t="s">
        <v>125</v>
      </c>
      <c r="BE307" s="231">
        <f>IF(N307="základní",J307,0)</f>
        <v>0</v>
      </c>
      <c r="BF307" s="231">
        <f>IF(N307="snížená",J307,0)</f>
        <v>0</v>
      </c>
      <c r="BG307" s="231">
        <f>IF(N307="zákl. přenesená",J307,0)</f>
        <v>0</v>
      </c>
      <c r="BH307" s="231">
        <f>IF(N307="sníž. přenesená",J307,0)</f>
        <v>0</v>
      </c>
      <c r="BI307" s="231">
        <f>IF(N307="nulová",J307,0)</f>
        <v>0</v>
      </c>
      <c r="BJ307" s="18" t="s">
        <v>81</v>
      </c>
      <c r="BK307" s="231">
        <f>ROUND(I307*H307,2)</f>
        <v>0</v>
      </c>
      <c r="BL307" s="18" t="s">
        <v>132</v>
      </c>
      <c r="BM307" s="230" t="s">
        <v>533</v>
      </c>
    </row>
    <row r="308" spans="1:51" s="13" customFormat="1" ht="12">
      <c r="A308" s="13"/>
      <c r="B308" s="232"/>
      <c r="C308" s="233"/>
      <c r="D308" s="234" t="s">
        <v>134</v>
      </c>
      <c r="E308" s="235" t="s">
        <v>1</v>
      </c>
      <c r="F308" s="236" t="s">
        <v>534</v>
      </c>
      <c r="G308" s="233"/>
      <c r="H308" s="235" t="s">
        <v>1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134</v>
      </c>
      <c r="AU308" s="242" t="s">
        <v>83</v>
      </c>
      <c r="AV308" s="13" t="s">
        <v>81</v>
      </c>
      <c r="AW308" s="13" t="s">
        <v>30</v>
      </c>
      <c r="AX308" s="13" t="s">
        <v>73</v>
      </c>
      <c r="AY308" s="242" t="s">
        <v>125</v>
      </c>
    </row>
    <row r="309" spans="1:51" s="13" customFormat="1" ht="12">
      <c r="A309" s="13"/>
      <c r="B309" s="232"/>
      <c r="C309" s="233"/>
      <c r="D309" s="234" t="s">
        <v>134</v>
      </c>
      <c r="E309" s="235" t="s">
        <v>1</v>
      </c>
      <c r="F309" s="236" t="s">
        <v>535</v>
      </c>
      <c r="G309" s="233"/>
      <c r="H309" s="235" t="s">
        <v>1</v>
      </c>
      <c r="I309" s="237"/>
      <c r="J309" s="233"/>
      <c r="K309" s="233"/>
      <c r="L309" s="238"/>
      <c r="M309" s="239"/>
      <c r="N309" s="240"/>
      <c r="O309" s="240"/>
      <c r="P309" s="240"/>
      <c r="Q309" s="240"/>
      <c r="R309" s="240"/>
      <c r="S309" s="240"/>
      <c r="T309" s="241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2" t="s">
        <v>134</v>
      </c>
      <c r="AU309" s="242" t="s">
        <v>83</v>
      </c>
      <c r="AV309" s="13" t="s">
        <v>81</v>
      </c>
      <c r="AW309" s="13" t="s">
        <v>30</v>
      </c>
      <c r="AX309" s="13" t="s">
        <v>73</v>
      </c>
      <c r="AY309" s="242" t="s">
        <v>125</v>
      </c>
    </row>
    <row r="310" spans="1:51" s="13" customFormat="1" ht="12">
      <c r="A310" s="13"/>
      <c r="B310" s="232"/>
      <c r="C310" s="233"/>
      <c r="D310" s="234" t="s">
        <v>134</v>
      </c>
      <c r="E310" s="235" t="s">
        <v>1</v>
      </c>
      <c r="F310" s="236" t="s">
        <v>536</v>
      </c>
      <c r="G310" s="233"/>
      <c r="H310" s="235" t="s">
        <v>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134</v>
      </c>
      <c r="AU310" s="242" t="s">
        <v>83</v>
      </c>
      <c r="AV310" s="13" t="s">
        <v>81</v>
      </c>
      <c r="AW310" s="13" t="s">
        <v>30</v>
      </c>
      <c r="AX310" s="13" t="s">
        <v>73</v>
      </c>
      <c r="AY310" s="242" t="s">
        <v>125</v>
      </c>
    </row>
    <row r="311" spans="1:51" s="13" customFormat="1" ht="12">
      <c r="A311" s="13"/>
      <c r="B311" s="232"/>
      <c r="C311" s="233"/>
      <c r="D311" s="234" t="s">
        <v>134</v>
      </c>
      <c r="E311" s="235" t="s">
        <v>1</v>
      </c>
      <c r="F311" s="236" t="s">
        <v>537</v>
      </c>
      <c r="G311" s="233"/>
      <c r="H311" s="235" t="s">
        <v>1</v>
      </c>
      <c r="I311" s="237"/>
      <c r="J311" s="233"/>
      <c r="K311" s="233"/>
      <c r="L311" s="238"/>
      <c r="M311" s="239"/>
      <c r="N311" s="240"/>
      <c r="O311" s="240"/>
      <c r="P311" s="240"/>
      <c r="Q311" s="240"/>
      <c r="R311" s="240"/>
      <c r="S311" s="240"/>
      <c r="T311" s="241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2" t="s">
        <v>134</v>
      </c>
      <c r="AU311" s="242" t="s">
        <v>83</v>
      </c>
      <c r="AV311" s="13" t="s">
        <v>81</v>
      </c>
      <c r="AW311" s="13" t="s">
        <v>30</v>
      </c>
      <c r="AX311" s="13" t="s">
        <v>73</v>
      </c>
      <c r="AY311" s="242" t="s">
        <v>125</v>
      </c>
    </row>
    <row r="312" spans="1:51" s="13" customFormat="1" ht="12">
      <c r="A312" s="13"/>
      <c r="B312" s="232"/>
      <c r="C312" s="233"/>
      <c r="D312" s="234" t="s">
        <v>134</v>
      </c>
      <c r="E312" s="235" t="s">
        <v>1</v>
      </c>
      <c r="F312" s="236" t="s">
        <v>538</v>
      </c>
      <c r="G312" s="233"/>
      <c r="H312" s="235" t="s">
        <v>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134</v>
      </c>
      <c r="AU312" s="242" t="s">
        <v>83</v>
      </c>
      <c r="AV312" s="13" t="s">
        <v>81</v>
      </c>
      <c r="AW312" s="13" t="s">
        <v>30</v>
      </c>
      <c r="AX312" s="13" t="s">
        <v>73</v>
      </c>
      <c r="AY312" s="242" t="s">
        <v>125</v>
      </c>
    </row>
    <row r="313" spans="1:51" s="14" customFormat="1" ht="12">
      <c r="A313" s="14"/>
      <c r="B313" s="243"/>
      <c r="C313" s="244"/>
      <c r="D313" s="234" t="s">
        <v>134</v>
      </c>
      <c r="E313" s="245" t="s">
        <v>1</v>
      </c>
      <c r="F313" s="246" t="s">
        <v>81</v>
      </c>
      <c r="G313" s="244"/>
      <c r="H313" s="247">
        <v>1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134</v>
      </c>
      <c r="AU313" s="253" t="s">
        <v>83</v>
      </c>
      <c r="AV313" s="14" t="s">
        <v>83</v>
      </c>
      <c r="AW313" s="14" t="s">
        <v>30</v>
      </c>
      <c r="AX313" s="14" t="s">
        <v>81</v>
      </c>
      <c r="AY313" s="253" t="s">
        <v>125</v>
      </c>
    </row>
    <row r="314" spans="1:65" s="2" customFormat="1" ht="14.4" customHeight="1">
      <c r="A314" s="39"/>
      <c r="B314" s="40"/>
      <c r="C314" s="219" t="s">
        <v>539</v>
      </c>
      <c r="D314" s="219" t="s">
        <v>127</v>
      </c>
      <c r="E314" s="220" t="s">
        <v>540</v>
      </c>
      <c r="F314" s="221" t="s">
        <v>541</v>
      </c>
      <c r="G314" s="222" t="s">
        <v>532</v>
      </c>
      <c r="H314" s="223">
        <v>1</v>
      </c>
      <c r="I314" s="224"/>
      <c r="J314" s="225">
        <f>ROUND(I314*H314,2)</f>
        <v>0</v>
      </c>
      <c r="K314" s="221" t="s">
        <v>1</v>
      </c>
      <c r="L314" s="45"/>
      <c r="M314" s="226" t="s">
        <v>1</v>
      </c>
      <c r="N314" s="227" t="s">
        <v>38</v>
      </c>
      <c r="O314" s="92"/>
      <c r="P314" s="228">
        <f>O314*H314</f>
        <v>0</v>
      </c>
      <c r="Q314" s="228">
        <v>0</v>
      </c>
      <c r="R314" s="228">
        <f>Q314*H314</f>
        <v>0</v>
      </c>
      <c r="S314" s="228">
        <v>0</v>
      </c>
      <c r="T314" s="229">
        <f>S314*H314</f>
        <v>0</v>
      </c>
      <c r="U314" s="39"/>
      <c r="V314" s="39"/>
      <c r="W314" s="39"/>
      <c r="X314" s="39"/>
      <c r="Y314" s="39"/>
      <c r="Z314" s="39"/>
      <c r="AA314" s="39"/>
      <c r="AB314" s="39"/>
      <c r="AC314" s="39"/>
      <c r="AD314" s="39"/>
      <c r="AE314" s="39"/>
      <c r="AR314" s="230" t="s">
        <v>132</v>
      </c>
      <c r="AT314" s="230" t="s">
        <v>127</v>
      </c>
      <c r="AU314" s="230" t="s">
        <v>83</v>
      </c>
      <c r="AY314" s="18" t="s">
        <v>125</v>
      </c>
      <c r="BE314" s="231">
        <f>IF(N314="základní",J314,0)</f>
        <v>0</v>
      </c>
      <c r="BF314" s="231">
        <f>IF(N314="snížená",J314,0)</f>
        <v>0</v>
      </c>
      <c r="BG314" s="231">
        <f>IF(N314="zákl. přenesená",J314,0)</f>
        <v>0</v>
      </c>
      <c r="BH314" s="231">
        <f>IF(N314="sníž. přenesená",J314,0)</f>
        <v>0</v>
      </c>
      <c r="BI314" s="231">
        <f>IF(N314="nulová",J314,0)</f>
        <v>0</v>
      </c>
      <c r="BJ314" s="18" t="s">
        <v>81</v>
      </c>
      <c r="BK314" s="231">
        <f>ROUND(I314*H314,2)</f>
        <v>0</v>
      </c>
      <c r="BL314" s="18" t="s">
        <v>132</v>
      </c>
      <c r="BM314" s="230" t="s">
        <v>542</v>
      </c>
    </row>
    <row r="315" spans="1:51" s="13" customFormat="1" ht="12">
      <c r="A315" s="13"/>
      <c r="B315" s="232"/>
      <c r="C315" s="233"/>
      <c r="D315" s="234" t="s">
        <v>134</v>
      </c>
      <c r="E315" s="235" t="s">
        <v>1</v>
      </c>
      <c r="F315" s="236" t="s">
        <v>534</v>
      </c>
      <c r="G315" s="233"/>
      <c r="H315" s="235" t="s">
        <v>1</v>
      </c>
      <c r="I315" s="237"/>
      <c r="J315" s="233"/>
      <c r="K315" s="233"/>
      <c r="L315" s="238"/>
      <c r="M315" s="239"/>
      <c r="N315" s="240"/>
      <c r="O315" s="240"/>
      <c r="P315" s="240"/>
      <c r="Q315" s="240"/>
      <c r="R315" s="240"/>
      <c r="S315" s="240"/>
      <c r="T315" s="241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2" t="s">
        <v>134</v>
      </c>
      <c r="AU315" s="242" t="s">
        <v>83</v>
      </c>
      <c r="AV315" s="13" t="s">
        <v>81</v>
      </c>
      <c r="AW315" s="13" t="s">
        <v>30</v>
      </c>
      <c r="AX315" s="13" t="s">
        <v>73</v>
      </c>
      <c r="AY315" s="242" t="s">
        <v>125</v>
      </c>
    </row>
    <row r="316" spans="1:51" s="13" customFormat="1" ht="12">
      <c r="A316" s="13"/>
      <c r="B316" s="232"/>
      <c r="C316" s="233"/>
      <c r="D316" s="234" t="s">
        <v>134</v>
      </c>
      <c r="E316" s="235" t="s">
        <v>1</v>
      </c>
      <c r="F316" s="236" t="s">
        <v>543</v>
      </c>
      <c r="G316" s="233"/>
      <c r="H316" s="235" t="s">
        <v>1</v>
      </c>
      <c r="I316" s="237"/>
      <c r="J316" s="233"/>
      <c r="K316" s="233"/>
      <c r="L316" s="238"/>
      <c r="M316" s="239"/>
      <c r="N316" s="240"/>
      <c r="O316" s="240"/>
      <c r="P316" s="240"/>
      <c r="Q316" s="240"/>
      <c r="R316" s="240"/>
      <c r="S316" s="240"/>
      <c r="T316" s="241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2" t="s">
        <v>134</v>
      </c>
      <c r="AU316" s="242" t="s">
        <v>83</v>
      </c>
      <c r="AV316" s="13" t="s">
        <v>81</v>
      </c>
      <c r="AW316" s="13" t="s">
        <v>30</v>
      </c>
      <c r="AX316" s="13" t="s">
        <v>73</v>
      </c>
      <c r="AY316" s="242" t="s">
        <v>125</v>
      </c>
    </row>
    <row r="317" spans="1:51" s="13" customFormat="1" ht="12">
      <c r="A317" s="13"/>
      <c r="B317" s="232"/>
      <c r="C317" s="233"/>
      <c r="D317" s="234" t="s">
        <v>134</v>
      </c>
      <c r="E317" s="235" t="s">
        <v>1</v>
      </c>
      <c r="F317" s="236" t="s">
        <v>544</v>
      </c>
      <c r="G317" s="233"/>
      <c r="H317" s="235" t="s">
        <v>1</v>
      </c>
      <c r="I317" s="237"/>
      <c r="J317" s="233"/>
      <c r="K317" s="233"/>
      <c r="L317" s="238"/>
      <c r="M317" s="239"/>
      <c r="N317" s="240"/>
      <c r="O317" s="240"/>
      <c r="P317" s="240"/>
      <c r="Q317" s="240"/>
      <c r="R317" s="240"/>
      <c r="S317" s="240"/>
      <c r="T317" s="241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2" t="s">
        <v>134</v>
      </c>
      <c r="AU317" s="242" t="s">
        <v>83</v>
      </c>
      <c r="AV317" s="13" t="s">
        <v>81</v>
      </c>
      <c r="AW317" s="13" t="s">
        <v>30</v>
      </c>
      <c r="AX317" s="13" t="s">
        <v>73</v>
      </c>
      <c r="AY317" s="242" t="s">
        <v>125</v>
      </c>
    </row>
    <row r="318" spans="1:51" s="14" customFormat="1" ht="12">
      <c r="A318" s="14"/>
      <c r="B318" s="243"/>
      <c r="C318" s="244"/>
      <c r="D318" s="234" t="s">
        <v>134</v>
      </c>
      <c r="E318" s="245" t="s">
        <v>1</v>
      </c>
      <c r="F318" s="246" t="s">
        <v>81</v>
      </c>
      <c r="G318" s="244"/>
      <c r="H318" s="247">
        <v>1</v>
      </c>
      <c r="I318" s="248"/>
      <c r="J318" s="244"/>
      <c r="K318" s="244"/>
      <c r="L318" s="249"/>
      <c r="M318" s="250"/>
      <c r="N318" s="251"/>
      <c r="O318" s="251"/>
      <c r="P318" s="251"/>
      <c r="Q318" s="251"/>
      <c r="R318" s="251"/>
      <c r="S318" s="251"/>
      <c r="T318" s="252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3" t="s">
        <v>134</v>
      </c>
      <c r="AU318" s="253" t="s">
        <v>83</v>
      </c>
      <c r="AV318" s="14" t="s">
        <v>83</v>
      </c>
      <c r="AW318" s="14" t="s">
        <v>30</v>
      </c>
      <c r="AX318" s="14" t="s">
        <v>81</v>
      </c>
      <c r="AY318" s="253" t="s">
        <v>125</v>
      </c>
    </row>
    <row r="319" spans="1:65" s="2" customFormat="1" ht="14.4" customHeight="1">
      <c r="A319" s="39"/>
      <c r="B319" s="40"/>
      <c r="C319" s="219" t="s">
        <v>545</v>
      </c>
      <c r="D319" s="219" t="s">
        <v>127</v>
      </c>
      <c r="E319" s="220" t="s">
        <v>546</v>
      </c>
      <c r="F319" s="221" t="s">
        <v>547</v>
      </c>
      <c r="G319" s="222" t="s">
        <v>532</v>
      </c>
      <c r="H319" s="223">
        <v>1</v>
      </c>
      <c r="I319" s="224"/>
      <c r="J319" s="225">
        <f>ROUND(I319*H319,2)</f>
        <v>0</v>
      </c>
      <c r="K319" s="221" t="s">
        <v>1</v>
      </c>
      <c r="L319" s="45"/>
      <c r="M319" s="226" t="s">
        <v>1</v>
      </c>
      <c r="N319" s="227" t="s">
        <v>38</v>
      </c>
      <c r="O319" s="92"/>
      <c r="P319" s="228">
        <f>O319*H319</f>
        <v>0</v>
      </c>
      <c r="Q319" s="228">
        <v>0</v>
      </c>
      <c r="R319" s="228">
        <f>Q319*H319</f>
        <v>0</v>
      </c>
      <c r="S319" s="228">
        <v>0</v>
      </c>
      <c r="T319" s="229">
        <f>S319*H319</f>
        <v>0</v>
      </c>
      <c r="U319" s="39"/>
      <c r="V319" s="39"/>
      <c r="W319" s="39"/>
      <c r="X319" s="39"/>
      <c r="Y319" s="39"/>
      <c r="Z319" s="39"/>
      <c r="AA319" s="39"/>
      <c r="AB319" s="39"/>
      <c r="AC319" s="39"/>
      <c r="AD319" s="39"/>
      <c r="AE319" s="39"/>
      <c r="AR319" s="230" t="s">
        <v>132</v>
      </c>
      <c r="AT319" s="230" t="s">
        <v>127</v>
      </c>
      <c r="AU319" s="230" t="s">
        <v>83</v>
      </c>
      <c r="AY319" s="18" t="s">
        <v>125</v>
      </c>
      <c r="BE319" s="231">
        <f>IF(N319="základní",J319,0)</f>
        <v>0</v>
      </c>
      <c r="BF319" s="231">
        <f>IF(N319="snížená",J319,0)</f>
        <v>0</v>
      </c>
      <c r="BG319" s="231">
        <f>IF(N319="zákl. přenesená",J319,0)</f>
        <v>0</v>
      </c>
      <c r="BH319" s="231">
        <f>IF(N319="sníž. přenesená",J319,0)</f>
        <v>0</v>
      </c>
      <c r="BI319" s="231">
        <f>IF(N319="nulová",J319,0)</f>
        <v>0</v>
      </c>
      <c r="BJ319" s="18" t="s">
        <v>81</v>
      </c>
      <c r="BK319" s="231">
        <f>ROUND(I319*H319,2)</f>
        <v>0</v>
      </c>
      <c r="BL319" s="18" t="s">
        <v>132</v>
      </c>
      <c r="BM319" s="230" t="s">
        <v>548</v>
      </c>
    </row>
    <row r="320" spans="1:51" s="13" customFormat="1" ht="12">
      <c r="A320" s="13"/>
      <c r="B320" s="232"/>
      <c r="C320" s="233"/>
      <c r="D320" s="234" t="s">
        <v>134</v>
      </c>
      <c r="E320" s="235" t="s">
        <v>1</v>
      </c>
      <c r="F320" s="236" t="s">
        <v>534</v>
      </c>
      <c r="G320" s="233"/>
      <c r="H320" s="235" t="s">
        <v>1</v>
      </c>
      <c r="I320" s="237"/>
      <c r="J320" s="233"/>
      <c r="K320" s="233"/>
      <c r="L320" s="238"/>
      <c r="M320" s="239"/>
      <c r="N320" s="240"/>
      <c r="O320" s="240"/>
      <c r="P320" s="240"/>
      <c r="Q320" s="240"/>
      <c r="R320" s="240"/>
      <c r="S320" s="240"/>
      <c r="T320" s="241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2" t="s">
        <v>134</v>
      </c>
      <c r="AU320" s="242" t="s">
        <v>83</v>
      </c>
      <c r="AV320" s="13" t="s">
        <v>81</v>
      </c>
      <c r="AW320" s="13" t="s">
        <v>30</v>
      </c>
      <c r="AX320" s="13" t="s">
        <v>73</v>
      </c>
      <c r="AY320" s="242" t="s">
        <v>125</v>
      </c>
    </row>
    <row r="321" spans="1:51" s="14" customFormat="1" ht="12">
      <c r="A321" s="14"/>
      <c r="B321" s="243"/>
      <c r="C321" s="244"/>
      <c r="D321" s="234" t="s">
        <v>134</v>
      </c>
      <c r="E321" s="245" t="s">
        <v>1</v>
      </c>
      <c r="F321" s="246" t="s">
        <v>81</v>
      </c>
      <c r="G321" s="244"/>
      <c r="H321" s="247">
        <v>1</v>
      </c>
      <c r="I321" s="248"/>
      <c r="J321" s="244"/>
      <c r="K321" s="244"/>
      <c r="L321" s="249"/>
      <c r="M321" s="250"/>
      <c r="N321" s="251"/>
      <c r="O321" s="251"/>
      <c r="P321" s="251"/>
      <c r="Q321" s="251"/>
      <c r="R321" s="251"/>
      <c r="S321" s="251"/>
      <c r="T321" s="252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3" t="s">
        <v>134</v>
      </c>
      <c r="AU321" s="253" t="s">
        <v>83</v>
      </c>
      <c r="AV321" s="14" t="s">
        <v>83</v>
      </c>
      <c r="AW321" s="14" t="s">
        <v>30</v>
      </c>
      <c r="AX321" s="14" t="s">
        <v>81</v>
      </c>
      <c r="AY321" s="253" t="s">
        <v>125</v>
      </c>
    </row>
    <row r="322" spans="1:63" s="12" customFormat="1" ht="22.8" customHeight="1">
      <c r="A322" s="12"/>
      <c r="B322" s="203"/>
      <c r="C322" s="204"/>
      <c r="D322" s="205" t="s">
        <v>72</v>
      </c>
      <c r="E322" s="217" t="s">
        <v>142</v>
      </c>
      <c r="F322" s="217" t="s">
        <v>143</v>
      </c>
      <c r="G322" s="204"/>
      <c r="H322" s="204"/>
      <c r="I322" s="207"/>
      <c r="J322" s="218">
        <f>BK322</f>
        <v>0</v>
      </c>
      <c r="K322" s="204"/>
      <c r="L322" s="209"/>
      <c r="M322" s="210"/>
      <c r="N322" s="211"/>
      <c r="O322" s="211"/>
      <c r="P322" s="212">
        <f>SUM(P323:P330)</f>
        <v>0</v>
      </c>
      <c r="Q322" s="211"/>
      <c r="R322" s="212">
        <f>SUM(R323:R330)</f>
        <v>0.06318</v>
      </c>
      <c r="S322" s="211"/>
      <c r="T322" s="213">
        <f>SUM(T323:T330)</f>
        <v>0</v>
      </c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R322" s="214" t="s">
        <v>81</v>
      </c>
      <c r="AT322" s="215" t="s">
        <v>72</v>
      </c>
      <c r="AU322" s="215" t="s">
        <v>81</v>
      </c>
      <c r="AY322" s="214" t="s">
        <v>125</v>
      </c>
      <c r="BK322" s="216">
        <f>SUM(BK323:BK330)</f>
        <v>0</v>
      </c>
    </row>
    <row r="323" spans="1:65" s="2" customFormat="1" ht="62.7" customHeight="1">
      <c r="A323" s="39"/>
      <c r="B323" s="40"/>
      <c r="C323" s="219" t="s">
        <v>549</v>
      </c>
      <c r="D323" s="219" t="s">
        <v>127</v>
      </c>
      <c r="E323" s="220" t="s">
        <v>550</v>
      </c>
      <c r="F323" s="221" t="s">
        <v>551</v>
      </c>
      <c r="G323" s="222" t="s">
        <v>275</v>
      </c>
      <c r="H323" s="223">
        <v>13.409</v>
      </c>
      <c r="I323" s="224"/>
      <c r="J323" s="225">
        <f>ROUND(I323*H323,2)</f>
        <v>0</v>
      </c>
      <c r="K323" s="221" t="s">
        <v>131</v>
      </c>
      <c r="L323" s="45"/>
      <c r="M323" s="226" t="s">
        <v>1</v>
      </c>
      <c r="N323" s="227" t="s">
        <v>38</v>
      </c>
      <c r="O323" s="92"/>
      <c r="P323" s="228">
        <f>O323*H323</f>
        <v>0</v>
      </c>
      <c r="Q323" s="228">
        <v>0</v>
      </c>
      <c r="R323" s="228">
        <f>Q323*H323</f>
        <v>0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132</v>
      </c>
      <c r="AT323" s="230" t="s">
        <v>127</v>
      </c>
      <c r="AU323" s="230" t="s">
        <v>83</v>
      </c>
      <c r="AY323" s="18" t="s">
        <v>125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81</v>
      </c>
      <c r="BK323" s="231">
        <f>ROUND(I323*H323,2)</f>
        <v>0</v>
      </c>
      <c r="BL323" s="18" t="s">
        <v>132</v>
      </c>
      <c r="BM323" s="230" t="s">
        <v>552</v>
      </c>
    </row>
    <row r="324" spans="1:51" s="13" customFormat="1" ht="12">
      <c r="A324" s="13"/>
      <c r="B324" s="232"/>
      <c r="C324" s="233"/>
      <c r="D324" s="234" t="s">
        <v>134</v>
      </c>
      <c r="E324" s="235" t="s">
        <v>1</v>
      </c>
      <c r="F324" s="236" t="s">
        <v>553</v>
      </c>
      <c r="G324" s="233"/>
      <c r="H324" s="235" t="s">
        <v>1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134</v>
      </c>
      <c r="AU324" s="242" t="s">
        <v>83</v>
      </c>
      <c r="AV324" s="13" t="s">
        <v>81</v>
      </c>
      <c r="AW324" s="13" t="s">
        <v>30</v>
      </c>
      <c r="AX324" s="13" t="s">
        <v>73</v>
      </c>
      <c r="AY324" s="242" t="s">
        <v>125</v>
      </c>
    </row>
    <row r="325" spans="1:51" s="14" customFormat="1" ht="12">
      <c r="A325" s="14"/>
      <c r="B325" s="243"/>
      <c r="C325" s="244"/>
      <c r="D325" s="234" t="s">
        <v>134</v>
      </c>
      <c r="E325" s="245" t="s">
        <v>1</v>
      </c>
      <c r="F325" s="246" t="s">
        <v>554</v>
      </c>
      <c r="G325" s="244"/>
      <c r="H325" s="247">
        <v>13.38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3" t="s">
        <v>134</v>
      </c>
      <c r="AU325" s="253" t="s">
        <v>83</v>
      </c>
      <c r="AV325" s="14" t="s">
        <v>83</v>
      </c>
      <c r="AW325" s="14" t="s">
        <v>30</v>
      </c>
      <c r="AX325" s="14" t="s">
        <v>73</v>
      </c>
      <c r="AY325" s="253" t="s">
        <v>125</v>
      </c>
    </row>
    <row r="326" spans="1:51" s="14" customFormat="1" ht="12">
      <c r="A326" s="14"/>
      <c r="B326" s="243"/>
      <c r="C326" s="244"/>
      <c r="D326" s="234" t="s">
        <v>134</v>
      </c>
      <c r="E326" s="245" t="s">
        <v>1</v>
      </c>
      <c r="F326" s="246" t="s">
        <v>555</v>
      </c>
      <c r="G326" s="244"/>
      <c r="H326" s="247">
        <v>0.029</v>
      </c>
      <c r="I326" s="248"/>
      <c r="J326" s="244"/>
      <c r="K326" s="244"/>
      <c r="L326" s="249"/>
      <c r="M326" s="250"/>
      <c r="N326" s="251"/>
      <c r="O326" s="251"/>
      <c r="P326" s="251"/>
      <c r="Q326" s="251"/>
      <c r="R326" s="251"/>
      <c r="S326" s="251"/>
      <c r="T326" s="252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3" t="s">
        <v>134</v>
      </c>
      <c r="AU326" s="253" t="s">
        <v>83</v>
      </c>
      <c r="AV326" s="14" t="s">
        <v>83</v>
      </c>
      <c r="AW326" s="14" t="s">
        <v>30</v>
      </c>
      <c r="AX326" s="14" t="s">
        <v>73</v>
      </c>
      <c r="AY326" s="253" t="s">
        <v>125</v>
      </c>
    </row>
    <row r="327" spans="1:51" s="15" customFormat="1" ht="12">
      <c r="A327" s="15"/>
      <c r="B327" s="254"/>
      <c r="C327" s="255"/>
      <c r="D327" s="234" t="s">
        <v>134</v>
      </c>
      <c r="E327" s="256" t="s">
        <v>1</v>
      </c>
      <c r="F327" s="257" t="s">
        <v>235</v>
      </c>
      <c r="G327" s="255"/>
      <c r="H327" s="258">
        <v>13.409</v>
      </c>
      <c r="I327" s="259"/>
      <c r="J327" s="255"/>
      <c r="K327" s="255"/>
      <c r="L327" s="260"/>
      <c r="M327" s="261"/>
      <c r="N327" s="262"/>
      <c r="O327" s="262"/>
      <c r="P327" s="262"/>
      <c r="Q327" s="262"/>
      <c r="R327" s="262"/>
      <c r="S327" s="262"/>
      <c r="T327" s="263"/>
      <c r="U327" s="15"/>
      <c r="V327" s="15"/>
      <c r="W327" s="15"/>
      <c r="X327" s="15"/>
      <c r="Y327" s="15"/>
      <c r="Z327" s="15"/>
      <c r="AA327" s="15"/>
      <c r="AB327" s="15"/>
      <c r="AC327" s="15"/>
      <c r="AD327" s="15"/>
      <c r="AE327" s="15"/>
      <c r="AT327" s="264" t="s">
        <v>134</v>
      </c>
      <c r="AU327" s="264" t="s">
        <v>83</v>
      </c>
      <c r="AV327" s="15" t="s">
        <v>132</v>
      </c>
      <c r="AW327" s="15" t="s">
        <v>30</v>
      </c>
      <c r="AX327" s="15" t="s">
        <v>81</v>
      </c>
      <c r="AY327" s="264" t="s">
        <v>125</v>
      </c>
    </row>
    <row r="328" spans="1:65" s="2" customFormat="1" ht="14.4" customHeight="1">
      <c r="A328" s="39"/>
      <c r="B328" s="40"/>
      <c r="C328" s="219" t="s">
        <v>556</v>
      </c>
      <c r="D328" s="219" t="s">
        <v>127</v>
      </c>
      <c r="E328" s="220" t="s">
        <v>557</v>
      </c>
      <c r="F328" s="221" t="s">
        <v>558</v>
      </c>
      <c r="G328" s="222" t="s">
        <v>146</v>
      </c>
      <c r="H328" s="223">
        <v>78</v>
      </c>
      <c r="I328" s="224"/>
      <c r="J328" s="225">
        <f>ROUND(I328*H328,2)</f>
        <v>0</v>
      </c>
      <c r="K328" s="221" t="s">
        <v>1</v>
      </c>
      <c r="L328" s="45"/>
      <c r="M328" s="226" t="s">
        <v>1</v>
      </c>
      <c r="N328" s="227" t="s">
        <v>38</v>
      </c>
      <c r="O328" s="92"/>
      <c r="P328" s="228">
        <f>O328*H328</f>
        <v>0</v>
      </c>
      <c r="Q328" s="228">
        <v>0.00081</v>
      </c>
      <c r="R328" s="228">
        <f>Q328*H328</f>
        <v>0.06318</v>
      </c>
      <c r="S328" s="228">
        <v>0</v>
      </c>
      <c r="T328" s="229">
        <f>S328*H328</f>
        <v>0</v>
      </c>
      <c r="U328" s="39"/>
      <c r="V328" s="39"/>
      <c r="W328" s="39"/>
      <c r="X328" s="39"/>
      <c r="Y328" s="39"/>
      <c r="Z328" s="39"/>
      <c r="AA328" s="39"/>
      <c r="AB328" s="39"/>
      <c r="AC328" s="39"/>
      <c r="AD328" s="39"/>
      <c r="AE328" s="39"/>
      <c r="AR328" s="230" t="s">
        <v>132</v>
      </c>
      <c r="AT328" s="230" t="s">
        <v>127</v>
      </c>
      <c r="AU328" s="230" t="s">
        <v>83</v>
      </c>
      <c r="AY328" s="18" t="s">
        <v>125</v>
      </c>
      <c r="BE328" s="231">
        <f>IF(N328="základní",J328,0)</f>
        <v>0</v>
      </c>
      <c r="BF328" s="231">
        <f>IF(N328="snížená",J328,0)</f>
        <v>0</v>
      </c>
      <c r="BG328" s="231">
        <f>IF(N328="zákl. přenesená",J328,0)</f>
        <v>0</v>
      </c>
      <c r="BH328" s="231">
        <f>IF(N328="sníž. přenesená",J328,0)</f>
        <v>0</v>
      </c>
      <c r="BI328" s="231">
        <f>IF(N328="nulová",J328,0)</f>
        <v>0</v>
      </c>
      <c r="BJ328" s="18" t="s">
        <v>81</v>
      </c>
      <c r="BK328" s="231">
        <f>ROUND(I328*H328,2)</f>
        <v>0</v>
      </c>
      <c r="BL328" s="18" t="s">
        <v>132</v>
      </c>
      <c r="BM328" s="230" t="s">
        <v>559</v>
      </c>
    </row>
    <row r="329" spans="1:51" s="13" customFormat="1" ht="12">
      <c r="A329" s="13"/>
      <c r="B329" s="232"/>
      <c r="C329" s="233"/>
      <c r="D329" s="234" t="s">
        <v>134</v>
      </c>
      <c r="E329" s="235" t="s">
        <v>1</v>
      </c>
      <c r="F329" s="236" t="s">
        <v>560</v>
      </c>
      <c r="G329" s="233"/>
      <c r="H329" s="235" t="s">
        <v>1</v>
      </c>
      <c r="I329" s="237"/>
      <c r="J329" s="233"/>
      <c r="K329" s="233"/>
      <c r="L329" s="238"/>
      <c r="M329" s="239"/>
      <c r="N329" s="240"/>
      <c r="O329" s="240"/>
      <c r="P329" s="240"/>
      <c r="Q329" s="240"/>
      <c r="R329" s="240"/>
      <c r="S329" s="240"/>
      <c r="T329" s="241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42" t="s">
        <v>134</v>
      </c>
      <c r="AU329" s="242" t="s">
        <v>83</v>
      </c>
      <c r="AV329" s="13" t="s">
        <v>81</v>
      </c>
      <c r="AW329" s="13" t="s">
        <v>30</v>
      </c>
      <c r="AX329" s="13" t="s">
        <v>73</v>
      </c>
      <c r="AY329" s="242" t="s">
        <v>125</v>
      </c>
    </row>
    <row r="330" spans="1:51" s="14" customFormat="1" ht="12">
      <c r="A330" s="14"/>
      <c r="B330" s="243"/>
      <c r="C330" s="244"/>
      <c r="D330" s="234" t="s">
        <v>134</v>
      </c>
      <c r="E330" s="245" t="s">
        <v>1</v>
      </c>
      <c r="F330" s="246" t="s">
        <v>561</v>
      </c>
      <c r="G330" s="244"/>
      <c r="H330" s="247">
        <v>78</v>
      </c>
      <c r="I330" s="248"/>
      <c r="J330" s="244"/>
      <c r="K330" s="244"/>
      <c r="L330" s="249"/>
      <c r="M330" s="250"/>
      <c r="N330" s="251"/>
      <c r="O330" s="251"/>
      <c r="P330" s="251"/>
      <c r="Q330" s="251"/>
      <c r="R330" s="251"/>
      <c r="S330" s="251"/>
      <c r="T330" s="252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3" t="s">
        <v>134</v>
      </c>
      <c r="AU330" s="253" t="s">
        <v>83</v>
      </c>
      <c r="AV330" s="14" t="s">
        <v>83</v>
      </c>
      <c r="AW330" s="14" t="s">
        <v>30</v>
      </c>
      <c r="AX330" s="14" t="s">
        <v>81</v>
      </c>
      <c r="AY330" s="253" t="s">
        <v>125</v>
      </c>
    </row>
    <row r="331" spans="1:63" s="12" customFormat="1" ht="22.8" customHeight="1">
      <c r="A331" s="12"/>
      <c r="B331" s="203"/>
      <c r="C331" s="204"/>
      <c r="D331" s="205" t="s">
        <v>72</v>
      </c>
      <c r="E331" s="217" t="s">
        <v>132</v>
      </c>
      <c r="F331" s="217" t="s">
        <v>562</v>
      </c>
      <c r="G331" s="204"/>
      <c r="H331" s="204"/>
      <c r="I331" s="207"/>
      <c r="J331" s="218">
        <f>BK331</f>
        <v>0</v>
      </c>
      <c r="K331" s="204"/>
      <c r="L331" s="209"/>
      <c r="M331" s="210"/>
      <c r="N331" s="211"/>
      <c r="O331" s="211"/>
      <c r="P331" s="212">
        <f>SUM(P332:P358)</f>
        <v>0</v>
      </c>
      <c r="Q331" s="211"/>
      <c r="R331" s="212">
        <f>SUM(R332:R358)</f>
        <v>182.52205</v>
      </c>
      <c r="S331" s="211"/>
      <c r="T331" s="213">
        <f>SUM(T332:T358)</f>
        <v>0</v>
      </c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R331" s="214" t="s">
        <v>81</v>
      </c>
      <c r="AT331" s="215" t="s">
        <v>72</v>
      </c>
      <c r="AU331" s="215" t="s">
        <v>81</v>
      </c>
      <c r="AY331" s="214" t="s">
        <v>125</v>
      </c>
      <c r="BK331" s="216">
        <f>SUM(BK332:BK358)</f>
        <v>0</v>
      </c>
    </row>
    <row r="332" spans="1:65" s="2" customFormat="1" ht="24.15" customHeight="1">
      <c r="A332" s="39"/>
      <c r="B332" s="40"/>
      <c r="C332" s="219" t="s">
        <v>563</v>
      </c>
      <c r="D332" s="219" t="s">
        <v>127</v>
      </c>
      <c r="E332" s="220" t="s">
        <v>564</v>
      </c>
      <c r="F332" s="221" t="s">
        <v>565</v>
      </c>
      <c r="G332" s="222" t="s">
        <v>511</v>
      </c>
      <c r="H332" s="223">
        <v>3</v>
      </c>
      <c r="I332" s="224"/>
      <c r="J332" s="225">
        <f>ROUND(I332*H332,2)</f>
        <v>0</v>
      </c>
      <c r="K332" s="221" t="s">
        <v>131</v>
      </c>
      <c r="L332" s="45"/>
      <c r="M332" s="226" t="s">
        <v>1</v>
      </c>
      <c r="N332" s="227" t="s">
        <v>38</v>
      </c>
      <c r="O332" s="92"/>
      <c r="P332" s="228">
        <f>O332*H332</f>
        <v>0</v>
      </c>
      <c r="Q332" s="228">
        <v>0.0066</v>
      </c>
      <c r="R332" s="228">
        <f>Q332*H332</f>
        <v>0.019799999999999998</v>
      </c>
      <c r="S332" s="228">
        <v>0</v>
      </c>
      <c r="T332" s="229">
        <f>S332*H332</f>
        <v>0</v>
      </c>
      <c r="U332" s="39"/>
      <c r="V332" s="39"/>
      <c r="W332" s="39"/>
      <c r="X332" s="39"/>
      <c r="Y332" s="39"/>
      <c r="Z332" s="39"/>
      <c r="AA332" s="39"/>
      <c r="AB332" s="39"/>
      <c r="AC332" s="39"/>
      <c r="AD332" s="39"/>
      <c r="AE332" s="39"/>
      <c r="AR332" s="230" t="s">
        <v>132</v>
      </c>
      <c r="AT332" s="230" t="s">
        <v>127</v>
      </c>
      <c r="AU332" s="230" t="s">
        <v>83</v>
      </c>
      <c r="AY332" s="18" t="s">
        <v>125</v>
      </c>
      <c r="BE332" s="231">
        <f>IF(N332="základní",J332,0)</f>
        <v>0</v>
      </c>
      <c r="BF332" s="231">
        <f>IF(N332="snížená",J332,0)</f>
        <v>0</v>
      </c>
      <c r="BG332" s="231">
        <f>IF(N332="zákl. přenesená",J332,0)</f>
        <v>0</v>
      </c>
      <c r="BH332" s="231">
        <f>IF(N332="sníž. přenesená",J332,0)</f>
        <v>0</v>
      </c>
      <c r="BI332" s="231">
        <f>IF(N332="nulová",J332,0)</f>
        <v>0</v>
      </c>
      <c r="BJ332" s="18" t="s">
        <v>81</v>
      </c>
      <c r="BK332" s="231">
        <f>ROUND(I332*H332,2)</f>
        <v>0</v>
      </c>
      <c r="BL332" s="18" t="s">
        <v>132</v>
      </c>
      <c r="BM332" s="230" t="s">
        <v>566</v>
      </c>
    </row>
    <row r="333" spans="1:51" s="13" customFormat="1" ht="12">
      <c r="A333" s="13"/>
      <c r="B333" s="232"/>
      <c r="C333" s="233"/>
      <c r="D333" s="234" t="s">
        <v>134</v>
      </c>
      <c r="E333" s="235" t="s">
        <v>1</v>
      </c>
      <c r="F333" s="236" t="s">
        <v>344</v>
      </c>
      <c r="G333" s="233"/>
      <c r="H333" s="235" t="s">
        <v>1</v>
      </c>
      <c r="I333" s="237"/>
      <c r="J333" s="233"/>
      <c r="K333" s="233"/>
      <c r="L333" s="238"/>
      <c r="M333" s="239"/>
      <c r="N333" s="240"/>
      <c r="O333" s="240"/>
      <c r="P333" s="240"/>
      <c r="Q333" s="240"/>
      <c r="R333" s="240"/>
      <c r="S333" s="240"/>
      <c r="T333" s="241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2" t="s">
        <v>134</v>
      </c>
      <c r="AU333" s="242" t="s">
        <v>83</v>
      </c>
      <c r="AV333" s="13" t="s">
        <v>81</v>
      </c>
      <c r="AW333" s="13" t="s">
        <v>30</v>
      </c>
      <c r="AX333" s="13" t="s">
        <v>73</v>
      </c>
      <c r="AY333" s="242" t="s">
        <v>125</v>
      </c>
    </row>
    <row r="334" spans="1:51" s="14" customFormat="1" ht="12">
      <c r="A334" s="14"/>
      <c r="B334" s="243"/>
      <c r="C334" s="244"/>
      <c r="D334" s="234" t="s">
        <v>134</v>
      </c>
      <c r="E334" s="245" t="s">
        <v>1</v>
      </c>
      <c r="F334" s="246" t="s">
        <v>142</v>
      </c>
      <c r="G334" s="244"/>
      <c r="H334" s="247">
        <v>3</v>
      </c>
      <c r="I334" s="248"/>
      <c r="J334" s="244"/>
      <c r="K334" s="244"/>
      <c r="L334" s="249"/>
      <c r="M334" s="250"/>
      <c r="N334" s="251"/>
      <c r="O334" s="251"/>
      <c r="P334" s="251"/>
      <c r="Q334" s="251"/>
      <c r="R334" s="251"/>
      <c r="S334" s="251"/>
      <c r="T334" s="252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3" t="s">
        <v>134</v>
      </c>
      <c r="AU334" s="253" t="s">
        <v>83</v>
      </c>
      <c r="AV334" s="14" t="s">
        <v>83</v>
      </c>
      <c r="AW334" s="14" t="s">
        <v>30</v>
      </c>
      <c r="AX334" s="14" t="s">
        <v>81</v>
      </c>
      <c r="AY334" s="253" t="s">
        <v>125</v>
      </c>
    </row>
    <row r="335" spans="1:65" s="2" customFormat="1" ht="24.15" customHeight="1">
      <c r="A335" s="39"/>
      <c r="B335" s="40"/>
      <c r="C335" s="269" t="s">
        <v>567</v>
      </c>
      <c r="D335" s="269" t="s">
        <v>490</v>
      </c>
      <c r="E335" s="270" t="s">
        <v>568</v>
      </c>
      <c r="F335" s="271" t="s">
        <v>569</v>
      </c>
      <c r="G335" s="272" t="s">
        <v>511</v>
      </c>
      <c r="H335" s="273">
        <v>3</v>
      </c>
      <c r="I335" s="274"/>
      <c r="J335" s="275">
        <f>ROUND(I335*H335,2)</f>
        <v>0</v>
      </c>
      <c r="K335" s="271" t="s">
        <v>131</v>
      </c>
      <c r="L335" s="276"/>
      <c r="M335" s="277" t="s">
        <v>1</v>
      </c>
      <c r="N335" s="278" t="s">
        <v>38</v>
      </c>
      <c r="O335" s="92"/>
      <c r="P335" s="228">
        <f>O335*H335</f>
        <v>0</v>
      </c>
      <c r="Q335" s="228">
        <v>0.028</v>
      </c>
      <c r="R335" s="228">
        <f>Q335*H335</f>
        <v>0.084</v>
      </c>
      <c r="S335" s="228">
        <v>0</v>
      </c>
      <c r="T335" s="229">
        <f>S335*H335</f>
        <v>0</v>
      </c>
      <c r="U335" s="39"/>
      <c r="V335" s="39"/>
      <c r="W335" s="39"/>
      <c r="X335" s="39"/>
      <c r="Y335" s="39"/>
      <c r="Z335" s="39"/>
      <c r="AA335" s="39"/>
      <c r="AB335" s="39"/>
      <c r="AC335" s="39"/>
      <c r="AD335" s="39"/>
      <c r="AE335" s="39"/>
      <c r="AR335" s="230" t="s">
        <v>175</v>
      </c>
      <c r="AT335" s="230" t="s">
        <v>490</v>
      </c>
      <c r="AU335" s="230" t="s">
        <v>83</v>
      </c>
      <c r="AY335" s="18" t="s">
        <v>125</v>
      </c>
      <c r="BE335" s="231">
        <f>IF(N335="základní",J335,0)</f>
        <v>0</v>
      </c>
      <c r="BF335" s="231">
        <f>IF(N335="snížená",J335,0)</f>
        <v>0</v>
      </c>
      <c r="BG335" s="231">
        <f>IF(N335="zákl. přenesená",J335,0)</f>
        <v>0</v>
      </c>
      <c r="BH335" s="231">
        <f>IF(N335="sníž. přenesená",J335,0)</f>
        <v>0</v>
      </c>
      <c r="BI335" s="231">
        <f>IF(N335="nulová",J335,0)</f>
        <v>0</v>
      </c>
      <c r="BJ335" s="18" t="s">
        <v>81</v>
      </c>
      <c r="BK335" s="231">
        <f>ROUND(I335*H335,2)</f>
        <v>0</v>
      </c>
      <c r="BL335" s="18" t="s">
        <v>132</v>
      </c>
      <c r="BM335" s="230" t="s">
        <v>570</v>
      </c>
    </row>
    <row r="336" spans="1:65" s="2" customFormat="1" ht="37.8" customHeight="1">
      <c r="A336" s="39"/>
      <c r="B336" s="40"/>
      <c r="C336" s="219" t="s">
        <v>571</v>
      </c>
      <c r="D336" s="219" t="s">
        <v>127</v>
      </c>
      <c r="E336" s="220" t="s">
        <v>572</v>
      </c>
      <c r="F336" s="221" t="s">
        <v>573</v>
      </c>
      <c r="G336" s="222" t="s">
        <v>275</v>
      </c>
      <c r="H336" s="223">
        <v>26.4</v>
      </c>
      <c r="I336" s="224"/>
      <c r="J336" s="225">
        <f>ROUND(I336*H336,2)</f>
        <v>0</v>
      </c>
      <c r="K336" s="221" t="s">
        <v>1</v>
      </c>
      <c r="L336" s="45"/>
      <c r="M336" s="226" t="s">
        <v>1</v>
      </c>
      <c r="N336" s="227" t="s">
        <v>38</v>
      </c>
      <c r="O336" s="92"/>
      <c r="P336" s="228">
        <f>O336*H336</f>
        <v>0</v>
      </c>
      <c r="Q336" s="228">
        <v>2.205</v>
      </c>
      <c r="R336" s="228">
        <f>Q336*H336</f>
        <v>58.211999999999996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132</v>
      </c>
      <c r="AT336" s="230" t="s">
        <v>127</v>
      </c>
      <c r="AU336" s="230" t="s">
        <v>83</v>
      </c>
      <c r="AY336" s="18" t="s">
        <v>125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81</v>
      </c>
      <c r="BK336" s="231">
        <f>ROUND(I336*H336,2)</f>
        <v>0</v>
      </c>
      <c r="BL336" s="18" t="s">
        <v>132</v>
      </c>
      <c r="BM336" s="230" t="s">
        <v>574</v>
      </c>
    </row>
    <row r="337" spans="1:51" s="13" customFormat="1" ht="12">
      <c r="A337" s="13"/>
      <c r="B337" s="232"/>
      <c r="C337" s="233"/>
      <c r="D337" s="234" t="s">
        <v>134</v>
      </c>
      <c r="E337" s="235" t="s">
        <v>1</v>
      </c>
      <c r="F337" s="236" t="s">
        <v>575</v>
      </c>
      <c r="G337" s="233"/>
      <c r="H337" s="235" t="s">
        <v>1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2" t="s">
        <v>134</v>
      </c>
      <c r="AU337" s="242" t="s">
        <v>83</v>
      </c>
      <c r="AV337" s="13" t="s">
        <v>81</v>
      </c>
      <c r="AW337" s="13" t="s">
        <v>30</v>
      </c>
      <c r="AX337" s="13" t="s">
        <v>73</v>
      </c>
      <c r="AY337" s="242" t="s">
        <v>125</v>
      </c>
    </row>
    <row r="338" spans="1:51" s="14" customFormat="1" ht="12">
      <c r="A338" s="14"/>
      <c r="B338" s="243"/>
      <c r="C338" s="244"/>
      <c r="D338" s="234" t="s">
        <v>134</v>
      </c>
      <c r="E338" s="245" t="s">
        <v>284</v>
      </c>
      <c r="F338" s="246" t="s">
        <v>285</v>
      </c>
      <c r="G338" s="244"/>
      <c r="H338" s="247">
        <v>26.4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3" t="s">
        <v>134</v>
      </c>
      <c r="AU338" s="253" t="s">
        <v>83</v>
      </c>
      <c r="AV338" s="14" t="s">
        <v>83</v>
      </c>
      <c r="AW338" s="14" t="s">
        <v>30</v>
      </c>
      <c r="AX338" s="14" t="s">
        <v>81</v>
      </c>
      <c r="AY338" s="253" t="s">
        <v>125</v>
      </c>
    </row>
    <row r="339" spans="1:65" s="2" customFormat="1" ht="24.15" customHeight="1">
      <c r="A339" s="39"/>
      <c r="B339" s="40"/>
      <c r="C339" s="219" t="s">
        <v>576</v>
      </c>
      <c r="D339" s="219" t="s">
        <v>127</v>
      </c>
      <c r="E339" s="220" t="s">
        <v>577</v>
      </c>
      <c r="F339" s="221" t="s">
        <v>578</v>
      </c>
      <c r="G339" s="222" t="s">
        <v>275</v>
      </c>
      <c r="H339" s="223">
        <v>430.32</v>
      </c>
      <c r="I339" s="224"/>
      <c r="J339" s="225">
        <f>ROUND(I339*H339,2)</f>
        <v>0</v>
      </c>
      <c r="K339" s="221" t="s">
        <v>131</v>
      </c>
      <c r="L339" s="45"/>
      <c r="M339" s="226" t="s">
        <v>1</v>
      </c>
      <c r="N339" s="227" t="s">
        <v>38</v>
      </c>
      <c r="O339" s="92"/>
      <c r="P339" s="228">
        <f>O339*H339</f>
        <v>0</v>
      </c>
      <c r="Q339" s="228">
        <v>0</v>
      </c>
      <c r="R339" s="228">
        <f>Q339*H339</f>
        <v>0</v>
      </c>
      <c r="S339" s="228">
        <v>0</v>
      </c>
      <c r="T339" s="229">
        <f>S339*H339</f>
        <v>0</v>
      </c>
      <c r="U339" s="39"/>
      <c r="V339" s="39"/>
      <c r="W339" s="39"/>
      <c r="X339" s="39"/>
      <c r="Y339" s="39"/>
      <c r="Z339" s="39"/>
      <c r="AA339" s="39"/>
      <c r="AB339" s="39"/>
      <c r="AC339" s="39"/>
      <c r="AD339" s="39"/>
      <c r="AE339" s="39"/>
      <c r="AR339" s="230" t="s">
        <v>132</v>
      </c>
      <c r="AT339" s="230" t="s">
        <v>127</v>
      </c>
      <c r="AU339" s="230" t="s">
        <v>83</v>
      </c>
      <c r="AY339" s="18" t="s">
        <v>125</v>
      </c>
      <c r="BE339" s="231">
        <f>IF(N339="základní",J339,0)</f>
        <v>0</v>
      </c>
      <c r="BF339" s="231">
        <f>IF(N339="snížená",J339,0)</f>
        <v>0</v>
      </c>
      <c r="BG339" s="231">
        <f>IF(N339="zákl. přenesená",J339,0)</f>
        <v>0</v>
      </c>
      <c r="BH339" s="231">
        <f>IF(N339="sníž. přenesená",J339,0)</f>
        <v>0</v>
      </c>
      <c r="BI339" s="231">
        <f>IF(N339="nulová",J339,0)</f>
        <v>0</v>
      </c>
      <c r="BJ339" s="18" t="s">
        <v>81</v>
      </c>
      <c r="BK339" s="231">
        <f>ROUND(I339*H339,2)</f>
        <v>0</v>
      </c>
      <c r="BL339" s="18" t="s">
        <v>132</v>
      </c>
      <c r="BM339" s="230" t="s">
        <v>579</v>
      </c>
    </row>
    <row r="340" spans="1:51" s="13" customFormat="1" ht="12">
      <c r="A340" s="13"/>
      <c r="B340" s="232"/>
      <c r="C340" s="233"/>
      <c r="D340" s="234" t="s">
        <v>134</v>
      </c>
      <c r="E340" s="235" t="s">
        <v>1</v>
      </c>
      <c r="F340" s="236" t="s">
        <v>580</v>
      </c>
      <c r="G340" s="233"/>
      <c r="H340" s="235" t="s">
        <v>1</v>
      </c>
      <c r="I340" s="237"/>
      <c r="J340" s="233"/>
      <c r="K340" s="233"/>
      <c r="L340" s="238"/>
      <c r="M340" s="239"/>
      <c r="N340" s="240"/>
      <c r="O340" s="240"/>
      <c r="P340" s="240"/>
      <c r="Q340" s="240"/>
      <c r="R340" s="240"/>
      <c r="S340" s="240"/>
      <c r="T340" s="241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42" t="s">
        <v>134</v>
      </c>
      <c r="AU340" s="242" t="s">
        <v>83</v>
      </c>
      <c r="AV340" s="13" t="s">
        <v>81</v>
      </c>
      <c r="AW340" s="13" t="s">
        <v>30</v>
      </c>
      <c r="AX340" s="13" t="s">
        <v>73</v>
      </c>
      <c r="AY340" s="242" t="s">
        <v>125</v>
      </c>
    </row>
    <row r="341" spans="1:51" s="14" customFormat="1" ht="12">
      <c r="A341" s="14"/>
      <c r="B341" s="243"/>
      <c r="C341" s="244"/>
      <c r="D341" s="234" t="s">
        <v>134</v>
      </c>
      <c r="E341" s="245" t="s">
        <v>1</v>
      </c>
      <c r="F341" s="246" t="s">
        <v>581</v>
      </c>
      <c r="G341" s="244"/>
      <c r="H341" s="247">
        <v>430.32</v>
      </c>
      <c r="I341" s="248"/>
      <c r="J341" s="244"/>
      <c r="K341" s="244"/>
      <c r="L341" s="249"/>
      <c r="M341" s="250"/>
      <c r="N341" s="251"/>
      <c r="O341" s="251"/>
      <c r="P341" s="251"/>
      <c r="Q341" s="251"/>
      <c r="R341" s="251"/>
      <c r="S341" s="251"/>
      <c r="T341" s="252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3" t="s">
        <v>134</v>
      </c>
      <c r="AU341" s="253" t="s">
        <v>83</v>
      </c>
      <c r="AV341" s="14" t="s">
        <v>83</v>
      </c>
      <c r="AW341" s="14" t="s">
        <v>30</v>
      </c>
      <c r="AX341" s="14" t="s">
        <v>81</v>
      </c>
      <c r="AY341" s="253" t="s">
        <v>125</v>
      </c>
    </row>
    <row r="342" spans="1:65" s="2" customFormat="1" ht="37.8" customHeight="1">
      <c r="A342" s="39"/>
      <c r="B342" s="40"/>
      <c r="C342" s="219" t="s">
        <v>582</v>
      </c>
      <c r="D342" s="219" t="s">
        <v>127</v>
      </c>
      <c r="E342" s="220" t="s">
        <v>583</v>
      </c>
      <c r="F342" s="221" t="s">
        <v>584</v>
      </c>
      <c r="G342" s="222" t="s">
        <v>275</v>
      </c>
      <c r="H342" s="223">
        <v>59.5</v>
      </c>
      <c r="I342" s="224"/>
      <c r="J342" s="225">
        <f>ROUND(I342*H342,2)</f>
        <v>0</v>
      </c>
      <c r="K342" s="221" t="s">
        <v>1</v>
      </c>
      <c r="L342" s="45"/>
      <c r="M342" s="226" t="s">
        <v>1</v>
      </c>
      <c r="N342" s="227" t="s">
        <v>38</v>
      </c>
      <c r="O342" s="92"/>
      <c r="P342" s="228">
        <f>O342*H342</f>
        <v>0</v>
      </c>
      <c r="Q342" s="228">
        <v>2.0875</v>
      </c>
      <c r="R342" s="228">
        <f>Q342*H342</f>
        <v>124.20625</v>
      </c>
      <c r="S342" s="228">
        <v>0</v>
      </c>
      <c r="T342" s="229">
        <f>S342*H342</f>
        <v>0</v>
      </c>
      <c r="U342" s="39"/>
      <c r="V342" s="39"/>
      <c r="W342" s="39"/>
      <c r="X342" s="39"/>
      <c r="Y342" s="39"/>
      <c r="Z342" s="39"/>
      <c r="AA342" s="39"/>
      <c r="AB342" s="39"/>
      <c r="AC342" s="39"/>
      <c r="AD342" s="39"/>
      <c r="AE342" s="39"/>
      <c r="AR342" s="230" t="s">
        <v>132</v>
      </c>
      <c r="AT342" s="230" t="s">
        <v>127</v>
      </c>
      <c r="AU342" s="230" t="s">
        <v>83</v>
      </c>
      <c r="AY342" s="18" t="s">
        <v>125</v>
      </c>
      <c r="BE342" s="231">
        <f>IF(N342="základní",J342,0)</f>
        <v>0</v>
      </c>
      <c r="BF342" s="231">
        <f>IF(N342="snížená",J342,0)</f>
        <v>0</v>
      </c>
      <c r="BG342" s="231">
        <f>IF(N342="zákl. přenesená",J342,0)</f>
        <v>0</v>
      </c>
      <c r="BH342" s="231">
        <f>IF(N342="sníž. přenesená",J342,0)</f>
        <v>0</v>
      </c>
      <c r="BI342" s="231">
        <f>IF(N342="nulová",J342,0)</f>
        <v>0</v>
      </c>
      <c r="BJ342" s="18" t="s">
        <v>81</v>
      </c>
      <c r="BK342" s="231">
        <f>ROUND(I342*H342,2)</f>
        <v>0</v>
      </c>
      <c r="BL342" s="18" t="s">
        <v>132</v>
      </c>
      <c r="BM342" s="230" t="s">
        <v>585</v>
      </c>
    </row>
    <row r="343" spans="1:51" s="13" customFormat="1" ht="12">
      <c r="A343" s="13"/>
      <c r="B343" s="232"/>
      <c r="C343" s="233"/>
      <c r="D343" s="234" t="s">
        <v>134</v>
      </c>
      <c r="E343" s="235" t="s">
        <v>1</v>
      </c>
      <c r="F343" s="236" t="s">
        <v>586</v>
      </c>
      <c r="G343" s="233"/>
      <c r="H343" s="235" t="s">
        <v>1</v>
      </c>
      <c r="I343" s="237"/>
      <c r="J343" s="233"/>
      <c r="K343" s="233"/>
      <c r="L343" s="238"/>
      <c r="M343" s="239"/>
      <c r="N343" s="240"/>
      <c r="O343" s="240"/>
      <c r="P343" s="240"/>
      <c r="Q343" s="240"/>
      <c r="R343" s="240"/>
      <c r="S343" s="240"/>
      <c r="T343" s="241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42" t="s">
        <v>134</v>
      </c>
      <c r="AU343" s="242" t="s">
        <v>83</v>
      </c>
      <c r="AV343" s="13" t="s">
        <v>81</v>
      </c>
      <c r="AW343" s="13" t="s">
        <v>30</v>
      </c>
      <c r="AX343" s="13" t="s">
        <v>73</v>
      </c>
      <c r="AY343" s="242" t="s">
        <v>125</v>
      </c>
    </row>
    <row r="344" spans="1:51" s="14" customFormat="1" ht="12">
      <c r="A344" s="14"/>
      <c r="B344" s="243"/>
      <c r="C344" s="244"/>
      <c r="D344" s="234" t="s">
        <v>134</v>
      </c>
      <c r="E344" s="245" t="s">
        <v>274</v>
      </c>
      <c r="F344" s="246" t="s">
        <v>276</v>
      </c>
      <c r="G344" s="244"/>
      <c r="H344" s="247">
        <v>59.5</v>
      </c>
      <c r="I344" s="248"/>
      <c r="J344" s="244"/>
      <c r="K344" s="244"/>
      <c r="L344" s="249"/>
      <c r="M344" s="250"/>
      <c r="N344" s="251"/>
      <c r="O344" s="251"/>
      <c r="P344" s="251"/>
      <c r="Q344" s="251"/>
      <c r="R344" s="251"/>
      <c r="S344" s="251"/>
      <c r="T344" s="252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3" t="s">
        <v>134</v>
      </c>
      <c r="AU344" s="253" t="s">
        <v>83</v>
      </c>
      <c r="AV344" s="14" t="s">
        <v>83</v>
      </c>
      <c r="AW344" s="14" t="s">
        <v>30</v>
      </c>
      <c r="AX344" s="14" t="s">
        <v>81</v>
      </c>
      <c r="AY344" s="253" t="s">
        <v>125</v>
      </c>
    </row>
    <row r="345" spans="1:65" s="2" customFormat="1" ht="37.8" customHeight="1">
      <c r="A345" s="39"/>
      <c r="B345" s="40"/>
      <c r="C345" s="219" t="s">
        <v>587</v>
      </c>
      <c r="D345" s="219" t="s">
        <v>127</v>
      </c>
      <c r="E345" s="220" t="s">
        <v>588</v>
      </c>
      <c r="F345" s="221" t="s">
        <v>589</v>
      </c>
      <c r="G345" s="222" t="s">
        <v>275</v>
      </c>
      <c r="H345" s="223">
        <v>32</v>
      </c>
      <c r="I345" s="224"/>
      <c r="J345" s="225">
        <f>ROUND(I345*H345,2)</f>
        <v>0</v>
      </c>
      <c r="K345" s="221" t="s">
        <v>131</v>
      </c>
      <c r="L345" s="45"/>
      <c r="M345" s="226" t="s">
        <v>1</v>
      </c>
      <c r="N345" s="227" t="s">
        <v>38</v>
      </c>
      <c r="O345" s="92"/>
      <c r="P345" s="228">
        <f>O345*H345</f>
        <v>0</v>
      </c>
      <c r="Q345" s="228">
        <v>0</v>
      </c>
      <c r="R345" s="228">
        <f>Q345*H345</f>
        <v>0</v>
      </c>
      <c r="S345" s="228">
        <v>0</v>
      </c>
      <c r="T345" s="229">
        <f>S345*H345</f>
        <v>0</v>
      </c>
      <c r="U345" s="39"/>
      <c r="V345" s="39"/>
      <c r="W345" s="39"/>
      <c r="X345" s="39"/>
      <c r="Y345" s="39"/>
      <c r="Z345" s="39"/>
      <c r="AA345" s="39"/>
      <c r="AB345" s="39"/>
      <c r="AC345" s="39"/>
      <c r="AD345" s="39"/>
      <c r="AE345" s="39"/>
      <c r="AR345" s="230" t="s">
        <v>132</v>
      </c>
      <c r="AT345" s="230" t="s">
        <v>127</v>
      </c>
      <c r="AU345" s="230" t="s">
        <v>83</v>
      </c>
      <c r="AY345" s="18" t="s">
        <v>125</v>
      </c>
      <c r="BE345" s="231">
        <f>IF(N345="základní",J345,0)</f>
        <v>0</v>
      </c>
      <c r="BF345" s="231">
        <f>IF(N345="snížená",J345,0)</f>
        <v>0</v>
      </c>
      <c r="BG345" s="231">
        <f>IF(N345="zákl. přenesená",J345,0)</f>
        <v>0</v>
      </c>
      <c r="BH345" s="231">
        <f>IF(N345="sníž. přenesená",J345,0)</f>
        <v>0</v>
      </c>
      <c r="BI345" s="231">
        <f>IF(N345="nulová",J345,0)</f>
        <v>0</v>
      </c>
      <c r="BJ345" s="18" t="s">
        <v>81</v>
      </c>
      <c r="BK345" s="231">
        <f>ROUND(I345*H345,2)</f>
        <v>0</v>
      </c>
      <c r="BL345" s="18" t="s">
        <v>132</v>
      </c>
      <c r="BM345" s="230" t="s">
        <v>590</v>
      </c>
    </row>
    <row r="346" spans="1:51" s="13" customFormat="1" ht="12">
      <c r="A346" s="13"/>
      <c r="B346" s="232"/>
      <c r="C346" s="233"/>
      <c r="D346" s="234" t="s">
        <v>134</v>
      </c>
      <c r="E346" s="235" t="s">
        <v>1</v>
      </c>
      <c r="F346" s="236" t="s">
        <v>591</v>
      </c>
      <c r="G346" s="233"/>
      <c r="H346" s="235" t="s">
        <v>1</v>
      </c>
      <c r="I346" s="237"/>
      <c r="J346" s="233"/>
      <c r="K346" s="233"/>
      <c r="L346" s="238"/>
      <c r="M346" s="239"/>
      <c r="N346" s="240"/>
      <c r="O346" s="240"/>
      <c r="P346" s="240"/>
      <c r="Q346" s="240"/>
      <c r="R346" s="240"/>
      <c r="S346" s="240"/>
      <c r="T346" s="241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2" t="s">
        <v>134</v>
      </c>
      <c r="AU346" s="242" t="s">
        <v>83</v>
      </c>
      <c r="AV346" s="13" t="s">
        <v>81</v>
      </c>
      <c r="AW346" s="13" t="s">
        <v>30</v>
      </c>
      <c r="AX346" s="13" t="s">
        <v>73</v>
      </c>
      <c r="AY346" s="242" t="s">
        <v>125</v>
      </c>
    </row>
    <row r="347" spans="1:51" s="14" customFormat="1" ht="12">
      <c r="A347" s="14"/>
      <c r="B347" s="243"/>
      <c r="C347" s="244"/>
      <c r="D347" s="234" t="s">
        <v>134</v>
      </c>
      <c r="E347" s="245" t="s">
        <v>1</v>
      </c>
      <c r="F347" s="246" t="s">
        <v>371</v>
      </c>
      <c r="G347" s="244"/>
      <c r="H347" s="247">
        <v>32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134</v>
      </c>
      <c r="AU347" s="253" t="s">
        <v>83</v>
      </c>
      <c r="AV347" s="14" t="s">
        <v>83</v>
      </c>
      <c r="AW347" s="14" t="s">
        <v>30</v>
      </c>
      <c r="AX347" s="14" t="s">
        <v>81</v>
      </c>
      <c r="AY347" s="253" t="s">
        <v>125</v>
      </c>
    </row>
    <row r="348" spans="1:65" s="2" customFormat="1" ht="37.8" customHeight="1">
      <c r="A348" s="39"/>
      <c r="B348" s="40"/>
      <c r="C348" s="219" t="s">
        <v>592</v>
      </c>
      <c r="D348" s="219" t="s">
        <v>127</v>
      </c>
      <c r="E348" s="220" t="s">
        <v>593</v>
      </c>
      <c r="F348" s="221" t="s">
        <v>594</v>
      </c>
      <c r="G348" s="222" t="s">
        <v>154</v>
      </c>
      <c r="H348" s="223">
        <v>37.28</v>
      </c>
      <c r="I348" s="224"/>
      <c r="J348" s="225">
        <f>ROUND(I348*H348,2)</f>
        <v>0</v>
      </c>
      <c r="K348" s="221" t="s">
        <v>131</v>
      </c>
      <c r="L348" s="45"/>
      <c r="M348" s="226" t="s">
        <v>1</v>
      </c>
      <c r="N348" s="227" t="s">
        <v>38</v>
      </c>
      <c r="O348" s="92"/>
      <c r="P348" s="228">
        <f>O348*H348</f>
        <v>0</v>
      </c>
      <c r="Q348" s="228">
        <v>0</v>
      </c>
      <c r="R348" s="228">
        <f>Q348*H348</f>
        <v>0</v>
      </c>
      <c r="S348" s="228">
        <v>0</v>
      </c>
      <c r="T348" s="229">
        <f>S348*H348</f>
        <v>0</v>
      </c>
      <c r="U348" s="39"/>
      <c r="V348" s="39"/>
      <c r="W348" s="39"/>
      <c r="X348" s="39"/>
      <c r="Y348" s="39"/>
      <c r="Z348" s="39"/>
      <c r="AA348" s="39"/>
      <c r="AB348" s="39"/>
      <c r="AC348" s="39"/>
      <c r="AD348" s="39"/>
      <c r="AE348" s="39"/>
      <c r="AR348" s="230" t="s">
        <v>132</v>
      </c>
      <c r="AT348" s="230" t="s">
        <v>127</v>
      </c>
      <c r="AU348" s="230" t="s">
        <v>83</v>
      </c>
      <c r="AY348" s="18" t="s">
        <v>125</v>
      </c>
      <c r="BE348" s="231">
        <f>IF(N348="základní",J348,0)</f>
        <v>0</v>
      </c>
      <c r="BF348" s="231">
        <f>IF(N348="snížená",J348,0)</f>
        <v>0</v>
      </c>
      <c r="BG348" s="231">
        <f>IF(N348="zákl. přenesená",J348,0)</f>
        <v>0</v>
      </c>
      <c r="BH348" s="231">
        <f>IF(N348="sníž. přenesená",J348,0)</f>
        <v>0</v>
      </c>
      <c r="BI348" s="231">
        <f>IF(N348="nulová",J348,0)</f>
        <v>0</v>
      </c>
      <c r="BJ348" s="18" t="s">
        <v>81</v>
      </c>
      <c r="BK348" s="231">
        <f>ROUND(I348*H348,2)</f>
        <v>0</v>
      </c>
      <c r="BL348" s="18" t="s">
        <v>132</v>
      </c>
      <c r="BM348" s="230" t="s">
        <v>595</v>
      </c>
    </row>
    <row r="349" spans="1:51" s="13" customFormat="1" ht="12">
      <c r="A349" s="13"/>
      <c r="B349" s="232"/>
      <c r="C349" s="233"/>
      <c r="D349" s="234" t="s">
        <v>134</v>
      </c>
      <c r="E349" s="235" t="s">
        <v>1</v>
      </c>
      <c r="F349" s="236" t="s">
        <v>596</v>
      </c>
      <c r="G349" s="233"/>
      <c r="H349" s="235" t="s">
        <v>1</v>
      </c>
      <c r="I349" s="237"/>
      <c r="J349" s="233"/>
      <c r="K349" s="233"/>
      <c r="L349" s="238"/>
      <c r="M349" s="239"/>
      <c r="N349" s="240"/>
      <c r="O349" s="240"/>
      <c r="P349" s="240"/>
      <c r="Q349" s="240"/>
      <c r="R349" s="240"/>
      <c r="S349" s="240"/>
      <c r="T349" s="241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2" t="s">
        <v>134</v>
      </c>
      <c r="AU349" s="242" t="s">
        <v>83</v>
      </c>
      <c r="AV349" s="13" t="s">
        <v>81</v>
      </c>
      <c r="AW349" s="13" t="s">
        <v>30</v>
      </c>
      <c r="AX349" s="13" t="s">
        <v>73</v>
      </c>
      <c r="AY349" s="242" t="s">
        <v>125</v>
      </c>
    </row>
    <row r="350" spans="1:51" s="14" customFormat="1" ht="12">
      <c r="A350" s="14"/>
      <c r="B350" s="243"/>
      <c r="C350" s="244"/>
      <c r="D350" s="234" t="s">
        <v>134</v>
      </c>
      <c r="E350" s="245" t="s">
        <v>1</v>
      </c>
      <c r="F350" s="246" t="s">
        <v>597</v>
      </c>
      <c r="G350" s="244"/>
      <c r="H350" s="247">
        <v>37.28</v>
      </c>
      <c r="I350" s="248"/>
      <c r="J350" s="244"/>
      <c r="K350" s="244"/>
      <c r="L350" s="249"/>
      <c r="M350" s="250"/>
      <c r="N350" s="251"/>
      <c r="O350" s="251"/>
      <c r="P350" s="251"/>
      <c r="Q350" s="251"/>
      <c r="R350" s="251"/>
      <c r="S350" s="251"/>
      <c r="T350" s="252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3" t="s">
        <v>134</v>
      </c>
      <c r="AU350" s="253" t="s">
        <v>83</v>
      </c>
      <c r="AV350" s="14" t="s">
        <v>83</v>
      </c>
      <c r="AW350" s="14" t="s">
        <v>30</v>
      </c>
      <c r="AX350" s="14" t="s">
        <v>81</v>
      </c>
      <c r="AY350" s="253" t="s">
        <v>125</v>
      </c>
    </row>
    <row r="351" spans="1:65" s="2" customFormat="1" ht="37.8" customHeight="1">
      <c r="A351" s="39"/>
      <c r="B351" s="40"/>
      <c r="C351" s="219" t="s">
        <v>598</v>
      </c>
      <c r="D351" s="219" t="s">
        <v>127</v>
      </c>
      <c r="E351" s="220" t="s">
        <v>599</v>
      </c>
      <c r="F351" s="221" t="s">
        <v>600</v>
      </c>
      <c r="G351" s="222" t="s">
        <v>275</v>
      </c>
      <c r="H351" s="223">
        <v>344.256</v>
      </c>
      <c r="I351" s="224"/>
      <c r="J351" s="225">
        <f>ROUND(I351*H351,2)</f>
        <v>0</v>
      </c>
      <c r="K351" s="221" t="s">
        <v>131</v>
      </c>
      <c r="L351" s="45"/>
      <c r="M351" s="226" t="s">
        <v>1</v>
      </c>
      <c r="N351" s="227" t="s">
        <v>38</v>
      </c>
      <c r="O351" s="92"/>
      <c r="P351" s="228">
        <f>O351*H351</f>
        <v>0</v>
      </c>
      <c r="Q351" s="228">
        <v>0</v>
      </c>
      <c r="R351" s="228">
        <f>Q351*H351</f>
        <v>0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132</v>
      </c>
      <c r="AT351" s="230" t="s">
        <v>127</v>
      </c>
      <c r="AU351" s="230" t="s">
        <v>83</v>
      </c>
      <c r="AY351" s="18" t="s">
        <v>125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81</v>
      </c>
      <c r="BK351" s="231">
        <f>ROUND(I351*H351,2)</f>
        <v>0</v>
      </c>
      <c r="BL351" s="18" t="s">
        <v>132</v>
      </c>
      <c r="BM351" s="230" t="s">
        <v>601</v>
      </c>
    </row>
    <row r="352" spans="1:51" s="13" customFormat="1" ht="12">
      <c r="A352" s="13"/>
      <c r="B352" s="232"/>
      <c r="C352" s="233"/>
      <c r="D352" s="234" t="s">
        <v>134</v>
      </c>
      <c r="E352" s="235" t="s">
        <v>1</v>
      </c>
      <c r="F352" s="236" t="s">
        <v>602</v>
      </c>
      <c r="G352" s="233"/>
      <c r="H352" s="235" t="s">
        <v>1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134</v>
      </c>
      <c r="AU352" s="242" t="s">
        <v>83</v>
      </c>
      <c r="AV352" s="13" t="s">
        <v>81</v>
      </c>
      <c r="AW352" s="13" t="s">
        <v>30</v>
      </c>
      <c r="AX352" s="13" t="s">
        <v>73</v>
      </c>
      <c r="AY352" s="242" t="s">
        <v>125</v>
      </c>
    </row>
    <row r="353" spans="1:51" s="14" customFormat="1" ht="12">
      <c r="A353" s="14"/>
      <c r="B353" s="243"/>
      <c r="C353" s="244"/>
      <c r="D353" s="234" t="s">
        <v>134</v>
      </c>
      <c r="E353" s="245" t="s">
        <v>1</v>
      </c>
      <c r="F353" s="246" t="s">
        <v>287</v>
      </c>
      <c r="G353" s="244"/>
      <c r="H353" s="247">
        <v>2151.6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134</v>
      </c>
      <c r="AU353" s="253" t="s">
        <v>83</v>
      </c>
      <c r="AV353" s="14" t="s">
        <v>83</v>
      </c>
      <c r="AW353" s="14" t="s">
        <v>30</v>
      </c>
      <c r="AX353" s="14" t="s">
        <v>73</v>
      </c>
      <c r="AY353" s="253" t="s">
        <v>125</v>
      </c>
    </row>
    <row r="354" spans="1:51" s="16" customFormat="1" ht="12">
      <c r="A354" s="16"/>
      <c r="B354" s="279"/>
      <c r="C354" s="280"/>
      <c r="D354" s="234" t="s">
        <v>134</v>
      </c>
      <c r="E354" s="281" t="s">
        <v>286</v>
      </c>
      <c r="F354" s="282" t="s">
        <v>603</v>
      </c>
      <c r="G354" s="280"/>
      <c r="H354" s="283">
        <v>2151.6</v>
      </c>
      <c r="I354" s="284"/>
      <c r="J354" s="280"/>
      <c r="K354" s="280"/>
      <c r="L354" s="285"/>
      <c r="M354" s="286"/>
      <c r="N354" s="287"/>
      <c r="O354" s="287"/>
      <c r="P354" s="287"/>
      <c r="Q354" s="287"/>
      <c r="R354" s="287"/>
      <c r="S354" s="287"/>
      <c r="T354" s="288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T354" s="289" t="s">
        <v>134</v>
      </c>
      <c r="AU354" s="289" t="s">
        <v>83</v>
      </c>
      <c r="AV354" s="16" t="s">
        <v>142</v>
      </c>
      <c r="AW354" s="16" t="s">
        <v>30</v>
      </c>
      <c r="AX354" s="16" t="s">
        <v>73</v>
      </c>
      <c r="AY354" s="289" t="s">
        <v>125</v>
      </c>
    </row>
    <row r="355" spans="1:51" s="14" customFormat="1" ht="12">
      <c r="A355" s="14"/>
      <c r="B355" s="243"/>
      <c r="C355" s="244"/>
      <c r="D355" s="234" t="s">
        <v>134</v>
      </c>
      <c r="E355" s="245" t="s">
        <v>1</v>
      </c>
      <c r="F355" s="246" t="s">
        <v>604</v>
      </c>
      <c r="G355" s="244"/>
      <c r="H355" s="247">
        <v>344.256</v>
      </c>
      <c r="I355" s="248"/>
      <c r="J355" s="244"/>
      <c r="K355" s="244"/>
      <c r="L355" s="249"/>
      <c r="M355" s="250"/>
      <c r="N355" s="251"/>
      <c r="O355" s="251"/>
      <c r="P355" s="251"/>
      <c r="Q355" s="251"/>
      <c r="R355" s="251"/>
      <c r="S355" s="251"/>
      <c r="T355" s="252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3" t="s">
        <v>134</v>
      </c>
      <c r="AU355" s="253" t="s">
        <v>83</v>
      </c>
      <c r="AV355" s="14" t="s">
        <v>83</v>
      </c>
      <c r="AW355" s="14" t="s">
        <v>30</v>
      </c>
      <c r="AX355" s="14" t="s">
        <v>81</v>
      </c>
      <c r="AY355" s="253" t="s">
        <v>125</v>
      </c>
    </row>
    <row r="356" spans="1:65" s="2" customFormat="1" ht="37.8" customHeight="1">
      <c r="A356" s="39"/>
      <c r="B356" s="40"/>
      <c r="C356" s="219" t="s">
        <v>605</v>
      </c>
      <c r="D356" s="219" t="s">
        <v>127</v>
      </c>
      <c r="E356" s="220" t="s">
        <v>606</v>
      </c>
      <c r="F356" s="221" t="s">
        <v>607</v>
      </c>
      <c r="G356" s="222" t="s">
        <v>275</v>
      </c>
      <c r="H356" s="223">
        <v>516.384</v>
      </c>
      <c r="I356" s="224"/>
      <c r="J356" s="225">
        <f>ROUND(I356*H356,2)</f>
        <v>0</v>
      </c>
      <c r="K356" s="221" t="s">
        <v>1</v>
      </c>
      <c r="L356" s="45"/>
      <c r="M356" s="226" t="s">
        <v>1</v>
      </c>
      <c r="N356" s="227" t="s">
        <v>38</v>
      </c>
      <c r="O356" s="92"/>
      <c r="P356" s="228">
        <f>O356*H356</f>
        <v>0</v>
      </c>
      <c r="Q356" s="228">
        <v>0</v>
      </c>
      <c r="R356" s="228">
        <f>Q356*H356</f>
        <v>0</v>
      </c>
      <c r="S356" s="228">
        <v>0</v>
      </c>
      <c r="T356" s="229">
        <f>S356*H356</f>
        <v>0</v>
      </c>
      <c r="U356" s="39"/>
      <c r="V356" s="39"/>
      <c r="W356" s="39"/>
      <c r="X356" s="39"/>
      <c r="Y356" s="39"/>
      <c r="Z356" s="39"/>
      <c r="AA356" s="39"/>
      <c r="AB356" s="39"/>
      <c r="AC356" s="39"/>
      <c r="AD356" s="39"/>
      <c r="AE356" s="39"/>
      <c r="AR356" s="230" t="s">
        <v>132</v>
      </c>
      <c r="AT356" s="230" t="s">
        <v>127</v>
      </c>
      <c r="AU356" s="230" t="s">
        <v>83</v>
      </c>
      <c r="AY356" s="18" t="s">
        <v>125</v>
      </c>
      <c r="BE356" s="231">
        <f>IF(N356="základní",J356,0)</f>
        <v>0</v>
      </c>
      <c r="BF356" s="231">
        <f>IF(N356="snížená",J356,0)</f>
        <v>0</v>
      </c>
      <c r="BG356" s="231">
        <f>IF(N356="zákl. přenesená",J356,0)</f>
        <v>0</v>
      </c>
      <c r="BH356" s="231">
        <f>IF(N356="sníž. přenesená",J356,0)</f>
        <v>0</v>
      </c>
      <c r="BI356" s="231">
        <f>IF(N356="nulová",J356,0)</f>
        <v>0</v>
      </c>
      <c r="BJ356" s="18" t="s">
        <v>81</v>
      </c>
      <c r="BK356" s="231">
        <f>ROUND(I356*H356,2)</f>
        <v>0</v>
      </c>
      <c r="BL356" s="18" t="s">
        <v>132</v>
      </c>
      <c r="BM356" s="230" t="s">
        <v>608</v>
      </c>
    </row>
    <row r="357" spans="1:51" s="13" customFormat="1" ht="12">
      <c r="A357" s="13"/>
      <c r="B357" s="232"/>
      <c r="C357" s="233"/>
      <c r="D357" s="234" t="s">
        <v>134</v>
      </c>
      <c r="E357" s="235" t="s">
        <v>1</v>
      </c>
      <c r="F357" s="236" t="s">
        <v>609</v>
      </c>
      <c r="G357" s="233"/>
      <c r="H357" s="235" t="s">
        <v>1</v>
      </c>
      <c r="I357" s="237"/>
      <c r="J357" s="233"/>
      <c r="K357" s="233"/>
      <c r="L357" s="238"/>
      <c r="M357" s="239"/>
      <c r="N357" s="240"/>
      <c r="O357" s="240"/>
      <c r="P357" s="240"/>
      <c r="Q357" s="240"/>
      <c r="R357" s="240"/>
      <c r="S357" s="240"/>
      <c r="T357" s="241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2" t="s">
        <v>134</v>
      </c>
      <c r="AU357" s="242" t="s">
        <v>83</v>
      </c>
      <c r="AV357" s="13" t="s">
        <v>81</v>
      </c>
      <c r="AW357" s="13" t="s">
        <v>30</v>
      </c>
      <c r="AX357" s="13" t="s">
        <v>73</v>
      </c>
      <c r="AY357" s="242" t="s">
        <v>125</v>
      </c>
    </row>
    <row r="358" spans="1:51" s="14" customFormat="1" ht="12">
      <c r="A358" s="14"/>
      <c r="B358" s="243"/>
      <c r="C358" s="244"/>
      <c r="D358" s="234" t="s">
        <v>134</v>
      </c>
      <c r="E358" s="245" t="s">
        <v>1</v>
      </c>
      <c r="F358" s="246" t="s">
        <v>610</v>
      </c>
      <c r="G358" s="244"/>
      <c r="H358" s="247">
        <v>516.384</v>
      </c>
      <c r="I358" s="248"/>
      <c r="J358" s="244"/>
      <c r="K358" s="244"/>
      <c r="L358" s="249"/>
      <c r="M358" s="250"/>
      <c r="N358" s="251"/>
      <c r="O358" s="251"/>
      <c r="P358" s="251"/>
      <c r="Q358" s="251"/>
      <c r="R358" s="251"/>
      <c r="S358" s="251"/>
      <c r="T358" s="252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3" t="s">
        <v>134</v>
      </c>
      <c r="AU358" s="253" t="s">
        <v>83</v>
      </c>
      <c r="AV358" s="14" t="s">
        <v>83</v>
      </c>
      <c r="AW358" s="14" t="s">
        <v>30</v>
      </c>
      <c r="AX358" s="14" t="s">
        <v>81</v>
      </c>
      <c r="AY358" s="253" t="s">
        <v>125</v>
      </c>
    </row>
    <row r="359" spans="1:63" s="12" customFormat="1" ht="22.8" customHeight="1">
      <c r="A359" s="12"/>
      <c r="B359" s="203"/>
      <c r="C359" s="204"/>
      <c r="D359" s="205" t="s">
        <v>72</v>
      </c>
      <c r="E359" s="217" t="s">
        <v>159</v>
      </c>
      <c r="F359" s="217" t="s">
        <v>611</v>
      </c>
      <c r="G359" s="204"/>
      <c r="H359" s="204"/>
      <c r="I359" s="207"/>
      <c r="J359" s="218">
        <f>BK359</f>
        <v>0</v>
      </c>
      <c r="K359" s="204"/>
      <c r="L359" s="209"/>
      <c r="M359" s="210"/>
      <c r="N359" s="211"/>
      <c r="O359" s="211"/>
      <c r="P359" s="212">
        <f>SUM(P360:P386)</f>
        <v>0</v>
      </c>
      <c r="Q359" s="211"/>
      <c r="R359" s="212">
        <f>SUM(R360:R386)</f>
        <v>74.118</v>
      </c>
      <c r="S359" s="211"/>
      <c r="T359" s="213">
        <f>SUM(T360:T386)</f>
        <v>0</v>
      </c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R359" s="214" t="s">
        <v>81</v>
      </c>
      <c r="AT359" s="215" t="s">
        <v>72</v>
      </c>
      <c r="AU359" s="215" t="s">
        <v>81</v>
      </c>
      <c r="AY359" s="214" t="s">
        <v>125</v>
      </c>
      <c r="BK359" s="216">
        <f>SUM(BK360:BK386)</f>
        <v>0</v>
      </c>
    </row>
    <row r="360" spans="1:65" s="2" customFormat="1" ht="62.7" customHeight="1">
      <c r="A360" s="39"/>
      <c r="B360" s="40"/>
      <c r="C360" s="219" t="s">
        <v>612</v>
      </c>
      <c r="D360" s="219" t="s">
        <v>127</v>
      </c>
      <c r="E360" s="220" t="s">
        <v>613</v>
      </c>
      <c r="F360" s="221" t="s">
        <v>614</v>
      </c>
      <c r="G360" s="222" t="s">
        <v>154</v>
      </c>
      <c r="H360" s="223">
        <v>7266.5</v>
      </c>
      <c r="I360" s="224"/>
      <c r="J360" s="225">
        <f>ROUND(I360*H360,2)</f>
        <v>0</v>
      </c>
      <c r="K360" s="221" t="s">
        <v>131</v>
      </c>
      <c r="L360" s="45"/>
      <c r="M360" s="226" t="s">
        <v>1</v>
      </c>
      <c r="N360" s="227" t="s">
        <v>38</v>
      </c>
      <c r="O360" s="92"/>
      <c r="P360" s="228">
        <f>O360*H360</f>
        <v>0</v>
      </c>
      <c r="Q360" s="228">
        <v>0</v>
      </c>
      <c r="R360" s="228">
        <f>Q360*H360</f>
        <v>0</v>
      </c>
      <c r="S360" s="228">
        <v>0</v>
      </c>
      <c r="T360" s="229">
        <f>S360*H360</f>
        <v>0</v>
      </c>
      <c r="U360" s="39"/>
      <c r="V360" s="39"/>
      <c r="W360" s="39"/>
      <c r="X360" s="39"/>
      <c r="Y360" s="39"/>
      <c r="Z360" s="39"/>
      <c r="AA360" s="39"/>
      <c r="AB360" s="39"/>
      <c r="AC360" s="39"/>
      <c r="AD360" s="39"/>
      <c r="AE360" s="39"/>
      <c r="AR360" s="230" t="s">
        <v>132</v>
      </c>
      <c r="AT360" s="230" t="s">
        <v>127</v>
      </c>
      <c r="AU360" s="230" t="s">
        <v>83</v>
      </c>
      <c r="AY360" s="18" t="s">
        <v>125</v>
      </c>
      <c r="BE360" s="231">
        <f>IF(N360="základní",J360,0)</f>
        <v>0</v>
      </c>
      <c r="BF360" s="231">
        <f>IF(N360="snížená",J360,0)</f>
        <v>0</v>
      </c>
      <c r="BG360" s="231">
        <f>IF(N360="zákl. přenesená",J360,0)</f>
        <v>0</v>
      </c>
      <c r="BH360" s="231">
        <f>IF(N360="sníž. přenesená",J360,0)</f>
        <v>0</v>
      </c>
      <c r="BI360" s="231">
        <f>IF(N360="nulová",J360,0)</f>
        <v>0</v>
      </c>
      <c r="BJ360" s="18" t="s">
        <v>81</v>
      </c>
      <c r="BK360" s="231">
        <f>ROUND(I360*H360,2)</f>
        <v>0</v>
      </c>
      <c r="BL360" s="18" t="s">
        <v>132</v>
      </c>
      <c r="BM360" s="230" t="s">
        <v>615</v>
      </c>
    </row>
    <row r="361" spans="1:51" s="13" customFormat="1" ht="12">
      <c r="A361" s="13"/>
      <c r="B361" s="232"/>
      <c r="C361" s="233"/>
      <c r="D361" s="234" t="s">
        <v>134</v>
      </c>
      <c r="E361" s="235" t="s">
        <v>1</v>
      </c>
      <c r="F361" s="236" t="s">
        <v>616</v>
      </c>
      <c r="G361" s="233"/>
      <c r="H361" s="235" t="s">
        <v>1</v>
      </c>
      <c r="I361" s="237"/>
      <c r="J361" s="233"/>
      <c r="K361" s="233"/>
      <c r="L361" s="238"/>
      <c r="M361" s="239"/>
      <c r="N361" s="240"/>
      <c r="O361" s="240"/>
      <c r="P361" s="240"/>
      <c r="Q361" s="240"/>
      <c r="R361" s="240"/>
      <c r="S361" s="240"/>
      <c r="T361" s="241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2" t="s">
        <v>134</v>
      </c>
      <c r="AU361" s="242" t="s">
        <v>83</v>
      </c>
      <c r="AV361" s="13" t="s">
        <v>81</v>
      </c>
      <c r="AW361" s="13" t="s">
        <v>30</v>
      </c>
      <c r="AX361" s="13" t="s">
        <v>73</v>
      </c>
      <c r="AY361" s="242" t="s">
        <v>125</v>
      </c>
    </row>
    <row r="362" spans="1:51" s="14" customFormat="1" ht="12">
      <c r="A362" s="14"/>
      <c r="B362" s="243"/>
      <c r="C362" s="244"/>
      <c r="D362" s="234" t="s">
        <v>134</v>
      </c>
      <c r="E362" s="245" t="s">
        <v>281</v>
      </c>
      <c r="F362" s="246" t="s">
        <v>617</v>
      </c>
      <c r="G362" s="244"/>
      <c r="H362" s="247">
        <v>753.7</v>
      </c>
      <c r="I362" s="248"/>
      <c r="J362" s="244"/>
      <c r="K362" s="244"/>
      <c r="L362" s="249"/>
      <c r="M362" s="250"/>
      <c r="N362" s="251"/>
      <c r="O362" s="251"/>
      <c r="P362" s="251"/>
      <c r="Q362" s="251"/>
      <c r="R362" s="251"/>
      <c r="S362" s="251"/>
      <c r="T362" s="252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3" t="s">
        <v>134</v>
      </c>
      <c r="AU362" s="253" t="s">
        <v>83</v>
      </c>
      <c r="AV362" s="14" t="s">
        <v>83</v>
      </c>
      <c r="AW362" s="14" t="s">
        <v>30</v>
      </c>
      <c r="AX362" s="14" t="s">
        <v>73</v>
      </c>
      <c r="AY362" s="253" t="s">
        <v>125</v>
      </c>
    </row>
    <row r="363" spans="1:51" s="14" customFormat="1" ht="12">
      <c r="A363" s="14"/>
      <c r="B363" s="243"/>
      <c r="C363" s="244"/>
      <c r="D363" s="234" t="s">
        <v>134</v>
      </c>
      <c r="E363" s="245" t="s">
        <v>277</v>
      </c>
      <c r="F363" s="246" t="s">
        <v>618</v>
      </c>
      <c r="G363" s="244"/>
      <c r="H363" s="247">
        <v>699.6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134</v>
      </c>
      <c r="AU363" s="253" t="s">
        <v>83</v>
      </c>
      <c r="AV363" s="14" t="s">
        <v>83</v>
      </c>
      <c r="AW363" s="14" t="s">
        <v>30</v>
      </c>
      <c r="AX363" s="14" t="s">
        <v>73</v>
      </c>
      <c r="AY363" s="253" t="s">
        <v>125</v>
      </c>
    </row>
    <row r="364" spans="1:51" s="13" customFormat="1" ht="12">
      <c r="A364" s="13"/>
      <c r="B364" s="232"/>
      <c r="C364" s="233"/>
      <c r="D364" s="234" t="s">
        <v>134</v>
      </c>
      <c r="E364" s="235" t="s">
        <v>1</v>
      </c>
      <c r="F364" s="236" t="s">
        <v>619</v>
      </c>
      <c r="G364" s="233"/>
      <c r="H364" s="235" t="s">
        <v>1</v>
      </c>
      <c r="I364" s="237"/>
      <c r="J364" s="233"/>
      <c r="K364" s="233"/>
      <c r="L364" s="238"/>
      <c r="M364" s="239"/>
      <c r="N364" s="240"/>
      <c r="O364" s="240"/>
      <c r="P364" s="240"/>
      <c r="Q364" s="240"/>
      <c r="R364" s="240"/>
      <c r="S364" s="240"/>
      <c r="T364" s="241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42" t="s">
        <v>134</v>
      </c>
      <c r="AU364" s="242" t="s">
        <v>83</v>
      </c>
      <c r="AV364" s="13" t="s">
        <v>81</v>
      </c>
      <c r="AW364" s="13" t="s">
        <v>30</v>
      </c>
      <c r="AX364" s="13" t="s">
        <v>73</v>
      </c>
      <c r="AY364" s="242" t="s">
        <v>125</v>
      </c>
    </row>
    <row r="365" spans="1:51" s="14" customFormat="1" ht="12">
      <c r="A365" s="14"/>
      <c r="B365" s="243"/>
      <c r="C365" s="244"/>
      <c r="D365" s="234" t="s">
        <v>134</v>
      </c>
      <c r="E365" s="245" t="s">
        <v>1</v>
      </c>
      <c r="F365" s="246" t="s">
        <v>620</v>
      </c>
      <c r="G365" s="244"/>
      <c r="H365" s="247">
        <v>7266.5</v>
      </c>
      <c r="I365" s="248"/>
      <c r="J365" s="244"/>
      <c r="K365" s="244"/>
      <c r="L365" s="249"/>
      <c r="M365" s="250"/>
      <c r="N365" s="251"/>
      <c r="O365" s="251"/>
      <c r="P365" s="251"/>
      <c r="Q365" s="251"/>
      <c r="R365" s="251"/>
      <c r="S365" s="251"/>
      <c r="T365" s="252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3" t="s">
        <v>134</v>
      </c>
      <c r="AU365" s="253" t="s">
        <v>83</v>
      </c>
      <c r="AV365" s="14" t="s">
        <v>83</v>
      </c>
      <c r="AW365" s="14" t="s">
        <v>30</v>
      </c>
      <c r="AX365" s="14" t="s">
        <v>81</v>
      </c>
      <c r="AY365" s="253" t="s">
        <v>125</v>
      </c>
    </row>
    <row r="366" spans="1:65" s="2" customFormat="1" ht="14.4" customHeight="1">
      <c r="A366" s="39"/>
      <c r="B366" s="40"/>
      <c r="C366" s="269" t="s">
        <v>621</v>
      </c>
      <c r="D366" s="269" t="s">
        <v>490</v>
      </c>
      <c r="E366" s="270" t="s">
        <v>622</v>
      </c>
      <c r="F366" s="271" t="s">
        <v>623</v>
      </c>
      <c r="G366" s="272" t="s">
        <v>272</v>
      </c>
      <c r="H366" s="273">
        <v>74.118</v>
      </c>
      <c r="I366" s="274"/>
      <c r="J366" s="275">
        <f>ROUND(I366*H366,2)</f>
        <v>0</v>
      </c>
      <c r="K366" s="271" t="s">
        <v>131</v>
      </c>
      <c r="L366" s="276"/>
      <c r="M366" s="277" t="s">
        <v>1</v>
      </c>
      <c r="N366" s="278" t="s">
        <v>38</v>
      </c>
      <c r="O366" s="92"/>
      <c r="P366" s="228">
        <f>O366*H366</f>
        <v>0</v>
      </c>
      <c r="Q366" s="228">
        <v>1</v>
      </c>
      <c r="R366" s="228">
        <f>Q366*H366</f>
        <v>74.118</v>
      </c>
      <c r="S366" s="228">
        <v>0</v>
      </c>
      <c r="T366" s="229">
        <f>S366*H366</f>
        <v>0</v>
      </c>
      <c r="U366" s="39"/>
      <c r="V366" s="39"/>
      <c r="W366" s="39"/>
      <c r="X366" s="39"/>
      <c r="Y366" s="39"/>
      <c r="Z366" s="39"/>
      <c r="AA366" s="39"/>
      <c r="AB366" s="39"/>
      <c r="AC366" s="39"/>
      <c r="AD366" s="39"/>
      <c r="AE366" s="39"/>
      <c r="AR366" s="230" t="s">
        <v>175</v>
      </c>
      <c r="AT366" s="230" t="s">
        <v>490</v>
      </c>
      <c r="AU366" s="230" t="s">
        <v>83</v>
      </c>
      <c r="AY366" s="18" t="s">
        <v>125</v>
      </c>
      <c r="BE366" s="231">
        <f>IF(N366="základní",J366,0)</f>
        <v>0</v>
      </c>
      <c r="BF366" s="231">
        <f>IF(N366="snížená",J366,0)</f>
        <v>0</v>
      </c>
      <c r="BG366" s="231">
        <f>IF(N366="zákl. přenesená",J366,0)</f>
        <v>0</v>
      </c>
      <c r="BH366" s="231">
        <f>IF(N366="sníž. přenesená",J366,0)</f>
        <v>0</v>
      </c>
      <c r="BI366" s="231">
        <f>IF(N366="nulová",J366,0)</f>
        <v>0</v>
      </c>
      <c r="BJ366" s="18" t="s">
        <v>81</v>
      </c>
      <c r="BK366" s="231">
        <f>ROUND(I366*H366,2)</f>
        <v>0</v>
      </c>
      <c r="BL366" s="18" t="s">
        <v>132</v>
      </c>
      <c r="BM366" s="230" t="s">
        <v>624</v>
      </c>
    </row>
    <row r="367" spans="1:51" s="13" customFormat="1" ht="12">
      <c r="A367" s="13"/>
      <c r="B367" s="232"/>
      <c r="C367" s="233"/>
      <c r="D367" s="234" t="s">
        <v>134</v>
      </c>
      <c r="E367" s="235" t="s">
        <v>1</v>
      </c>
      <c r="F367" s="236" t="s">
        <v>625</v>
      </c>
      <c r="G367" s="233"/>
      <c r="H367" s="235" t="s">
        <v>1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134</v>
      </c>
      <c r="AU367" s="242" t="s">
        <v>83</v>
      </c>
      <c r="AV367" s="13" t="s">
        <v>81</v>
      </c>
      <c r="AW367" s="13" t="s">
        <v>30</v>
      </c>
      <c r="AX367" s="13" t="s">
        <v>73</v>
      </c>
      <c r="AY367" s="242" t="s">
        <v>125</v>
      </c>
    </row>
    <row r="368" spans="1:51" s="14" customFormat="1" ht="12">
      <c r="A368" s="14"/>
      <c r="B368" s="243"/>
      <c r="C368" s="244"/>
      <c r="D368" s="234" t="s">
        <v>134</v>
      </c>
      <c r="E368" s="245" t="s">
        <v>1</v>
      </c>
      <c r="F368" s="246" t="s">
        <v>626</v>
      </c>
      <c r="G368" s="244"/>
      <c r="H368" s="247">
        <v>74.118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3" t="s">
        <v>134</v>
      </c>
      <c r="AU368" s="253" t="s">
        <v>83</v>
      </c>
      <c r="AV368" s="14" t="s">
        <v>83</v>
      </c>
      <c r="AW368" s="14" t="s">
        <v>30</v>
      </c>
      <c r="AX368" s="14" t="s">
        <v>81</v>
      </c>
      <c r="AY368" s="253" t="s">
        <v>125</v>
      </c>
    </row>
    <row r="369" spans="1:65" s="2" customFormat="1" ht="24.15" customHeight="1">
      <c r="A369" s="39"/>
      <c r="B369" s="40"/>
      <c r="C369" s="219" t="s">
        <v>627</v>
      </c>
      <c r="D369" s="219" t="s">
        <v>127</v>
      </c>
      <c r="E369" s="220" t="s">
        <v>628</v>
      </c>
      <c r="F369" s="221" t="s">
        <v>629</v>
      </c>
      <c r="G369" s="222" t="s">
        <v>154</v>
      </c>
      <c r="H369" s="223">
        <v>325</v>
      </c>
      <c r="I369" s="224"/>
      <c r="J369" s="225">
        <f>ROUND(I369*H369,2)</f>
        <v>0</v>
      </c>
      <c r="K369" s="221" t="s">
        <v>131</v>
      </c>
      <c r="L369" s="45"/>
      <c r="M369" s="226" t="s">
        <v>1</v>
      </c>
      <c r="N369" s="227" t="s">
        <v>38</v>
      </c>
      <c r="O369" s="92"/>
      <c r="P369" s="228">
        <f>O369*H369</f>
        <v>0</v>
      </c>
      <c r="Q369" s="228">
        <v>0</v>
      </c>
      <c r="R369" s="228">
        <f>Q369*H369</f>
        <v>0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132</v>
      </c>
      <c r="AT369" s="230" t="s">
        <v>127</v>
      </c>
      <c r="AU369" s="230" t="s">
        <v>83</v>
      </c>
      <c r="AY369" s="18" t="s">
        <v>125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81</v>
      </c>
      <c r="BK369" s="231">
        <f>ROUND(I369*H369,2)</f>
        <v>0</v>
      </c>
      <c r="BL369" s="18" t="s">
        <v>132</v>
      </c>
      <c r="BM369" s="230" t="s">
        <v>630</v>
      </c>
    </row>
    <row r="370" spans="1:51" s="13" customFormat="1" ht="12">
      <c r="A370" s="13"/>
      <c r="B370" s="232"/>
      <c r="C370" s="233"/>
      <c r="D370" s="234" t="s">
        <v>134</v>
      </c>
      <c r="E370" s="235" t="s">
        <v>1</v>
      </c>
      <c r="F370" s="236" t="s">
        <v>501</v>
      </c>
      <c r="G370" s="233"/>
      <c r="H370" s="235" t="s">
        <v>1</v>
      </c>
      <c r="I370" s="237"/>
      <c r="J370" s="233"/>
      <c r="K370" s="233"/>
      <c r="L370" s="238"/>
      <c r="M370" s="239"/>
      <c r="N370" s="240"/>
      <c r="O370" s="240"/>
      <c r="P370" s="240"/>
      <c r="Q370" s="240"/>
      <c r="R370" s="240"/>
      <c r="S370" s="240"/>
      <c r="T370" s="24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2" t="s">
        <v>134</v>
      </c>
      <c r="AU370" s="242" t="s">
        <v>83</v>
      </c>
      <c r="AV370" s="13" t="s">
        <v>81</v>
      </c>
      <c r="AW370" s="13" t="s">
        <v>30</v>
      </c>
      <c r="AX370" s="13" t="s">
        <v>73</v>
      </c>
      <c r="AY370" s="242" t="s">
        <v>125</v>
      </c>
    </row>
    <row r="371" spans="1:51" s="14" customFormat="1" ht="12">
      <c r="A371" s="14"/>
      <c r="B371" s="243"/>
      <c r="C371" s="244"/>
      <c r="D371" s="234" t="s">
        <v>134</v>
      </c>
      <c r="E371" s="245" t="s">
        <v>1</v>
      </c>
      <c r="F371" s="246" t="s">
        <v>631</v>
      </c>
      <c r="G371" s="244"/>
      <c r="H371" s="247">
        <v>325</v>
      </c>
      <c r="I371" s="248"/>
      <c r="J371" s="244"/>
      <c r="K371" s="244"/>
      <c r="L371" s="249"/>
      <c r="M371" s="250"/>
      <c r="N371" s="251"/>
      <c r="O371" s="251"/>
      <c r="P371" s="251"/>
      <c r="Q371" s="251"/>
      <c r="R371" s="251"/>
      <c r="S371" s="251"/>
      <c r="T371" s="252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3" t="s">
        <v>134</v>
      </c>
      <c r="AU371" s="253" t="s">
        <v>83</v>
      </c>
      <c r="AV371" s="14" t="s">
        <v>83</v>
      </c>
      <c r="AW371" s="14" t="s">
        <v>30</v>
      </c>
      <c r="AX371" s="14" t="s">
        <v>81</v>
      </c>
      <c r="AY371" s="253" t="s">
        <v>125</v>
      </c>
    </row>
    <row r="372" spans="1:65" s="2" customFormat="1" ht="24.15" customHeight="1">
      <c r="A372" s="39"/>
      <c r="B372" s="40"/>
      <c r="C372" s="219" t="s">
        <v>632</v>
      </c>
      <c r="D372" s="219" t="s">
        <v>127</v>
      </c>
      <c r="E372" s="220" t="s">
        <v>633</v>
      </c>
      <c r="F372" s="221" t="s">
        <v>634</v>
      </c>
      <c r="G372" s="222" t="s">
        <v>154</v>
      </c>
      <c r="H372" s="223">
        <v>360.48</v>
      </c>
      <c r="I372" s="224"/>
      <c r="J372" s="225">
        <f>ROUND(I372*H372,2)</f>
        <v>0</v>
      </c>
      <c r="K372" s="221" t="s">
        <v>131</v>
      </c>
      <c r="L372" s="45"/>
      <c r="M372" s="226" t="s">
        <v>1</v>
      </c>
      <c r="N372" s="227" t="s">
        <v>38</v>
      </c>
      <c r="O372" s="92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132</v>
      </c>
      <c r="AT372" s="230" t="s">
        <v>127</v>
      </c>
      <c r="AU372" s="230" t="s">
        <v>83</v>
      </c>
      <c r="AY372" s="18" t="s">
        <v>125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81</v>
      </c>
      <c r="BK372" s="231">
        <f>ROUND(I372*H372,2)</f>
        <v>0</v>
      </c>
      <c r="BL372" s="18" t="s">
        <v>132</v>
      </c>
      <c r="BM372" s="230" t="s">
        <v>635</v>
      </c>
    </row>
    <row r="373" spans="1:51" s="13" customFormat="1" ht="12">
      <c r="A373" s="13"/>
      <c r="B373" s="232"/>
      <c r="C373" s="233"/>
      <c r="D373" s="234" t="s">
        <v>134</v>
      </c>
      <c r="E373" s="235" t="s">
        <v>1</v>
      </c>
      <c r="F373" s="236" t="s">
        <v>501</v>
      </c>
      <c r="G373" s="233"/>
      <c r="H373" s="235" t="s">
        <v>1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134</v>
      </c>
      <c r="AU373" s="242" t="s">
        <v>83</v>
      </c>
      <c r="AV373" s="13" t="s">
        <v>81</v>
      </c>
      <c r="AW373" s="13" t="s">
        <v>30</v>
      </c>
      <c r="AX373" s="13" t="s">
        <v>73</v>
      </c>
      <c r="AY373" s="242" t="s">
        <v>125</v>
      </c>
    </row>
    <row r="374" spans="1:51" s="14" customFormat="1" ht="12">
      <c r="A374" s="14"/>
      <c r="B374" s="243"/>
      <c r="C374" s="244"/>
      <c r="D374" s="234" t="s">
        <v>134</v>
      </c>
      <c r="E374" s="245" t="s">
        <v>1</v>
      </c>
      <c r="F374" s="246" t="s">
        <v>636</v>
      </c>
      <c r="G374" s="244"/>
      <c r="H374" s="247">
        <v>360.48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134</v>
      </c>
      <c r="AU374" s="253" t="s">
        <v>83</v>
      </c>
      <c r="AV374" s="14" t="s">
        <v>83</v>
      </c>
      <c r="AW374" s="14" t="s">
        <v>30</v>
      </c>
      <c r="AX374" s="14" t="s">
        <v>81</v>
      </c>
      <c r="AY374" s="253" t="s">
        <v>125</v>
      </c>
    </row>
    <row r="375" spans="1:65" s="2" customFormat="1" ht="24.15" customHeight="1">
      <c r="A375" s="39"/>
      <c r="B375" s="40"/>
      <c r="C375" s="219" t="s">
        <v>637</v>
      </c>
      <c r="D375" s="219" t="s">
        <v>127</v>
      </c>
      <c r="E375" s="220" t="s">
        <v>638</v>
      </c>
      <c r="F375" s="221" t="s">
        <v>639</v>
      </c>
      <c r="G375" s="222" t="s">
        <v>154</v>
      </c>
      <c r="H375" s="223">
        <v>413.7</v>
      </c>
      <c r="I375" s="224"/>
      <c r="J375" s="225">
        <f>ROUND(I375*H375,2)</f>
        <v>0</v>
      </c>
      <c r="K375" s="221" t="s">
        <v>1</v>
      </c>
      <c r="L375" s="45"/>
      <c r="M375" s="226" t="s">
        <v>1</v>
      </c>
      <c r="N375" s="227" t="s">
        <v>38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132</v>
      </c>
      <c r="AT375" s="230" t="s">
        <v>127</v>
      </c>
      <c r="AU375" s="230" t="s">
        <v>83</v>
      </c>
      <c r="AY375" s="18" t="s">
        <v>125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81</v>
      </c>
      <c r="BK375" s="231">
        <f>ROUND(I375*H375,2)</f>
        <v>0</v>
      </c>
      <c r="BL375" s="18" t="s">
        <v>132</v>
      </c>
      <c r="BM375" s="230" t="s">
        <v>640</v>
      </c>
    </row>
    <row r="376" spans="1:51" s="13" customFormat="1" ht="12">
      <c r="A376" s="13"/>
      <c r="B376" s="232"/>
      <c r="C376" s="233"/>
      <c r="D376" s="234" t="s">
        <v>134</v>
      </c>
      <c r="E376" s="235" t="s">
        <v>1</v>
      </c>
      <c r="F376" s="236" t="s">
        <v>501</v>
      </c>
      <c r="G376" s="233"/>
      <c r="H376" s="235" t="s">
        <v>1</v>
      </c>
      <c r="I376" s="237"/>
      <c r="J376" s="233"/>
      <c r="K376" s="233"/>
      <c r="L376" s="238"/>
      <c r="M376" s="239"/>
      <c r="N376" s="240"/>
      <c r="O376" s="240"/>
      <c r="P376" s="240"/>
      <c r="Q376" s="240"/>
      <c r="R376" s="240"/>
      <c r="S376" s="240"/>
      <c r="T376" s="24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2" t="s">
        <v>134</v>
      </c>
      <c r="AU376" s="242" t="s">
        <v>83</v>
      </c>
      <c r="AV376" s="13" t="s">
        <v>81</v>
      </c>
      <c r="AW376" s="13" t="s">
        <v>30</v>
      </c>
      <c r="AX376" s="13" t="s">
        <v>73</v>
      </c>
      <c r="AY376" s="242" t="s">
        <v>125</v>
      </c>
    </row>
    <row r="377" spans="1:51" s="14" customFormat="1" ht="12">
      <c r="A377" s="14"/>
      <c r="B377" s="243"/>
      <c r="C377" s="244"/>
      <c r="D377" s="234" t="s">
        <v>134</v>
      </c>
      <c r="E377" s="245" t="s">
        <v>1</v>
      </c>
      <c r="F377" s="246" t="s">
        <v>641</v>
      </c>
      <c r="G377" s="244"/>
      <c r="H377" s="247">
        <v>413.7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3" t="s">
        <v>134</v>
      </c>
      <c r="AU377" s="253" t="s">
        <v>83</v>
      </c>
      <c r="AV377" s="14" t="s">
        <v>83</v>
      </c>
      <c r="AW377" s="14" t="s">
        <v>30</v>
      </c>
      <c r="AX377" s="14" t="s">
        <v>81</v>
      </c>
      <c r="AY377" s="253" t="s">
        <v>125</v>
      </c>
    </row>
    <row r="378" spans="1:65" s="2" customFormat="1" ht="37.8" customHeight="1">
      <c r="A378" s="39"/>
      <c r="B378" s="40"/>
      <c r="C378" s="219" t="s">
        <v>642</v>
      </c>
      <c r="D378" s="219" t="s">
        <v>127</v>
      </c>
      <c r="E378" s="220" t="s">
        <v>643</v>
      </c>
      <c r="F378" s="221" t="s">
        <v>644</v>
      </c>
      <c r="G378" s="222" t="s">
        <v>154</v>
      </c>
      <c r="H378" s="223">
        <v>280.65</v>
      </c>
      <c r="I378" s="224"/>
      <c r="J378" s="225">
        <f>ROUND(I378*H378,2)</f>
        <v>0</v>
      </c>
      <c r="K378" s="221" t="s">
        <v>131</v>
      </c>
      <c r="L378" s="45"/>
      <c r="M378" s="226" t="s">
        <v>1</v>
      </c>
      <c r="N378" s="227" t="s">
        <v>38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132</v>
      </c>
      <c r="AT378" s="230" t="s">
        <v>127</v>
      </c>
      <c r="AU378" s="230" t="s">
        <v>83</v>
      </c>
      <c r="AY378" s="18" t="s">
        <v>125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81</v>
      </c>
      <c r="BK378" s="231">
        <f>ROUND(I378*H378,2)</f>
        <v>0</v>
      </c>
      <c r="BL378" s="18" t="s">
        <v>132</v>
      </c>
      <c r="BM378" s="230" t="s">
        <v>645</v>
      </c>
    </row>
    <row r="379" spans="1:51" s="14" customFormat="1" ht="12">
      <c r="A379" s="14"/>
      <c r="B379" s="243"/>
      <c r="C379" s="244"/>
      <c r="D379" s="234" t="s">
        <v>134</v>
      </c>
      <c r="E379" s="245" t="s">
        <v>1</v>
      </c>
      <c r="F379" s="246" t="s">
        <v>267</v>
      </c>
      <c r="G379" s="244"/>
      <c r="H379" s="247">
        <v>280.65</v>
      </c>
      <c r="I379" s="248"/>
      <c r="J379" s="244"/>
      <c r="K379" s="244"/>
      <c r="L379" s="249"/>
      <c r="M379" s="250"/>
      <c r="N379" s="251"/>
      <c r="O379" s="251"/>
      <c r="P379" s="251"/>
      <c r="Q379" s="251"/>
      <c r="R379" s="251"/>
      <c r="S379" s="251"/>
      <c r="T379" s="252"/>
      <c r="U379" s="14"/>
      <c r="V379" s="14"/>
      <c r="W379" s="14"/>
      <c r="X379" s="14"/>
      <c r="Y379" s="14"/>
      <c r="Z379" s="14"/>
      <c r="AA379" s="14"/>
      <c r="AB379" s="14"/>
      <c r="AC379" s="14"/>
      <c r="AD379" s="14"/>
      <c r="AE379" s="14"/>
      <c r="AT379" s="253" t="s">
        <v>134</v>
      </c>
      <c r="AU379" s="253" t="s">
        <v>83</v>
      </c>
      <c r="AV379" s="14" t="s">
        <v>83</v>
      </c>
      <c r="AW379" s="14" t="s">
        <v>30</v>
      </c>
      <c r="AX379" s="14" t="s">
        <v>81</v>
      </c>
      <c r="AY379" s="253" t="s">
        <v>125</v>
      </c>
    </row>
    <row r="380" spans="1:65" s="2" customFormat="1" ht="24.15" customHeight="1">
      <c r="A380" s="39"/>
      <c r="B380" s="40"/>
      <c r="C380" s="219" t="s">
        <v>646</v>
      </c>
      <c r="D380" s="219" t="s">
        <v>127</v>
      </c>
      <c r="E380" s="220" t="s">
        <v>647</v>
      </c>
      <c r="F380" s="221" t="s">
        <v>648</v>
      </c>
      <c r="G380" s="222" t="s">
        <v>154</v>
      </c>
      <c r="H380" s="223">
        <v>280.65</v>
      </c>
      <c r="I380" s="224"/>
      <c r="J380" s="225">
        <f>ROUND(I380*H380,2)</f>
        <v>0</v>
      </c>
      <c r="K380" s="221" t="s">
        <v>131</v>
      </c>
      <c r="L380" s="45"/>
      <c r="M380" s="226" t="s">
        <v>1</v>
      </c>
      <c r="N380" s="227" t="s">
        <v>38</v>
      </c>
      <c r="O380" s="92"/>
      <c r="P380" s="228">
        <f>O380*H380</f>
        <v>0</v>
      </c>
      <c r="Q380" s="228">
        <v>0</v>
      </c>
      <c r="R380" s="228">
        <f>Q380*H380</f>
        <v>0</v>
      </c>
      <c r="S380" s="228">
        <v>0</v>
      </c>
      <c r="T380" s="229">
        <f>S380*H380</f>
        <v>0</v>
      </c>
      <c r="U380" s="39"/>
      <c r="V380" s="39"/>
      <c r="W380" s="39"/>
      <c r="X380" s="39"/>
      <c r="Y380" s="39"/>
      <c r="Z380" s="39"/>
      <c r="AA380" s="39"/>
      <c r="AB380" s="39"/>
      <c r="AC380" s="39"/>
      <c r="AD380" s="39"/>
      <c r="AE380" s="39"/>
      <c r="AR380" s="230" t="s">
        <v>132</v>
      </c>
      <c r="AT380" s="230" t="s">
        <v>127</v>
      </c>
      <c r="AU380" s="230" t="s">
        <v>83</v>
      </c>
      <c r="AY380" s="18" t="s">
        <v>125</v>
      </c>
      <c r="BE380" s="231">
        <f>IF(N380="základní",J380,0)</f>
        <v>0</v>
      </c>
      <c r="BF380" s="231">
        <f>IF(N380="snížená",J380,0)</f>
        <v>0</v>
      </c>
      <c r="BG380" s="231">
        <f>IF(N380="zákl. přenesená",J380,0)</f>
        <v>0</v>
      </c>
      <c r="BH380" s="231">
        <f>IF(N380="sníž. přenesená",J380,0)</f>
        <v>0</v>
      </c>
      <c r="BI380" s="231">
        <f>IF(N380="nulová",J380,0)</f>
        <v>0</v>
      </c>
      <c r="BJ380" s="18" t="s">
        <v>81</v>
      </c>
      <c r="BK380" s="231">
        <f>ROUND(I380*H380,2)</f>
        <v>0</v>
      </c>
      <c r="BL380" s="18" t="s">
        <v>132</v>
      </c>
      <c r="BM380" s="230" t="s">
        <v>649</v>
      </c>
    </row>
    <row r="381" spans="1:51" s="14" customFormat="1" ht="12">
      <c r="A381" s="14"/>
      <c r="B381" s="243"/>
      <c r="C381" s="244"/>
      <c r="D381" s="234" t="s">
        <v>134</v>
      </c>
      <c r="E381" s="245" t="s">
        <v>1</v>
      </c>
      <c r="F381" s="246" t="s">
        <v>267</v>
      </c>
      <c r="G381" s="244"/>
      <c r="H381" s="247">
        <v>280.65</v>
      </c>
      <c r="I381" s="248"/>
      <c r="J381" s="244"/>
      <c r="K381" s="244"/>
      <c r="L381" s="249"/>
      <c r="M381" s="250"/>
      <c r="N381" s="251"/>
      <c r="O381" s="251"/>
      <c r="P381" s="251"/>
      <c r="Q381" s="251"/>
      <c r="R381" s="251"/>
      <c r="S381" s="251"/>
      <c r="T381" s="252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3" t="s">
        <v>134</v>
      </c>
      <c r="AU381" s="253" t="s">
        <v>83</v>
      </c>
      <c r="AV381" s="14" t="s">
        <v>83</v>
      </c>
      <c r="AW381" s="14" t="s">
        <v>30</v>
      </c>
      <c r="AX381" s="14" t="s">
        <v>81</v>
      </c>
      <c r="AY381" s="253" t="s">
        <v>125</v>
      </c>
    </row>
    <row r="382" spans="1:65" s="2" customFormat="1" ht="24.15" customHeight="1">
      <c r="A382" s="39"/>
      <c r="B382" s="40"/>
      <c r="C382" s="219" t="s">
        <v>650</v>
      </c>
      <c r="D382" s="219" t="s">
        <v>127</v>
      </c>
      <c r="E382" s="220" t="s">
        <v>651</v>
      </c>
      <c r="F382" s="221" t="s">
        <v>652</v>
      </c>
      <c r="G382" s="222" t="s">
        <v>154</v>
      </c>
      <c r="H382" s="223">
        <v>280.65</v>
      </c>
      <c r="I382" s="224"/>
      <c r="J382" s="225">
        <f>ROUND(I382*H382,2)</f>
        <v>0</v>
      </c>
      <c r="K382" s="221" t="s">
        <v>131</v>
      </c>
      <c r="L382" s="45"/>
      <c r="M382" s="226" t="s">
        <v>1</v>
      </c>
      <c r="N382" s="227" t="s">
        <v>38</v>
      </c>
      <c r="O382" s="92"/>
      <c r="P382" s="228">
        <f>O382*H382</f>
        <v>0</v>
      </c>
      <c r="Q382" s="228">
        <v>0</v>
      </c>
      <c r="R382" s="228">
        <f>Q382*H382</f>
        <v>0</v>
      </c>
      <c r="S382" s="228">
        <v>0</v>
      </c>
      <c r="T382" s="229">
        <f>S382*H382</f>
        <v>0</v>
      </c>
      <c r="U382" s="39"/>
      <c r="V382" s="39"/>
      <c r="W382" s="39"/>
      <c r="X382" s="39"/>
      <c r="Y382" s="39"/>
      <c r="Z382" s="39"/>
      <c r="AA382" s="39"/>
      <c r="AB382" s="39"/>
      <c r="AC382" s="39"/>
      <c r="AD382" s="39"/>
      <c r="AE382" s="39"/>
      <c r="AR382" s="230" t="s">
        <v>132</v>
      </c>
      <c r="AT382" s="230" t="s">
        <v>127</v>
      </c>
      <c r="AU382" s="230" t="s">
        <v>83</v>
      </c>
      <c r="AY382" s="18" t="s">
        <v>125</v>
      </c>
      <c r="BE382" s="231">
        <f>IF(N382="základní",J382,0)</f>
        <v>0</v>
      </c>
      <c r="BF382" s="231">
        <f>IF(N382="snížená",J382,0)</f>
        <v>0</v>
      </c>
      <c r="BG382" s="231">
        <f>IF(N382="zákl. přenesená",J382,0)</f>
        <v>0</v>
      </c>
      <c r="BH382" s="231">
        <f>IF(N382="sníž. přenesená",J382,0)</f>
        <v>0</v>
      </c>
      <c r="BI382" s="231">
        <f>IF(N382="nulová",J382,0)</f>
        <v>0</v>
      </c>
      <c r="BJ382" s="18" t="s">
        <v>81</v>
      </c>
      <c r="BK382" s="231">
        <f>ROUND(I382*H382,2)</f>
        <v>0</v>
      </c>
      <c r="BL382" s="18" t="s">
        <v>132</v>
      </c>
      <c r="BM382" s="230" t="s">
        <v>653</v>
      </c>
    </row>
    <row r="383" spans="1:51" s="14" customFormat="1" ht="12">
      <c r="A383" s="14"/>
      <c r="B383" s="243"/>
      <c r="C383" s="244"/>
      <c r="D383" s="234" t="s">
        <v>134</v>
      </c>
      <c r="E383" s="245" t="s">
        <v>1</v>
      </c>
      <c r="F383" s="246" t="s">
        <v>267</v>
      </c>
      <c r="G383" s="244"/>
      <c r="H383" s="247">
        <v>280.65</v>
      </c>
      <c r="I383" s="248"/>
      <c r="J383" s="244"/>
      <c r="K383" s="244"/>
      <c r="L383" s="249"/>
      <c r="M383" s="250"/>
      <c r="N383" s="251"/>
      <c r="O383" s="251"/>
      <c r="P383" s="251"/>
      <c r="Q383" s="251"/>
      <c r="R383" s="251"/>
      <c r="S383" s="251"/>
      <c r="T383" s="252"/>
      <c r="U383" s="14"/>
      <c r="V383" s="14"/>
      <c r="W383" s="14"/>
      <c r="X383" s="14"/>
      <c r="Y383" s="14"/>
      <c r="Z383" s="14"/>
      <c r="AA383" s="14"/>
      <c r="AB383" s="14"/>
      <c r="AC383" s="14"/>
      <c r="AD383" s="14"/>
      <c r="AE383" s="14"/>
      <c r="AT383" s="253" t="s">
        <v>134</v>
      </c>
      <c r="AU383" s="253" t="s">
        <v>83</v>
      </c>
      <c r="AV383" s="14" t="s">
        <v>83</v>
      </c>
      <c r="AW383" s="14" t="s">
        <v>30</v>
      </c>
      <c r="AX383" s="14" t="s">
        <v>81</v>
      </c>
      <c r="AY383" s="253" t="s">
        <v>125</v>
      </c>
    </row>
    <row r="384" spans="1:65" s="2" customFormat="1" ht="37.8" customHeight="1">
      <c r="A384" s="39"/>
      <c r="B384" s="40"/>
      <c r="C384" s="219" t="s">
        <v>654</v>
      </c>
      <c r="D384" s="219" t="s">
        <v>127</v>
      </c>
      <c r="E384" s="220" t="s">
        <v>655</v>
      </c>
      <c r="F384" s="221" t="s">
        <v>656</v>
      </c>
      <c r="G384" s="222" t="s">
        <v>154</v>
      </c>
      <c r="H384" s="223">
        <v>280.65</v>
      </c>
      <c r="I384" s="224"/>
      <c r="J384" s="225">
        <f>ROUND(I384*H384,2)</f>
        <v>0</v>
      </c>
      <c r="K384" s="221" t="s">
        <v>131</v>
      </c>
      <c r="L384" s="45"/>
      <c r="M384" s="226" t="s">
        <v>1</v>
      </c>
      <c r="N384" s="227" t="s">
        <v>38</v>
      </c>
      <c r="O384" s="92"/>
      <c r="P384" s="228">
        <f>O384*H384</f>
        <v>0</v>
      </c>
      <c r="Q384" s="228">
        <v>0</v>
      </c>
      <c r="R384" s="228">
        <f>Q384*H384</f>
        <v>0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132</v>
      </c>
      <c r="AT384" s="230" t="s">
        <v>127</v>
      </c>
      <c r="AU384" s="230" t="s">
        <v>83</v>
      </c>
      <c r="AY384" s="18" t="s">
        <v>125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81</v>
      </c>
      <c r="BK384" s="231">
        <f>ROUND(I384*H384,2)</f>
        <v>0</v>
      </c>
      <c r="BL384" s="18" t="s">
        <v>132</v>
      </c>
      <c r="BM384" s="230" t="s">
        <v>657</v>
      </c>
    </row>
    <row r="385" spans="1:51" s="13" customFormat="1" ht="12">
      <c r="A385" s="13"/>
      <c r="B385" s="232"/>
      <c r="C385" s="233"/>
      <c r="D385" s="234" t="s">
        <v>134</v>
      </c>
      <c r="E385" s="235" t="s">
        <v>1</v>
      </c>
      <c r="F385" s="236" t="s">
        <v>501</v>
      </c>
      <c r="G385" s="233"/>
      <c r="H385" s="235" t="s">
        <v>1</v>
      </c>
      <c r="I385" s="237"/>
      <c r="J385" s="233"/>
      <c r="K385" s="233"/>
      <c r="L385" s="238"/>
      <c r="M385" s="239"/>
      <c r="N385" s="240"/>
      <c r="O385" s="240"/>
      <c r="P385" s="240"/>
      <c r="Q385" s="240"/>
      <c r="R385" s="240"/>
      <c r="S385" s="240"/>
      <c r="T385" s="24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2" t="s">
        <v>134</v>
      </c>
      <c r="AU385" s="242" t="s">
        <v>83</v>
      </c>
      <c r="AV385" s="13" t="s">
        <v>81</v>
      </c>
      <c r="AW385" s="13" t="s">
        <v>30</v>
      </c>
      <c r="AX385" s="13" t="s">
        <v>73</v>
      </c>
      <c r="AY385" s="242" t="s">
        <v>125</v>
      </c>
    </row>
    <row r="386" spans="1:51" s="14" customFormat="1" ht="12">
      <c r="A386" s="14"/>
      <c r="B386" s="243"/>
      <c r="C386" s="244"/>
      <c r="D386" s="234" t="s">
        <v>134</v>
      </c>
      <c r="E386" s="245" t="s">
        <v>267</v>
      </c>
      <c r="F386" s="246" t="s">
        <v>658</v>
      </c>
      <c r="G386" s="244"/>
      <c r="H386" s="247">
        <v>280.65</v>
      </c>
      <c r="I386" s="248"/>
      <c r="J386" s="244"/>
      <c r="K386" s="244"/>
      <c r="L386" s="249"/>
      <c r="M386" s="250"/>
      <c r="N386" s="251"/>
      <c r="O386" s="251"/>
      <c r="P386" s="251"/>
      <c r="Q386" s="251"/>
      <c r="R386" s="251"/>
      <c r="S386" s="251"/>
      <c r="T386" s="25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3" t="s">
        <v>134</v>
      </c>
      <c r="AU386" s="253" t="s">
        <v>83</v>
      </c>
      <c r="AV386" s="14" t="s">
        <v>83</v>
      </c>
      <c r="AW386" s="14" t="s">
        <v>30</v>
      </c>
      <c r="AX386" s="14" t="s">
        <v>81</v>
      </c>
      <c r="AY386" s="253" t="s">
        <v>125</v>
      </c>
    </row>
    <row r="387" spans="1:63" s="12" customFormat="1" ht="22.8" customHeight="1">
      <c r="A387" s="12"/>
      <c r="B387" s="203"/>
      <c r="C387" s="204"/>
      <c r="D387" s="205" t="s">
        <v>72</v>
      </c>
      <c r="E387" s="217" t="s">
        <v>175</v>
      </c>
      <c r="F387" s="217" t="s">
        <v>659</v>
      </c>
      <c r="G387" s="204"/>
      <c r="H387" s="204"/>
      <c r="I387" s="207"/>
      <c r="J387" s="218">
        <f>BK387</f>
        <v>0</v>
      </c>
      <c r="K387" s="204"/>
      <c r="L387" s="209"/>
      <c r="M387" s="210"/>
      <c r="N387" s="211"/>
      <c r="O387" s="211"/>
      <c r="P387" s="212">
        <f>SUM(P388:P429)</f>
        <v>0</v>
      </c>
      <c r="Q387" s="211"/>
      <c r="R387" s="212">
        <f>SUM(R388:R429)</f>
        <v>10.857463</v>
      </c>
      <c r="S387" s="211"/>
      <c r="T387" s="213">
        <f>SUM(T388:T429)</f>
        <v>0</v>
      </c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R387" s="214" t="s">
        <v>81</v>
      </c>
      <c r="AT387" s="215" t="s">
        <v>72</v>
      </c>
      <c r="AU387" s="215" t="s">
        <v>81</v>
      </c>
      <c r="AY387" s="214" t="s">
        <v>125</v>
      </c>
      <c r="BK387" s="216">
        <f>SUM(BK388:BK429)</f>
        <v>0</v>
      </c>
    </row>
    <row r="388" spans="1:65" s="2" customFormat="1" ht="37.8" customHeight="1">
      <c r="A388" s="39"/>
      <c r="B388" s="40"/>
      <c r="C388" s="219" t="s">
        <v>660</v>
      </c>
      <c r="D388" s="219" t="s">
        <v>127</v>
      </c>
      <c r="E388" s="220" t="s">
        <v>661</v>
      </c>
      <c r="F388" s="221" t="s">
        <v>662</v>
      </c>
      <c r="G388" s="222" t="s">
        <v>146</v>
      </c>
      <c r="H388" s="223">
        <v>79.8</v>
      </c>
      <c r="I388" s="224"/>
      <c r="J388" s="225">
        <f>ROUND(I388*H388,2)</f>
        <v>0</v>
      </c>
      <c r="K388" s="221" t="s">
        <v>131</v>
      </c>
      <c r="L388" s="45"/>
      <c r="M388" s="226" t="s">
        <v>1</v>
      </c>
      <c r="N388" s="227" t="s">
        <v>38</v>
      </c>
      <c r="O388" s="92"/>
      <c r="P388" s="228">
        <f>O388*H388</f>
        <v>0</v>
      </c>
      <c r="Q388" s="228">
        <v>1E-05</v>
      </c>
      <c r="R388" s="228">
        <f>Q388*H388</f>
        <v>0.000798</v>
      </c>
      <c r="S388" s="228">
        <v>0</v>
      </c>
      <c r="T388" s="229">
        <f>S388*H388</f>
        <v>0</v>
      </c>
      <c r="U388" s="39"/>
      <c r="V388" s="39"/>
      <c r="W388" s="39"/>
      <c r="X388" s="39"/>
      <c r="Y388" s="39"/>
      <c r="Z388" s="39"/>
      <c r="AA388" s="39"/>
      <c r="AB388" s="39"/>
      <c r="AC388" s="39"/>
      <c r="AD388" s="39"/>
      <c r="AE388" s="39"/>
      <c r="AR388" s="230" t="s">
        <v>132</v>
      </c>
      <c r="AT388" s="230" t="s">
        <v>127</v>
      </c>
      <c r="AU388" s="230" t="s">
        <v>83</v>
      </c>
      <c r="AY388" s="18" t="s">
        <v>125</v>
      </c>
      <c r="BE388" s="231">
        <f>IF(N388="základní",J388,0)</f>
        <v>0</v>
      </c>
      <c r="BF388" s="231">
        <f>IF(N388="snížená",J388,0)</f>
        <v>0</v>
      </c>
      <c r="BG388" s="231">
        <f>IF(N388="zákl. přenesená",J388,0)</f>
        <v>0</v>
      </c>
      <c r="BH388" s="231">
        <f>IF(N388="sníž. přenesená",J388,0)</f>
        <v>0</v>
      </c>
      <c r="BI388" s="231">
        <f>IF(N388="nulová",J388,0)</f>
        <v>0</v>
      </c>
      <c r="BJ388" s="18" t="s">
        <v>81</v>
      </c>
      <c r="BK388" s="231">
        <f>ROUND(I388*H388,2)</f>
        <v>0</v>
      </c>
      <c r="BL388" s="18" t="s">
        <v>132</v>
      </c>
      <c r="BM388" s="230" t="s">
        <v>663</v>
      </c>
    </row>
    <row r="389" spans="1:51" s="13" customFormat="1" ht="12">
      <c r="A389" s="13"/>
      <c r="B389" s="232"/>
      <c r="C389" s="233"/>
      <c r="D389" s="234" t="s">
        <v>134</v>
      </c>
      <c r="E389" s="235" t="s">
        <v>1</v>
      </c>
      <c r="F389" s="236" t="s">
        <v>664</v>
      </c>
      <c r="G389" s="233"/>
      <c r="H389" s="235" t="s">
        <v>1</v>
      </c>
      <c r="I389" s="237"/>
      <c r="J389" s="233"/>
      <c r="K389" s="233"/>
      <c r="L389" s="238"/>
      <c r="M389" s="239"/>
      <c r="N389" s="240"/>
      <c r="O389" s="240"/>
      <c r="P389" s="240"/>
      <c r="Q389" s="240"/>
      <c r="R389" s="240"/>
      <c r="S389" s="240"/>
      <c r="T389" s="241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T389" s="242" t="s">
        <v>134</v>
      </c>
      <c r="AU389" s="242" t="s">
        <v>83</v>
      </c>
      <c r="AV389" s="13" t="s">
        <v>81</v>
      </c>
      <c r="AW389" s="13" t="s">
        <v>30</v>
      </c>
      <c r="AX389" s="13" t="s">
        <v>73</v>
      </c>
      <c r="AY389" s="242" t="s">
        <v>125</v>
      </c>
    </row>
    <row r="390" spans="1:51" s="14" customFormat="1" ht="12">
      <c r="A390" s="14"/>
      <c r="B390" s="243"/>
      <c r="C390" s="244"/>
      <c r="D390" s="234" t="s">
        <v>134</v>
      </c>
      <c r="E390" s="245" t="s">
        <v>1</v>
      </c>
      <c r="F390" s="246" t="s">
        <v>665</v>
      </c>
      <c r="G390" s="244"/>
      <c r="H390" s="247">
        <v>79.8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134</v>
      </c>
      <c r="AU390" s="253" t="s">
        <v>83</v>
      </c>
      <c r="AV390" s="14" t="s">
        <v>83</v>
      </c>
      <c r="AW390" s="14" t="s">
        <v>30</v>
      </c>
      <c r="AX390" s="14" t="s">
        <v>81</v>
      </c>
      <c r="AY390" s="253" t="s">
        <v>125</v>
      </c>
    </row>
    <row r="391" spans="1:65" s="2" customFormat="1" ht="24.15" customHeight="1">
      <c r="A391" s="39"/>
      <c r="B391" s="40"/>
      <c r="C391" s="269" t="s">
        <v>666</v>
      </c>
      <c r="D391" s="269" t="s">
        <v>490</v>
      </c>
      <c r="E391" s="270" t="s">
        <v>667</v>
      </c>
      <c r="F391" s="271" t="s">
        <v>668</v>
      </c>
      <c r="G391" s="272" t="s">
        <v>146</v>
      </c>
      <c r="H391" s="273">
        <v>77.1</v>
      </c>
      <c r="I391" s="274"/>
      <c r="J391" s="275">
        <f>ROUND(I391*H391,2)</f>
        <v>0</v>
      </c>
      <c r="K391" s="271" t="s">
        <v>1</v>
      </c>
      <c r="L391" s="276"/>
      <c r="M391" s="277" t="s">
        <v>1</v>
      </c>
      <c r="N391" s="278" t="s">
        <v>38</v>
      </c>
      <c r="O391" s="92"/>
      <c r="P391" s="228">
        <f>O391*H391</f>
        <v>0</v>
      </c>
      <c r="Q391" s="228">
        <v>0.00022</v>
      </c>
      <c r="R391" s="228">
        <f>Q391*H391</f>
        <v>0.016961999999999998</v>
      </c>
      <c r="S391" s="228">
        <v>0</v>
      </c>
      <c r="T391" s="229">
        <f>S391*H391</f>
        <v>0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175</v>
      </c>
      <c r="AT391" s="230" t="s">
        <v>490</v>
      </c>
      <c r="AU391" s="230" t="s">
        <v>83</v>
      </c>
      <c r="AY391" s="18" t="s">
        <v>125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81</v>
      </c>
      <c r="BK391" s="231">
        <f>ROUND(I391*H391,2)</f>
        <v>0</v>
      </c>
      <c r="BL391" s="18" t="s">
        <v>132</v>
      </c>
      <c r="BM391" s="230" t="s">
        <v>669</v>
      </c>
    </row>
    <row r="392" spans="1:51" s="13" customFormat="1" ht="12">
      <c r="A392" s="13"/>
      <c r="B392" s="232"/>
      <c r="C392" s="233"/>
      <c r="D392" s="234" t="s">
        <v>134</v>
      </c>
      <c r="E392" s="235" t="s">
        <v>1</v>
      </c>
      <c r="F392" s="236" t="s">
        <v>664</v>
      </c>
      <c r="G392" s="233"/>
      <c r="H392" s="235" t="s">
        <v>1</v>
      </c>
      <c r="I392" s="237"/>
      <c r="J392" s="233"/>
      <c r="K392" s="233"/>
      <c r="L392" s="238"/>
      <c r="M392" s="239"/>
      <c r="N392" s="240"/>
      <c r="O392" s="240"/>
      <c r="P392" s="240"/>
      <c r="Q392" s="240"/>
      <c r="R392" s="240"/>
      <c r="S392" s="240"/>
      <c r="T392" s="24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2" t="s">
        <v>134</v>
      </c>
      <c r="AU392" s="242" t="s">
        <v>83</v>
      </c>
      <c r="AV392" s="13" t="s">
        <v>81</v>
      </c>
      <c r="AW392" s="13" t="s">
        <v>30</v>
      </c>
      <c r="AX392" s="13" t="s">
        <v>73</v>
      </c>
      <c r="AY392" s="242" t="s">
        <v>125</v>
      </c>
    </row>
    <row r="393" spans="1:51" s="14" customFormat="1" ht="12">
      <c r="A393" s="14"/>
      <c r="B393" s="243"/>
      <c r="C393" s="244"/>
      <c r="D393" s="234" t="s">
        <v>134</v>
      </c>
      <c r="E393" s="245" t="s">
        <v>1</v>
      </c>
      <c r="F393" s="246" t="s">
        <v>670</v>
      </c>
      <c r="G393" s="244"/>
      <c r="H393" s="247">
        <v>77.1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3" t="s">
        <v>134</v>
      </c>
      <c r="AU393" s="253" t="s">
        <v>83</v>
      </c>
      <c r="AV393" s="14" t="s">
        <v>83</v>
      </c>
      <c r="AW393" s="14" t="s">
        <v>30</v>
      </c>
      <c r="AX393" s="14" t="s">
        <v>81</v>
      </c>
      <c r="AY393" s="253" t="s">
        <v>125</v>
      </c>
    </row>
    <row r="394" spans="1:65" s="2" customFormat="1" ht="14.4" customHeight="1">
      <c r="A394" s="39"/>
      <c r="B394" s="40"/>
      <c r="C394" s="269" t="s">
        <v>671</v>
      </c>
      <c r="D394" s="269" t="s">
        <v>490</v>
      </c>
      <c r="E394" s="270" t="s">
        <v>672</v>
      </c>
      <c r="F394" s="271" t="s">
        <v>673</v>
      </c>
      <c r="G394" s="272" t="s">
        <v>146</v>
      </c>
      <c r="H394" s="273">
        <v>2.7</v>
      </c>
      <c r="I394" s="274"/>
      <c r="J394" s="275">
        <f>ROUND(I394*H394,2)</f>
        <v>0</v>
      </c>
      <c r="K394" s="271" t="s">
        <v>131</v>
      </c>
      <c r="L394" s="276"/>
      <c r="M394" s="277" t="s">
        <v>1</v>
      </c>
      <c r="N394" s="278" t="s">
        <v>38</v>
      </c>
      <c r="O394" s="92"/>
      <c r="P394" s="228">
        <f>O394*H394</f>
        <v>0</v>
      </c>
      <c r="Q394" s="228">
        <v>0.00277</v>
      </c>
      <c r="R394" s="228">
        <f>Q394*H394</f>
        <v>0.007479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175</v>
      </c>
      <c r="AT394" s="230" t="s">
        <v>490</v>
      </c>
      <c r="AU394" s="230" t="s">
        <v>83</v>
      </c>
      <c r="AY394" s="18" t="s">
        <v>125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81</v>
      </c>
      <c r="BK394" s="231">
        <f>ROUND(I394*H394,2)</f>
        <v>0</v>
      </c>
      <c r="BL394" s="18" t="s">
        <v>132</v>
      </c>
      <c r="BM394" s="230" t="s">
        <v>674</v>
      </c>
    </row>
    <row r="395" spans="1:51" s="13" customFormat="1" ht="12">
      <c r="A395" s="13"/>
      <c r="B395" s="232"/>
      <c r="C395" s="233"/>
      <c r="D395" s="234" t="s">
        <v>134</v>
      </c>
      <c r="E395" s="235" t="s">
        <v>1</v>
      </c>
      <c r="F395" s="236" t="s">
        <v>675</v>
      </c>
      <c r="G395" s="233"/>
      <c r="H395" s="235" t="s">
        <v>1</v>
      </c>
      <c r="I395" s="237"/>
      <c r="J395" s="233"/>
      <c r="K395" s="233"/>
      <c r="L395" s="238"/>
      <c r="M395" s="239"/>
      <c r="N395" s="240"/>
      <c r="O395" s="240"/>
      <c r="P395" s="240"/>
      <c r="Q395" s="240"/>
      <c r="R395" s="240"/>
      <c r="S395" s="240"/>
      <c r="T395" s="241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42" t="s">
        <v>134</v>
      </c>
      <c r="AU395" s="242" t="s">
        <v>83</v>
      </c>
      <c r="AV395" s="13" t="s">
        <v>81</v>
      </c>
      <c r="AW395" s="13" t="s">
        <v>30</v>
      </c>
      <c r="AX395" s="13" t="s">
        <v>73</v>
      </c>
      <c r="AY395" s="242" t="s">
        <v>125</v>
      </c>
    </row>
    <row r="396" spans="1:51" s="14" customFormat="1" ht="12">
      <c r="A396" s="14"/>
      <c r="B396" s="243"/>
      <c r="C396" s="244"/>
      <c r="D396" s="234" t="s">
        <v>134</v>
      </c>
      <c r="E396" s="245" t="s">
        <v>1</v>
      </c>
      <c r="F396" s="246" t="s">
        <v>676</v>
      </c>
      <c r="G396" s="244"/>
      <c r="H396" s="247">
        <v>2.7</v>
      </c>
      <c r="I396" s="248"/>
      <c r="J396" s="244"/>
      <c r="K396" s="244"/>
      <c r="L396" s="249"/>
      <c r="M396" s="250"/>
      <c r="N396" s="251"/>
      <c r="O396" s="251"/>
      <c r="P396" s="251"/>
      <c r="Q396" s="251"/>
      <c r="R396" s="251"/>
      <c r="S396" s="251"/>
      <c r="T396" s="252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3" t="s">
        <v>134</v>
      </c>
      <c r="AU396" s="253" t="s">
        <v>83</v>
      </c>
      <c r="AV396" s="14" t="s">
        <v>83</v>
      </c>
      <c r="AW396" s="14" t="s">
        <v>30</v>
      </c>
      <c r="AX396" s="14" t="s">
        <v>81</v>
      </c>
      <c r="AY396" s="253" t="s">
        <v>125</v>
      </c>
    </row>
    <row r="397" spans="1:65" s="2" customFormat="1" ht="14.4" customHeight="1">
      <c r="A397" s="39"/>
      <c r="B397" s="40"/>
      <c r="C397" s="269" t="s">
        <v>677</v>
      </c>
      <c r="D397" s="269" t="s">
        <v>490</v>
      </c>
      <c r="E397" s="270" t="s">
        <v>678</v>
      </c>
      <c r="F397" s="271" t="s">
        <v>679</v>
      </c>
      <c r="G397" s="272" t="s">
        <v>146</v>
      </c>
      <c r="H397" s="273">
        <v>2.1</v>
      </c>
      <c r="I397" s="274"/>
      <c r="J397" s="275">
        <f>ROUND(I397*H397,2)</f>
        <v>0</v>
      </c>
      <c r="K397" s="271" t="s">
        <v>131</v>
      </c>
      <c r="L397" s="276"/>
      <c r="M397" s="277" t="s">
        <v>1</v>
      </c>
      <c r="N397" s="278" t="s">
        <v>38</v>
      </c>
      <c r="O397" s="92"/>
      <c r="P397" s="228">
        <f>O397*H397</f>
        <v>0</v>
      </c>
      <c r="Q397" s="228">
        <v>0.00724</v>
      </c>
      <c r="R397" s="228">
        <f>Q397*H397</f>
        <v>0.015204</v>
      </c>
      <c r="S397" s="228">
        <v>0</v>
      </c>
      <c r="T397" s="229">
        <f>S397*H397</f>
        <v>0</v>
      </c>
      <c r="U397" s="39"/>
      <c r="V397" s="39"/>
      <c r="W397" s="39"/>
      <c r="X397" s="39"/>
      <c r="Y397" s="39"/>
      <c r="Z397" s="39"/>
      <c r="AA397" s="39"/>
      <c r="AB397" s="39"/>
      <c r="AC397" s="39"/>
      <c r="AD397" s="39"/>
      <c r="AE397" s="39"/>
      <c r="AR397" s="230" t="s">
        <v>175</v>
      </c>
      <c r="AT397" s="230" t="s">
        <v>490</v>
      </c>
      <c r="AU397" s="230" t="s">
        <v>83</v>
      </c>
      <c r="AY397" s="18" t="s">
        <v>125</v>
      </c>
      <c r="BE397" s="231">
        <f>IF(N397="základní",J397,0)</f>
        <v>0</v>
      </c>
      <c r="BF397" s="231">
        <f>IF(N397="snížená",J397,0)</f>
        <v>0</v>
      </c>
      <c r="BG397" s="231">
        <f>IF(N397="zákl. přenesená",J397,0)</f>
        <v>0</v>
      </c>
      <c r="BH397" s="231">
        <f>IF(N397="sníž. přenesená",J397,0)</f>
        <v>0</v>
      </c>
      <c r="BI397" s="231">
        <f>IF(N397="nulová",J397,0)</f>
        <v>0</v>
      </c>
      <c r="BJ397" s="18" t="s">
        <v>81</v>
      </c>
      <c r="BK397" s="231">
        <f>ROUND(I397*H397,2)</f>
        <v>0</v>
      </c>
      <c r="BL397" s="18" t="s">
        <v>132</v>
      </c>
      <c r="BM397" s="230" t="s">
        <v>680</v>
      </c>
    </row>
    <row r="398" spans="1:51" s="13" customFormat="1" ht="12">
      <c r="A398" s="13"/>
      <c r="B398" s="232"/>
      <c r="C398" s="233"/>
      <c r="D398" s="234" t="s">
        <v>134</v>
      </c>
      <c r="E398" s="235" t="s">
        <v>1</v>
      </c>
      <c r="F398" s="236" t="s">
        <v>675</v>
      </c>
      <c r="G398" s="233"/>
      <c r="H398" s="235" t="s">
        <v>1</v>
      </c>
      <c r="I398" s="237"/>
      <c r="J398" s="233"/>
      <c r="K398" s="233"/>
      <c r="L398" s="238"/>
      <c r="M398" s="239"/>
      <c r="N398" s="240"/>
      <c r="O398" s="240"/>
      <c r="P398" s="240"/>
      <c r="Q398" s="240"/>
      <c r="R398" s="240"/>
      <c r="S398" s="240"/>
      <c r="T398" s="241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T398" s="242" t="s">
        <v>134</v>
      </c>
      <c r="AU398" s="242" t="s">
        <v>83</v>
      </c>
      <c r="AV398" s="13" t="s">
        <v>81</v>
      </c>
      <c r="AW398" s="13" t="s">
        <v>30</v>
      </c>
      <c r="AX398" s="13" t="s">
        <v>73</v>
      </c>
      <c r="AY398" s="242" t="s">
        <v>125</v>
      </c>
    </row>
    <row r="399" spans="1:51" s="14" customFormat="1" ht="12">
      <c r="A399" s="14"/>
      <c r="B399" s="243"/>
      <c r="C399" s="244"/>
      <c r="D399" s="234" t="s">
        <v>134</v>
      </c>
      <c r="E399" s="245" t="s">
        <v>1</v>
      </c>
      <c r="F399" s="246" t="s">
        <v>681</v>
      </c>
      <c r="G399" s="244"/>
      <c r="H399" s="247">
        <v>2.1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3" t="s">
        <v>134</v>
      </c>
      <c r="AU399" s="253" t="s">
        <v>83</v>
      </c>
      <c r="AV399" s="14" t="s">
        <v>83</v>
      </c>
      <c r="AW399" s="14" t="s">
        <v>30</v>
      </c>
      <c r="AX399" s="14" t="s">
        <v>81</v>
      </c>
      <c r="AY399" s="253" t="s">
        <v>125</v>
      </c>
    </row>
    <row r="400" spans="1:65" s="2" customFormat="1" ht="14.4" customHeight="1">
      <c r="A400" s="39"/>
      <c r="B400" s="40"/>
      <c r="C400" s="269" t="s">
        <v>682</v>
      </c>
      <c r="D400" s="269" t="s">
        <v>490</v>
      </c>
      <c r="E400" s="270" t="s">
        <v>683</v>
      </c>
      <c r="F400" s="271" t="s">
        <v>684</v>
      </c>
      <c r="G400" s="272" t="s">
        <v>511</v>
      </c>
      <c r="H400" s="273">
        <v>2</v>
      </c>
      <c r="I400" s="274"/>
      <c r="J400" s="275">
        <f>ROUND(I400*H400,2)</f>
        <v>0</v>
      </c>
      <c r="K400" s="271" t="s">
        <v>131</v>
      </c>
      <c r="L400" s="276"/>
      <c r="M400" s="277" t="s">
        <v>1</v>
      </c>
      <c r="N400" s="278" t="s">
        <v>38</v>
      </c>
      <c r="O400" s="92"/>
      <c r="P400" s="228">
        <f>O400*H400</f>
        <v>0</v>
      </c>
      <c r="Q400" s="228">
        <v>6E-05</v>
      </c>
      <c r="R400" s="228">
        <f>Q400*H400</f>
        <v>0.00012</v>
      </c>
      <c r="S400" s="228">
        <v>0</v>
      </c>
      <c r="T400" s="22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0" t="s">
        <v>175</v>
      </c>
      <c r="AT400" s="230" t="s">
        <v>490</v>
      </c>
      <c r="AU400" s="230" t="s">
        <v>83</v>
      </c>
      <c r="AY400" s="18" t="s">
        <v>125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8" t="s">
        <v>81</v>
      </c>
      <c r="BK400" s="231">
        <f>ROUND(I400*H400,2)</f>
        <v>0</v>
      </c>
      <c r="BL400" s="18" t="s">
        <v>132</v>
      </c>
      <c r="BM400" s="230" t="s">
        <v>685</v>
      </c>
    </row>
    <row r="401" spans="1:51" s="13" customFormat="1" ht="12">
      <c r="A401" s="13"/>
      <c r="B401" s="232"/>
      <c r="C401" s="233"/>
      <c r="D401" s="234" t="s">
        <v>134</v>
      </c>
      <c r="E401" s="235" t="s">
        <v>1</v>
      </c>
      <c r="F401" s="236" t="s">
        <v>686</v>
      </c>
      <c r="G401" s="233"/>
      <c r="H401" s="235" t="s">
        <v>1</v>
      </c>
      <c r="I401" s="237"/>
      <c r="J401" s="233"/>
      <c r="K401" s="233"/>
      <c r="L401" s="238"/>
      <c r="M401" s="239"/>
      <c r="N401" s="240"/>
      <c r="O401" s="240"/>
      <c r="P401" s="240"/>
      <c r="Q401" s="240"/>
      <c r="R401" s="240"/>
      <c r="S401" s="240"/>
      <c r="T401" s="241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2" t="s">
        <v>134</v>
      </c>
      <c r="AU401" s="242" t="s">
        <v>83</v>
      </c>
      <c r="AV401" s="13" t="s">
        <v>81</v>
      </c>
      <c r="AW401" s="13" t="s">
        <v>30</v>
      </c>
      <c r="AX401" s="13" t="s">
        <v>73</v>
      </c>
      <c r="AY401" s="242" t="s">
        <v>125</v>
      </c>
    </row>
    <row r="402" spans="1:51" s="14" customFormat="1" ht="12">
      <c r="A402" s="14"/>
      <c r="B402" s="243"/>
      <c r="C402" s="244"/>
      <c r="D402" s="234" t="s">
        <v>134</v>
      </c>
      <c r="E402" s="245" t="s">
        <v>1</v>
      </c>
      <c r="F402" s="246" t="s">
        <v>687</v>
      </c>
      <c r="G402" s="244"/>
      <c r="H402" s="247">
        <v>2</v>
      </c>
      <c r="I402" s="248"/>
      <c r="J402" s="244"/>
      <c r="K402" s="244"/>
      <c r="L402" s="249"/>
      <c r="M402" s="250"/>
      <c r="N402" s="251"/>
      <c r="O402" s="251"/>
      <c r="P402" s="251"/>
      <c r="Q402" s="251"/>
      <c r="R402" s="251"/>
      <c r="S402" s="251"/>
      <c r="T402" s="252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3" t="s">
        <v>134</v>
      </c>
      <c r="AU402" s="253" t="s">
        <v>83</v>
      </c>
      <c r="AV402" s="14" t="s">
        <v>83</v>
      </c>
      <c r="AW402" s="14" t="s">
        <v>30</v>
      </c>
      <c r="AX402" s="14" t="s">
        <v>81</v>
      </c>
      <c r="AY402" s="253" t="s">
        <v>125</v>
      </c>
    </row>
    <row r="403" spans="1:65" s="2" customFormat="1" ht="14.4" customHeight="1">
      <c r="A403" s="39"/>
      <c r="B403" s="40"/>
      <c r="C403" s="269" t="s">
        <v>688</v>
      </c>
      <c r="D403" s="269" t="s">
        <v>490</v>
      </c>
      <c r="E403" s="270" t="s">
        <v>689</v>
      </c>
      <c r="F403" s="271" t="s">
        <v>690</v>
      </c>
      <c r="G403" s="272" t="s">
        <v>511</v>
      </c>
      <c r="H403" s="273">
        <v>2</v>
      </c>
      <c r="I403" s="274"/>
      <c r="J403" s="275">
        <f>ROUND(I403*H403,2)</f>
        <v>0</v>
      </c>
      <c r="K403" s="271" t="s">
        <v>131</v>
      </c>
      <c r="L403" s="276"/>
      <c r="M403" s="277" t="s">
        <v>1</v>
      </c>
      <c r="N403" s="278" t="s">
        <v>38</v>
      </c>
      <c r="O403" s="92"/>
      <c r="P403" s="228">
        <f>O403*H403</f>
        <v>0</v>
      </c>
      <c r="Q403" s="228">
        <v>0.00064</v>
      </c>
      <c r="R403" s="228">
        <f>Q403*H403</f>
        <v>0.00128</v>
      </c>
      <c r="S403" s="228">
        <v>0</v>
      </c>
      <c r="T403" s="229">
        <f>S403*H403</f>
        <v>0</v>
      </c>
      <c r="U403" s="39"/>
      <c r="V403" s="39"/>
      <c r="W403" s="39"/>
      <c r="X403" s="39"/>
      <c r="Y403" s="39"/>
      <c r="Z403" s="39"/>
      <c r="AA403" s="39"/>
      <c r="AB403" s="39"/>
      <c r="AC403" s="39"/>
      <c r="AD403" s="39"/>
      <c r="AE403" s="39"/>
      <c r="AR403" s="230" t="s">
        <v>175</v>
      </c>
      <c r="AT403" s="230" t="s">
        <v>490</v>
      </c>
      <c r="AU403" s="230" t="s">
        <v>83</v>
      </c>
      <c r="AY403" s="18" t="s">
        <v>125</v>
      </c>
      <c r="BE403" s="231">
        <f>IF(N403="základní",J403,0)</f>
        <v>0</v>
      </c>
      <c r="BF403" s="231">
        <f>IF(N403="snížená",J403,0)</f>
        <v>0</v>
      </c>
      <c r="BG403" s="231">
        <f>IF(N403="zákl. přenesená",J403,0)</f>
        <v>0</v>
      </c>
      <c r="BH403" s="231">
        <f>IF(N403="sníž. přenesená",J403,0)</f>
        <v>0</v>
      </c>
      <c r="BI403" s="231">
        <f>IF(N403="nulová",J403,0)</f>
        <v>0</v>
      </c>
      <c r="BJ403" s="18" t="s">
        <v>81</v>
      </c>
      <c r="BK403" s="231">
        <f>ROUND(I403*H403,2)</f>
        <v>0</v>
      </c>
      <c r="BL403" s="18" t="s">
        <v>132</v>
      </c>
      <c r="BM403" s="230" t="s">
        <v>691</v>
      </c>
    </row>
    <row r="404" spans="1:51" s="13" customFormat="1" ht="12">
      <c r="A404" s="13"/>
      <c r="B404" s="232"/>
      <c r="C404" s="233"/>
      <c r="D404" s="234" t="s">
        <v>134</v>
      </c>
      <c r="E404" s="235" t="s">
        <v>1</v>
      </c>
      <c r="F404" s="236" t="s">
        <v>686</v>
      </c>
      <c r="G404" s="233"/>
      <c r="H404" s="235" t="s">
        <v>1</v>
      </c>
      <c r="I404" s="237"/>
      <c r="J404" s="233"/>
      <c r="K404" s="233"/>
      <c r="L404" s="238"/>
      <c r="M404" s="239"/>
      <c r="N404" s="240"/>
      <c r="O404" s="240"/>
      <c r="P404" s="240"/>
      <c r="Q404" s="240"/>
      <c r="R404" s="240"/>
      <c r="S404" s="240"/>
      <c r="T404" s="241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42" t="s">
        <v>134</v>
      </c>
      <c r="AU404" s="242" t="s">
        <v>83</v>
      </c>
      <c r="AV404" s="13" t="s">
        <v>81</v>
      </c>
      <c r="AW404" s="13" t="s">
        <v>30</v>
      </c>
      <c r="AX404" s="13" t="s">
        <v>73</v>
      </c>
      <c r="AY404" s="242" t="s">
        <v>125</v>
      </c>
    </row>
    <row r="405" spans="1:51" s="14" customFormat="1" ht="12">
      <c r="A405" s="14"/>
      <c r="B405" s="243"/>
      <c r="C405" s="244"/>
      <c r="D405" s="234" t="s">
        <v>134</v>
      </c>
      <c r="E405" s="245" t="s">
        <v>1</v>
      </c>
      <c r="F405" s="246" t="s">
        <v>83</v>
      </c>
      <c r="G405" s="244"/>
      <c r="H405" s="247">
        <v>2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134</v>
      </c>
      <c r="AU405" s="253" t="s">
        <v>83</v>
      </c>
      <c r="AV405" s="14" t="s">
        <v>83</v>
      </c>
      <c r="AW405" s="14" t="s">
        <v>30</v>
      </c>
      <c r="AX405" s="14" t="s">
        <v>81</v>
      </c>
      <c r="AY405" s="253" t="s">
        <v>125</v>
      </c>
    </row>
    <row r="406" spans="1:65" s="2" customFormat="1" ht="14.4" customHeight="1">
      <c r="A406" s="39"/>
      <c r="B406" s="40"/>
      <c r="C406" s="269" t="s">
        <v>692</v>
      </c>
      <c r="D406" s="269" t="s">
        <v>490</v>
      </c>
      <c r="E406" s="270" t="s">
        <v>693</v>
      </c>
      <c r="F406" s="271" t="s">
        <v>694</v>
      </c>
      <c r="G406" s="272" t="s">
        <v>511</v>
      </c>
      <c r="H406" s="273">
        <v>5</v>
      </c>
      <c r="I406" s="274"/>
      <c r="J406" s="275">
        <f>ROUND(I406*H406,2)</f>
        <v>0</v>
      </c>
      <c r="K406" s="271" t="s">
        <v>131</v>
      </c>
      <c r="L406" s="276"/>
      <c r="M406" s="277" t="s">
        <v>1</v>
      </c>
      <c r="N406" s="278" t="s">
        <v>38</v>
      </c>
      <c r="O406" s="92"/>
      <c r="P406" s="228">
        <f>O406*H406</f>
        <v>0</v>
      </c>
      <c r="Q406" s="228">
        <v>0.00054</v>
      </c>
      <c r="R406" s="228">
        <f>Q406*H406</f>
        <v>0.0027</v>
      </c>
      <c r="S406" s="228">
        <v>0</v>
      </c>
      <c r="T406" s="229">
        <f>S406*H406</f>
        <v>0</v>
      </c>
      <c r="U406" s="39"/>
      <c r="V406" s="39"/>
      <c r="W406" s="39"/>
      <c r="X406" s="39"/>
      <c r="Y406" s="39"/>
      <c r="Z406" s="39"/>
      <c r="AA406" s="39"/>
      <c r="AB406" s="39"/>
      <c r="AC406" s="39"/>
      <c r="AD406" s="39"/>
      <c r="AE406" s="39"/>
      <c r="AR406" s="230" t="s">
        <v>175</v>
      </c>
      <c r="AT406" s="230" t="s">
        <v>490</v>
      </c>
      <c r="AU406" s="230" t="s">
        <v>83</v>
      </c>
      <c r="AY406" s="18" t="s">
        <v>125</v>
      </c>
      <c r="BE406" s="231">
        <f>IF(N406="základní",J406,0)</f>
        <v>0</v>
      </c>
      <c r="BF406" s="231">
        <f>IF(N406="snížená",J406,0)</f>
        <v>0</v>
      </c>
      <c r="BG406" s="231">
        <f>IF(N406="zákl. přenesená",J406,0)</f>
        <v>0</v>
      </c>
      <c r="BH406" s="231">
        <f>IF(N406="sníž. přenesená",J406,0)</f>
        <v>0</v>
      </c>
      <c r="BI406" s="231">
        <f>IF(N406="nulová",J406,0)</f>
        <v>0</v>
      </c>
      <c r="BJ406" s="18" t="s">
        <v>81</v>
      </c>
      <c r="BK406" s="231">
        <f>ROUND(I406*H406,2)</f>
        <v>0</v>
      </c>
      <c r="BL406" s="18" t="s">
        <v>132</v>
      </c>
      <c r="BM406" s="230" t="s">
        <v>695</v>
      </c>
    </row>
    <row r="407" spans="1:51" s="13" customFormat="1" ht="12">
      <c r="A407" s="13"/>
      <c r="B407" s="232"/>
      <c r="C407" s="233"/>
      <c r="D407" s="234" t="s">
        <v>134</v>
      </c>
      <c r="E407" s="235" t="s">
        <v>1</v>
      </c>
      <c r="F407" s="236" t="s">
        <v>686</v>
      </c>
      <c r="G407" s="233"/>
      <c r="H407" s="235" t="s">
        <v>1</v>
      </c>
      <c r="I407" s="237"/>
      <c r="J407" s="233"/>
      <c r="K407" s="233"/>
      <c r="L407" s="238"/>
      <c r="M407" s="239"/>
      <c r="N407" s="240"/>
      <c r="O407" s="240"/>
      <c r="P407" s="240"/>
      <c r="Q407" s="240"/>
      <c r="R407" s="240"/>
      <c r="S407" s="240"/>
      <c r="T407" s="241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T407" s="242" t="s">
        <v>134</v>
      </c>
      <c r="AU407" s="242" t="s">
        <v>83</v>
      </c>
      <c r="AV407" s="13" t="s">
        <v>81</v>
      </c>
      <c r="AW407" s="13" t="s">
        <v>30</v>
      </c>
      <c r="AX407" s="13" t="s">
        <v>73</v>
      </c>
      <c r="AY407" s="242" t="s">
        <v>125</v>
      </c>
    </row>
    <row r="408" spans="1:51" s="14" customFormat="1" ht="12">
      <c r="A408" s="14"/>
      <c r="B408" s="243"/>
      <c r="C408" s="244"/>
      <c r="D408" s="234" t="s">
        <v>134</v>
      </c>
      <c r="E408" s="245" t="s">
        <v>1</v>
      </c>
      <c r="F408" s="246" t="s">
        <v>159</v>
      </c>
      <c r="G408" s="244"/>
      <c r="H408" s="247">
        <v>5</v>
      </c>
      <c r="I408" s="248"/>
      <c r="J408" s="244"/>
      <c r="K408" s="244"/>
      <c r="L408" s="249"/>
      <c r="M408" s="250"/>
      <c r="N408" s="251"/>
      <c r="O408" s="251"/>
      <c r="P408" s="251"/>
      <c r="Q408" s="251"/>
      <c r="R408" s="251"/>
      <c r="S408" s="251"/>
      <c r="T408" s="252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3" t="s">
        <v>134</v>
      </c>
      <c r="AU408" s="253" t="s">
        <v>83</v>
      </c>
      <c r="AV408" s="14" t="s">
        <v>83</v>
      </c>
      <c r="AW408" s="14" t="s">
        <v>30</v>
      </c>
      <c r="AX408" s="14" t="s">
        <v>81</v>
      </c>
      <c r="AY408" s="253" t="s">
        <v>125</v>
      </c>
    </row>
    <row r="409" spans="1:65" s="2" customFormat="1" ht="24.15" customHeight="1">
      <c r="A409" s="39"/>
      <c r="B409" s="40"/>
      <c r="C409" s="219" t="s">
        <v>696</v>
      </c>
      <c r="D409" s="219" t="s">
        <v>127</v>
      </c>
      <c r="E409" s="220" t="s">
        <v>697</v>
      </c>
      <c r="F409" s="221" t="s">
        <v>698</v>
      </c>
      <c r="G409" s="222" t="s">
        <v>511</v>
      </c>
      <c r="H409" s="223">
        <v>5</v>
      </c>
      <c r="I409" s="224"/>
      <c r="J409" s="225">
        <f>ROUND(I409*H409,2)</f>
        <v>0</v>
      </c>
      <c r="K409" s="221" t="s">
        <v>699</v>
      </c>
      <c r="L409" s="45"/>
      <c r="M409" s="226" t="s">
        <v>1</v>
      </c>
      <c r="N409" s="227" t="s">
        <v>38</v>
      </c>
      <c r="O409" s="92"/>
      <c r="P409" s="228">
        <f>O409*H409</f>
        <v>0</v>
      </c>
      <c r="Q409" s="228">
        <v>0.00918</v>
      </c>
      <c r="R409" s="228">
        <f>Q409*H409</f>
        <v>0.0459</v>
      </c>
      <c r="S409" s="228">
        <v>0</v>
      </c>
      <c r="T409" s="229">
        <f>S409*H409</f>
        <v>0</v>
      </c>
      <c r="U409" s="39"/>
      <c r="V409" s="39"/>
      <c r="W409" s="39"/>
      <c r="X409" s="39"/>
      <c r="Y409" s="39"/>
      <c r="Z409" s="39"/>
      <c r="AA409" s="39"/>
      <c r="AB409" s="39"/>
      <c r="AC409" s="39"/>
      <c r="AD409" s="39"/>
      <c r="AE409" s="39"/>
      <c r="AR409" s="230" t="s">
        <v>132</v>
      </c>
      <c r="AT409" s="230" t="s">
        <v>127</v>
      </c>
      <c r="AU409" s="230" t="s">
        <v>83</v>
      </c>
      <c r="AY409" s="18" t="s">
        <v>125</v>
      </c>
      <c r="BE409" s="231">
        <f>IF(N409="základní",J409,0)</f>
        <v>0</v>
      </c>
      <c r="BF409" s="231">
        <f>IF(N409="snížená",J409,0)</f>
        <v>0</v>
      </c>
      <c r="BG409" s="231">
        <f>IF(N409="zákl. přenesená",J409,0)</f>
        <v>0</v>
      </c>
      <c r="BH409" s="231">
        <f>IF(N409="sníž. přenesená",J409,0)</f>
        <v>0</v>
      </c>
      <c r="BI409" s="231">
        <f>IF(N409="nulová",J409,0)</f>
        <v>0</v>
      </c>
      <c r="BJ409" s="18" t="s">
        <v>81</v>
      </c>
      <c r="BK409" s="231">
        <f>ROUND(I409*H409,2)</f>
        <v>0</v>
      </c>
      <c r="BL409" s="18" t="s">
        <v>132</v>
      </c>
      <c r="BM409" s="230" t="s">
        <v>700</v>
      </c>
    </row>
    <row r="410" spans="1:51" s="13" customFormat="1" ht="12">
      <c r="A410" s="13"/>
      <c r="B410" s="232"/>
      <c r="C410" s="233"/>
      <c r="D410" s="234" t="s">
        <v>134</v>
      </c>
      <c r="E410" s="235" t="s">
        <v>1</v>
      </c>
      <c r="F410" s="236" t="s">
        <v>344</v>
      </c>
      <c r="G410" s="233"/>
      <c r="H410" s="235" t="s">
        <v>1</v>
      </c>
      <c r="I410" s="237"/>
      <c r="J410" s="233"/>
      <c r="K410" s="233"/>
      <c r="L410" s="238"/>
      <c r="M410" s="239"/>
      <c r="N410" s="240"/>
      <c r="O410" s="240"/>
      <c r="P410" s="240"/>
      <c r="Q410" s="240"/>
      <c r="R410" s="240"/>
      <c r="S410" s="240"/>
      <c r="T410" s="241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42" t="s">
        <v>134</v>
      </c>
      <c r="AU410" s="242" t="s">
        <v>83</v>
      </c>
      <c r="AV410" s="13" t="s">
        <v>81</v>
      </c>
      <c r="AW410" s="13" t="s">
        <v>30</v>
      </c>
      <c r="AX410" s="13" t="s">
        <v>73</v>
      </c>
      <c r="AY410" s="242" t="s">
        <v>125</v>
      </c>
    </row>
    <row r="411" spans="1:51" s="14" customFormat="1" ht="12">
      <c r="A411" s="14"/>
      <c r="B411" s="243"/>
      <c r="C411" s="244"/>
      <c r="D411" s="234" t="s">
        <v>134</v>
      </c>
      <c r="E411" s="245" t="s">
        <v>1</v>
      </c>
      <c r="F411" s="246" t="s">
        <v>701</v>
      </c>
      <c r="G411" s="244"/>
      <c r="H411" s="247">
        <v>5</v>
      </c>
      <c r="I411" s="248"/>
      <c r="J411" s="244"/>
      <c r="K411" s="244"/>
      <c r="L411" s="249"/>
      <c r="M411" s="250"/>
      <c r="N411" s="251"/>
      <c r="O411" s="251"/>
      <c r="P411" s="251"/>
      <c r="Q411" s="251"/>
      <c r="R411" s="251"/>
      <c r="S411" s="251"/>
      <c r="T411" s="252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3" t="s">
        <v>134</v>
      </c>
      <c r="AU411" s="253" t="s">
        <v>83</v>
      </c>
      <c r="AV411" s="14" t="s">
        <v>83</v>
      </c>
      <c r="AW411" s="14" t="s">
        <v>30</v>
      </c>
      <c r="AX411" s="14" t="s">
        <v>81</v>
      </c>
      <c r="AY411" s="253" t="s">
        <v>125</v>
      </c>
    </row>
    <row r="412" spans="1:65" s="2" customFormat="1" ht="24.15" customHeight="1">
      <c r="A412" s="39"/>
      <c r="B412" s="40"/>
      <c r="C412" s="269" t="s">
        <v>702</v>
      </c>
      <c r="D412" s="269" t="s">
        <v>490</v>
      </c>
      <c r="E412" s="270" t="s">
        <v>703</v>
      </c>
      <c r="F412" s="271" t="s">
        <v>704</v>
      </c>
      <c r="G412" s="272" t="s">
        <v>511</v>
      </c>
      <c r="H412" s="273">
        <v>1</v>
      </c>
      <c r="I412" s="274"/>
      <c r="J412" s="275">
        <f>ROUND(I412*H412,2)</f>
        <v>0</v>
      </c>
      <c r="K412" s="271" t="s">
        <v>131</v>
      </c>
      <c r="L412" s="276"/>
      <c r="M412" s="277" t="s">
        <v>1</v>
      </c>
      <c r="N412" s="278" t="s">
        <v>38</v>
      </c>
      <c r="O412" s="92"/>
      <c r="P412" s="228">
        <f>O412*H412</f>
        <v>0</v>
      </c>
      <c r="Q412" s="228">
        <v>0.254</v>
      </c>
      <c r="R412" s="228">
        <f>Q412*H412</f>
        <v>0.254</v>
      </c>
      <c r="S412" s="228">
        <v>0</v>
      </c>
      <c r="T412" s="229">
        <f>S412*H412</f>
        <v>0</v>
      </c>
      <c r="U412" s="39"/>
      <c r="V412" s="39"/>
      <c r="W412" s="39"/>
      <c r="X412" s="39"/>
      <c r="Y412" s="39"/>
      <c r="Z412" s="39"/>
      <c r="AA412" s="39"/>
      <c r="AB412" s="39"/>
      <c r="AC412" s="39"/>
      <c r="AD412" s="39"/>
      <c r="AE412" s="39"/>
      <c r="AR412" s="230" t="s">
        <v>175</v>
      </c>
      <c r="AT412" s="230" t="s">
        <v>490</v>
      </c>
      <c r="AU412" s="230" t="s">
        <v>83</v>
      </c>
      <c r="AY412" s="18" t="s">
        <v>125</v>
      </c>
      <c r="BE412" s="231">
        <f>IF(N412="základní",J412,0)</f>
        <v>0</v>
      </c>
      <c r="BF412" s="231">
        <f>IF(N412="snížená",J412,0)</f>
        <v>0</v>
      </c>
      <c r="BG412" s="231">
        <f>IF(N412="zákl. přenesená",J412,0)</f>
        <v>0</v>
      </c>
      <c r="BH412" s="231">
        <f>IF(N412="sníž. přenesená",J412,0)</f>
        <v>0</v>
      </c>
      <c r="BI412" s="231">
        <f>IF(N412="nulová",J412,0)</f>
        <v>0</v>
      </c>
      <c r="BJ412" s="18" t="s">
        <v>81</v>
      </c>
      <c r="BK412" s="231">
        <f>ROUND(I412*H412,2)</f>
        <v>0</v>
      </c>
      <c r="BL412" s="18" t="s">
        <v>132</v>
      </c>
      <c r="BM412" s="230" t="s">
        <v>705</v>
      </c>
    </row>
    <row r="413" spans="1:65" s="2" customFormat="1" ht="24.15" customHeight="1">
      <c r="A413" s="39"/>
      <c r="B413" s="40"/>
      <c r="C413" s="269" t="s">
        <v>706</v>
      </c>
      <c r="D413" s="269" t="s">
        <v>490</v>
      </c>
      <c r="E413" s="270" t="s">
        <v>707</v>
      </c>
      <c r="F413" s="271" t="s">
        <v>708</v>
      </c>
      <c r="G413" s="272" t="s">
        <v>511</v>
      </c>
      <c r="H413" s="273">
        <v>2</v>
      </c>
      <c r="I413" s="274"/>
      <c r="J413" s="275">
        <f>ROUND(I413*H413,2)</f>
        <v>0</v>
      </c>
      <c r="K413" s="271" t="s">
        <v>131</v>
      </c>
      <c r="L413" s="276"/>
      <c r="M413" s="277" t="s">
        <v>1</v>
      </c>
      <c r="N413" s="278" t="s">
        <v>38</v>
      </c>
      <c r="O413" s="92"/>
      <c r="P413" s="228">
        <f>O413*H413</f>
        <v>0</v>
      </c>
      <c r="Q413" s="228">
        <v>0.506</v>
      </c>
      <c r="R413" s="228">
        <f>Q413*H413</f>
        <v>1.012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175</v>
      </c>
      <c r="AT413" s="230" t="s">
        <v>490</v>
      </c>
      <c r="AU413" s="230" t="s">
        <v>83</v>
      </c>
      <c r="AY413" s="18" t="s">
        <v>125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81</v>
      </c>
      <c r="BK413" s="231">
        <f>ROUND(I413*H413,2)</f>
        <v>0</v>
      </c>
      <c r="BL413" s="18" t="s">
        <v>132</v>
      </c>
      <c r="BM413" s="230" t="s">
        <v>709</v>
      </c>
    </row>
    <row r="414" spans="1:65" s="2" customFormat="1" ht="24.15" customHeight="1">
      <c r="A414" s="39"/>
      <c r="B414" s="40"/>
      <c r="C414" s="269" t="s">
        <v>710</v>
      </c>
      <c r="D414" s="269" t="s">
        <v>490</v>
      </c>
      <c r="E414" s="270" t="s">
        <v>711</v>
      </c>
      <c r="F414" s="271" t="s">
        <v>712</v>
      </c>
      <c r="G414" s="272" t="s">
        <v>511</v>
      </c>
      <c r="H414" s="273">
        <v>2</v>
      </c>
      <c r="I414" s="274"/>
      <c r="J414" s="275">
        <f>ROUND(I414*H414,2)</f>
        <v>0</v>
      </c>
      <c r="K414" s="271" t="s">
        <v>131</v>
      </c>
      <c r="L414" s="276"/>
      <c r="M414" s="277" t="s">
        <v>1</v>
      </c>
      <c r="N414" s="278" t="s">
        <v>38</v>
      </c>
      <c r="O414" s="92"/>
      <c r="P414" s="228">
        <f>O414*H414</f>
        <v>0</v>
      </c>
      <c r="Q414" s="228">
        <v>1.013</v>
      </c>
      <c r="R414" s="228">
        <f>Q414*H414</f>
        <v>2.026</v>
      </c>
      <c r="S414" s="228">
        <v>0</v>
      </c>
      <c r="T414" s="229">
        <f>S414*H414</f>
        <v>0</v>
      </c>
      <c r="U414" s="39"/>
      <c r="V414" s="39"/>
      <c r="W414" s="39"/>
      <c r="X414" s="39"/>
      <c r="Y414" s="39"/>
      <c r="Z414" s="39"/>
      <c r="AA414" s="39"/>
      <c r="AB414" s="39"/>
      <c r="AC414" s="39"/>
      <c r="AD414" s="39"/>
      <c r="AE414" s="39"/>
      <c r="AR414" s="230" t="s">
        <v>175</v>
      </c>
      <c r="AT414" s="230" t="s">
        <v>490</v>
      </c>
      <c r="AU414" s="230" t="s">
        <v>83</v>
      </c>
      <c r="AY414" s="18" t="s">
        <v>125</v>
      </c>
      <c r="BE414" s="231">
        <f>IF(N414="základní",J414,0)</f>
        <v>0</v>
      </c>
      <c r="BF414" s="231">
        <f>IF(N414="snížená",J414,0)</f>
        <v>0</v>
      </c>
      <c r="BG414" s="231">
        <f>IF(N414="zákl. přenesená",J414,0)</f>
        <v>0</v>
      </c>
      <c r="BH414" s="231">
        <f>IF(N414="sníž. přenesená",J414,0)</f>
        <v>0</v>
      </c>
      <c r="BI414" s="231">
        <f>IF(N414="nulová",J414,0)</f>
        <v>0</v>
      </c>
      <c r="BJ414" s="18" t="s">
        <v>81</v>
      </c>
      <c r="BK414" s="231">
        <f>ROUND(I414*H414,2)</f>
        <v>0</v>
      </c>
      <c r="BL414" s="18" t="s">
        <v>132</v>
      </c>
      <c r="BM414" s="230" t="s">
        <v>713</v>
      </c>
    </row>
    <row r="415" spans="1:65" s="2" customFormat="1" ht="24.15" customHeight="1">
      <c r="A415" s="39"/>
      <c r="B415" s="40"/>
      <c r="C415" s="269" t="s">
        <v>714</v>
      </c>
      <c r="D415" s="269" t="s">
        <v>490</v>
      </c>
      <c r="E415" s="270" t="s">
        <v>715</v>
      </c>
      <c r="F415" s="271" t="s">
        <v>716</v>
      </c>
      <c r="G415" s="272" t="s">
        <v>511</v>
      </c>
      <c r="H415" s="273">
        <v>8</v>
      </c>
      <c r="I415" s="274"/>
      <c r="J415" s="275">
        <f>ROUND(I415*H415,2)</f>
        <v>0</v>
      </c>
      <c r="K415" s="271" t="s">
        <v>131</v>
      </c>
      <c r="L415" s="276"/>
      <c r="M415" s="277" t="s">
        <v>1</v>
      </c>
      <c r="N415" s="278" t="s">
        <v>38</v>
      </c>
      <c r="O415" s="92"/>
      <c r="P415" s="228">
        <f>O415*H415</f>
        <v>0</v>
      </c>
      <c r="Q415" s="228">
        <v>0.002</v>
      </c>
      <c r="R415" s="228">
        <f>Q415*H415</f>
        <v>0.016</v>
      </c>
      <c r="S415" s="228">
        <v>0</v>
      </c>
      <c r="T415" s="229">
        <f>S415*H415</f>
        <v>0</v>
      </c>
      <c r="U415" s="39"/>
      <c r="V415" s="39"/>
      <c r="W415" s="39"/>
      <c r="X415" s="39"/>
      <c r="Y415" s="39"/>
      <c r="Z415" s="39"/>
      <c r="AA415" s="39"/>
      <c r="AB415" s="39"/>
      <c r="AC415" s="39"/>
      <c r="AD415" s="39"/>
      <c r="AE415" s="39"/>
      <c r="AR415" s="230" t="s">
        <v>175</v>
      </c>
      <c r="AT415" s="230" t="s">
        <v>490</v>
      </c>
      <c r="AU415" s="230" t="s">
        <v>83</v>
      </c>
      <c r="AY415" s="18" t="s">
        <v>125</v>
      </c>
      <c r="BE415" s="231">
        <f>IF(N415="základní",J415,0)</f>
        <v>0</v>
      </c>
      <c r="BF415" s="231">
        <f>IF(N415="snížená",J415,0)</f>
        <v>0</v>
      </c>
      <c r="BG415" s="231">
        <f>IF(N415="zákl. přenesená",J415,0)</f>
        <v>0</v>
      </c>
      <c r="BH415" s="231">
        <f>IF(N415="sníž. přenesená",J415,0)</f>
        <v>0</v>
      </c>
      <c r="BI415" s="231">
        <f>IF(N415="nulová",J415,0)</f>
        <v>0</v>
      </c>
      <c r="BJ415" s="18" t="s">
        <v>81</v>
      </c>
      <c r="BK415" s="231">
        <f>ROUND(I415*H415,2)</f>
        <v>0</v>
      </c>
      <c r="BL415" s="18" t="s">
        <v>132</v>
      </c>
      <c r="BM415" s="230" t="s">
        <v>717</v>
      </c>
    </row>
    <row r="416" spans="1:65" s="2" customFormat="1" ht="24.15" customHeight="1">
      <c r="A416" s="39"/>
      <c r="B416" s="40"/>
      <c r="C416" s="219" t="s">
        <v>561</v>
      </c>
      <c r="D416" s="219" t="s">
        <v>127</v>
      </c>
      <c r="E416" s="220" t="s">
        <v>718</v>
      </c>
      <c r="F416" s="221" t="s">
        <v>719</v>
      </c>
      <c r="G416" s="222" t="s">
        <v>511</v>
      </c>
      <c r="H416" s="223">
        <v>3</v>
      </c>
      <c r="I416" s="224"/>
      <c r="J416" s="225">
        <f>ROUND(I416*H416,2)</f>
        <v>0</v>
      </c>
      <c r="K416" s="221" t="s">
        <v>699</v>
      </c>
      <c r="L416" s="45"/>
      <c r="M416" s="226" t="s">
        <v>1</v>
      </c>
      <c r="N416" s="227" t="s">
        <v>38</v>
      </c>
      <c r="O416" s="92"/>
      <c r="P416" s="228">
        <f>O416*H416</f>
        <v>0</v>
      </c>
      <c r="Q416" s="228">
        <v>0.01147</v>
      </c>
      <c r="R416" s="228">
        <f>Q416*H416</f>
        <v>0.034409999999999996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132</v>
      </c>
      <c r="AT416" s="230" t="s">
        <v>127</v>
      </c>
      <c r="AU416" s="230" t="s">
        <v>83</v>
      </c>
      <c r="AY416" s="18" t="s">
        <v>125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81</v>
      </c>
      <c r="BK416" s="231">
        <f>ROUND(I416*H416,2)</f>
        <v>0</v>
      </c>
      <c r="BL416" s="18" t="s">
        <v>132</v>
      </c>
      <c r="BM416" s="230" t="s">
        <v>720</v>
      </c>
    </row>
    <row r="417" spans="1:51" s="13" customFormat="1" ht="12">
      <c r="A417" s="13"/>
      <c r="B417" s="232"/>
      <c r="C417" s="233"/>
      <c r="D417" s="234" t="s">
        <v>134</v>
      </c>
      <c r="E417" s="235" t="s">
        <v>1</v>
      </c>
      <c r="F417" s="236" t="s">
        <v>344</v>
      </c>
      <c r="G417" s="233"/>
      <c r="H417" s="235" t="s">
        <v>1</v>
      </c>
      <c r="I417" s="237"/>
      <c r="J417" s="233"/>
      <c r="K417" s="233"/>
      <c r="L417" s="238"/>
      <c r="M417" s="239"/>
      <c r="N417" s="240"/>
      <c r="O417" s="240"/>
      <c r="P417" s="240"/>
      <c r="Q417" s="240"/>
      <c r="R417" s="240"/>
      <c r="S417" s="240"/>
      <c r="T417" s="24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2" t="s">
        <v>134</v>
      </c>
      <c r="AU417" s="242" t="s">
        <v>83</v>
      </c>
      <c r="AV417" s="13" t="s">
        <v>81</v>
      </c>
      <c r="AW417" s="13" t="s">
        <v>30</v>
      </c>
      <c r="AX417" s="13" t="s">
        <v>73</v>
      </c>
      <c r="AY417" s="242" t="s">
        <v>125</v>
      </c>
    </row>
    <row r="418" spans="1:51" s="14" customFormat="1" ht="12">
      <c r="A418" s="14"/>
      <c r="B418" s="243"/>
      <c r="C418" s="244"/>
      <c r="D418" s="234" t="s">
        <v>134</v>
      </c>
      <c r="E418" s="245" t="s">
        <v>1</v>
      </c>
      <c r="F418" s="246" t="s">
        <v>142</v>
      </c>
      <c r="G418" s="244"/>
      <c r="H418" s="247">
        <v>3</v>
      </c>
      <c r="I418" s="248"/>
      <c r="J418" s="244"/>
      <c r="K418" s="244"/>
      <c r="L418" s="249"/>
      <c r="M418" s="250"/>
      <c r="N418" s="251"/>
      <c r="O418" s="251"/>
      <c r="P418" s="251"/>
      <c r="Q418" s="251"/>
      <c r="R418" s="251"/>
      <c r="S418" s="251"/>
      <c r="T418" s="252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3" t="s">
        <v>134</v>
      </c>
      <c r="AU418" s="253" t="s">
        <v>83</v>
      </c>
      <c r="AV418" s="14" t="s">
        <v>83</v>
      </c>
      <c r="AW418" s="14" t="s">
        <v>30</v>
      </c>
      <c r="AX418" s="14" t="s">
        <v>81</v>
      </c>
      <c r="AY418" s="253" t="s">
        <v>125</v>
      </c>
    </row>
    <row r="419" spans="1:65" s="2" customFormat="1" ht="24.15" customHeight="1">
      <c r="A419" s="39"/>
      <c r="B419" s="40"/>
      <c r="C419" s="269" t="s">
        <v>721</v>
      </c>
      <c r="D419" s="269" t="s">
        <v>490</v>
      </c>
      <c r="E419" s="270" t="s">
        <v>722</v>
      </c>
      <c r="F419" s="271" t="s">
        <v>723</v>
      </c>
      <c r="G419" s="272" t="s">
        <v>511</v>
      </c>
      <c r="H419" s="273">
        <v>3</v>
      </c>
      <c r="I419" s="274"/>
      <c r="J419" s="275">
        <f>ROUND(I419*H419,2)</f>
        <v>0</v>
      </c>
      <c r="K419" s="271" t="s">
        <v>131</v>
      </c>
      <c r="L419" s="276"/>
      <c r="M419" s="277" t="s">
        <v>1</v>
      </c>
      <c r="N419" s="278" t="s">
        <v>38</v>
      </c>
      <c r="O419" s="92"/>
      <c r="P419" s="228">
        <f>O419*H419</f>
        <v>0</v>
      </c>
      <c r="Q419" s="228">
        <v>0.585</v>
      </c>
      <c r="R419" s="228">
        <f>Q419*H419</f>
        <v>1.755</v>
      </c>
      <c r="S419" s="228">
        <v>0</v>
      </c>
      <c r="T419" s="229">
        <f>S419*H419</f>
        <v>0</v>
      </c>
      <c r="U419" s="39"/>
      <c r="V419" s="39"/>
      <c r="W419" s="39"/>
      <c r="X419" s="39"/>
      <c r="Y419" s="39"/>
      <c r="Z419" s="39"/>
      <c r="AA419" s="39"/>
      <c r="AB419" s="39"/>
      <c r="AC419" s="39"/>
      <c r="AD419" s="39"/>
      <c r="AE419" s="39"/>
      <c r="AR419" s="230" t="s">
        <v>175</v>
      </c>
      <c r="AT419" s="230" t="s">
        <v>490</v>
      </c>
      <c r="AU419" s="230" t="s">
        <v>83</v>
      </c>
      <c r="AY419" s="18" t="s">
        <v>125</v>
      </c>
      <c r="BE419" s="231">
        <f>IF(N419="základní",J419,0)</f>
        <v>0</v>
      </c>
      <c r="BF419" s="231">
        <f>IF(N419="snížená",J419,0)</f>
        <v>0</v>
      </c>
      <c r="BG419" s="231">
        <f>IF(N419="zákl. přenesená",J419,0)</f>
        <v>0</v>
      </c>
      <c r="BH419" s="231">
        <f>IF(N419="sníž. přenesená",J419,0)</f>
        <v>0</v>
      </c>
      <c r="BI419" s="231">
        <f>IF(N419="nulová",J419,0)</f>
        <v>0</v>
      </c>
      <c r="BJ419" s="18" t="s">
        <v>81</v>
      </c>
      <c r="BK419" s="231">
        <f>ROUND(I419*H419,2)</f>
        <v>0</v>
      </c>
      <c r="BL419" s="18" t="s">
        <v>132</v>
      </c>
      <c r="BM419" s="230" t="s">
        <v>724</v>
      </c>
    </row>
    <row r="420" spans="1:65" s="2" customFormat="1" ht="24.15" customHeight="1">
      <c r="A420" s="39"/>
      <c r="B420" s="40"/>
      <c r="C420" s="219" t="s">
        <v>725</v>
      </c>
      <c r="D420" s="219" t="s">
        <v>127</v>
      </c>
      <c r="E420" s="220" t="s">
        <v>726</v>
      </c>
      <c r="F420" s="221" t="s">
        <v>727</v>
      </c>
      <c r="G420" s="222" t="s">
        <v>511</v>
      </c>
      <c r="H420" s="223">
        <v>3</v>
      </c>
      <c r="I420" s="224"/>
      <c r="J420" s="225">
        <f>ROUND(I420*H420,2)</f>
        <v>0</v>
      </c>
      <c r="K420" s="221" t="s">
        <v>699</v>
      </c>
      <c r="L420" s="45"/>
      <c r="M420" s="226" t="s">
        <v>1</v>
      </c>
      <c r="N420" s="227" t="s">
        <v>38</v>
      </c>
      <c r="O420" s="92"/>
      <c r="P420" s="228">
        <f>O420*H420</f>
        <v>0</v>
      </c>
      <c r="Q420" s="228">
        <v>0.02753</v>
      </c>
      <c r="R420" s="228">
        <f>Q420*H420</f>
        <v>0.08259</v>
      </c>
      <c r="S420" s="228">
        <v>0</v>
      </c>
      <c r="T420" s="229">
        <f>S420*H420</f>
        <v>0</v>
      </c>
      <c r="U420" s="39"/>
      <c r="V420" s="39"/>
      <c r="W420" s="39"/>
      <c r="X420" s="39"/>
      <c r="Y420" s="39"/>
      <c r="Z420" s="39"/>
      <c r="AA420" s="39"/>
      <c r="AB420" s="39"/>
      <c r="AC420" s="39"/>
      <c r="AD420" s="39"/>
      <c r="AE420" s="39"/>
      <c r="AR420" s="230" t="s">
        <v>132</v>
      </c>
      <c r="AT420" s="230" t="s">
        <v>127</v>
      </c>
      <c r="AU420" s="230" t="s">
        <v>83</v>
      </c>
      <c r="AY420" s="18" t="s">
        <v>125</v>
      </c>
      <c r="BE420" s="231">
        <f>IF(N420="základní",J420,0)</f>
        <v>0</v>
      </c>
      <c r="BF420" s="231">
        <f>IF(N420="snížená",J420,0)</f>
        <v>0</v>
      </c>
      <c r="BG420" s="231">
        <f>IF(N420="zákl. přenesená",J420,0)</f>
        <v>0</v>
      </c>
      <c r="BH420" s="231">
        <f>IF(N420="sníž. přenesená",J420,0)</f>
        <v>0</v>
      </c>
      <c r="BI420" s="231">
        <f>IF(N420="nulová",J420,0)</f>
        <v>0</v>
      </c>
      <c r="BJ420" s="18" t="s">
        <v>81</v>
      </c>
      <c r="BK420" s="231">
        <f>ROUND(I420*H420,2)</f>
        <v>0</v>
      </c>
      <c r="BL420" s="18" t="s">
        <v>132</v>
      </c>
      <c r="BM420" s="230" t="s">
        <v>728</v>
      </c>
    </row>
    <row r="421" spans="1:51" s="13" customFormat="1" ht="12">
      <c r="A421" s="13"/>
      <c r="B421" s="232"/>
      <c r="C421" s="233"/>
      <c r="D421" s="234" t="s">
        <v>134</v>
      </c>
      <c r="E421" s="235" t="s">
        <v>1</v>
      </c>
      <c r="F421" s="236" t="s">
        <v>344</v>
      </c>
      <c r="G421" s="233"/>
      <c r="H421" s="235" t="s">
        <v>1</v>
      </c>
      <c r="I421" s="237"/>
      <c r="J421" s="233"/>
      <c r="K421" s="233"/>
      <c r="L421" s="238"/>
      <c r="M421" s="239"/>
      <c r="N421" s="240"/>
      <c r="O421" s="240"/>
      <c r="P421" s="240"/>
      <c r="Q421" s="240"/>
      <c r="R421" s="240"/>
      <c r="S421" s="240"/>
      <c r="T421" s="241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T421" s="242" t="s">
        <v>134</v>
      </c>
      <c r="AU421" s="242" t="s">
        <v>83</v>
      </c>
      <c r="AV421" s="13" t="s">
        <v>81</v>
      </c>
      <c r="AW421" s="13" t="s">
        <v>30</v>
      </c>
      <c r="AX421" s="13" t="s">
        <v>73</v>
      </c>
      <c r="AY421" s="242" t="s">
        <v>125</v>
      </c>
    </row>
    <row r="422" spans="1:51" s="14" customFormat="1" ht="12">
      <c r="A422" s="14"/>
      <c r="B422" s="243"/>
      <c r="C422" s="244"/>
      <c r="D422" s="234" t="s">
        <v>134</v>
      </c>
      <c r="E422" s="245" t="s">
        <v>1</v>
      </c>
      <c r="F422" s="246" t="s">
        <v>142</v>
      </c>
      <c r="G422" s="244"/>
      <c r="H422" s="247">
        <v>3</v>
      </c>
      <c r="I422" s="248"/>
      <c r="J422" s="244"/>
      <c r="K422" s="244"/>
      <c r="L422" s="249"/>
      <c r="M422" s="250"/>
      <c r="N422" s="251"/>
      <c r="O422" s="251"/>
      <c r="P422" s="251"/>
      <c r="Q422" s="251"/>
      <c r="R422" s="251"/>
      <c r="S422" s="251"/>
      <c r="T422" s="252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3" t="s">
        <v>134</v>
      </c>
      <c r="AU422" s="253" t="s">
        <v>83</v>
      </c>
      <c r="AV422" s="14" t="s">
        <v>83</v>
      </c>
      <c r="AW422" s="14" t="s">
        <v>30</v>
      </c>
      <c r="AX422" s="14" t="s">
        <v>81</v>
      </c>
      <c r="AY422" s="253" t="s">
        <v>125</v>
      </c>
    </row>
    <row r="423" spans="1:65" s="2" customFormat="1" ht="14.4" customHeight="1">
      <c r="A423" s="39"/>
      <c r="B423" s="40"/>
      <c r="C423" s="269" t="s">
        <v>729</v>
      </c>
      <c r="D423" s="269" t="s">
        <v>490</v>
      </c>
      <c r="E423" s="270" t="s">
        <v>730</v>
      </c>
      <c r="F423" s="271" t="s">
        <v>731</v>
      </c>
      <c r="G423" s="272" t="s">
        <v>511</v>
      </c>
      <c r="H423" s="273">
        <v>3</v>
      </c>
      <c r="I423" s="274"/>
      <c r="J423" s="275">
        <f>ROUND(I423*H423,2)</f>
        <v>0</v>
      </c>
      <c r="K423" s="271" t="s">
        <v>131</v>
      </c>
      <c r="L423" s="276"/>
      <c r="M423" s="277" t="s">
        <v>1</v>
      </c>
      <c r="N423" s="278" t="s">
        <v>38</v>
      </c>
      <c r="O423" s="92"/>
      <c r="P423" s="228">
        <f>O423*H423</f>
        <v>0</v>
      </c>
      <c r="Q423" s="228">
        <v>1.6</v>
      </c>
      <c r="R423" s="228">
        <f>Q423*H423</f>
        <v>4.800000000000001</v>
      </c>
      <c r="S423" s="228">
        <v>0</v>
      </c>
      <c r="T423" s="229">
        <f>S423*H423</f>
        <v>0</v>
      </c>
      <c r="U423" s="39"/>
      <c r="V423" s="39"/>
      <c r="W423" s="39"/>
      <c r="X423" s="39"/>
      <c r="Y423" s="39"/>
      <c r="Z423" s="39"/>
      <c r="AA423" s="39"/>
      <c r="AB423" s="39"/>
      <c r="AC423" s="39"/>
      <c r="AD423" s="39"/>
      <c r="AE423" s="39"/>
      <c r="AR423" s="230" t="s">
        <v>175</v>
      </c>
      <c r="AT423" s="230" t="s">
        <v>490</v>
      </c>
      <c r="AU423" s="230" t="s">
        <v>83</v>
      </c>
      <c r="AY423" s="18" t="s">
        <v>125</v>
      </c>
      <c r="BE423" s="231">
        <f>IF(N423="základní",J423,0)</f>
        <v>0</v>
      </c>
      <c r="BF423" s="231">
        <f>IF(N423="snížená",J423,0)</f>
        <v>0</v>
      </c>
      <c r="BG423" s="231">
        <f>IF(N423="zákl. přenesená",J423,0)</f>
        <v>0</v>
      </c>
      <c r="BH423" s="231">
        <f>IF(N423="sníž. přenesená",J423,0)</f>
        <v>0</v>
      </c>
      <c r="BI423" s="231">
        <f>IF(N423="nulová",J423,0)</f>
        <v>0</v>
      </c>
      <c r="BJ423" s="18" t="s">
        <v>81</v>
      </c>
      <c r="BK423" s="231">
        <f>ROUND(I423*H423,2)</f>
        <v>0</v>
      </c>
      <c r="BL423" s="18" t="s">
        <v>132</v>
      </c>
      <c r="BM423" s="230" t="s">
        <v>732</v>
      </c>
    </row>
    <row r="424" spans="1:51" s="13" customFormat="1" ht="12">
      <c r="A424" s="13"/>
      <c r="B424" s="232"/>
      <c r="C424" s="233"/>
      <c r="D424" s="234" t="s">
        <v>134</v>
      </c>
      <c r="E424" s="235" t="s">
        <v>1</v>
      </c>
      <c r="F424" s="236" t="s">
        <v>733</v>
      </c>
      <c r="G424" s="233"/>
      <c r="H424" s="235" t="s">
        <v>1</v>
      </c>
      <c r="I424" s="237"/>
      <c r="J424" s="233"/>
      <c r="K424" s="233"/>
      <c r="L424" s="238"/>
      <c r="M424" s="239"/>
      <c r="N424" s="240"/>
      <c r="O424" s="240"/>
      <c r="P424" s="240"/>
      <c r="Q424" s="240"/>
      <c r="R424" s="240"/>
      <c r="S424" s="240"/>
      <c r="T424" s="24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2" t="s">
        <v>134</v>
      </c>
      <c r="AU424" s="242" t="s">
        <v>83</v>
      </c>
      <c r="AV424" s="13" t="s">
        <v>81</v>
      </c>
      <c r="AW424" s="13" t="s">
        <v>30</v>
      </c>
      <c r="AX424" s="13" t="s">
        <v>73</v>
      </c>
      <c r="AY424" s="242" t="s">
        <v>125</v>
      </c>
    </row>
    <row r="425" spans="1:51" s="14" customFormat="1" ht="12">
      <c r="A425" s="14"/>
      <c r="B425" s="243"/>
      <c r="C425" s="244"/>
      <c r="D425" s="234" t="s">
        <v>134</v>
      </c>
      <c r="E425" s="245" t="s">
        <v>1</v>
      </c>
      <c r="F425" s="246" t="s">
        <v>142</v>
      </c>
      <c r="G425" s="244"/>
      <c r="H425" s="247">
        <v>3</v>
      </c>
      <c r="I425" s="248"/>
      <c r="J425" s="244"/>
      <c r="K425" s="244"/>
      <c r="L425" s="249"/>
      <c r="M425" s="250"/>
      <c r="N425" s="251"/>
      <c r="O425" s="251"/>
      <c r="P425" s="251"/>
      <c r="Q425" s="251"/>
      <c r="R425" s="251"/>
      <c r="S425" s="251"/>
      <c r="T425" s="252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3" t="s">
        <v>134</v>
      </c>
      <c r="AU425" s="253" t="s">
        <v>83</v>
      </c>
      <c r="AV425" s="14" t="s">
        <v>83</v>
      </c>
      <c r="AW425" s="14" t="s">
        <v>30</v>
      </c>
      <c r="AX425" s="14" t="s">
        <v>81</v>
      </c>
      <c r="AY425" s="253" t="s">
        <v>125</v>
      </c>
    </row>
    <row r="426" spans="1:65" s="2" customFormat="1" ht="24.15" customHeight="1">
      <c r="A426" s="39"/>
      <c r="B426" s="40"/>
      <c r="C426" s="219" t="s">
        <v>734</v>
      </c>
      <c r="D426" s="219" t="s">
        <v>127</v>
      </c>
      <c r="E426" s="220" t="s">
        <v>735</v>
      </c>
      <c r="F426" s="221" t="s">
        <v>736</v>
      </c>
      <c r="G426" s="222" t="s">
        <v>511</v>
      </c>
      <c r="H426" s="223">
        <v>3</v>
      </c>
      <c r="I426" s="224"/>
      <c r="J426" s="225">
        <f>ROUND(I426*H426,2)</f>
        <v>0</v>
      </c>
      <c r="K426" s="221" t="s">
        <v>131</v>
      </c>
      <c r="L426" s="45"/>
      <c r="M426" s="226" t="s">
        <v>1</v>
      </c>
      <c r="N426" s="227" t="s">
        <v>38</v>
      </c>
      <c r="O426" s="92"/>
      <c r="P426" s="228">
        <f>O426*H426</f>
        <v>0</v>
      </c>
      <c r="Q426" s="228">
        <v>0.21734</v>
      </c>
      <c r="R426" s="228">
        <f>Q426*H426</f>
        <v>0.65202</v>
      </c>
      <c r="S426" s="228">
        <v>0</v>
      </c>
      <c r="T426" s="229">
        <f>S426*H426</f>
        <v>0</v>
      </c>
      <c r="U426" s="39"/>
      <c r="V426" s="39"/>
      <c r="W426" s="39"/>
      <c r="X426" s="39"/>
      <c r="Y426" s="39"/>
      <c r="Z426" s="39"/>
      <c r="AA426" s="39"/>
      <c r="AB426" s="39"/>
      <c r="AC426" s="39"/>
      <c r="AD426" s="39"/>
      <c r="AE426" s="39"/>
      <c r="AR426" s="230" t="s">
        <v>132</v>
      </c>
      <c r="AT426" s="230" t="s">
        <v>127</v>
      </c>
      <c r="AU426" s="230" t="s">
        <v>83</v>
      </c>
      <c r="AY426" s="18" t="s">
        <v>125</v>
      </c>
      <c r="BE426" s="231">
        <f>IF(N426="základní",J426,0)</f>
        <v>0</v>
      </c>
      <c r="BF426" s="231">
        <f>IF(N426="snížená",J426,0)</f>
        <v>0</v>
      </c>
      <c r="BG426" s="231">
        <f>IF(N426="zákl. přenesená",J426,0)</f>
        <v>0</v>
      </c>
      <c r="BH426" s="231">
        <f>IF(N426="sníž. přenesená",J426,0)</f>
        <v>0</v>
      </c>
      <c r="BI426" s="231">
        <f>IF(N426="nulová",J426,0)</f>
        <v>0</v>
      </c>
      <c r="BJ426" s="18" t="s">
        <v>81</v>
      </c>
      <c r="BK426" s="231">
        <f>ROUND(I426*H426,2)</f>
        <v>0</v>
      </c>
      <c r="BL426" s="18" t="s">
        <v>132</v>
      </c>
      <c r="BM426" s="230" t="s">
        <v>737</v>
      </c>
    </row>
    <row r="427" spans="1:51" s="13" customFormat="1" ht="12">
      <c r="A427" s="13"/>
      <c r="B427" s="232"/>
      <c r="C427" s="233"/>
      <c r="D427" s="234" t="s">
        <v>134</v>
      </c>
      <c r="E427" s="235" t="s">
        <v>1</v>
      </c>
      <c r="F427" s="236" t="s">
        <v>344</v>
      </c>
      <c r="G427" s="233"/>
      <c r="H427" s="235" t="s">
        <v>1</v>
      </c>
      <c r="I427" s="237"/>
      <c r="J427" s="233"/>
      <c r="K427" s="233"/>
      <c r="L427" s="238"/>
      <c r="M427" s="239"/>
      <c r="N427" s="240"/>
      <c r="O427" s="240"/>
      <c r="P427" s="240"/>
      <c r="Q427" s="240"/>
      <c r="R427" s="240"/>
      <c r="S427" s="240"/>
      <c r="T427" s="241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T427" s="242" t="s">
        <v>134</v>
      </c>
      <c r="AU427" s="242" t="s">
        <v>83</v>
      </c>
      <c r="AV427" s="13" t="s">
        <v>81</v>
      </c>
      <c r="AW427" s="13" t="s">
        <v>30</v>
      </c>
      <c r="AX427" s="13" t="s">
        <v>73</v>
      </c>
      <c r="AY427" s="242" t="s">
        <v>125</v>
      </c>
    </row>
    <row r="428" spans="1:51" s="14" customFormat="1" ht="12">
      <c r="A428" s="14"/>
      <c r="B428" s="243"/>
      <c r="C428" s="244"/>
      <c r="D428" s="234" t="s">
        <v>134</v>
      </c>
      <c r="E428" s="245" t="s">
        <v>1</v>
      </c>
      <c r="F428" s="246" t="s">
        <v>142</v>
      </c>
      <c r="G428" s="244"/>
      <c r="H428" s="247">
        <v>3</v>
      </c>
      <c r="I428" s="248"/>
      <c r="J428" s="244"/>
      <c r="K428" s="244"/>
      <c r="L428" s="249"/>
      <c r="M428" s="250"/>
      <c r="N428" s="251"/>
      <c r="O428" s="251"/>
      <c r="P428" s="251"/>
      <c r="Q428" s="251"/>
      <c r="R428" s="251"/>
      <c r="S428" s="251"/>
      <c r="T428" s="252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3" t="s">
        <v>134</v>
      </c>
      <c r="AU428" s="253" t="s">
        <v>83</v>
      </c>
      <c r="AV428" s="14" t="s">
        <v>83</v>
      </c>
      <c r="AW428" s="14" t="s">
        <v>30</v>
      </c>
      <c r="AX428" s="14" t="s">
        <v>81</v>
      </c>
      <c r="AY428" s="253" t="s">
        <v>125</v>
      </c>
    </row>
    <row r="429" spans="1:65" s="2" customFormat="1" ht="24.15" customHeight="1">
      <c r="A429" s="39"/>
      <c r="B429" s="40"/>
      <c r="C429" s="269" t="s">
        <v>738</v>
      </c>
      <c r="D429" s="269" t="s">
        <v>490</v>
      </c>
      <c r="E429" s="270" t="s">
        <v>739</v>
      </c>
      <c r="F429" s="271" t="s">
        <v>740</v>
      </c>
      <c r="G429" s="272" t="s">
        <v>511</v>
      </c>
      <c r="H429" s="273">
        <v>3</v>
      </c>
      <c r="I429" s="274"/>
      <c r="J429" s="275">
        <f>ROUND(I429*H429,2)</f>
        <v>0</v>
      </c>
      <c r="K429" s="271" t="s">
        <v>131</v>
      </c>
      <c r="L429" s="276"/>
      <c r="M429" s="277" t="s">
        <v>1</v>
      </c>
      <c r="N429" s="278" t="s">
        <v>38</v>
      </c>
      <c r="O429" s="92"/>
      <c r="P429" s="228">
        <f>O429*H429</f>
        <v>0</v>
      </c>
      <c r="Q429" s="228">
        <v>0.045</v>
      </c>
      <c r="R429" s="228">
        <f>Q429*H429</f>
        <v>0.135</v>
      </c>
      <c r="S429" s="228">
        <v>0</v>
      </c>
      <c r="T429" s="229">
        <f>S429*H429</f>
        <v>0</v>
      </c>
      <c r="U429" s="39"/>
      <c r="V429" s="39"/>
      <c r="W429" s="39"/>
      <c r="X429" s="39"/>
      <c r="Y429" s="39"/>
      <c r="Z429" s="39"/>
      <c r="AA429" s="39"/>
      <c r="AB429" s="39"/>
      <c r="AC429" s="39"/>
      <c r="AD429" s="39"/>
      <c r="AE429" s="39"/>
      <c r="AR429" s="230" t="s">
        <v>175</v>
      </c>
      <c r="AT429" s="230" t="s">
        <v>490</v>
      </c>
      <c r="AU429" s="230" t="s">
        <v>83</v>
      </c>
      <c r="AY429" s="18" t="s">
        <v>125</v>
      </c>
      <c r="BE429" s="231">
        <f>IF(N429="základní",J429,0)</f>
        <v>0</v>
      </c>
      <c r="BF429" s="231">
        <f>IF(N429="snížená",J429,0)</f>
        <v>0</v>
      </c>
      <c r="BG429" s="231">
        <f>IF(N429="zákl. přenesená",J429,0)</f>
        <v>0</v>
      </c>
      <c r="BH429" s="231">
        <f>IF(N429="sníž. přenesená",J429,0)</f>
        <v>0</v>
      </c>
      <c r="BI429" s="231">
        <f>IF(N429="nulová",J429,0)</f>
        <v>0</v>
      </c>
      <c r="BJ429" s="18" t="s">
        <v>81</v>
      </c>
      <c r="BK429" s="231">
        <f>ROUND(I429*H429,2)</f>
        <v>0</v>
      </c>
      <c r="BL429" s="18" t="s">
        <v>132</v>
      </c>
      <c r="BM429" s="230" t="s">
        <v>741</v>
      </c>
    </row>
    <row r="430" spans="1:63" s="12" customFormat="1" ht="22.8" customHeight="1">
      <c r="A430" s="12"/>
      <c r="B430" s="203"/>
      <c r="C430" s="204"/>
      <c r="D430" s="205" t="s">
        <v>72</v>
      </c>
      <c r="E430" s="217" t="s">
        <v>150</v>
      </c>
      <c r="F430" s="217" t="s">
        <v>151</v>
      </c>
      <c r="G430" s="204"/>
      <c r="H430" s="204"/>
      <c r="I430" s="207"/>
      <c r="J430" s="218">
        <f>BK430</f>
        <v>0</v>
      </c>
      <c r="K430" s="204"/>
      <c r="L430" s="209"/>
      <c r="M430" s="210"/>
      <c r="N430" s="211"/>
      <c r="O430" s="211"/>
      <c r="P430" s="212">
        <f>SUM(P431:P451)</f>
        <v>0</v>
      </c>
      <c r="Q430" s="211"/>
      <c r="R430" s="212">
        <f>SUM(R431:R451)</f>
        <v>3.1367826</v>
      </c>
      <c r="S430" s="211"/>
      <c r="T430" s="213">
        <f>SUM(T431:T451)</f>
        <v>53.63400000000001</v>
      </c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R430" s="214" t="s">
        <v>81</v>
      </c>
      <c r="AT430" s="215" t="s">
        <v>72</v>
      </c>
      <c r="AU430" s="215" t="s">
        <v>81</v>
      </c>
      <c r="AY430" s="214" t="s">
        <v>125</v>
      </c>
      <c r="BK430" s="216">
        <f>SUM(BK431:BK451)</f>
        <v>0</v>
      </c>
    </row>
    <row r="431" spans="1:65" s="2" customFormat="1" ht="24.15" customHeight="1">
      <c r="A431" s="39"/>
      <c r="B431" s="40"/>
      <c r="C431" s="219" t="s">
        <v>742</v>
      </c>
      <c r="D431" s="219" t="s">
        <v>127</v>
      </c>
      <c r="E431" s="220" t="s">
        <v>743</v>
      </c>
      <c r="F431" s="221" t="s">
        <v>744</v>
      </c>
      <c r="G431" s="222" t="s">
        <v>154</v>
      </c>
      <c r="H431" s="223">
        <v>628.11</v>
      </c>
      <c r="I431" s="224"/>
      <c r="J431" s="225">
        <f>ROUND(I431*H431,2)</f>
        <v>0</v>
      </c>
      <c r="K431" s="221" t="s">
        <v>131</v>
      </c>
      <c r="L431" s="45"/>
      <c r="M431" s="226" t="s">
        <v>1</v>
      </c>
      <c r="N431" s="227" t="s">
        <v>38</v>
      </c>
      <c r="O431" s="92"/>
      <c r="P431" s="228">
        <f>O431*H431</f>
        <v>0</v>
      </c>
      <c r="Q431" s="228">
        <v>0.00036</v>
      </c>
      <c r="R431" s="228">
        <f>Q431*H431</f>
        <v>0.22611960000000003</v>
      </c>
      <c r="S431" s="228">
        <v>0</v>
      </c>
      <c r="T431" s="229">
        <f>S431*H431</f>
        <v>0</v>
      </c>
      <c r="U431" s="39"/>
      <c r="V431" s="39"/>
      <c r="W431" s="39"/>
      <c r="X431" s="39"/>
      <c r="Y431" s="39"/>
      <c r="Z431" s="39"/>
      <c r="AA431" s="39"/>
      <c r="AB431" s="39"/>
      <c r="AC431" s="39"/>
      <c r="AD431" s="39"/>
      <c r="AE431" s="39"/>
      <c r="AR431" s="230" t="s">
        <v>132</v>
      </c>
      <c r="AT431" s="230" t="s">
        <v>127</v>
      </c>
      <c r="AU431" s="230" t="s">
        <v>83</v>
      </c>
      <c r="AY431" s="18" t="s">
        <v>125</v>
      </c>
      <c r="BE431" s="231">
        <f>IF(N431="základní",J431,0)</f>
        <v>0</v>
      </c>
      <c r="BF431" s="231">
        <f>IF(N431="snížená",J431,0)</f>
        <v>0</v>
      </c>
      <c r="BG431" s="231">
        <f>IF(N431="zákl. přenesená",J431,0)</f>
        <v>0</v>
      </c>
      <c r="BH431" s="231">
        <f>IF(N431="sníž. přenesená",J431,0)</f>
        <v>0</v>
      </c>
      <c r="BI431" s="231">
        <f>IF(N431="nulová",J431,0)</f>
        <v>0</v>
      </c>
      <c r="BJ431" s="18" t="s">
        <v>81</v>
      </c>
      <c r="BK431" s="231">
        <f>ROUND(I431*H431,2)</f>
        <v>0</v>
      </c>
      <c r="BL431" s="18" t="s">
        <v>132</v>
      </c>
      <c r="BM431" s="230" t="s">
        <v>745</v>
      </c>
    </row>
    <row r="432" spans="1:51" s="13" customFormat="1" ht="12">
      <c r="A432" s="13"/>
      <c r="B432" s="232"/>
      <c r="C432" s="233"/>
      <c r="D432" s="234" t="s">
        <v>134</v>
      </c>
      <c r="E432" s="235" t="s">
        <v>1</v>
      </c>
      <c r="F432" s="236" t="s">
        <v>501</v>
      </c>
      <c r="G432" s="233"/>
      <c r="H432" s="235" t="s">
        <v>1</v>
      </c>
      <c r="I432" s="237"/>
      <c r="J432" s="233"/>
      <c r="K432" s="233"/>
      <c r="L432" s="238"/>
      <c r="M432" s="239"/>
      <c r="N432" s="240"/>
      <c r="O432" s="240"/>
      <c r="P432" s="240"/>
      <c r="Q432" s="240"/>
      <c r="R432" s="240"/>
      <c r="S432" s="240"/>
      <c r="T432" s="241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42" t="s">
        <v>134</v>
      </c>
      <c r="AU432" s="242" t="s">
        <v>83</v>
      </c>
      <c r="AV432" s="13" t="s">
        <v>81</v>
      </c>
      <c r="AW432" s="13" t="s">
        <v>30</v>
      </c>
      <c r="AX432" s="13" t="s">
        <v>73</v>
      </c>
      <c r="AY432" s="242" t="s">
        <v>125</v>
      </c>
    </row>
    <row r="433" spans="1:51" s="14" customFormat="1" ht="12">
      <c r="A433" s="14"/>
      <c r="B433" s="243"/>
      <c r="C433" s="244"/>
      <c r="D433" s="234" t="s">
        <v>134</v>
      </c>
      <c r="E433" s="245" t="s">
        <v>1</v>
      </c>
      <c r="F433" s="246" t="s">
        <v>746</v>
      </c>
      <c r="G433" s="244"/>
      <c r="H433" s="247">
        <v>440.31</v>
      </c>
      <c r="I433" s="248"/>
      <c r="J433" s="244"/>
      <c r="K433" s="244"/>
      <c r="L433" s="249"/>
      <c r="M433" s="250"/>
      <c r="N433" s="251"/>
      <c r="O433" s="251"/>
      <c r="P433" s="251"/>
      <c r="Q433" s="251"/>
      <c r="R433" s="251"/>
      <c r="S433" s="251"/>
      <c r="T433" s="252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3" t="s">
        <v>134</v>
      </c>
      <c r="AU433" s="253" t="s">
        <v>83</v>
      </c>
      <c r="AV433" s="14" t="s">
        <v>83</v>
      </c>
      <c r="AW433" s="14" t="s">
        <v>30</v>
      </c>
      <c r="AX433" s="14" t="s">
        <v>73</v>
      </c>
      <c r="AY433" s="253" t="s">
        <v>125</v>
      </c>
    </row>
    <row r="434" spans="1:51" s="14" customFormat="1" ht="12">
      <c r="A434" s="14"/>
      <c r="B434" s="243"/>
      <c r="C434" s="244"/>
      <c r="D434" s="234" t="s">
        <v>134</v>
      </c>
      <c r="E434" s="245" t="s">
        <v>1</v>
      </c>
      <c r="F434" s="246" t="s">
        <v>747</v>
      </c>
      <c r="G434" s="244"/>
      <c r="H434" s="247">
        <v>187.8</v>
      </c>
      <c r="I434" s="248"/>
      <c r="J434" s="244"/>
      <c r="K434" s="244"/>
      <c r="L434" s="249"/>
      <c r="M434" s="250"/>
      <c r="N434" s="251"/>
      <c r="O434" s="251"/>
      <c r="P434" s="251"/>
      <c r="Q434" s="251"/>
      <c r="R434" s="251"/>
      <c r="S434" s="251"/>
      <c r="T434" s="252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3" t="s">
        <v>134</v>
      </c>
      <c r="AU434" s="253" t="s">
        <v>83</v>
      </c>
      <c r="AV434" s="14" t="s">
        <v>83</v>
      </c>
      <c r="AW434" s="14" t="s">
        <v>30</v>
      </c>
      <c r="AX434" s="14" t="s">
        <v>73</v>
      </c>
      <c r="AY434" s="253" t="s">
        <v>125</v>
      </c>
    </row>
    <row r="435" spans="1:51" s="15" customFormat="1" ht="12">
      <c r="A435" s="15"/>
      <c r="B435" s="254"/>
      <c r="C435" s="255"/>
      <c r="D435" s="234" t="s">
        <v>134</v>
      </c>
      <c r="E435" s="256" t="s">
        <v>1</v>
      </c>
      <c r="F435" s="257" t="s">
        <v>235</v>
      </c>
      <c r="G435" s="255"/>
      <c r="H435" s="258">
        <v>628.11</v>
      </c>
      <c r="I435" s="259"/>
      <c r="J435" s="255"/>
      <c r="K435" s="255"/>
      <c r="L435" s="260"/>
      <c r="M435" s="261"/>
      <c r="N435" s="262"/>
      <c r="O435" s="262"/>
      <c r="P435" s="262"/>
      <c r="Q435" s="262"/>
      <c r="R435" s="262"/>
      <c r="S435" s="262"/>
      <c r="T435" s="263"/>
      <c r="U435" s="15"/>
      <c r="V435" s="15"/>
      <c r="W435" s="15"/>
      <c r="X435" s="15"/>
      <c r="Y435" s="15"/>
      <c r="Z435" s="15"/>
      <c r="AA435" s="15"/>
      <c r="AB435" s="15"/>
      <c r="AC435" s="15"/>
      <c r="AD435" s="15"/>
      <c r="AE435" s="15"/>
      <c r="AT435" s="264" t="s">
        <v>134</v>
      </c>
      <c r="AU435" s="264" t="s">
        <v>83</v>
      </c>
      <c r="AV435" s="15" t="s">
        <v>132</v>
      </c>
      <c r="AW435" s="15" t="s">
        <v>30</v>
      </c>
      <c r="AX435" s="15" t="s">
        <v>81</v>
      </c>
      <c r="AY435" s="264" t="s">
        <v>125</v>
      </c>
    </row>
    <row r="436" spans="1:65" s="2" customFormat="1" ht="24.15" customHeight="1">
      <c r="A436" s="39"/>
      <c r="B436" s="40"/>
      <c r="C436" s="219" t="s">
        <v>748</v>
      </c>
      <c r="D436" s="219" t="s">
        <v>127</v>
      </c>
      <c r="E436" s="220" t="s">
        <v>749</v>
      </c>
      <c r="F436" s="221" t="s">
        <v>750</v>
      </c>
      <c r="G436" s="222" t="s">
        <v>146</v>
      </c>
      <c r="H436" s="223">
        <v>182</v>
      </c>
      <c r="I436" s="224"/>
      <c r="J436" s="225">
        <f>ROUND(I436*H436,2)</f>
        <v>0</v>
      </c>
      <c r="K436" s="221" t="s">
        <v>131</v>
      </c>
      <c r="L436" s="45"/>
      <c r="M436" s="226" t="s">
        <v>1</v>
      </c>
      <c r="N436" s="227" t="s">
        <v>38</v>
      </c>
      <c r="O436" s="92"/>
      <c r="P436" s="228">
        <f>O436*H436</f>
        <v>0</v>
      </c>
      <c r="Q436" s="228">
        <v>0</v>
      </c>
      <c r="R436" s="228">
        <f>Q436*H436</f>
        <v>0</v>
      </c>
      <c r="S436" s="228">
        <v>0</v>
      </c>
      <c r="T436" s="229">
        <f>S436*H436</f>
        <v>0</v>
      </c>
      <c r="U436" s="39"/>
      <c r="V436" s="39"/>
      <c r="W436" s="39"/>
      <c r="X436" s="39"/>
      <c r="Y436" s="39"/>
      <c r="Z436" s="39"/>
      <c r="AA436" s="39"/>
      <c r="AB436" s="39"/>
      <c r="AC436" s="39"/>
      <c r="AD436" s="39"/>
      <c r="AE436" s="39"/>
      <c r="AR436" s="230" t="s">
        <v>132</v>
      </c>
      <c r="AT436" s="230" t="s">
        <v>127</v>
      </c>
      <c r="AU436" s="230" t="s">
        <v>83</v>
      </c>
      <c r="AY436" s="18" t="s">
        <v>125</v>
      </c>
      <c r="BE436" s="231">
        <f>IF(N436="základní",J436,0)</f>
        <v>0</v>
      </c>
      <c r="BF436" s="231">
        <f>IF(N436="snížená",J436,0)</f>
        <v>0</v>
      </c>
      <c r="BG436" s="231">
        <f>IF(N436="zákl. přenesená",J436,0)</f>
        <v>0</v>
      </c>
      <c r="BH436" s="231">
        <f>IF(N436="sníž. přenesená",J436,0)</f>
        <v>0</v>
      </c>
      <c r="BI436" s="231">
        <f>IF(N436="nulová",J436,0)</f>
        <v>0</v>
      </c>
      <c r="BJ436" s="18" t="s">
        <v>81</v>
      </c>
      <c r="BK436" s="231">
        <f>ROUND(I436*H436,2)</f>
        <v>0</v>
      </c>
      <c r="BL436" s="18" t="s">
        <v>132</v>
      </c>
      <c r="BM436" s="230" t="s">
        <v>751</v>
      </c>
    </row>
    <row r="437" spans="1:51" s="13" customFormat="1" ht="12">
      <c r="A437" s="13"/>
      <c r="B437" s="232"/>
      <c r="C437" s="233"/>
      <c r="D437" s="234" t="s">
        <v>134</v>
      </c>
      <c r="E437" s="235" t="s">
        <v>1</v>
      </c>
      <c r="F437" s="236" t="s">
        <v>752</v>
      </c>
      <c r="G437" s="233"/>
      <c r="H437" s="235" t="s">
        <v>1</v>
      </c>
      <c r="I437" s="237"/>
      <c r="J437" s="233"/>
      <c r="K437" s="233"/>
      <c r="L437" s="238"/>
      <c r="M437" s="239"/>
      <c r="N437" s="240"/>
      <c r="O437" s="240"/>
      <c r="P437" s="240"/>
      <c r="Q437" s="240"/>
      <c r="R437" s="240"/>
      <c r="S437" s="240"/>
      <c r="T437" s="241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42" t="s">
        <v>134</v>
      </c>
      <c r="AU437" s="242" t="s">
        <v>83</v>
      </c>
      <c r="AV437" s="13" t="s">
        <v>81</v>
      </c>
      <c r="AW437" s="13" t="s">
        <v>30</v>
      </c>
      <c r="AX437" s="13" t="s">
        <v>73</v>
      </c>
      <c r="AY437" s="242" t="s">
        <v>125</v>
      </c>
    </row>
    <row r="438" spans="1:51" s="14" customFormat="1" ht="12">
      <c r="A438" s="14"/>
      <c r="B438" s="243"/>
      <c r="C438" s="244"/>
      <c r="D438" s="234" t="s">
        <v>134</v>
      </c>
      <c r="E438" s="245" t="s">
        <v>1</v>
      </c>
      <c r="F438" s="246" t="s">
        <v>753</v>
      </c>
      <c r="G438" s="244"/>
      <c r="H438" s="247">
        <v>182</v>
      </c>
      <c r="I438" s="248"/>
      <c r="J438" s="244"/>
      <c r="K438" s="244"/>
      <c r="L438" s="249"/>
      <c r="M438" s="250"/>
      <c r="N438" s="251"/>
      <c r="O438" s="251"/>
      <c r="P438" s="251"/>
      <c r="Q438" s="251"/>
      <c r="R438" s="251"/>
      <c r="S438" s="251"/>
      <c r="T438" s="252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3" t="s">
        <v>134</v>
      </c>
      <c r="AU438" s="253" t="s">
        <v>83</v>
      </c>
      <c r="AV438" s="14" t="s">
        <v>83</v>
      </c>
      <c r="AW438" s="14" t="s">
        <v>30</v>
      </c>
      <c r="AX438" s="14" t="s">
        <v>81</v>
      </c>
      <c r="AY438" s="253" t="s">
        <v>125</v>
      </c>
    </row>
    <row r="439" spans="1:65" s="2" customFormat="1" ht="37.8" customHeight="1">
      <c r="A439" s="39"/>
      <c r="B439" s="40"/>
      <c r="C439" s="219" t="s">
        <v>754</v>
      </c>
      <c r="D439" s="219" t="s">
        <v>127</v>
      </c>
      <c r="E439" s="220" t="s">
        <v>755</v>
      </c>
      <c r="F439" s="221" t="s">
        <v>756</v>
      </c>
      <c r="G439" s="222" t="s">
        <v>154</v>
      </c>
      <c r="H439" s="223">
        <v>66.9</v>
      </c>
      <c r="I439" s="224"/>
      <c r="J439" s="225">
        <f>ROUND(I439*H439,2)</f>
        <v>0</v>
      </c>
      <c r="K439" s="221" t="s">
        <v>131</v>
      </c>
      <c r="L439" s="45"/>
      <c r="M439" s="226" t="s">
        <v>1</v>
      </c>
      <c r="N439" s="227" t="s">
        <v>38</v>
      </c>
      <c r="O439" s="92"/>
      <c r="P439" s="228">
        <f>O439*H439</f>
        <v>0</v>
      </c>
      <c r="Q439" s="228">
        <v>0</v>
      </c>
      <c r="R439" s="228">
        <f>Q439*H439</f>
        <v>0</v>
      </c>
      <c r="S439" s="228">
        <v>0</v>
      </c>
      <c r="T439" s="229">
        <f>S439*H439</f>
        <v>0</v>
      </c>
      <c r="U439" s="39"/>
      <c r="V439" s="39"/>
      <c r="W439" s="39"/>
      <c r="X439" s="39"/>
      <c r="Y439" s="39"/>
      <c r="Z439" s="39"/>
      <c r="AA439" s="39"/>
      <c r="AB439" s="39"/>
      <c r="AC439" s="39"/>
      <c r="AD439" s="39"/>
      <c r="AE439" s="39"/>
      <c r="AR439" s="230" t="s">
        <v>132</v>
      </c>
      <c r="AT439" s="230" t="s">
        <v>127</v>
      </c>
      <c r="AU439" s="230" t="s">
        <v>83</v>
      </c>
      <c r="AY439" s="18" t="s">
        <v>125</v>
      </c>
      <c r="BE439" s="231">
        <f>IF(N439="základní",J439,0)</f>
        <v>0</v>
      </c>
      <c r="BF439" s="231">
        <f>IF(N439="snížená",J439,0)</f>
        <v>0</v>
      </c>
      <c r="BG439" s="231">
        <f>IF(N439="zákl. přenesená",J439,0)</f>
        <v>0</v>
      </c>
      <c r="BH439" s="231">
        <f>IF(N439="sníž. přenesená",J439,0)</f>
        <v>0</v>
      </c>
      <c r="BI439" s="231">
        <f>IF(N439="nulová",J439,0)</f>
        <v>0</v>
      </c>
      <c r="BJ439" s="18" t="s">
        <v>81</v>
      </c>
      <c r="BK439" s="231">
        <f>ROUND(I439*H439,2)</f>
        <v>0</v>
      </c>
      <c r="BL439" s="18" t="s">
        <v>132</v>
      </c>
      <c r="BM439" s="230" t="s">
        <v>757</v>
      </c>
    </row>
    <row r="440" spans="1:51" s="13" customFormat="1" ht="12">
      <c r="A440" s="13"/>
      <c r="B440" s="232"/>
      <c r="C440" s="233"/>
      <c r="D440" s="234" t="s">
        <v>134</v>
      </c>
      <c r="E440" s="235" t="s">
        <v>1</v>
      </c>
      <c r="F440" s="236" t="s">
        <v>758</v>
      </c>
      <c r="G440" s="233"/>
      <c r="H440" s="235" t="s">
        <v>1</v>
      </c>
      <c r="I440" s="237"/>
      <c r="J440" s="233"/>
      <c r="K440" s="233"/>
      <c r="L440" s="238"/>
      <c r="M440" s="239"/>
      <c r="N440" s="240"/>
      <c r="O440" s="240"/>
      <c r="P440" s="240"/>
      <c r="Q440" s="240"/>
      <c r="R440" s="240"/>
      <c r="S440" s="240"/>
      <c r="T440" s="24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2" t="s">
        <v>134</v>
      </c>
      <c r="AU440" s="242" t="s">
        <v>83</v>
      </c>
      <c r="AV440" s="13" t="s">
        <v>81</v>
      </c>
      <c r="AW440" s="13" t="s">
        <v>30</v>
      </c>
      <c r="AX440" s="13" t="s">
        <v>73</v>
      </c>
      <c r="AY440" s="242" t="s">
        <v>125</v>
      </c>
    </row>
    <row r="441" spans="1:51" s="14" customFormat="1" ht="12">
      <c r="A441" s="14"/>
      <c r="B441" s="243"/>
      <c r="C441" s="244"/>
      <c r="D441" s="234" t="s">
        <v>134</v>
      </c>
      <c r="E441" s="245" t="s">
        <v>1</v>
      </c>
      <c r="F441" s="246" t="s">
        <v>759</v>
      </c>
      <c r="G441" s="244"/>
      <c r="H441" s="247">
        <v>66.9</v>
      </c>
      <c r="I441" s="248"/>
      <c r="J441" s="244"/>
      <c r="K441" s="244"/>
      <c r="L441" s="249"/>
      <c r="M441" s="250"/>
      <c r="N441" s="251"/>
      <c r="O441" s="251"/>
      <c r="P441" s="251"/>
      <c r="Q441" s="251"/>
      <c r="R441" s="251"/>
      <c r="S441" s="251"/>
      <c r="T441" s="25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3" t="s">
        <v>134</v>
      </c>
      <c r="AU441" s="253" t="s">
        <v>83</v>
      </c>
      <c r="AV441" s="14" t="s">
        <v>83</v>
      </c>
      <c r="AW441" s="14" t="s">
        <v>30</v>
      </c>
      <c r="AX441" s="14" t="s">
        <v>81</v>
      </c>
      <c r="AY441" s="253" t="s">
        <v>125</v>
      </c>
    </row>
    <row r="442" spans="1:65" s="2" customFormat="1" ht="14.4" customHeight="1">
      <c r="A442" s="39"/>
      <c r="B442" s="40"/>
      <c r="C442" s="219" t="s">
        <v>760</v>
      </c>
      <c r="D442" s="219" t="s">
        <v>127</v>
      </c>
      <c r="E442" s="220" t="s">
        <v>761</v>
      </c>
      <c r="F442" s="221" t="s">
        <v>762</v>
      </c>
      <c r="G442" s="222" t="s">
        <v>275</v>
      </c>
      <c r="H442" s="223">
        <v>24.192</v>
      </c>
      <c r="I442" s="224"/>
      <c r="J442" s="225">
        <f>ROUND(I442*H442,2)</f>
        <v>0</v>
      </c>
      <c r="K442" s="221" t="s">
        <v>131</v>
      </c>
      <c r="L442" s="45"/>
      <c r="M442" s="226" t="s">
        <v>1</v>
      </c>
      <c r="N442" s="227" t="s">
        <v>38</v>
      </c>
      <c r="O442" s="92"/>
      <c r="P442" s="228">
        <f>O442*H442</f>
        <v>0</v>
      </c>
      <c r="Q442" s="228">
        <v>0.12</v>
      </c>
      <c r="R442" s="228">
        <f>Q442*H442</f>
        <v>2.90304</v>
      </c>
      <c r="S442" s="228">
        <v>2.2</v>
      </c>
      <c r="T442" s="229">
        <f>S442*H442</f>
        <v>53.22240000000001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132</v>
      </c>
      <c r="AT442" s="230" t="s">
        <v>127</v>
      </c>
      <c r="AU442" s="230" t="s">
        <v>83</v>
      </c>
      <c r="AY442" s="18" t="s">
        <v>125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81</v>
      </c>
      <c r="BK442" s="231">
        <f>ROUND(I442*H442,2)</f>
        <v>0</v>
      </c>
      <c r="BL442" s="18" t="s">
        <v>132</v>
      </c>
      <c r="BM442" s="230" t="s">
        <v>763</v>
      </c>
    </row>
    <row r="443" spans="1:51" s="13" customFormat="1" ht="12">
      <c r="A443" s="13"/>
      <c r="B443" s="232"/>
      <c r="C443" s="233"/>
      <c r="D443" s="234" t="s">
        <v>134</v>
      </c>
      <c r="E443" s="235" t="s">
        <v>1</v>
      </c>
      <c r="F443" s="236" t="s">
        <v>764</v>
      </c>
      <c r="G443" s="233"/>
      <c r="H443" s="235" t="s">
        <v>1</v>
      </c>
      <c r="I443" s="237"/>
      <c r="J443" s="233"/>
      <c r="K443" s="233"/>
      <c r="L443" s="238"/>
      <c r="M443" s="239"/>
      <c r="N443" s="240"/>
      <c r="O443" s="240"/>
      <c r="P443" s="240"/>
      <c r="Q443" s="240"/>
      <c r="R443" s="240"/>
      <c r="S443" s="240"/>
      <c r="T443" s="24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2" t="s">
        <v>134</v>
      </c>
      <c r="AU443" s="242" t="s">
        <v>83</v>
      </c>
      <c r="AV443" s="13" t="s">
        <v>81</v>
      </c>
      <c r="AW443" s="13" t="s">
        <v>30</v>
      </c>
      <c r="AX443" s="13" t="s">
        <v>73</v>
      </c>
      <c r="AY443" s="242" t="s">
        <v>125</v>
      </c>
    </row>
    <row r="444" spans="1:51" s="14" customFormat="1" ht="12">
      <c r="A444" s="14"/>
      <c r="B444" s="243"/>
      <c r="C444" s="244"/>
      <c r="D444" s="234" t="s">
        <v>134</v>
      </c>
      <c r="E444" s="245" t="s">
        <v>1</v>
      </c>
      <c r="F444" s="246" t="s">
        <v>271</v>
      </c>
      <c r="G444" s="244"/>
      <c r="H444" s="247">
        <v>24.192</v>
      </c>
      <c r="I444" s="248"/>
      <c r="J444" s="244"/>
      <c r="K444" s="244"/>
      <c r="L444" s="249"/>
      <c r="M444" s="250"/>
      <c r="N444" s="251"/>
      <c r="O444" s="251"/>
      <c r="P444" s="251"/>
      <c r="Q444" s="251"/>
      <c r="R444" s="251"/>
      <c r="S444" s="251"/>
      <c r="T444" s="252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3" t="s">
        <v>134</v>
      </c>
      <c r="AU444" s="253" t="s">
        <v>83</v>
      </c>
      <c r="AV444" s="14" t="s">
        <v>83</v>
      </c>
      <c r="AW444" s="14" t="s">
        <v>30</v>
      </c>
      <c r="AX444" s="14" t="s">
        <v>81</v>
      </c>
      <c r="AY444" s="253" t="s">
        <v>125</v>
      </c>
    </row>
    <row r="445" spans="1:65" s="2" customFormat="1" ht="37.8" customHeight="1">
      <c r="A445" s="39"/>
      <c r="B445" s="40"/>
      <c r="C445" s="219" t="s">
        <v>765</v>
      </c>
      <c r="D445" s="219" t="s">
        <v>127</v>
      </c>
      <c r="E445" s="220" t="s">
        <v>766</v>
      </c>
      <c r="F445" s="221" t="s">
        <v>767</v>
      </c>
      <c r="G445" s="222" t="s">
        <v>146</v>
      </c>
      <c r="H445" s="223">
        <v>2.1</v>
      </c>
      <c r="I445" s="224"/>
      <c r="J445" s="225">
        <f>ROUND(I445*H445,2)</f>
        <v>0</v>
      </c>
      <c r="K445" s="221" t="s">
        <v>131</v>
      </c>
      <c r="L445" s="45"/>
      <c r="M445" s="226" t="s">
        <v>1</v>
      </c>
      <c r="N445" s="227" t="s">
        <v>38</v>
      </c>
      <c r="O445" s="92"/>
      <c r="P445" s="228">
        <f>O445*H445</f>
        <v>0</v>
      </c>
      <c r="Q445" s="228">
        <v>0.00363</v>
      </c>
      <c r="R445" s="228">
        <f>Q445*H445</f>
        <v>0.0076230000000000004</v>
      </c>
      <c r="S445" s="228">
        <v>0.196</v>
      </c>
      <c r="T445" s="229">
        <f>S445*H445</f>
        <v>0.4116</v>
      </c>
      <c r="U445" s="39"/>
      <c r="V445" s="39"/>
      <c r="W445" s="39"/>
      <c r="X445" s="39"/>
      <c r="Y445" s="39"/>
      <c r="Z445" s="39"/>
      <c r="AA445" s="39"/>
      <c r="AB445" s="39"/>
      <c r="AC445" s="39"/>
      <c r="AD445" s="39"/>
      <c r="AE445" s="39"/>
      <c r="AR445" s="230" t="s">
        <v>132</v>
      </c>
      <c r="AT445" s="230" t="s">
        <v>127</v>
      </c>
      <c r="AU445" s="230" t="s">
        <v>83</v>
      </c>
      <c r="AY445" s="18" t="s">
        <v>125</v>
      </c>
      <c r="BE445" s="231">
        <f>IF(N445="základní",J445,0)</f>
        <v>0</v>
      </c>
      <c r="BF445" s="231">
        <f>IF(N445="snížená",J445,0)</f>
        <v>0</v>
      </c>
      <c r="BG445" s="231">
        <f>IF(N445="zákl. přenesená",J445,0)</f>
        <v>0</v>
      </c>
      <c r="BH445" s="231">
        <f>IF(N445="sníž. přenesená",J445,0)</f>
        <v>0</v>
      </c>
      <c r="BI445" s="231">
        <f>IF(N445="nulová",J445,0)</f>
        <v>0</v>
      </c>
      <c r="BJ445" s="18" t="s">
        <v>81</v>
      </c>
      <c r="BK445" s="231">
        <f>ROUND(I445*H445,2)</f>
        <v>0</v>
      </c>
      <c r="BL445" s="18" t="s">
        <v>132</v>
      </c>
      <c r="BM445" s="230" t="s">
        <v>768</v>
      </c>
    </row>
    <row r="446" spans="1:51" s="13" customFormat="1" ht="12">
      <c r="A446" s="13"/>
      <c r="B446" s="232"/>
      <c r="C446" s="233"/>
      <c r="D446" s="234" t="s">
        <v>134</v>
      </c>
      <c r="E446" s="235" t="s">
        <v>1</v>
      </c>
      <c r="F446" s="236" t="s">
        <v>769</v>
      </c>
      <c r="G446" s="233"/>
      <c r="H446" s="235" t="s">
        <v>1</v>
      </c>
      <c r="I446" s="237"/>
      <c r="J446" s="233"/>
      <c r="K446" s="233"/>
      <c r="L446" s="238"/>
      <c r="M446" s="239"/>
      <c r="N446" s="240"/>
      <c r="O446" s="240"/>
      <c r="P446" s="240"/>
      <c r="Q446" s="240"/>
      <c r="R446" s="240"/>
      <c r="S446" s="240"/>
      <c r="T446" s="241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42" t="s">
        <v>134</v>
      </c>
      <c r="AU446" s="242" t="s">
        <v>83</v>
      </c>
      <c r="AV446" s="13" t="s">
        <v>81</v>
      </c>
      <c r="AW446" s="13" t="s">
        <v>30</v>
      </c>
      <c r="AX446" s="13" t="s">
        <v>73</v>
      </c>
      <c r="AY446" s="242" t="s">
        <v>125</v>
      </c>
    </row>
    <row r="447" spans="1:51" s="13" customFormat="1" ht="12">
      <c r="A447" s="13"/>
      <c r="B447" s="232"/>
      <c r="C447" s="233"/>
      <c r="D447" s="234" t="s">
        <v>134</v>
      </c>
      <c r="E447" s="235" t="s">
        <v>1</v>
      </c>
      <c r="F447" s="236" t="s">
        <v>770</v>
      </c>
      <c r="G447" s="233"/>
      <c r="H447" s="235" t="s">
        <v>1</v>
      </c>
      <c r="I447" s="237"/>
      <c r="J447" s="233"/>
      <c r="K447" s="233"/>
      <c r="L447" s="238"/>
      <c r="M447" s="239"/>
      <c r="N447" s="240"/>
      <c r="O447" s="240"/>
      <c r="P447" s="240"/>
      <c r="Q447" s="240"/>
      <c r="R447" s="240"/>
      <c r="S447" s="240"/>
      <c r="T447" s="241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T447" s="242" t="s">
        <v>134</v>
      </c>
      <c r="AU447" s="242" t="s">
        <v>83</v>
      </c>
      <c r="AV447" s="13" t="s">
        <v>81</v>
      </c>
      <c r="AW447" s="13" t="s">
        <v>30</v>
      </c>
      <c r="AX447" s="13" t="s">
        <v>73</v>
      </c>
      <c r="AY447" s="242" t="s">
        <v>125</v>
      </c>
    </row>
    <row r="448" spans="1:51" s="14" customFormat="1" ht="12">
      <c r="A448" s="14"/>
      <c r="B448" s="243"/>
      <c r="C448" s="244"/>
      <c r="D448" s="234" t="s">
        <v>134</v>
      </c>
      <c r="E448" s="245" t="s">
        <v>1</v>
      </c>
      <c r="F448" s="246" t="s">
        <v>681</v>
      </c>
      <c r="G448" s="244"/>
      <c r="H448" s="247">
        <v>2.1</v>
      </c>
      <c r="I448" s="248"/>
      <c r="J448" s="244"/>
      <c r="K448" s="244"/>
      <c r="L448" s="249"/>
      <c r="M448" s="250"/>
      <c r="N448" s="251"/>
      <c r="O448" s="251"/>
      <c r="P448" s="251"/>
      <c r="Q448" s="251"/>
      <c r="R448" s="251"/>
      <c r="S448" s="251"/>
      <c r="T448" s="252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3" t="s">
        <v>134</v>
      </c>
      <c r="AU448" s="253" t="s">
        <v>83</v>
      </c>
      <c r="AV448" s="14" t="s">
        <v>83</v>
      </c>
      <c r="AW448" s="14" t="s">
        <v>30</v>
      </c>
      <c r="AX448" s="14" t="s">
        <v>81</v>
      </c>
      <c r="AY448" s="253" t="s">
        <v>125</v>
      </c>
    </row>
    <row r="449" spans="1:65" s="2" customFormat="1" ht="24.15" customHeight="1">
      <c r="A449" s="39"/>
      <c r="B449" s="40"/>
      <c r="C449" s="219" t="s">
        <v>771</v>
      </c>
      <c r="D449" s="219" t="s">
        <v>127</v>
      </c>
      <c r="E449" s="220" t="s">
        <v>772</v>
      </c>
      <c r="F449" s="221" t="s">
        <v>773</v>
      </c>
      <c r="G449" s="222" t="s">
        <v>511</v>
      </c>
      <c r="H449" s="223">
        <v>1</v>
      </c>
      <c r="I449" s="224"/>
      <c r="J449" s="225">
        <f>ROUND(I449*H449,2)</f>
        <v>0</v>
      </c>
      <c r="K449" s="221" t="s">
        <v>1</v>
      </c>
      <c r="L449" s="45"/>
      <c r="M449" s="226" t="s">
        <v>1</v>
      </c>
      <c r="N449" s="227" t="s">
        <v>38</v>
      </c>
      <c r="O449" s="92"/>
      <c r="P449" s="228">
        <f>O449*H449</f>
        <v>0</v>
      </c>
      <c r="Q449" s="228">
        <v>0</v>
      </c>
      <c r="R449" s="228">
        <f>Q449*H449</f>
        <v>0</v>
      </c>
      <c r="S449" s="228">
        <v>0</v>
      </c>
      <c r="T449" s="229">
        <f>S449*H449</f>
        <v>0</v>
      </c>
      <c r="U449" s="39"/>
      <c r="V449" s="39"/>
      <c r="W449" s="39"/>
      <c r="X449" s="39"/>
      <c r="Y449" s="39"/>
      <c r="Z449" s="39"/>
      <c r="AA449" s="39"/>
      <c r="AB449" s="39"/>
      <c r="AC449" s="39"/>
      <c r="AD449" s="39"/>
      <c r="AE449" s="39"/>
      <c r="AR449" s="230" t="s">
        <v>132</v>
      </c>
      <c r="AT449" s="230" t="s">
        <v>127</v>
      </c>
      <c r="AU449" s="230" t="s">
        <v>83</v>
      </c>
      <c r="AY449" s="18" t="s">
        <v>125</v>
      </c>
      <c r="BE449" s="231">
        <f>IF(N449="základní",J449,0)</f>
        <v>0</v>
      </c>
      <c r="BF449" s="231">
        <f>IF(N449="snížená",J449,0)</f>
        <v>0</v>
      </c>
      <c r="BG449" s="231">
        <f>IF(N449="zákl. přenesená",J449,0)</f>
        <v>0</v>
      </c>
      <c r="BH449" s="231">
        <f>IF(N449="sníž. přenesená",J449,0)</f>
        <v>0</v>
      </c>
      <c r="BI449" s="231">
        <f>IF(N449="nulová",J449,0)</f>
        <v>0</v>
      </c>
      <c r="BJ449" s="18" t="s">
        <v>81</v>
      </c>
      <c r="BK449" s="231">
        <f>ROUND(I449*H449,2)</f>
        <v>0</v>
      </c>
      <c r="BL449" s="18" t="s">
        <v>132</v>
      </c>
      <c r="BM449" s="230" t="s">
        <v>774</v>
      </c>
    </row>
    <row r="450" spans="1:51" s="13" customFormat="1" ht="12">
      <c r="A450" s="13"/>
      <c r="B450" s="232"/>
      <c r="C450" s="233"/>
      <c r="D450" s="234" t="s">
        <v>134</v>
      </c>
      <c r="E450" s="235" t="s">
        <v>1</v>
      </c>
      <c r="F450" s="236" t="s">
        <v>769</v>
      </c>
      <c r="G450" s="233"/>
      <c r="H450" s="235" t="s">
        <v>1</v>
      </c>
      <c r="I450" s="237"/>
      <c r="J450" s="233"/>
      <c r="K450" s="233"/>
      <c r="L450" s="238"/>
      <c r="M450" s="239"/>
      <c r="N450" s="240"/>
      <c r="O450" s="240"/>
      <c r="P450" s="240"/>
      <c r="Q450" s="240"/>
      <c r="R450" s="240"/>
      <c r="S450" s="240"/>
      <c r="T450" s="241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42" t="s">
        <v>134</v>
      </c>
      <c r="AU450" s="242" t="s">
        <v>83</v>
      </c>
      <c r="AV450" s="13" t="s">
        <v>81</v>
      </c>
      <c r="AW450" s="13" t="s">
        <v>30</v>
      </c>
      <c r="AX450" s="13" t="s">
        <v>73</v>
      </c>
      <c r="AY450" s="242" t="s">
        <v>125</v>
      </c>
    </row>
    <row r="451" spans="1:51" s="14" customFormat="1" ht="12">
      <c r="A451" s="14"/>
      <c r="B451" s="243"/>
      <c r="C451" s="244"/>
      <c r="D451" s="234" t="s">
        <v>134</v>
      </c>
      <c r="E451" s="245" t="s">
        <v>1</v>
      </c>
      <c r="F451" s="246" t="s">
        <v>81</v>
      </c>
      <c r="G451" s="244"/>
      <c r="H451" s="247">
        <v>1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3" t="s">
        <v>134</v>
      </c>
      <c r="AU451" s="253" t="s">
        <v>83</v>
      </c>
      <c r="AV451" s="14" t="s">
        <v>83</v>
      </c>
      <c r="AW451" s="14" t="s">
        <v>30</v>
      </c>
      <c r="AX451" s="14" t="s">
        <v>81</v>
      </c>
      <c r="AY451" s="253" t="s">
        <v>125</v>
      </c>
    </row>
    <row r="452" spans="1:63" s="12" customFormat="1" ht="22.8" customHeight="1">
      <c r="A452" s="12"/>
      <c r="B452" s="203"/>
      <c r="C452" s="204"/>
      <c r="D452" s="205" t="s">
        <v>72</v>
      </c>
      <c r="E452" s="217" t="s">
        <v>775</v>
      </c>
      <c r="F452" s="217" t="s">
        <v>776</v>
      </c>
      <c r="G452" s="204"/>
      <c r="H452" s="204"/>
      <c r="I452" s="207"/>
      <c r="J452" s="218">
        <f>BK452</f>
        <v>0</v>
      </c>
      <c r="K452" s="204"/>
      <c r="L452" s="209"/>
      <c r="M452" s="210"/>
      <c r="N452" s="211"/>
      <c r="O452" s="211"/>
      <c r="P452" s="212">
        <f>SUM(P453:P469)</f>
        <v>0</v>
      </c>
      <c r="Q452" s="211"/>
      <c r="R452" s="212">
        <f>SUM(R453:R469)</f>
        <v>0</v>
      </c>
      <c r="S452" s="211"/>
      <c r="T452" s="213">
        <f>SUM(T453:T469)</f>
        <v>0</v>
      </c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R452" s="214" t="s">
        <v>81</v>
      </c>
      <c r="AT452" s="215" t="s">
        <v>72</v>
      </c>
      <c r="AU452" s="215" t="s">
        <v>81</v>
      </c>
      <c r="AY452" s="214" t="s">
        <v>125</v>
      </c>
      <c r="BK452" s="216">
        <f>SUM(BK453:BK469)</f>
        <v>0</v>
      </c>
    </row>
    <row r="453" spans="1:65" s="2" customFormat="1" ht="37.8" customHeight="1">
      <c r="A453" s="39"/>
      <c r="B453" s="40"/>
      <c r="C453" s="219" t="s">
        <v>777</v>
      </c>
      <c r="D453" s="219" t="s">
        <v>127</v>
      </c>
      <c r="E453" s="220" t="s">
        <v>778</v>
      </c>
      <c r="F453" s="221" t="s">
        <v>779</v>
      </c>
      <c r="G453" s="222" t="s">
        <v>272</v>
      </c>
      <c r="H453" s="223">
        <v>24.192</v>
      </c>
      <c r="I453" s="224"/>
      <c r="J453" s="225">
        <f>ROUND(I453*H453,2)</f>
        <v>0</v>
      </c>
      <c r="K453" s="221" t="s">
        <v>131</v>
      </c>
      <c r="L453" s="45"/>
      <c r="M453" s="226" t="s">
        <v>1</v>
      </c>
      <c r="N453" s="227" t="s">
        <v>38</v>
      </c>
      <c r="O453" s="92"/>
      <c r="P453" s="228">
        <f>O453*H453</f>
        <v>0</v>
      </c>
      <c r="Q453" s="228">
        <v>0</v>
      </c>
      <c r="R453" s="228">
        <f>Q453*H453</f>
        <v>0</v>
      </c>
      <c r="S453" s="228">
        <v>0</v>
      </c>
      <c r="T453" s="229">
        <f>S453*H453</f>
        <v>0</v>
      </c>
      <c r="U453" s="39"/>
      <c r="V453" s="39"/>
      <c r="W453" s="39"/>
      <c r="X453" s="39"/>
      <c r="Y453" s="39"/>
      <c r="Z453" s="39"/>
      <c r="AA453" s="39"/>
      <c r="AB453" s="39"/>
      <c r="AC453" s="39"/>
      <c r="AD453" s="39"/>
      <c r="AE453" s="39"/>
      <c r="AR453" s="230" t="s">
        <v>132</v>
      </c>
      <c r="AT453" s="230" t="s">
        <v>127</v>
      </c>
      <c r="AU453" s="230" t="s">
        <v>83</v>
      </c>
      <c r="AY453" s="18" t="s">
        <v>125</v>
      </c>
      <c r="BE453" s="231">
        <f>IF(N453="základní",J453,0)</f>
        <v>0</v>
      </c>
      <c r="BF453" s="231">
        <f>IF(N453="snížená",J453,0)</f>
        <v>0</v>
      </c>
      <c r="BG453" s="231">
        <f>IF(N453="zákl. přenesená",J453,0)</f>
        <v>0</v>
      </c>
      <c r="BH453" s="231">
        <f>IF(N453="sníž. přenesená",J453,0)</f>
        <v>0</v>
      </c>
      <c r="BI453" s="231">
        <f>IF(N453="nulová",J453,0)</f>
        <v>0</v>
      </c>
      <c r="BJ453" s="18" t="s">
        <v>81</v>
      </c>
      <c r="BK453" s="231">
        <f>ROUND(I453*H453,2)</f>
        <v>0</v>
      </c>
      <c r="BL453" s="18" t="s">
        <v>132</v>
      </c>
      <c r="BM453" s="230" t="s">
        <v>780</v>
      </c>
    </row>
    <row r="454" spans="1:51" s="13" customFormat="1" ht="12">
      <c r="A454" s="13"/>
      <c r="B454" s="232"/>
      <c r="C454" s="233"/>
      <c r="D454" s="234" t="s">
        <v>134</v>
      </c>
      <c r="E454" s="235" t="s">
        <v>1</v>
      </c>
      <c r="F454" s="236" t="s">
        <v>781</v>
      </c>
      <c r="G454" s="233"/>
      <c r="H454" s="235" t="s">
        <v>1</v>
      </c>
      <c r="I454" s="237"/>
      <c r="J454" s="233"/>
      <c r="K454" s="233"/>
      <c r="L454" s="238"/>
      <c r="M454" s="239"/>
      <c r="N454" s="240"/>
      <c r="O454" s="240"/>
      <c r="P454" s="240"/>
      <c r="Q454" s="240"/>
      <c r="R454" s="240"/>
      <c r="S454" s="240"/>
      <c r="T454" s="241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42" t="s">
        <v>134</v>
      </c>
      <c r="AU454" s="242" t="s">
        <v>83</v>
      </c>
      <c r="AV454" s="13" t="s">
        <v>81</v>
      </c>
      <c r="AW454" s="13" t="s">
        <v>30</v>
      </c>
      <c r="AX454" s="13" t="s">
        <v>73</v>
      </c>
      <c r="AY454" s="242" t="s">
        <v>125</v>
      </c>
    </row>
    <row r="455" spans="1:51" s="14" customFormat="1" ht="12">
      <c r="A455" s="14"/>
      <c r="B455" s="243"/>
      <c r="C455" s="244"/>
      <c r="D455" s="234" t="s">
        <v>134</v>
      </c>
      <c r="E455" s="245" t="s">
        <v>271</v>
      </c>
      <c r="F455" s="246" t="s">
        <v>782</v>
      </c>
      <c r="G455" s="244"/>
      <c r="H455" s="247">
        <v>24.192</v>
      </c>
      <c r="I455" s="248"/>
      <c r="J455" s="244"/>
      <c r="K455" s="244"/>
      <c r="L455" s="249"/>
      <c r="M455" s="250"/>
      <c r="N455" s="251"/>
      <c r="O455" s="251"/>
      <c r="P455" s="251"/>
      <c r="Q455" s="251"/>
      <c r="R455" s="251"/>
      <c r="S455" s="251"/>
      <c r="T455" s="252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53" t="s">
        <v>134</v>
      </c>
      <c r="AU455" s="253" t="s">
        <v>83</v>
      </c>
      <c r="AV455" s="14" t="s">
        <v>83</v>
      </c>
      <c r="AW455" s="14" t="s">
        <v>30</v>
      </c>
      <c r="AX455" s="14" t="s">
        <v>81</v>
      </c>
      <c r="AY455" s="253" t="s">
        <v>125</v>
      </c>
    </row>
    <row r="456" spans="1:65" s="2" customFormat="1" ht="37.8" customHeight="1">
      <c r="A456" s="39"/>
      <c r="B456" s="40"/>
      <c r="C456" s="219" t="s">
        <v>783</v>
      </c>
      <c r="D456" s="219" t="s">
        <v>127</v>
      </c>
      <c r="E456" s="220" t="s">
        <v>784</v>
      </c>
      <c r="F456" s="221" t="s">
        <v>785</v>
      </c>
      <c r="G456" s="222" t="s">
        <v>272</v>
      </c>
      <c r="H456" s="223">
        <v>24.192</v>
      </c>
      <c r="I456" s="224"/>
      <c r="J456" s="225">
        <f>ROUND(I456*H456,2)</f>
        <v>0</v>
      </c>
      <c r="K456" s="221" t="s">
        <v>131</v>
      </c>
      <c r="L456" s="45"/>
      <c r="M456" s="226" t="s">
        <v>1</v>
      </c>
      <c r="N456" s="227" t="s">
        <v>38</v>
      </c>
      <c r="O456" s="92"/>
      <c r="P456" s="228">
        <f>O456*H456</f>
        <v>0</v>
      </c>
      <c r="Q456" s="228">
        <v>0</v>
      </c>
      <c r="R456" s="228">
        <f>Q456*H456</f>
        <v>0</v>
      </c>
      <c r="S456" s="228">
        <v>0</v>
      </c>
      <c r="T456" s="229">
        <f>S456*H456</f>
        <v>0</v>
      </c>
      <c r="U456" s="39"/>
      <c r="V456" s="39"/>
      <c r="W456" s="39"/>
      <c r="X456" s="39"/>
      <c r="Y456" s="39"/>
      <c r="Z456" s="39"/>
      <c r="AA456" s="39"/>
      <c r="AB456" s="39"/>
      <c r="AC456" s="39"/>
      <c r="AD456" s="39"/>
      <c r="AE456" s="39"/>
      <c r="AR456" s="230" t="s">
        <v>132</v>
      </c>
      <c r="AT456" s="230" t="s">
        <v>127</v>
      </c>
      <c r="AU456" s="230" t="s">
        <v>83</v>
      </c>
      <c r="AY456" s="18" t="s">
        <v>125</v>
      </c>
      <c r="BE456" s="231">
        <f>IF(N456="základní",J456,0)</f>
        <v>0</v>
      </c>
      <c r="BF456" s="231">
        <f>IF(N456="snížená",J456,0)</f>
        <v>0</v>
      </c>
      <c r="BG456" s="231">
        <f>IF(N456="zákl. přenesená",J456,0)</f>
        <v>0</v>
      </c>
      <c r="BH456" s="231">
        <f>IF(N456="sníž. přenesená",J456,0)</f>
        <v>0</v>
      </c>
      <c r="BI456" s="231">
        <f>IF(N456="nulová",J456,0)</f>
        <v>0</v>
      </c>
      <c r="BJ456" s="18" t="s">
        <v>81</v>
      </c>
      <c r="BK456" s="231">
        <f>ROUND(I456*H456,2)</f>
        <v>0</v>
      </c>
      <c r="BL456" s="18" t="s">
        <v>132</v>
      </c>
      <c r="BM456" s="230" t="s">
        <v>786</v>
      </c>
    </row>
    <row r="457" spans="1:51" s="14" customFormat="1" ht="12">
      <c r="A457" s="14"/>
      <c r="B457" s="243"/>
      <c r="C457" s="244"/>
      <c r="D457" s="234" t="s">
        <v>134</v>
      </c>
      <c r="E457" s="245" t="s">
        <v>1</v>
      </c>
      <c r="F457" s="246" t="s">
        <v>271</v>
      </c>
      <c r="G457" s="244"/>
      <c r="H457" s="247">
        <v>24.192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3" t="s">
        <v>134</v>
      </c>
      <c r="AU457" s="253" t="s">
        <v>83</v>
      </c>
      <c r="AV457" s="14" t="s">
        <v>83</v>
      </c>
      <c r="AW457" s="14" t="s">
        <v>30</v>
      </c>
      <c r="AX457" s="14" t="s">
        <v>81</v>
      </c>
      <c r="AY457" s="253" t="s">
        <v>125</v>
      </c>
    </row>
    <row r="458" spans="1:65" s="2" customFormat="1" ht="37.8" customHeight="1">
      <c r="A458" s="39"/>
      <c r="B458" s="40"/>
      <c r="C458" s="219" t="s">
        <v>787</v>
      </c>
      <c r="D458" s="219" t="s">
        <v>127</v>
      </c>
      <c r="E458" s="220" t="s">
        <v>788</v>
      </c>
      <c r="F458" s="221" t="s">
        <v>789</v>
      </c>
      <c r="G458" s="222" t="s">
        <v>272</v>
      </c>
      <c r="H458" s="223">
        <v>44.392</v>
      </c>
      <c r="I458" s="224"/>
      <c r="J458" s="225">
        <f>ROUND(I458*H458,2)</f>
        <v>0</v>
      </c>
      <c r="K458" s="221" t="s">
        <v>131</v>
      </c>
      <c r="L458" s="45"/>
      <c r="M458" s="226" t="s">
        <v>1</v>
      </c>
      <c r="N458" s="227" t="s">
        <v>38</v>
      </c>
      <c r="O458" s="92"/>
      <c r="P458" s="228">
        <f>O458*H458</f>
        <v>0</v>
      </c>
      <c r="Q458" s="228">
        <v>0</v>
      </c>
      <c r="R458" s="228">
        <f>Q458*H458</f>
        <v>0</v>
      </c>
      <c r="S458" s="228">
        <v>0</v>
      </c>
      <c r="T458" s="229">
        <f>S458*H458</f>
        <v>0</v>
      </c>
      <c r="U458" s="39"/>
      <c r="V458" s="39"/>
      <c r="W458" s="39"/>
      <c r="X458" s="39"/>
      <c r="Y458" s="39"/>
      <c r="Z458" s="39"/>
      <c r="AA458" s="39"/>
      <c r="AB458" s="39"/>
      <c r="AC458" s="39"/>
      <c r="AD458" s="39"/>
      <c r="AE458" s="39"/>
      <c r="AR458" s="230" t="s">
        <v>132</v>
      </c>
      <c r="AT458" s="230" t="s">
        <v>127</v>
      </c>
      <c r="AU458" s="230" t="s">
        <v>83</v>
      </c>
      <c r="AY458" s="18" t="s">
        <v>125</v>
      </c>
      <c r="BE458" s="231">
        <f>IF(N458="základní",J458,0)</f>
        <v>0</v>
      </c>
      <c r="BF458" s="231">
        <f>IF(N458="snížená",J458,0)</f>
        <v>0</v>
      </c>
      <c r="BG458" s="231">
        <f>IF(N458="zákl. přenesená",J458,0)</f>
        <v>0</v>
      </c>
      <c r="BH458" s="231">
        <f>IF(N458="sníž. přenesená",J458,0)</f>
        <v>0</v>
      </c>
      <c r="BI458" s="231">
        <f>IF(N458="nulová",J458,0)</f>
        <v>0</v>
      </c>
      <c r="BJ458" s="18" t="s">
        <v>81</v>
      </c>
      <c r="BK458" s="231">
        <f>ROUND(I458*H458,2)</f>
        <v>0</v>
      </c>
      <c r="BL458" s="18" t="s">
        <v>132</v>
      </c>
      <c r="BM458" s="230" t="s">
        <v>790</v>
      </c>
    </row>
    <row r="459" spans="1:51" s="14" customFormat="1" ht="12">
      <c r="A459" s="14"/>
      <c r="B459" s="243"/>
      <c r="C459" s="244"/>
      <c r="D459" s="234" t="s">
        <v>134</v>
      </c>
      <c r="E459" s="245" t="s">
        <v>1</v>
      </c>
      <c r="F459" s="246" t="s">
        <v>791</v>
      </c>
      <c r="G459" s="244"/>
      <c r="H459" s="247">
        <v>20.2</v>
      </c>
      <c r="I459" s="248"/>
      <c r="J459" s="244"/>
      <c r="K459" s="244"/>
      <c r="L459" s="249"/>
      <c r="M459" s="250"/>
      <c r="N459" s="251"/>
      <c r="O459" s="251"/>
      <c r="P459" s="251"/>
      <c r="Q459" s="251"/>
      <c r="R459" s="251"/>
      <c r="S459" s="251"/>
      <c r="T459" s="25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3" t="s">
        <v>134</v>
      </c>
      <c r="AU459" s="253" t="s">
        <v>83</v>
      </c>
      <c r="AV459" s="14" t="s">
        <v>83</v>
      </c>
      <c r="AW459" s="14" t="s">
        <v>30</v>
      </c>
      <c r="AX459" s="14" t="s">
        <v>73</v>
      </c>
      <c r="AY459" s="253" t="s">
        <v>125</v>
      </c>
    </row>
    <row r="460" spans="1:51" s="14" customFormat="1" ht="12">
      <c r="A460" s="14"/>
      <c r="B460" s="243"/>
      <c r="C460" s="244"/>
      <c r="D460" s="234" t="s">
        <v>134</v>
      </c>
      <c r="E460" s="245" t="s">
        <v>1</v>
      </c>
      <c r="F460" s="246" t="s">
        <v>271</v>
      </c>
      <c r="G460" s="244"/>
      <c r="H460" s="247">
        <v>24.192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3" t="s">
        <v>134</v>
      </c>
      <c r="AU460" s="253" t="s">
        <v>83</v>
      </c>
      <c r="AV460" s="14" t="s">
        <v>83</v>
      </c>
      <c r="AW460" s="14" t="s">
        <v>30</v>
      </c>
      <c r="AX460" s="14" t="s">
        <v>73</v>
      </c>
      <c r="AY460" s="253" t="s">
        <v>125</v>
      </c>
    </row>
    <row r="461" spans="1:51" s="15" customFormat="1" ht="12">
      <c r="A461" s="15"/>
      <c r="B461" s="254"/>
      <c r="C461" s="255"/>
      <c r="D461" s="234" t="s">
        <v>134</v>
      </c>
      <c r="E461" s="256" t="s">
        <v>1</v>
      </c>
      <c r="F461" s="257" t="s">
        <v>235</v>
      </c>
      <c r="G461" s="255"/>
      <c r="H461" s="258">
        <v>44.392</v>
      </c>
      <c r="I461" s="259"/>
      <c r="J461" s="255"/>
      <c r="K461" s="255"/>
      <c r="L461" s="260"/>
      <c r="M461" s="261"/>
      <c r="N461" s="262"/>
      <c r="O461" s="262"/>
      <c r="P461" s="262"/>
      <c r="Q461" s="262"/>
      <c r="R461" s="262"/>
      <c r="S461" s="262"/>
      <c r="T461" s="263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4" t="s">
        <v>134</v>
      </c>
      <c r="AU461" s="264" t="s">
        <v>83</v>
      </c>
      <c r="AV461" s="15" t="s">
        <v>132</v>
      </c>
      <c r="AW461" s="15" t="s">
        <v>30</v>
      </c>
      <c r="AX461" s="15" t="s">
        <v>81</v>
      </c>
      <c r="AY461" s="264" t="s">
        <v>125</v>
      </c>
    </row>
    <row r="462" spans="1:65" s="2" customFormat="1" ht="37.8" customHeight="1">
      <c r="A462" s="39"/>
      <c r="B462" s="40"/>
      <c r="C462" s="219" t="s">
        <v>792</v>
      </c>
      <c r="D462" s="219" t="s">
        <v>127</v>
      </c>
      <c r="E462" s="220" t="s">
        <v>793</v>
      </c>
      <c r="F462" s="221" t="s">
        <v>794</v>
      </c>
      <c r="G462" s="222" t="s">
        <v>272</v>
      </c>
      <c r="H462" s="223">
        <v>1331.76</v>
      </c>
      <c r="I462" s="224"/>
      <c r="J462" s="225">
        <f>ROUND(I462*H462,2)</f>
        <v>0</v>
      </c>
      <c r="K462" s="221" t="s">
        <v>131</v>
      </c>
      <c r="L462" s="45"/>
      <c r="M462" s="226" t="s">
        <v>1</v>
      </c>
      <c r="N462" s="227" t="s">
        <v>38</v>
      </c>
      <c r="O462" s="92"/>
      <c r="P462" s="228">
        <f>O462*H462</f>
        <v>0</v>
      </c>
      <c r="Q462" s="228">
        <v>0</v>
      </c>
      <c r="R462" s="228">
        <f>Q462*H462</f>
        <v>0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132</v>
      </c>
      <c r="AT462" s="230" t="s">
        <v>127</v>
      </c>
      <c r="AU462" s="230" t="s">
        <v>83</v>
      </c>
      <c r="AY462" s="18" t="s">
        <v>125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81</v>
      </c>
      <c r="BK462" s="231">
        <f>ROUND(I462*H462,2)</f>
        <v>0</v>
      </c>
      <c r="BL462" s="18" t="s">
        <v>132</v>
      </c>
      <c r="BM462" s="230" t="s">
        <v>795</v>
      </c>
    </row>
    <row r="463" spans="1:51" s="13" customFormat="1" ht="12">
      <c r="A463" s="13"/>
      <c r="B463" s="232"/>
      <c r="C463" s="233"/>
      <c r="D463" s="234" t="s">
        <v>134</v>
      </c>
      <c r="E463" s="235" t="s">
        <v>1</v>
      </c>
      <c r="F463" s="236" t="s">
        <v>796</v>
      </c>
      <c r="G463" s="233"/>
      <c r="H463" s="235" t="s">
        <v>1</v>
      </c>
      <c r="I463" s="237"/>
      <c r="J463" s="233"/>
      <c r="K463" s="233"/>
      <c r="L463" s="238"/>
      <c r="M463" s="239"/>
      <c r="N463" s="240"/>
      <c r="O463" s="240"/>
      <c r="P463" s="240"/>
      <c r="Q463" s="240"/>
      <c r="R463" s="240"/>
      <c r="S463" s="240"/>
      <c r="T463" s="24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2" t="s">
        <v>134</v>
      </c>
      <c r="AU463" s="242" t="s">
        <v>83</v>
      </c>
      <c r="AV463" s="13" t="s">
        <v>81</v>
      </c>
      <c r="AW463" s="13" t="s">
        <v>30</v>
      </c>
      <c r="AX463" s="13" t="s">
        <v>73</v>
      </c>
      <c r="AY463" s="242" t="s">
        <v>125</v>
      </c>
    </row>
    <row r="464" spans="1:51" s="14" customFormat="1" ht="12">
      <c r="A464" s="14"/>
      <c r="B464" s="243"/>
      <c r="C464" s="244"/>
      <c r="D464" s="234" t="s">
        <v>134</v>
      </c>
      <c r="E464" s="245" t="s">
        <v>1</v>
      </c>
      <c r="F464" s="246" t="s">
        <v>791</v>
      </c>
      <c r="G464" s="244"/>
      <c r="H464" s="247">
        <v>20.2</v>
      </c>
      <c r="I464" s="248"/>
      <c r="J464" s="244"/>
      <c r="K464" s="244"/>
      <c r="L464" s="249"/>
      <c r="M464" s="250"/>
      <c r="N464" s="251"/>
      <c r="O464" s="251"/>
      <c r="P464" s="251"/>
      <c r="Q464" s="251"/>
      <c r="R464" s="251"/>
      <c r="S464" s="251"/>
      <c r="T464" s="25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3" t="s">
        <v>134</v>
      </c>
      <c r="AU464" s="253" t="s">
        <v>83</v>
      </c>
      <c r="AV464" s="14" t="s">
        <v>83</v>
      </c>
      <c r="AW464" s="14" t="s">
        <v>30</v>
      </c>
      <c r="AX464" s="14" t="s">
        <v>73</v>
      </c>
      <c r="AY464" s="253" t="s">
        <v>125</v>
      </c>
    </row>
    <row r="465" spans="1:51" s="14" customFormat="1" ht="12">
      <c r="A465" s="14"/>
      <c r="B465" s="243"/>
      <c r="C465" s="244"/>
      <c r="D465" s="234" t="s">
        <v>134</v>
      </c>
      <c r="E465" s="245" t="s">
        <v>1</v>
      </c>
      <c r="F465" s="246" t="s">
        <v>271</v>
      </c>
      <c r="G465" s="244"/>
      <c r="H465" s="247">
        <v>24.192</v>
      </c>
      <c r="I465" s="248"/>
      <c r="J465" s="244"/>
      <c r="K465" s="244"/>
      <c r="L465" s="249"/>
      <c r="M465" s="250"/>
      <c r="N465" s="251"/>
      <c r="O465" s="251"/>
      <c r="P465" s="251"/>
      <c r="Q465" s="251"/>
      <c r="R465" s="251"/>
      <c r="S465" s="251"/>
      <c r="T465" s="252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3" t="s">
        <v>134</v>
      </c>
      <c r="AU465" s="253" t="s">
        <v>83</v>
      </c>
      <c r="AV465" s="14" t="s">
        <v>83</v>
      </c>
      <c r="AW465" s="14" t="s">
        <v>30</v>
      </c>
      <c r="AX465" s="14" t="s">
        <v>73</v>
      </c>
      <c r="AY465" s="253" t="s">
        <v>125</v>
      </c>
    </row>
    <row r="466" spans="1:51" s="15" customFormat="1" ht="12">
      <c r="A466" s="15"/>
      <c r="B466" s="254"/>
      <c r="C466" s="255"/>
      <c r="D466" s="234" t="s">
        <v>134</v>
      </c>
      <c r="E466" s="256" t="s">
        <v>1</v>
      </c>
      <c r="F466" s="257" t="s">
        <v>235</v>
      </c>
      <c r="G466" s="255"/>
      <c r="H466" s="258">
        <v>44.392</v>
      </c>
      <c r="I466" s="259"/>
      <c r="J466" s="255"/>
      <c r="K466" s="255"/>
      <c r="L466" s="260"/>
      <c r="M466" s="261"/>
      <c r="N466" s="262"/>
      <c r="O466" s="262"/>
      <c r="P466" s="262"/>
      <c r="Q466" s="262"/>
      <c r="R466" s="262"/>
      <c r="S466" s="262"/>
      <c r="T466" s="263"/>
      <c r="U466" s="15"/>
      <c r="V466" s="15"/>
      <c r="W466" s="15"/>
      <c r="X466" s="15"/>
      <c r="Y466" s="15"/>
      <c r="Z466" s="15"/>
      <c r="AA466" s="15"/>
      <c r="AB466" s="15"/>
      <c r="AC466" s="15"/>
      <c r="AD466" s="15"/>
      <c r="AE466" s="15"/>
      <c r="AT466" s="264" t="s">
        <v>134</v>
      </c>
      <c r="AU466" s="264" t="s">
        <v>83</v>
      </c>
      <c r="AV466" s="15" t="s">
        <v>132</v>
      </c>
      <c r="AW466" s="15" t="s">
        <v>30</v>
      </c>
      <c r="AX466" s="15" t="s">
        <v>81</v>
      </c>
      <c r="AY466" s="264" t="s">
        <v>125</v>
      </c>
    </row>
    <row r="467" spans="1:51" s="14" customFormat="1" ht="12">
      <c r="A467" s="14"/>
      <c r="B467" s="243"/>
      <c r="C467" s="244"/>
      <c r="D467" s="234" t="s">
        <v>134</v>
      </c>
      <c r="E467" s="244"/>
      <c r="F467" s="246" t="s">
        <v>797</v>
      </c>
      <c r="G467" s="244"/>
      <c r="H467" s="247">
        <v>1331.76</v>
      </c>
      <c r="I467" s="248"/>
      <c r="J467" s="244"/>
      <c r="K467" s="244"/>
      <c r="L467" s="249"/>
      <c r="M467" s="250"/>
      <c r="N467" s="251"/>
      <c r="O467" s="251"/>
      <c r="P467" s="251"/>
      <c r="Q467" s="251"/>
      <c r="R467" s="251"/>
      <c r="S467" s="251"/>
      <c r="T467" s="252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3" t="s">
        <v>134</v>
      </c>
      <c r="AU467" s="253" t="s">
        <v>83</v>
      </c>
      <c r="AV467" s="14" t="s">
        <v>83</v>
      </c>
      <c r="AW467" s="14" t="s">
        <v>4</v>
      </c>
      <c r="AX467" s="14" t="s">
        <v>81</v>
      </c>
      <c r="AY467" s="253" t="s">
        <v>125</v>
      </c>
    </row>
    <row r="468" spans="1:65" s="2" customFormat="1" ht="37.8" customHeight="1">
      <c r="A468" s="39"/>
      <c r="B468" s="40"/>
      <c r="C468" s="219" t="s">
        <v>798</v>
      </c>
      <c r="D468" s="219" t="s">
        <v>127</v>
      </c>
      <c r="E468" s="220" t="s">
        <v>799</v>
      </c>
      <c r="F468" s="221" t="s">
        <v>800</v>
      </c>
      <c r="G468" s="222" t="s">
        <v>272</v>
      </c>
      <c r="H468" s="223">
        <v>20.2</v>
      </c>
      <c r="I468" s="224"/>
      <c r="J468" s="225">
        <f>ROUND(I468*H468,2)</f>
        <v>0</v>
      </c>
      <c r="K468" s="221" t="s">
        <v>131</v>
      </c>
      <c r="L468" s="45"/>
      <c r="M468" s="226" t="s">
        <v>1</v>
      </c>
      <c r="N468" s="227" t="s">
        <v>38</v>
      </c>
      <c r="O468" s="92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132</v>
      </c>
      <c r="AT468" s="230" t="s">
        <v>127</v>
      </c>
      <c r="AU468" s="230" t="s">
        <v>83</v>
      </c>
      <c r="AY468" s="18" t="s">
        <v>125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81</v>
      </c>
      <c r="BK468" s="231">
        <f>ROUND(I468*H468,2)</f>
        <v>0</v>
      </c>
      <c r="BL468" s="18" t="s">
        <v>132</v>
      </c>
      <c r="BM468" s="230" t="s">
        <v>801</v>
      </c>
    </row>
    <row r="469" spans="1:51" s="14" customFormat="1" ht="12">
      <c r="A469" s="14"/>
      <c r="B469" s="243"/>
      <c r="C469" s="244"/>
      <c r="D469" s="234" t="s">
        <v>134</v>
      </c>
      <c r="E469" s="245" t="s">
        <v>1</v>
      </c>
      <c r="F469" s="246" t="s">
        <v>791</v>
      </c>
      <c r="G469" s="244"/>
      <c r="H469" s="247">
        <v>20.2</v>
      </c>
      <c r="I469" s="248"/>
      <c r="J469" s="244"/>
      <c r="K469" s="244"/>
      <c r="L469" s="249"/>
      <c r="M469" s="250"/>
      <c r="N469" s="251"/>
      <c r="O469" s="251"/>
      <c r="P469" s="251"/>
      <c r="Q469" s="251"/>
      <c r="R469" s="251"/>
      <c r="S469" s="251"/>
      <c r="T469" s="252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3" t="s">
        <v>134</v>
      </c>
      <c r="AU469" s="253" t="s">
        <v>83</v>
      </c>
      <c r="AV469" s="14" t="s">
        <v>83</v>
      </c>
      <c r="AW469" s="14" t="s">
        <v>30</v>
      </c>
      <c r="AX469" s="14" t="s">
        <v>81</v>
      </c>
      <c r="AY469" s="253" t="s">
        <v>125</v>
      </c>
    </row>
    <row r="470" spans="1:63" s="12" customFormat="1" ht="22.8" customHeight="1">
      <c r="A470" s="12"/>
      <c r="B470" s="203"/>
      <c r="C470" s="204"/>
      <c r="D470" s="205" t="s">
        <v>72</v>
      </c>
      <c r="E470" s="217" t="s">
        <v>802</v>
      </c>
      <c r="F470" s="217" t="s">
        <v>803</v>
      </c>
      <c r="G470" s="204"/>
      <c r="H470" s="204"/>
      <c r="I470" s="207"/>
      <c r="J470" s="218">
        <f>BK470</f>
        <v>0</v>
      </c>
      <c r="K470" s="204"/>
      <c r="L470" s="209"/>
      <c r="M470" s="210"/>
      <c r="N470" s="211"/>
      <c r="O470" s="211"/>
      <c r="P470" s="212">
        <f>P471</f>
        <v>0</v>
      </c>
      <c r="Q470" s="211"/>
      <c r="R470" s="212">
        <f>R471</f>
        <v>0</v>
      </c>
      <c r="S470" s="211"/>
      <c r="T470" s="213">
        <f>T471</f>
        <v>0</v>
      </c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R470" s="214" t="s">
        <v>81</v>
      </c>
      <c r="AT470" s="215" t="s">
        <v>72</v>
      </c>
      <c r="AU470" s="215" t="s">
        <v>81</v>
      </c>
      <c r="AY470" s="214" t="s">
        <v>125</v>
      </c>
      <c r="BK470" s="216">
        <f>BK471</f>
        <v>0</v>
      </c>
    </row>
    <row r="471" spans="1:65" s="2" customFormat="1" ht="24.15" customHeight="1">
      <c r="A471" s="39"/>
      <c r="B471" s="40"/>
      <c r="C471" s="219" t="s">
        <v>804</v>
      </c>
      <c r="D471" s="219" t="s">
        <v>127</v>
      </c>
      <c r="E471" s="220" t="s">
        <v>805</v>
      </c>
      <c r="F471" s="221" t="s">
        <v>806</v>
      </c>
      <c r="G471" s="222" t="s">
        <v>272</v>
      </c>
      <c r="H471" s="223">
        <v>478.301</v>
      </c>
      <c r="I471" s="224"/>
      <c r="J471" s="225">
        <f>ROUND(I471*H471,2)</f>
        <v>0</v>
      </c>
      <c r="K471" s="221" t="s">
        <v>131</v>
      </c>
      <c r="L471" s="45"/>
      <c r="M471" s="290" t="s">
        <v>1</v>
      </c>
      <c r="N471" s="291" t="s">
        <v>38</v>
      </c>
      <c r="O471" s="292"/>
      <c r="P471" s="293">
        <f>O471*H471</f>
        <v>0</v>
      </c>
      <c r="Q471" s="293">
        <v>0</v>
      </c>
      <c r="R471" s="293">
        <f>Q471*H471</f>
        <v>0</v>
      </c>
      <c r="S471" s="293">
        <v>0</v>
      </c>
      <c r="T471" s="294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132</v>
      </c>
      <c r="AT471" s="230" t="s">
        <v>127</v>
      </c>
      <c r="AU471" s="230" t="s">
        <v>83</v>
      </c>
      <c r="AY471" s="18" t="s">
        <v>125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81</v>
      </c>
      <c r="BK471" s="231">
        <f>ROUND(I471*H471,2)</f>
        <v>0</v>
      </c>
      <c r="BL471" s="18" t="s">
        <v>132</v>
      </c>
      <c r="BM471" s="230" t="s">
        <v>807</v>
      </c>
    </row>
    <row r="472" spans="1:31" s="2" customFormat="1" ht="6.95" customHeight="1">
      <c r="A472" s="39"/>
      <c r="B472" s="67"/>
      <c r="C472" s="68"/>
      <c r="D472" s="68"/>
      <c r="E472" s="68"/>
      <c r="F472" s="68"/>
      <c r="G472" s="68"/>
      <c r="H472" s="68"/>
      <c r="I472" s="68"/>
      <c r="J472" s="68"/>
      <c r="K472" s="68"/>
      <c r="L472" s="45"/>
      <c r="M472" s="39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</row>
  </sheetData>
  <sheetProtection password="CC35" sheet="1" objects="1" scenarios="1" formatColumns="0" formatRows="0" autoFilter="0"/>
  <autoFilter ref="C125:K471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89</v>
      </c>
      <c r="AZ2" s="268" t="s">
        <v>808</v>
      </c>
      <c r="BA2" s="268" t="s">
        <v>1</v>
      </c>
      <c r="BB2" s="268" t="s">
        <v>154</v>
      </c>
      <c r="BC2" s="268" t="s">
        <v>809</v>
      </c>
      <c r="BD2" s="268" t="s">
        <v>83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  <c r="AZ3" s="268" t="s">
        <v>810</v>
      </c>
      <c r="BA3" s="268" t="s">
        <v>1</v>
      </c>
      <c r="BB3" s="268" t="s">
        <v>154</v>
      </c>
      <c r="BC3" s="268" t="s">
        <v>811</v>
      </c>
      <c r="BD3" s="268" t="s">
        <v>83</v>
      </c>
    </row>
    <row r="4" spans="2:5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  <c r="AZ4" s="268" t="s">
        <v>812</v>
      </c>
      <c r="BA4" s="268" t="s">
        <v>1</v>
      </c>
      <c r="BB4" s="268" t="s">
        <v>275</v>
      </c>
      <c r="BC4" s="268" t="s">
        <v>813</v>
      </c>
      <c r="BD4" s="268" t="s">
        <v>83</v>
      </c>
    </row>
    <row r="5" spans="2:56" s="1" customFormat="1" ht="6.95" customHeight="1">
      <c r="B5" s="21"/>
      <c r="L5" s="21"/>
      <c r="AZ5" s="268" t="s">
        <v>814</v>
      </c>
      <c r="BA5" s="268" t="s">
        <v>1</v>
      </c>
      <c r="BB5" s="268" t="s">
        <v>275</v>
      </c>
      <c r="BC5" s="268" t="s">
        <v>815</v>
      </c>
      <c r="BD5" s="268" t="s">
        <v>83</v>
      </c>
    </row>
    <row r="6" spans="2:56" s="1" customFormat="1" ht="12" customHeight="1">
      <c r="B6" s="21"/>
      <c r="D6" s="141" t="s">
        <v>16</v>
      </c>
      <c r="L6" s="21"/>
      <c r="AZ6" s="268" t="s">
        <v>816</v>
      </c>
      <c r="BA6" s="268" t="s">
        <v>1</v>
      </c>
      <c r="BB6" s="268" t="s">
        <v>275</v>
      </c>
      <c r="BC6" s="268" t="s">
        <v>817</v>
      </c>
      <c r="BD6" s="268" t="s">
        <v>83</v>
      </c>
    </row>
    <row r="7" spans="2:56" s="1" customFormat="1" ht="16.5" customHeight="1">
      <c r="B7" s="21"/>
      <c r="E7" s="142" t="str">
        <f>'Rekapitulace stavby'!K6</f>
        <v>VN Martinice - rekonstrukce hráze</v>
      </c>
      <c r="F7" s="141"/>
      <c r="G7" s="141"/>
      <c r="H7" s="141"/>
      <c r="L7" s="21"/>
      <c r="AZ7" s="268" t="s">
        <v>818</v>
      </c>
      <c r="BA7" s="268" t="s">
        <v>1</v>
      </c>
      <c r="BB7" s="268" t="s">
        <v>146</v>
      </c>
      <c r="BC7" s="268" t="s">
        <v>819</v>
      </c>
      <c r="BD7" s="268" t="s">
        <v>83</v>
      </c>
    </row>
    <row r="8" spans="1:56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268" t="s">
        <v>820</v>
      </c>
      <c r="BA8" s="268" t="s">
        <v>1</v>
      </c>
      <c r="BB8" s="268" t="s">
        <v>821</v>
      </c>
      <c r="BC8" s="268" t="s">
        <v>149</v>
      </c>
      <c r="BD8" s="268" t="s">
        <v>83</v>
      </c>
    </row>
    <row r="9" spans="1:56" s="2" customFormat="1" ht="16.5" customHeight="1">
      <c r="A9" s="39"/>
      <c r="B9" s="45"/>
      <c r="C9" s="39"/>
      <c r="D9" s="39"/>
      <c r="E9" s="143" t="s">
        <v>822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268" t="s">
        <v>823</v>
      </c>
      <c r="BA9" s="268" t="s">
        <v>1</v>
      </c>
      <c r="BB9" s="268" t="s">
        <v>511</v>
      </c>
      <c r="BC9" s="268" t="s">
        <v>159</v>
      </c>
      <c r="BD9" s="268" t="s">
        <v>83</v>
      </c>
    </row>
    <row r="10" spans="1:56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268" t="s">
        <v>824</v>
      </c>
      <c r="BA10" s="268" t="s">
        <v>1</v>
      </c>
      <c r="BB10" s="268" t="s">
        <v>146</v>
      </c>
      <c r="BC10" s="268" t="s">
        <v>825</v>
      </c>
      <c r="BD10" s="268" t="s">
        <v>83</v>
      </c>
    </row>
    <row r="11" spans="1:56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268" t="s">
        <v>826</v>
      </c>
      <c r="BA11" s="268" t="s">
        <v>1</v>
      </c>
      <c r="BB11" s="268" t="s">
        <v>146</v>
      </c>
      <c r="BC11" s="268" t="s">
        <v>827</v>
      </c>
      <c r="BD11" s="268" t="s">
        <v>83</v>
      </c>
    </row>
    <row r="12" spans="1:56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25. 9. 2019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268" t="s">
        <v>828</v>
      </c>
      <c r="BA12" s="268" t="s">
        <v>1</v>
      </c>
      <c r="BB12" s="268" t="s">
        <v>154</v>
      </c>
      <c r="BC12" s="268" t="s">
        <v>829</v>
      </c>
      <c r="BD12" s="268" t="s">
        <v>83</v>
      </c>
    </row>
    <row r="13" spans="1:56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268" t="s">
        <v>830</v>
      </c>
      <c r="BA13" s="268" t="s">
        <v>1</v>
      </c>
      <c r="BB13" s="268" t="s">
        <v>146</v>
      </c>
      <c r="BC13" s="268" t="s">
        <v>831</v>
      </c>
      <c r="BD13" s="268" t="s">
        <v>83</v>
      </c>
    </row>
    <row r="14" spans="1:56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Z14" s="268" t="s">
        <v>832</v>
      </c>
      <c r="BA14" s="268" t="s">
        <v>1</v>
      </c>
      <c r="BB14" s="268" t="s">
        <v>154</v>
      </c>
      <c r="BC14" s="268" t="s">
        <v>833</v>
      </c>
      <c r="BD14" s="268" t="s">
        <v>83</v>
      </c>
    </row>
    <row r="15" spans="1:56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Z15" s="268" t="s">
        <v>834</v>
      </c>
      <c r="BA15" s="268" t="s">
        <v>1</v>
      </c>
      <c r="BB15" s="268" t="s">
        <v>154</v>
      </c>
      <c r="BC15" s="268" t="s">
        <v>835</v>
      </c>
      <c r="BD15" s="268" t="s">
        <v>83</v>
      </c>
    </row>
    <row r="16" spans="1:56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Z16" s="268" t="s">
        <v>836</v>
      </c>
      <c r="BA16" s="268" t="s">
        <v>1</v>
      </c>
      <c r="BB16" s="268" t="s">
        <v>154</v>
      </c>
      <c r="BC16" s="268" t="s">
        <v>837</v>
      </c>
      <c r="BD16" s="268" t="s">
        <v>83</v>
      </c>
    </row>
    <row r="17" spans="1:56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Z17" s="268" t="s">
        <v>838</v>
      </c>
      <c r="BA17" s="268" t="s">
        <v>1</v>
      </c>
      <c r="BB17" s="268" t="s">
        <v>275</v>
      </c>
      <c r="BC17" s="268" t="s">
        <v>839</v>
      </c>
      <c r="BD17" s="268" t="s">
        <v>83</v>
      </c>
    </row>
    <row r="18" spans="1:56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Z18" s="268" t="s">
        <v>840</v>
      </c>
      <c r="BA18" s="268" t="s">
        <v>1</v>
      </c>
      <c r="BB18" s="268" t="s">
        <v>146</v>
      </c>
      <c r="BC18" s="268" t="s">
        <v>841</v>
      </c>
      <c r="BD18" s="268" t="s">
        <v>83</v>
      </c>
    </row>
    <row r="19" spans="1:56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Z19" s="268" t="s">
        <v>842</v>
      </c>
      <c r="BA19" s="268" t="s">
        <v>1</v>
      </c>
      <c r="BB19" s="268" t="s">
        <v>146</v>
      </c>
      <c r="BC19" s="268" t="s">
        <v>843</v>
      </c>
      <c r="BD19" s="268" t="s">
        <v>83</v>
      </c>
    </row>
    <row r="20" spans="1:56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Z20" s="268" t="s">
        <v>844</v>
      </c>
      <c r="BA20" s="268" t="s">
        <v>1</v>
      </c>
      <c r="BB20" s="268" t="s">
        <v>154</v>
      </c>
      <c r="BC20" s="268" t="s">
        <v>845</v>
      </c>
      <c r="BD20" s="268" t="s">
        <v>83</v>
      </c>
    </row>
    <row r="21" spans="1:56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Z21" s="268" t="s">
        <v>846</v>
      </c>
      <c r="BA21" s="268" t="s">
        <v>1</v>
      </c>
      <c r="BB21" s="268" t="s">
        <v>154</v>
      </c>
      <c r="BC21" s="268" t="s">
        <v>847</v>
      </c>
      <c r="BD21" s="268" t="s">
        <v>83</v>
      </c>
    </row>
    <row r="22" spans="1:56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Z22" s="268" t="s">
        <v>848</v>
      </c>
      <c r="BA22" s="268" t="s">
        <v>1</v>
      </c>
      <c r="BB22" s="268" t="s">
        <v>154</v>
      </c>
      <c r="BC22" s="268" t="s">
        <v>849</v>
      </c>
      <c r="BD22" s="268" t="s">
        <v>83</v>
      </c>
    </row>
    <row r="23" spans="1:56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Z23" s="268" t="s">
        <v>850</v>
      </c>
      <c r="BA23" s="268" t="s">
        <v>1</v>
      </c>
      <c r="BB23" s="268" t="s">
        <v>146</v>
      </c>
      <c r="BC23" s="268" t="s">
        <v>851</v>
      </c>
      <c r="BD23" s="268" t="s">
        <v>83</v>
      </c>
    </row>
    <row r="24" spans="1:56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Z24" s="268" t="s">
        <v>852</v>
      </c>
      <c r="BA24" s="268" t="s">
        <v>1</v>
      </c>
      <c r="BB24" s="268" t="s">
        <v>146</v>
      </c>
      <c r="BC24" s="268" t="s">
        <v>851</v>
      </c>
      <c r="BD24" s="268" t="s">
        <v>83</v>
      </c>
    </row>
    <row r="25" spans="1:56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Z25" s="268" t="s">
        <v>853</v>
      </c>
      <c r="BA25" s="268" t="s">
        <v>1</v>
      </c>
      <c r="BB25" s="268" t="s">
        <v>146</v>
      </c>
      <c r="BC25" s="268" t="s">
        <v>854</v>
      </c>
      <c r="BD25" s="268" t="s">
        <v>83</v>
      </c>
    </row>
    <row r="26" spans="1:56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Z26" s="268" t="s">
        <v>302</v>
      </c>
      <c r="BA26" s="268" t="s">
        <v>1</v>
      </c>
      <c r="BB26" s="268" t="s">
        <v>275</v>
      </c>
      <c r="BC26" s="268" t="s">
        <v>855</v>
      </c>
      <c r="BD26" s="268" t="s">
        <v>83</v>
      </c>
    </row>
    <row r="27" spans="1:56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  <c r="AZ27" s="295" t="s">
        <v>856</v>
      </c>
      <c r="BA27" s="295" t="s">
        <v>1</v>
      </c>
      <c r="BB27" s="295" t="s">
        <v>1</v>
      </c>
      <c r="BC27" s="295" t="s">
        <v>857</v>
      </c>
      <c r="BD27" s="295" t="s">
        <v>83</v>
      </c>
    </row>
    <row r="28" spans="1:56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Z28" s="268" t="s">
        <v>858</v>
      </c>
      <c r="BA28" s="268" t="s">
        <v>1</v>
      </c>
      <c r="BB28" s="268" t="s">
        <v>275</v>
      </c>
      <c r="BC28" s="268" t="s">
        <v>859</v>
      </c>
      <c r="BD28" s="268" t="s">
        <v>83</v>
      </c>
    </row>
    <row r="29" spans="1:56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Z29" s="268" t="s">
        <v>860</v>
      </c>
      <c r="BA29" s="268" t="s">
        <v>1</v>
      </c>
      <c r="BB29" s="268" t="s">
        <v>275</v>
      </c>
      <c r="BC29" s="268" t="s">
        <v>861</v>
      </c>
      <c r="BD29" s="268" t="s">
        <v>83</v>
      </c>
    </row>
    <row r="30" spans="1:56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ROUND(J131,2)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Z30" s="268" t="s">
        <v>862</v>
      </c>
      <c r="BA30" s="268" t="s">
        <v>1</v>
      </c>
      <c r="BB30" s="268" t="s">
        <v>275</v>
      </c>
      <c r="BC30" s="268" t="s">
        <v>863</v>
      </c>
      <c r="BD30" s="268" t="s">
        <v>83</v>
      </c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ROUND((SUM(BE131:BE843)),2)</f>
        <v>0</v>
      </c>
      <c r="G33" s="39"/>
      <c r="H33" s="39"/>
      <c r="I33" s="156">
        <v>0.21</v>
      </c>
      <c r="J33" s="155">
        <f>ROUND(((SUM(BE131:BE843))*I33),2)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ROUND((SUM(BF131:BF843)),2)</f>
        <v>0</v>
      </c>
      <c r="G34" s="39"/>
      <c r="H34" s="39"/>
      <c r="I34" s="156">
        <v>0.15</v>
      </c>
      <c r="J34" s="155">
        <f>ROUND(((SUM(BF131:BF843))*I34),2)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ROUND((SUM(BG131:BG843)),2)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ROUND((SUM(BH131:BH843)),2)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ROUND((SUM(BI131:BI843)),2)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VN Martinice - rekonstrukce hráze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SO-02 - Rekonstrukce sdruženého objektu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25. 9. 2019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J131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J132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J133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306</v>
      </c>
      <c r="E99" s="189"/>
      <c r="F99" s="189"/>
      <c r="G99" s="189"/>
      <c r="H99" s="189"/>
      <c r="I99" s="189"/>
      <c r="J99" s="190">
        <f>J215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6"/>
      <c r="C100" s="187"/>
      <c r="D100" s="188" t="s">
        <v>103</v>
      </c>
      <c r="E100" s="189"/>
      <c r="F100" s="189"/>
      <c r="G100" s="189"/>
      <c r="H100" s="189"/>
      <c r="I100" s="189"/>
      <c r="J100" s="190">
        <f>J229</f>
        <v>0</v>
      </c>
      <c r="K100" s="187"/>
      <c r="L100" s="191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6"/>
      <c r="C101" s="187"/>
      <c r="D101" s="188" t="s">
        <v>307</v>
      </c>
      <c r="E101" s="189"/>
      <c r="F101" s="189"/>
      <c r="G101" s="189"/>
      <c r="H101" s="189"/>
      <c r="I101" s="189"/>
      <c r="J101" s="190">
        <f>J296</f>
        <v>0</v>
      </c>
      <c r="K101" s="187"/>
      <c r="L101" s="191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6"/>
      <c r="C102" s="187"/>
      <c r="D102" s="188" t="s">
        <v>308</v>
      </c>
      <c r="E102" s="189"/>
      <c r="F102" s="189"/>
      <c r="G102" s="189"/>
      <c r="H102" s="189"/>
      <c r="I102" s="189"/>
      <c r="J102" s="190">
        <f>J332</f>
        <v>0</v>
      </c>
      <c r="K102" s="187"/>
      <c r="L102" s="191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6"/>
      <c r="C103" s="187"/>
      <c r="D103" s="188" t="s">
        <v>864</v>
      </c>
      <c r="E103" s="189"/>
      <c r="F103" s="189"/>
      <c r="G103" s="189"/>
      <c r="H103" s="189"/>
      <c r="I103" s="189"/>
      <c r="J103" s="190">
        <f>J342</f>
        <v>0</v>
      </c>
      <c r="K103" s="187"/>
      <c r="L103" s="191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6"/>
      <c r="C104" s="187"/>
      <c r="D104" s="188" t="s">
        <v>309</v>
      </c>
      <c r="E104" s="189"/>
      <c r="F104" s="189"/>
      <c r="G104" s="189"/>
      <c r="H104" s="189"/>
      <c r="I104" s="189"/>
      <c r="J104" s="190">
        <f>J350</f>
        <v>0</v>
      </c>
      <c r="K104" s="187"/>
      <c r="L104" s="191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6"/>
      <c r="C105" s="187"/>
      <c r="D105" s="188" t="s">
        <v>104</v>
      </c>
      <c r="E105" s="189"/>
      <c r="F105" s="189"/>
      <c r="G105" s="189"/>
      <c r="H105" s="189"/>
      <c r="I105" s="189"/>
      <c r="J105" s="190">
        <f>J447</f>
        <v>0</v>
      </c>
      <c r="K105" s="187"/>
      <c r="L105" s="191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6"/>
      <c r="C106" s="187"/>
      <c r="D106" s="188" t="s">
        <v>310</v>
      </c>
      <c r="E106" s="189"/>
      <c r="F106" s="189"/>
      <c r="G106" s="189"/>
      <c r="H106" s="189"/>
      <c r="I106" s="189"/>
      <c r="J106" s="190">
        <f>J640</f>
        <v>0</v>
      </c>
      <c r="K106" s="187"/>
      <c r="L106" s="191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6"/>
      <c r="C107" s="187"/>
      <c r="D107" s="188" t="s">
        <v>311</v>
      </c>
      <c r="E107" s="189"/>
      <c r="F107" s="189"/>
      <c r="G107" s="189"/>
      <c r="H107" s="189"/>
      <c r="I107" s="189"/>
      <c r="J107" s="190">
        <f>J685</f>
        <v>0</v>
      </c>
      <c r="K107" s="187"/>
      <c r="L107" s="191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9" customFormat="1" ht="24.95" customHeight="1">
      <c r="A108" s="9"/>
      <c r="B108" s="180"/>
      <c r="C108" s="181"/>
      <c r="D108" s="182" t="s">
        <v>865</v>
      </c>
      <c r="E108" s="183"/>
      <c r="F108" s="183"/>
      <c r="G108" s="183"/>
      <c r="H108" s="183"/>
      <c r="I108" s="183"/>
      <c r="J108" s="184">
        <f>J687</f>
        <v>0</v>
      </c>
      <c r="K108" s="181"/>
      <c r="L108" s="185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10" customFormat="1" ht="19.9" customHeight="1">
      <c r="A109" s="10"/>
      <c r="B109" s="186"/>
      <c r="C109" s="187"/>
      <c r="D109" s="188" t="s">
        <v>866</v>
      </c>
      <c r="E109" s="189"/>
      <c r="F109" s="189"/>
      <c r="G109" s="189"/>
      <c r="H109" s="189"/>
      <c r="I109" s="189"/>
      <c r="J109" s="190">
        <f>J688</f>
        <v>0</v>
      </c>
      <c r="K109" s="187"/>
      <c r="L109" s="191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10" customFormat="1" ht="19.9" customHeight="1">
      <c r="A110" s="10"/>
      <c r="B110" s="186"/>
      <c r="C110" s="187"/>
      <c r="D110" s="188" t="s">
        <v>867</v>
      </c>
      <c r="E110" s="189"/>
      <c r="F110" s="189"/>
      <c r="G110" s="189"/>
      <c r="H110" s="189"/>
      <c r="I110" s="189"/>
      <c r="J110" s="190">
        <f>J696</f>
        <v>0</v>
      </c>
      <c r="K110" s="187"/>
      <c r="L110" s="191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s="10" customFormat="1" ht="19.9" customHeight="1">
      <c r="A111" s="10"/>
      <c r="B111" s="186"/>
      <c r="C111" s="187"/>
      <c r="D111" s="188" t="s">
        <v>868</v>
      </c>
      <c r="E111" s="189"/>
      <c r="F111" s="189"/>
      <c r="G111" s="189"/>
      <c r="H111" s="189"/>
      <c r="I111" s="189"/>
      <c r="J111" s="190">
        <f>J826</f>
        <v>0</v>
      </c>
      <c r="K111" s="187"/>
      <c r="L111" s="191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2" customFormat="1" ht="21.8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6.95" customHeight="1">
      <c r="A113" s="39"/>
      <c r="B113" s="67"/>
      <c r="C113" s="68"/>
      <c r="D113" s="68"/>
      <c r="E113" s="68"/>
      <c r="F113" s="68"/>
      <c r="G113" s="68"/>
      <c r="H113" s="68"/>
      <c r="I113" s="68"/>
      <c r="J113" s="68"/>
      <c r="K113" s="68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7" spans="1:31" s="2" customFormat="1" ht="6.95" customHeight="1">
      <c r="A117" s="39"/>
      <c r="B117" s="69"/>
      <c r="C117" s="70"/>
      <c r="D117" s="70"/>
      <c r="E117" s="70"/>
      <c r="F117" s="70"/>
      <c r="G117" s="70"/>
      <c r="H117" s="70"/>
      <c r="I117" s="70"/>
      <c r="J117" s="70"/>
      <c r="K117" s="70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2" customFormat="1" ht="24.95" customHeight="1">
      <c r="A118" s="39"/>
      <c r="B118" s="40"/>
      <c r="C118" s="24" t="s">
        <v>110</v>
      </c>
      <c r="D118" s="41"/>
      <c r="E118" s="41"/>
      <c r="F118" s="41"/>
      <c r="G118" s="41"/>
      <c r="H118" s="41"/>
      <c r="I118" s="41"/>
      <c r="J118" s="41"/>
      <c r="K118" s="41"/>
      <c r="L118" s="64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</row>
    <row r="119" spans="1:31" s="2" customFormat="1" ht="6.95" customHeight="1">
      <c r="A119" s="39"/>
      <c r="B119" s="40"/>
      <c r="C119" s="41"/>
      <c r="D119" s="41"/>
      <c r="E119" s="41"/>
      <c r="F119" s="41"/>
      <c r="G119" s="41"/>
      <c r="H119" s="41"/>
      <c r="I119" s="41"/>
      <c r="J119" s="41"/>
      <c r="K119" s="41"/>
      <c r="L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12" customHeight="1">
      <c r="A120" s="39"/>
      <c r="B120" s="40"/>
      <c r="C120" s="33" t="s">
        <v>16</v>
      </c>
      <c r="D120" s="41"/>
      <c r="E120" s="41"/>
      <c r="F120" s="41"/>
      <c r="G120" s="41"/>
      <c r="H120" s="41"/>
      <c r="I120" s="41"/>
      <c r="J120" s="41"/>
      <c r="K120" s="41"/>
      <c r="L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16.5" customHeight="1">
      <c r="A121" s="39"/>
      <c r="B121" s="40"/>
      <c r="C121" s="41"/>
      <c r="D121" s="41"/>
      <c r="E121" s="175" t="str">
        <f>E7</f>
        <v>VN Martinice - rekonstrukce hráze</v>
      </c>
      <c r="F121" s="33"/>
      <c r="G121" s="33"/>
      <c r="H121" s="33"/>
      <c r="I121" s="41"/>
      <c r="J121" s="41"/>
      <c r="K121" s="41"/>
      <c r="L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94</v>
      </c>
      <c r="D122" s="41"/>
      <c r="E122" s="41"/>
      <c r="F122" s="41"/>
      <c r="G122" s="41"/>
      <c r="H122" s="41"/>
      <c r="I122" s="41"/>
      <c r="J122" s="41"/>
      <c r="K122" s="41"/>
      <c r="L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E9</f>
        <v>SO-02 - Rekonstrukce sdruženého objektu</v>
      </c>
      <c r="F123" s="41"/>
      <c r="G123" s="41"/>
      <c r="H123" s="41"/>
      <c r="I123" s="41"/>
      <c r="J123" s="41"/>
      <c r="K123" s="41"/>
      <c r="L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20</v>
      </c>
      <c r="D125" s="41"/>
      <c r="E125" s="41"/>
      <c r="F125" s="28" t="str">
        <f>F12</f>
        <v xml:space="preserve"> </v>
      </c>
      <c r="G125" s="41"/>
      <c r="H125" s="41"/>
      <c r="I125" s="33" t="s">
        <v>22</v>
      </c>
      <c r="J125" s="80" t="str">
        <f>IF(J12="","",J12)</f>
        <v>25. 9. 2019</v>
      </c>
      <c r="K125" s="41"/>
      <c r="L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24</v>
      </c>
      <c r="D127" s="41"/>
      <c r="E127" s="41"/>
      <c r="F127" s="28" t="str">
        <f>E15</f>
        <v xml:space="preserve"> </v>
      </c>
      <c r="G127" s="41"/>
      <c r="H127" s="41"/>
      <c r="I127" s="33" t="s">
        <v>29</v>
      </c>
      <c r="J127" s="37" t="str">
        <f>E21</f>
        <v xml:space="preserve"> </v>
      </c>
      <c r="K127" s="41"/>
      <c r="L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15.15" customHeight="1">
      <c r="A128" s="39"/>
      <c r="B128" s="40"/>
      <c r="C128" s="33" t="s">
        <v>27</v>
      </c>
      <c r="D128" s="41"/>
      <c r="E128" s="41"/>
      <c r="F128" s="28" t="str">
        <f>IF(E18="","",E18)</f>
        <v>Vyplň údaj</v>
      </c>
      <c r="G128" s="41"/>
      <c r="H128" s="41"/>
      <c r="I128" s="33" t="s">
        <v>31</v>
      </c>
      <c r="J128" s="37" t="str">
        <f>E24</f>
        <v xml:space="preserve"> </v>
      </c>
      <c r="K128" s="41"/>
      <c r="L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192"/>
      <c r="B130" s="193"/>
      <c r="C130" s="194" t="s">
        <v>111</v>
      </c>
      <c r="D130" s="195" t="s">
        <v>58</v>
      </c>
      <c r="E130" s="195" t="s">
        <v>54</v>
      </c>
      <c r="F130" s="195" t="s">
        <v>55</v>
      </c>
      <c r="G130" s="195" t="s">
        <v>112</v>
      </c>
      <c r="H130" s="195" t="s">
        <v>113</v>
      </c>
      <c r="I130" s="195" t="s">
        <v>114</v>
      </c>
      <c r="J130" s="195" t="s">
        <v>98</v>
      </c>
      <c r="K130" s="196" t="s">
        <v>115</v>
      </c>
      <c r="L130" s="197"/>
      <c r="M130" s="101" t="s">
        <v>1</v>
      </c>
      <c r="N130" s="102" t="s">
        <v>37</v>
      </c>
      <c r="O130" s="102" t="s">
        <v>116</v>
      </c>
      <c r="P130" s="102" t="s">
        <v>117</v>
      </c>
      <c r="Q130" s="102" t="s">
        <v>118</v>
      </c>
      <c r="R130" s="102" t="s">
        <v>119</v>
      </c>
      <c r="S130" s="102" t="s">
        <v>120</v>
      </c>
      <c r="T130" s="103" t="s">
        <v>121</v>
      </c>
      <c r="U130" s="192"/>
      <c r="V130" s="192"/>
      <c r="W130" s="192"/>
      <c r="X130" s="192"/>
      <c r="Y130" s="192"/>
      <c r="Z130" s="192"/>
      <c r="AA130" s="192"/>
      <c r="AB130" s="192"/>
      <c r="AC130" s="192"/>
      <c r="AD130" s="192"/>
      <c r="AE130" s="192"/>
    </row>
    <row r="131" spans="1:63" s="2" customFormat="1" ht="22.8" customHeight="1">
      <c r="A131" s="39"/>
      <c r="B131" s="40"/>
      <c r="C131" s="108" t="s">
        <v>122</v>
      </c>
      <c r="D131" s="41"/>
      <c r="E131" s="41"/>
      <c r="F131" s="41"/>
      <c r="G131" s="41"/>
      <c r="H131" s="41"/>
      <c r="I131" s="41"/>
      <c r="J131" s="198">
        <f>BK131</f>
        <v>0</v>
      </c>
      <c r="K131" s="41"/>
      <c r="L131" s="45"/>
      <c r="M131" s="104"/>
      <c r="N131" s="199"/>
      <c r="O131" s="105"/>
      <c r="P131" s="200">
        <f>P132+P687</f>
        <v>0</v>
      </c>
      <c r="Q131" s="105"/>
      <c r="R131" s="200">
        <f>R132+R687</f>
        <v>184.08626079999996</v>
      </c>
      <c r="S131" s="105"/>
      <c r="T131" s="201">
        <f>T132+T687</f>
        <v>279.57446400000003</v>
      </c>
      <c r="U131" s="39"/>
      <c r="V131" s="39"/>
      <c r="W131" s="39"/>
      <c r="X131" s="39"/>
      <c r="Y131" s="39"/>
      <c r="Z131" s="39"/>
      <c r="AA131" s="39"/>
      <c r="AB131" s="39"/>
      <c r="AC131" s="39"/>
      <c r="AD131" s="39"/>
      <c r="AE131" s="39"/>
      <c r="AT131" s="18" t="s">
        <v>72</v>
      </c>
      <c r="AU131" s="18" t="s">
        <v>100</v>
      </c>
      <c r="BK131" s="202">
        <f>BK132+BK687</f>
        <v>0</v>
      </c>
    </row>
    <row r="132" spans="1:63" s="12" customFormat="1" ht="25.9" customHeight="1">
      <c r="A132" s="12"/>
      <c r="B132" s="203"/>
      <c r="C132" s="204"/>
      <c r="D132" s="205" t="s">
        <v>72</v>
      </c>
      <c r="E132" s="206" t="s">
        <v>123</v>
      </c>
      <c r="F132" s="206" t="s">
        <v>124</v>
      </c>
      <c r="G132" s="204"/>
      <c r="H132" s="204"/>
      <c r="I132" s="207"/>
      <c r="J132" s="208">
        <f>BK132</f>
        <v>0</v>
      </c>
      <c r="K132" s="204"/>
      <c r="L132" s="209"/>
      <c r="M132" s="210"/>
      <c r="N132" s="211"/>
      <c r="O132" s="211"/>
      <c r="P132" s="212">
        <f>P133+P215+P229+P296+P332+P342+P350+P447+P640+P685</f>
        <v>0</v>
      </c>
      <c r="Q132" s="211"/>
      <c r="R132" s="212">
        <f>R133+R215+R229+R296+R332+R342+R350+R447+R640+R685</f>
        <v>178.85106305999997</v>
      </c>
      <c r="S132" s="211"/>
      <c r="T132" s="213">
        <f>T133+T215+T229+T296+T332+T342+T350+T447+T640+T685</f>
        <v>279.57446400000003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14" t="s">
        <v>81</v>
      </c>
      <c r="AT132" s="215" t="s">
        <v>72</v>
      </c>
      <c r="AU132" s="215" t="s">
        <v>73</v>
      </c>
      <c r="AY132" s="214" t="s">
        <v>125</v>
      </c>
      <c r="BK132" s="216">
        <f>BK133+BK215+BK229+BK296+BK332+BK342+BK350+BK447+BK640+BK685</f>
        <v>0</v>
      </c>
    </row>
    <row r="133" spans="1:63" s="12" customFormat="1" ht="22.8" customHeight="1">
      <c r="A133" s="12"/>
      <c r="B133" s="203"/>
      <c r="C133" s="204"/>
      <c r="D133" s="205" t="s">
        <v>72</v>
      </c>
      <c r="E133" s="217" t="s">
        <v>81</v>
      </c>
      <c r="F133" s="217" t="s">
        <v>126</v>
      </c>
      <c r="G133" s="204"/>
      <c r="H133" s="204"/>
      <c r="I133" s="207"/>
      <c r="J133" s="218">
        <f>BK133</f>
        <v>0</v>
      </c>
      <c r="K133" s="204"/>
      <c r="L133" s="209"/>
      <c r="M133" s="210"/>
      <c r="N133" s="211"/>
      <c r="O133" s="211"/>
      <c r="P133" s="212">
        <f>SUM(P134:P214)</f>
        <v>0</v>
      </c>
      <c r="Q133" s="211"/>
      <c r="R133" s="212">
        <f>SUM(R134:R214)</f>
        <v>0.36667500000000003</v>
      </c>
      <c r="S133" s="211"/>
      <c r="T133" s="213">
        <f>SUM(T134:T214)</f>
        <v>19.05176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4" t="s">
        <v>81</v>
      </c>
      <c r="AT133" s="215" t="s">
        <v>72</v>
      </c>
      <c r="AU133" s="215" t="s">
        <v>81</v>
      </c>
      <c r="AY133" s="214" t="s">
        <v>125</v>
      </c>
      <c r="BK133" s="216">
        <f>SUM(BK134:BK214)</f>
        <v>0</v>
      </c>
    </row>
    <row r="134" spans="1:65" s="2" customFormat="1" ht="37.8" customHeight="1">
      <c r="A134" s="39"/>
      <c r="B134" s="40"/>
      <c r="C134" s="219" t="s">
        <v>81</v>
      </c>
      <c r="D134" s="219" t="s">
        <v>127</v>
      </c>
      <c r="E134" s="220" t="s">
        <v>869</v>
      </c>
      <c r="F134" s="221" t="s">
        <v>870</v>
      </c>
      <c r="G134" s="222" t="s">
        <v>511</v>
      </c>
      <c r="H134" s="223">
        <v>40</v>
      </c>
      <c r="I134" s="224"/>
      <c r="J134" s="225">
        <f>ROUND(I134*H134,2)</f>
        <v>0</v>
      </c>
      <c r="K134" s="221" t="s">
        <v>131</v>
      </c>
      <c r="L134" s="45"/>
      <c r="M134" s="226" t="s">
        <v>1</v>
      </c>
      <c r="N134" s="227" t="s">
        <v>38</v>
      </c>
      <c r="O134" s="92"/>
      <c r="P134" s="228">
        <f>O134*H134</f>
        <v>0</v>
      </c>
      <c r="Q134" s="228">
        <v>0.00018</v>
      </c>
      <c r="R134" s="228">
        <f>Q134*H134</f>
        <v>0.007200000000000001</v>
      </c>
      <c r="S134" s="228">
        <v>0</v>
      </c>
      <c r="T134" s="229">
        <f>S134*H134</f>
        <v>0</v>
      </c>
      <c r="U134" s="39"/>
      <c r="V134" s="39"/>
      <c r="W134" s="39"/>
      <c r="X134" s="39"/>
      <c r="Y134" s="39"/>
      <c r="Z134" s="39"/>
      <c r="AA134" s="39"/>
      <c r="AB134" s="39"/>
      <c r="AC134" s="39"/>
      <c r="AD134" s="39"/>
      <c r="AE134" s="39"/>
      <c r="AR134" s="230" t="s">
        <v>132</v>
      </c>
      <c r="AT134" s="230" t="s">
        <v>127</v>
      </c>
      <c r="AU134" s="230" t="s">
        <v>83</v>
      </c>
      <c r="AY134" s="18" t="s">
        <v>125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8" t="s">
        <v>81</v>
      </c>
      <c r="BK134" s="231">
        <f>ROUND(I134*H134,2)</f>
        <v>0</v>
      </c>
      <c r="BL134" s="18" t="s">
        <v>132</v>
      </c>
      <c r="BM134" s="230" t="s">
        <v>871</v>
      </c>
    </row>
    <row r="135" spans="1:51" s="14" customFormat="1" ht="12">
      <c r="A135" s="14"/>
      <c r="B135" s="243"/>
      <c r="C135" s="244"/>
      <c r="D135" s="234" t="s">
        <v>134</v>
      </c>
      <c r="E135" s="245" t="s">
        <v>1</v>
      </c>
      <c r="F135" s="246" t="s">
        <v>820</v>
      </c>
      <c r="G135" s="244"/>
      <c r="H135" s="247">
        <v>40</v>
      </c>
      <c r="I135" s="248"/>
      <c r="J135" s="244"/>
      <c r="K135" s="244"/>
      <c r="L135" s="249"/>
      <c r="M135" s="250"/>
      <c r="N135" s="251"/>
      <c r="O135" s="251"/>
      <c r="P135" s="251"/>
      <c r="Q135" s="251"/>
      <c r="R135" s="251"/>
      <c r="S135" s="251"/>
      <c r="T135" s="252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3" t="s">
        <v>134</v>
      </c>
      <c r="AU135" s="253" t="s">
        <v>83</v>
      </c>
      <c r="AV135" s="14" t="s">
        <v>83</v>
      </c>
      <c r="AW135" s="14" t="s">
        <v>30</v>
      </c>
      <c r="AX135" s="14" t="s">
        <v>81</v>
      </c>
      <c r="AY135" s="253" t="s">
        <v>125</v>
      </c>
    </row>
    <row r="136" spans="1:65" s="2" customFormat="1" ht="37.8" customHeight="1">
      <c r="A136" s="39"/>
      <c r="B136" s="40"/>
      <c r="C136" s="219" t="s">
        <v>83</v>
      </c>
      <c r="D136" s="219" t="s">
        <v>127</v>
      </c>
      <c r="E136" s="220" t="s">
        <v>872</v>
      </c>
      <c r="F136" s="221" t="s">
        <v>873</v>
      </c>
      <c r="G136" s="222" t="s">
        <v>511</v>
      </c>
      <c r="H136" s="223">
        <v>5</v>
      </c>
      <c r="I136" s="224"/>
      <c r="J136" s="225">
        <f>ROUND(I136*H136,2)</f>
        <v>0</v>
      </c>
      <c r="K136" s="221" t="s">
        <v>131</v>
      </c>
      <c r="L136" s="45"/>
      <c r="M136" s="226" t="s">
        <v>1</v>
      </c>
      <c r="N136" s="227" t="s">
        <v>38</v>
      </c>
      <c r="O136" s="92"/>
      <c r="P136" s="228">
        <f>O136*H136</f>
        <v>0</v>
      </c>
      <c r="Q136" s="228">
        <v>0.00018</v>
      </c>
      <c r="R136" s="228">
        <f>Q136*H136</f>
        <v>0.0009000000000000001</v>
      </c>
      <c r="S136" s="228">
        <v>0</v>
      </c>
      <c r="T136" s="229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30" t="s">
        <v>132</v>
      </c>
      <c r="AT136" s="230" t="s">
        <v>127</v>
      </c>
      <c r="AU136" s="230" t="s">
        <v>83</v>
      </c>
      <c r="AY136" s="18" t="s">
        <v>125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8" t="s">
        <v>81</v>
      </c>
      <c r="BK136" s="231">
        <f>ROUND(I136*H136,2)</f>
        <v>0</v>
      </c>
      <c r="BL136" s="18" t="s">
        <v>132</v>
      </c>
      <c r="BM136" s="230" t="s">
        <v>874</v>
      </c>
    </row>
    <row r="137" spans="1:51" s="14" customFormat="1" ht="12">
      <c r="A137" s="14"/>
      <c r="B137" s="243"/>
      <c r="C137" s="244"/>
      <c r="D137" s="234" t="s">
        <v>134</v>
      </c>
      <c r="E137" s="245" t="s">
        <v>1</v>
      </c>
      <c r="F137" s="246" t="s">
        <v>823</v>
      </c>
      <c r="G137" s="244"/>
      <c r="H137" s="247">
        <v>5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134</v>
      </c>
      <c r="AU137" s="253" t="s">
        <v>83</v>
      </c>
      <c r="AV137" s="14" t="s">
        <v>83</v>
      </c>
      <c r="AW137" s="14" t="s">
        <v>30</v>
      </c>
      <c r="AX137" s="14" t="s">
        <v>81</v>
      </c>
      <c r="AY137" s="253" t="s">
        <v>125</v>
      </c>
    </row>
    <row r="138" spans="1:65" s="2" customFormat="1" ht="24.15" customHeight="1">
      <c r="A138" s="39"/>
      <c r="B138" s="40"/>
      <c r="C138" s="219" t="s">
        <v>142</v>
      </c>
      <c r="D138" s="219" t="s">
        <v>127</v>
      </c>
      <c r="E138" s="220" t="s">
        <v>875</v>
      </c>
      <c r="F138" s="221" t="s">
        <v>876</v>
      </c>
      <c r="G138" s="222" t="s">
        <v>511</v>
      </c>
      <c r="H138" s="223">
        <v>40</v>
      </c>
      <c r="I138" s="224"/>
      <c r="J138" s="225">
        <f>ROUND(I138*H138,2)</f>
        <v>0</v>
      </c>
      <c r="K138" s="221" t="s">
        <v>131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132</v>
      </c>
      <c r="AT138" s="230" t="s">
        <v>127</v>
      </c>
      <c r="AU138" s="230" t="s">
        <v>83</v>
      </c>
      <c r="AY138" s="18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132</v>
      </c>
      <c r="BM138" s="230" t="s">
        <v>877</v>
      </c>
    </row>
    <row r="139" spans="1:51" s="13" customFormat="1" ht="12">
      <c r="A139" s="13"/>
      <c r="B139" s="232"/>
      <c r="C139" s="233"/>
      <c r="D139" s="234" t="s">
        <v>134</v>
      </c>
      <c r="E139" s="235" t="s">
        <v>1</v>
      </c>
      <c r="F139" s="236" t="s">
        <v>878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134</v>
      </c>
      <c r="AU139" s="242" t="s">
        <v>83</v>
      </c>
      <c r="AV139" s="13" t="s">
        <v>81</v>
      </c>
      <c r="AW139" s="13" t="s">
        <v>30</v>
      </c>
      <c r="AX139" s="13" t="s">
        <v>73</v>
      </c>
      <c r="AY139" s="242" t="s">
        <v>125</v>
      </c>
    </row>
    <row r="140" spans="1:51" s="14" customFormat="1" ht="12">
      <c r="A140" s="14"/>
      <c r="B140" s="243"/>
      <c r="C140" s="244"/>
      <c r="D140" s="234" t="s">
        <v>134</v>
      </c>
      <c r="E140" s="245" t="s">
        <v>820</v>
      </c>
      <c r="F140" s="246" t="s">
        <v>149</v>
      </c>
      <c r="G140" s="244"/>
      <c r="H140" s="247">
        <v>40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134</v>
      </c>
      <c r="AU140" s="253" t="s">
        <v>83</v>
      </c>
      <c r="AV140" s="14" t="s">
        <v>83</v>
      </c>
      <c r="AW140" s="14" t="s">
        <v>30</v>
      </c>
      <c r="AX140" s="14" t="s">
        <v>81</v>
      </c>
      <c r="AY140" s="253" t="s">
        <v>125</v>
      </c>
    </row>
    <row r="141" spans="1:65" s="2" customFormat="1" ht="24.15" customHeight="1">
      <c r="A141" s="39"/>
      <c r="B141" s="40"/>
      <c r="C141" s="219" t="s">
        <v>132</v>
      </c>
      <c r="D141" s="219" t="s">
        <v>127</v>
      </c>
      <c r="E141" s="220" t="s">
        <v>879</v>
      </c>
      <c r="F141" s="221" t="s">
        <v>880</v>
      </c>
      <c r="G141" s="222" t="s">
        <v>511</v>
      </c>
      <c r="H141" s="223">
        <v>5</v>
      </c>
      <c r="I141" s="224"/>
      <c r="J141" s="225">
        <f>ROUND(I141*H141,2)</f>
        <v>0</v>
      </c>
      <c r="K141" s="221" t="s">
        <v>131</v>
      </c>
      <c r="L141" s="45"/>
      <c r="M141" s="226" t="s">
        <v>1</v>
      </c>
      <c r="N141" s="227" t="s">
        <v>38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132</v>
      </c>
      <c r="AT141" s="230" t="s">
        <v>127</v>
      </c>
      <c r="AU141" s="230" t="s">
        <v>83</v>
      </c>
      <c r="AY141" s="18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81</v>
      </c>
      <c r="BK141" s="231">
        <f>ROUND(I141*H141,2)</f>
        <v>0</v>
      </c>
      <c r="BL141" s="18" t="s">
        <v>132</v>
      </c>
      <c r="BM141" s="230" t="s">
        <v>881</v>
      </c>
    </row>
    <row r="142" spans="1:51" s="13" customFormat="1" ht="12">
      <c r="A142" s="13"/>
      <c r="B142" s="232"/>
      <c r="C142" s="233"/>
      <c r="D142" s="234" t="s">
        <v>134</v>
      </c>
      <c r="E142" s="235" t="s">
        <v>1</v>
      </c>
      <c r="F142" s="236" t="s">
        <v>878</v>
      </c>
      <c r="G142" s="233"/>
      <c r="H142" s="235" t="s">
        <v>1</v>
      </c>
      <c r="I142" s="237"/>
      <c r="J142" s="233"/>
      <c r="K142" s="233"/>
      <c r="L142" s="238"/>
      <c r="M142" s="239"/>
      <c r="N142" s="240"/>
      <c r="O142" s="240"/>
      <c r="P142" s="240"/>
      <c r="Q142" s="240"/>
      <c r="R142" s="240"/>
      <c r="S142" s="240"/>
      <c r="T142" s="241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2" t="s">
        <v>134</v>
      </c>
      <c r="AU142" s="242" t="s">
        <v>83</v>
      </c>
      <c r="AV142" s="13" t="s">
        <v>81</v>
      </c>
      <c r="AW142" s="13" t="s">
        <v>30</v>
      </c>
      <c r="AX142" s="13" t="s">
        <v>73</v>
      </c>
      <c r="AY142" s="242" t="s">
        <v>125</v>
      </c>
    </row>
    <row r="143" spans="1:51" s="14" customFormat="1" ht="12">
      <c r="A143" s="14"/>
      <c r="B143" s="243"/>
      <c r="C143" s="244"/>
      <c r="D143" s="234" t="s">
        <v>134</v>
      </c>
      <c r="E143" s="245" t="s">
        <v>823</v>
      </c>
      <c r="F143" s="246" t="s">
        <v>159</v>
      </c>
      <c r="G143" s="244"/>
      <c r="H143" s="247">
        <v>5</v>
      </c>
      <c r="I143" s="248"/>
      <c r="J143" s="244"/>
      <c r="K143" s="244"/>
      <c r="L143" s="249"/>
      <c r="M143" s="250"/>
      <c r="N143" s="251"/>
      <c r="O143" s="251"/>
      <c r="P143" s="251"/>
      <c r="Q143" s="251"/>
      <c r="R143" s="251"/>
      <c r="S143" s="251"/>
      <c r="T143" s="252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3" t="s">
        <v>134</v>
      </c>
      <c r="AU143" s="253" t="s">
        <v>83</v>
      </c>
      <c r="AV143" s="14" t="s">
        <v>83</v>
      </c>
      <c r="AW143" s="14" t="s">
        <v>30</v>
      </c>
      <c r="AX143" s="14" t="s">
        <v>81</v>
      </c>
      <c r="AY143" s="253" t="s">
        <v>125</v>
      </c>
    </row>
    <row r="144" spans="1:65" s="2" customFormat="1" ht="24.15" customHeight="1">
      <c r="A144" s="39"/>
      <c r="B144" s="40"/>
      <c r="C144" s="219" t="s">
        <v>159</v>
      </c>
      <c r="D144" s="219" t="s">
        <v>127</v>
      </c>
      <c r="E144" s="220" t="s">
        <v>882</v>
      </c>
      <c r="F144" s="221" t="s">
        <v>883</v>
      </c>
      <c r="G144" s="222" t="s">
        <v>511</v>
      </c>
      <c r="H144" s="223">
        <v>40</v>
      </c>
      <c r="I144" s="224"/>
      <c r="J144" s="225">
        <f>ROUND(I144*H144,2)</f>
        <v>0</v>
      </c>
      <c r="K144" s="221" t="s">
        <v>131</v>
      </c>
      <c r="L144" s="45"/>
      <c r="M144" s="226" t="s">
        <v>1</v>
      </c>
      <c r="N144" s="227" t="s">
        <v>38</v>
      </c>
      <c r="O144" s="92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30" t="s">
        <v>132</v>
      </c>
      <c r="AT144" s="230" t="s">
        <v>127</v>
      </c>
      <c r="AU144" s="230" t="s">
        <v>83</v>
      </c>
      <c r="AY144" s="18" t="s">
        <v>125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8" t="s">
        <v>81</v>
      </c>
      <c r="BK144" s="231">
        <f>ROUND(I144*H144,2)</f>
        <v>0</v>
      </c>
      <c r="BL144" s="18" t="s">
        <v>132</v>
      </c>
      <c r="BM144" s="230" t="s">
        <v>884</v>
      </c>
    </row>
    <row r="145" spans="1:51" s="14" customFormat="1" ht="12">
      <c r="A145" s="14"/>
      <c r="B145" s="243"/>
      <c r="C145" s="244"/>
      <c r="D145" s="234" t="s">
        <v>134</v>
      </c>
      <c r="E145" s="245" t="s">
        <v>1</v>
      </c>
      <c r="F145" s="246" t="s">
        <v>820</v>
      </c>
      <c r="G145" s="244"/>
      <c r="H145" s="247">
        <v>40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134</v>
      </c>
      <c r="AU145" s="253" t="s">
        <v>83</v>
      </c>
      <c r="AV145" s="14" t="s">
        <v>83</v>
      </c>
      <c r="AW145" s="14" t="s">
        <v>30</v>
      </c>
      <c r="AX145" s="14" t="s">
        <v>81</v>
      </c>
      <c r="AY145" s="253" t="s">
        <v>125</v>
      </c>
    </row>
    <row r="146" spans="1:65" s="2" customFormat="1" ht="24.15" customHeight="1">
      <c r="A146" s="39"/>
      <c r="B146" s="40"/>
      <c r="C146" s="219" t="s">
        <v>167</v>
      </c>
      <c r="D146" s="219" t="s">
        <v>127</v>
      </c>
      <c r="E146" s="220" t="s">
        <v>885</v>
      </c>
      <c r="F146" s="221" t="s">
        <v>886</v>
      </c>
      <c r="G146" s="222" t="s">
        <v>511</v>
      </c>
      <c r="H146" s="223">
        <v>5</v>
      </c>
      <c r="I146" s="224"/>
      <c r="J146" s="225">
        <f>ROUND(I146*H146,2)</f>
        <v>0</v>
      </c>
      <c r="K146" s="221" t="s">
        <v>131</v>
      </c>
      <c r="L146" s="45"/>
      <c r="M146" s="226" t="s">
        <v>1</v>
      </c>
      <c r="N146" s="227" t="s">
        <v>38</v>
      </c>
      <c r="O146" s="92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30" t="s">
        <v>132</v>
      </c>
      <c r="AT146" s="230" t="s">
        <v>127</v>
      </c>
      <c r="AU146" s="230" t="s">
        <v>83</v>
      </c>
      <c r="AY146" s="18" t="s">
        <v>125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8" t="s">
        <v>81</v>
      </c>
      <c r="BK146" s="231">
        <f>ROUND(I146*H146,2)</f>
        <v>0</v>
      </c>
      <c r="BL146" s="18" t="s">
        <v>132</v>
      </c>
      <c r="BM146" s="230" t="s">
        <v>887</v>
      </c>
    </row>
    <row r="147" spans="1:51" s="14" customFormat="1" ht="12">
      <c r="A147" s="14"/>
      <c r="B147" s="243"/>
      <c r="C147" s="244"/>
      <c r="D147" s="234" t="s">
        <v>134</v>
      </c>
      <c r="E147" s="245" t="s">
        <v>1</v>
      </c>
      <c r="F147" s="246" t="s">
        <v>823</v>
      </c>
      <c r="G147" s="244"/>
      <c r="H147" s="247">
        <v>5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134</v>
      </c>
      <c r="AU147" s="253" t="s">
        <v>83</v>
      </c>
      <c r="AV147" s="14" t="s">
        <v>83</v>
      </c>
      <c r="AW147" s="14" t="s">
        <v>30</v>
      </c>
      <c r="AX147" s="14" t="s">
        <v>81</v>
      </c>
      <c r="AY147" s="253" t="s">
        <v>125</v>
      </c>
    </row>
    <row r="148" spans="1:65" s="2" customFormat="1" ht="37.8" customHeight="1">
      <c r="A148" s="39"/>
      <c r="B148" s="40"/>
      <c r="C148" s="219" t="s">
        <v>171</v>
      </c>
      <c r="D148" s="219" t="s">
        <v>127</v>
      </c>
      <c r="E148" s="220" t="s">
        <v>322</v>
      </c>
      <c r="F148" s="221" t="s">
        <v>323</v>
      </c>
      <c r="G148" s="222" t="s">
        <v>275</v>
      </c>
      <c r="H148" s="223">
        <v>10.468</v>
      </c>
      <c r="I148" s="224"/>
      <c r="J148" s="225">
        <f>ROUND(I148*H148,2)</f>
        <v>0</v>
      </c>
      <c r="K148" s="221" t="s">
        <v>131</v>
      </c>
      <c r="L148" s="45"/>
      <c r="M148" s="226" t="s">
        <v>1</v>
      </c>
      <c r="N148" s="227" t="s">
        <v>38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1.82</v>
      </c>
      <c r="T148" s="229">
        <f>S148*H148</f>
        <v>19.05176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132</v>
      </c>
      <c r="AT148" s="230" t="s">
        <v>127</v>
      </c>
      <c r="AU148" s="230" t="s">
        <v>83</v>
      </c>
      <c r="AY148" s="18" t="s">
        <v>125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81</v>
      </c>
      <c r="BK148" s="231">
        <f>ROUND(I148*H148,2)</f>
        <v>0</v>
      </c>
      <c r="BL148" s="18" t="s">
        <v>132</v>
      </c>
      <c r="BM148" s="230" t="s">
        <v>888</v>
      </c>
    </row>
    <row r="149" spans="1:51" s="13" customFormat="1" ht="12">
      <c r="A149" s="13"/>
      <c r="B149" s="232"/>
      <c r="C149" s="233"/>
      <c r="D149" s="234" t="s">
        <v>134</v>
      </c>
      <c r="E149" s="235" t="s">
        <v>1</v>
      </c>
      <c r="F149" s="236" t="s">
        <v>889</v>
      </c>
      <c r="G149" s="233"/>
      <c r="H149" s="235" t="s">
        <v>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134</v>
      </c>
      <c r="AU149" s="242" t="s">
        <v>83</v>
      </c>
      <c r="AV149" s="13" t="s">
        <v>81</v>
      </c>
      <c r="AW149" s="13" t="s">
        <v>30</v>
      </c>
      <c r="AX149" s="13" t="s">
        <v>73</v>
      </c>
      <c r="AY149" s="242" t="s">
        <v>125</v>
      </c>
    </row>
    <row r="150" spans="1:51" s="14" customFormat="1" ht="12">
      <c r="A150" s="14"/>
      <c r="B150" s="243"/>
      <c r="C150" s="244"/>
      <c r="D150" s="234" t="s">
        <v>134</v>
      </c>
      <c r="E150" s="245" t="s">
        <v>838</v>
      </c>
      <c r="F150" s="246" t="s">
        <v>890</v>
      </c>
      <c r="G150" s="244"/>
      <c r="H150" s="247">
        <v>10.468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134</v>
      </c>
      <c r="AU150" s="253" t="s">
        <v>83</v>
      </c>
      <c r="AV150" s="14" t="s">
        <v>83</v>
      </c>
      <c r="AW150" s="14" t="s">
        <v>30</v>
      </c>
      <c r="AX150" s="14" t="s">
        <v>81</v>
      </c>
      <c r="AY150" s="253" t="s">
        <v>125</v>
      </c>
    </row>
    <row r="151" spans="1:65" s="2" customFormat="1" ht="49.05" customHeight="1">
      <c r="A151" s="39"/>
      <c r="B151" s="40"/>
      <c r="C151" s="219" t="s">
        <v>175</v>
      </c>
      <c r="D151" s="219" t="s">
        <v>127</v>
      </c>
      <c r="E151" s="220" t="s">
        <v>341</v>
      </c>
      <c r="F151" s="221" t="s">
        <v>342</v>
      </c>
      <c r="G151" s="222" t="s">
        <v>275</v>
      </c>
      <c r="H151" s="223">
        <v>33.4</v>
      </c>
      <c r="I151" s="224"/>
      <c r="J151" s="225">
        <f>ROUND(I151*H151,2)</f>
        <v>0</v>
      </c>
      <c r="K151" s="221" t="s">
        <v>131</v>
      </c>
      <c r="L151" s="45"/>
      <c r="M151" s="226" t="s">
        <v>1</v>
      </c>
      <c r="N151" s="227" t="s">
        <v>38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132</v>
      </c>
      <c r="AT151" s="230" t="s">
        <v>127</v>
      </c>
      <c r="AU151" s="230" t="s">
        <v>83</v>
      </c>
      <c r="AY151" s="18" t="s">
        <v>125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81</v>
      </c>
      <c r="BK151" s="231">
        <f>ROUND(I151*H151,2)</f>
        <v>0</v>
      </c>
      <c r="BL151" s="18" t="s">
        <v>132</v>
      </c>
      <c r="BM151" s="230" t="s">
        <v>891</v>
      </c>
    </row>
    <row r="152" spans="1:51" s="13" customFormat="1" ht="12">
      <c r="A152" s="13"/>
      <c r="B152" s="232"/>
      <c r="C152" s="233"/>
      <c r="D152" s="234" t="s">
        <v>134</v>
      </c>
      <c r="E152" s="235" t="s">
        <v>1</v>
      </c>
      <c r="F152" s="236" t="s">
        <v>892</v>
      </c>
      <c r="G152" s="233"/>
      <c r="H152" s="235" t="s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134</v>
      </c>
      <c r="AU152" s="242" t="s">
        <v>83</v>
      </c>
      <c r="AV152" s="13" t="s">
        <v>81</v>
      </c>
      <c r="AW152" s="13" t="s">
        <v>30</v>
      </c>
      <c r="AX152" s="13" t="s">
        <v>73</v>
      </c>
      <c r="AY152" s="242" t="s">
        <v>125</v>
      </c>
    </row>
    <row r="153" spans="1:51" s="14" customFormat="1" ht="12">
      <c r="A153" s="14"/>
      <c r="B153" s="243"/>
      <c r="C153" s="244"/>
      <c r="D153" s="234" t="s">
        <v>134</v>
      </c>
      <c r="E153" s="245" t="s">
        <v>1</v>
      </c>
      <c r="F153" s="246" t="s">
        <v>855</v>
      </c>
      <c r="G153" s="244"/>
      <c r="H153" s="247">
        <v>33.4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134</v>
      </c>
      <c r="AU153" s="253" t="s">
        <v>83</v>
      </c>
      <c r="AV153" s="14" t="s">
        <v>83</v>
      </c>
      <c r="AW153" s="14" t="s">
        <v>30</v>
      </c>
      <c r="AX153" s="14" t="s">
        <v>73</v>
      </c>
      <c r="AY153" s="253" t="s">
        <v>125</v>
      </c>
    </row>
    <row r="154" spans="1:51" s="15" customFormat="1" ht="12">
      <c r="A154" s="15"/>
      <c r="B154" s="254"/>
      <c r="C154" s="255"/>
      <c r="D154" s="234" t="s">
        <v>134</v>
      </c>
      <c r="E154" s="256" t="s">
        <v>302</v>
      </c>
      <c r="F154" s="257" t="s">
        <v>235</v>
      </c>
      <c r="G154" s="255"/>
      <c r="H154" s="258">
        <v>33.4</v>
      </c>
      <c r="I154" s="259"/>
      <c r="J154" s="255"/>
      <c r="K154" s="255"/>
      <c r="L154" s="260"/>
      <c r="M154" s="261"/>
      <c r="N154" s="262"/>
      <c r="O154" s="262"/>
      <c r="P154" s="262"/>
      <c r="Q154" s="262"/>
      <c r="R154" s="262"/>
      <c r="S154" s="262"/>
      <c r="T154" s="263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4" t="s">
        <v>134</v>
      </c>
      <c r="AU154" s="264" t="s">
        <v>83</v>
      </c>
      <c r="AV154" s="15" t="s">
        <v>132</v>
      </c>
      <c r="AW154" s="15" t="s">
        <v>30</v>
      </c>
      <c r="AX154" s="15" t="s">
        <v>81</v>
      </c>
      <c r="AY154" s="264" t="s">
        <v>125</v>
      </c>
    </row>
    <row r="155" spans="1:65" s="2" customFormat="1" ht="49.05" customHeight="1">
      <c r="A155" s="39"/>
      <c r="B155" s="40"/>
      <c r="C155" s="219" t="s">
        <v>150</v>
      </c>
      <c r="D155" s="219" t="s">
        <v>127</v>
      </c>
      <c r="E155" s="220" t="s">
        <v>346</v>
      </c>
      <c r="F155" s="221" t="s">
        <v>347</v>
      </c>
      <c r="G155" s="222" t="s">
        <v>275</v>
      </c>
      <c r="H155" s="223">
        <v>33.4</v>
      </c>
      <c r="I155" s="224"/>
      <c r="J155" s="225">
        <f>ROUND(I155*H155,2)</f>
        <v>0</v>
      </c>
      <c r="K155" s="221" t="s">
        <v>131</v>
      </c>
      <c r="L155" s="45"/>
      <c r="M155" s="226" t="s">
        <v>1</v>
      </c>
      <c r="N155" s="227" t="s">
        <v>38</v>
      </c>
      <c r="O155" s="92"/>
      <c r="P155" s="228">
        <f>O155*H155</f>
        <v>0</v>
      </c>
      <c r="Q155" s="228">
        <v>0</v>
      </c>
      <c r="R155" s="228">
        <f>Q155*H155</f>
        <v>0</v>
      </c>
      <c r="S155" s="228">
        <v>0</v>
      </c>
      <c r="T155" s="229">
        <f>S155*H155</f>
        <v>0</v>
      </c>
      <c r="U155" s="39"/>
      <c r="V155" s="39"/>
      <c r="W155" s="39"/>
      <c r="X155" s="39"/>
      <c r="Y155" s="39"/>
      <c r="Z155" s="39"/>
      <c r="AA155" s="39"/>
      <c r="AB155" s="39"/>
      <c r="AC155" s="39"/>
      <c r="AD155" s="39"/>
      <c r="AE155" s="39"/>
      <c r="AR155" s="230" t="s">
        <v>132</v>
      </c>
      <c r="AT155" s="230" t="s">
        <v>127</v>
      </c>
      <c r="AU155" s="230" t="s">
        <v>83</v>
      </c>
      <c r="AY155" s="18" t="s">
        <v>125</v>
      </c>
      <c r="BE155" s="231">
        <f>IF(N155="základní",J155,0)</f>
        <v>0</v>
      </c>
      <c r="BF155" s="231">
        <f>IF(N155="snížená",J155,0)</f>
        <v>0</v>
      </c>
      <c r="BG155" s="231">
        <f>IF(N155="zákl. přenesená",J155,0)</f>
        <v>0</v>
      </c>
      <c r="BH155" s="231">
        <f>IF(N155="sníž. přenesená",J155,0)</f>
        <v>0</v>
      </c>
      <c r="BI155" s="231">
        <f>IF(N155="nulová",J155,0)</f>
        <v>0</v>
      </c>
      <c r="BJ155" s="18" t="s">
        <v>81</v>
      </c>
      <c r="BK155" s="231">
        <f>ROUND(I155*H155,2)</f>
        <v>0</v>
      </c>
      <c r="BL155" s="18" t="s">
        <v>132</v>
      </c>
      <c r="BM155" s="230" t="s">
        <v>893</v>
      </c>
    </row>
    <row r="156" spans="1:51" s="14" customFormat="1" ht="12">
      <c r="A156" s="14"/>
      <c r="B156" s="243"/>
      <c r="C156" s="244"/>
      <c r="D156" s="234" t="s">
        <v>134</v>
      </c>
      <c r="E156" s="245" t="s">
        <v>1</v>
      </c>
      <c r="F156" s="246" t="s">
        <v>302</v>
      </c>
      <c r="G156" s="244"/>
      <c r="H156" s="247">
        <v>33.4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134</v>
      </c>
      <c r="AU156" s="253" t="s">
        <v>83</v>
      </c>
      <c r="AV156" s="14" t="s">
        <v>83</v>
      </c>
      <c r="AW156" s="14" t="s">
        <v>30</v>
      </c>
      <c r="AX156" s="14" t="s">
        <v>81</v>
      </c>
      <c r="AY156" s="253" t="s">
        <v>125</v>
      </c>
    </row>
    <row r="157" spans="1:65" s="2" customFormat="1" ht="49.05" customHeight="1">
      <c r="A157" s="39"/>
      <c r="B157" s="40"/>
      <c r="C157" s="219" t="s">
        <v>182</v>
      </c>
      <c r="D157" s="219" t="s">
        <v>127</v>
      </c>
      <c r="E157" s="220" t="s">
        <v>349</v>
      </c>
      <c r="F157" s="221" t="s">
        <v>350</v>
      </c>
      <c r="G157" s="222" t="s">
        <v>275</v>
      </c>
      <c r="H157" s="223">
        <v>218.56</v>
      </c>
      <c r="I157" s="224"/>
      <c r="J157" s="225">
        <f>ROUND(I157*H157,2)</f>
        <v>0</v>
      </c>
      <c r="K157" s="221" t="s">
        <v>131</v>
      </c>
      <c r="L157" s="45"/>
      <c r="M157" s="226" t="s">
        <v>1</v>
      </c>
      <c r="N157" s="227" t="s">
        <v>38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132</v>
      </c>
      <c r="AT157" s="230" t="s">
        <v>127</v>
      </c>
      <c r="AU157" s="230" t="s">
        <v>83</v>
      </c>
      <c r="AY157" s="18" t="s">
        <v>125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81</v>
      </c>
      <c r="BK157" s="231">
        <f>ROUND(I157*H157,2)</f>
        <v>0</v>
      </c>
      <c r="BL157" s="18" t="s">
        <v>132</v>
      </c>
      <c r="BM157" s="230" t="s">
        <v>894</v>
      </c>
    </row>
    <row r="158" spans="1:51" s="13" customFormat="1" ht="12">
      <c r="A158" s="13"/>
      <c r="B158" s="232"/>
      <c r="C158" s="233"/>
      <c r="D158" s="234" t="s">
        <v>134</v>
      </c>
      <c r="E158" s="235" t="s">
        <v>1</v>
      </c>
      <c r="F158" s="236" t="s">
        <v>895</v>
      </c>
      <c r="G158" s="233"/>
      <c r="H158" s="235" t="s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134</v>
      </c>
      <c r="AU158" s="242" t="s">
        <v>83</v>
      </c>
      <c r="AV158" s="13" t="s">
        <v>81</v>
      </c>
      <c r="AW158" s="13" t="s">
        <v>30</v>
      </c>
      <c r="AX158" s="13" t="s">
        <v>73</v>
      </c>
      <c r="AY158" s="242" t="s">
        <v>125</v>
      </c>
    </row>
    <row r="159" spans="1:51" s="14" customFormat="1" ht="12">
      <c r="A159" s="14"/>
      <c r="B159" s="243"/>
      <c r="C159" s="244"/>
      <c r="D159" s="234" t="s">
        <v>134</v>
      </c>
      <c r="E159" s="245" t="s">
        <v>856</v>
      </c>
      <c r="F159" s="246" t="s">
        <v>896</v>
      </c>
      <c r="G159" s="244"/>
      <c r="H159" s="247">
        <v>273.2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134</v>
      </c>
      <c r="AU159" s="253" t="s">
        <v>83</v>
      </c>
      <c r="AV159" s="14" t="s">
        <v>83</v>
      </c>
      <c r="AW159" s="14" t="s">
        <v>30</v>
      </c>
      <c r="AX159" s="14" t="s">
        <v>73</v>
      </c>
      <c r="AY159" s="253" t="s">
        <v>125</v>
      </c>
    </row>
    <row r="160" spans="1:51" s="13" customFormat="1" ht="12">
      <c r="A160" s="13"/>
      <c r="B160" s="232"/>
      <c r="C160" s="233"/>
      <c r="D160" s="234" t="s">
        <v>134</v>
      </c>
      <c r="E160" s="235" t="s">
        <v>1</v>
      </c>
      <c r="F160" s="236" t="s">
        <v>897</v>
      </c>
      <c r="G160" s="233"/>
      <c r="H160" s="235" t="s">
        <v>1</v>
      </c>
      <c r="I160" s="237"/>
      <c r="J160" s="233"/>
      <c r="K160" s="233"/>
      <c r="L160" s="238"/>
      <c r="M160" s="239"/>
      <c r="N160" s="240"/>
      <c r="O160" s="240"/>
      <c r="P160" s="240"/>
      <c r="Q160" s="240"/>
      <c r="R160" s="240"/>
      <c r="S160" s="240"/>
      <c r="T160" s="241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2" t="s">
        <v>134</v>
      </c>
      <c r="AU160" s="242" t="s">
        <v>83</v>
      </c>
      <c r="AV160" s="13" t="s">
        <v>81</v>
      </c>
      <c r="AW160" s="13" t="s">
        <v>30</v>
      </c>
      <c r="AX160" s="13" t="s">
        <v>73</v>
      </c>
      <c r="AY160" s="242" t="s">
        <v>125</v>
      </c>
    </row>
    <row r="161" spans="1:51" s="14" customFormat="1" ht="12">
      <c r="A161" s="14"/>
      <c r="B161" s="243"/>
      <c r="C161" s="244"/>
      <c r="D161" s="234" t="s">
        <v>134</v>
      </c>
      <c r="E161" s="245" t="s">
        <v>1</v>
      </c>
      <c r="F161" s="246" t="s">
        <v>898</v>
      </c>
      <c r="G161" s="244"/>
      <c r="H161" s="247">
        <v>218.56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134</v>
      </c>
      <c r="AU161" s="253" t="s">
        <v>83</v>
      </c>
      <c r="AV161" s="14" t="s">
        <v>83</v>
      </c>
      <c r="AW161" s="14" t="s">
        <v>30</v>
      </c>
      <c r="AX161" s="14" t="s">
        <v>81</v>
      </c>
      <c r="AY161" s="253" t="s">
        <v>125</v>
      </c>
    </row>
    <row r="162" spans="1:65" s="2" customFormat="1" ht="49.05" customHeight="1">
      <c r="A162" s="39"/>
      <c r="B162" s="40"/>
      <c r="C162" s="219" t="s">
        <v>188</v>
      </c>
      <c r="D162" s="219" t="s">
        <v>127</v>
      </c>
      <c r="E162" s="220" t="s">
        <v>356</v>
      </c>
      <c r="F162" s="221" t="s">
        <v>357</v>
      </c>
      <c r="G162" s="222" t="s">
        <v>275</v>
      </c>
      <c r="H162" s="223">
        <v>218.56</v>
      </c>
      <c r="I162" s="224"/>
      <c r="J162" s="225">
        <f>ROUND(I162*H162,2)</f>
        <v>0</v>
      </c>
      <c r="K162" s="221" t="s">
        <v>131</v>
      </c>
      <c r="L162" s="45"/>
      <c r="M162" s="226" t="s">
        <v>1</v>
      </c>
      <c r="N162" s="227" t="s">
        <v>38</v>
      </c>
      <c r="O162" s="92"/>
      <c r="P162" s="228">
        <f>O162*H162</f>
        <v>0</v>
      </c>
      <c r="Q162" s="228">
        <v>0</v>
      </c>
      <c r="R162" s="228">
        <f>Q162*H162</f>
        <v>0</v>
      </c>
      <c r="S162" s="228">
        <v>0</v>
      </c>
      <c r="T162" s="229">
        <f>S162*H162</f>
        <v>0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30" t="s">
        <v>132</v>
      </c>
      <c r="AT162" s="230" t="s">
        <v>127</v>
      </c>
      <c r="AU162" s="230" t="s">
        <v>83</v>
      </c>
      <c r="AY162" s="18" t="s">
        <v>125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8" t="s">
        <v>81</v>
      </c>
      <c r="BK162" s="231">
        <f>ROUND(I162*H162,2)</f>
        <v>0</v>
      </c>
      <c r="BL162" s="18" t="s">
        <v>132</v>
      </c>
      <c r="BM162" s="230" t="s">
        <v>899</v>
      </c>
    </row>
    <row r="163" spans="1:51" s="14" customFormat="1" ht="12">
      <c r="A163" s="14"/>
      <c r="B163" s="243"/>
      <c r="C163" s="244"/>
      <c r="D163" s="234" t="s">
        <v>134</v>
      </c>
      <c r="E163" s="245" t="s">
        <v>1</v>
      </c>
      <c r="F163" s="246" t="s">
        <v>898</v>
      </c>
      <c r="G163" s="244"/>
      <c r="H163" s="247">
        <v>218.56</v>
      </c>
      <c r="I163" s="248"/>
      <c r="J163" s="244"/>
      <c r="K163" s="244"/>
      <c r="L163" s="249"/>
      <c r="M163" s="250"/>
      <c r="N163" s="251"/>
      <c r="O163" s="251"/>
      <c r="P163" s="251"/>
      <c r="Q163" s="251"/>
      <c r="R163" s="251"/>
      <c r="S163" s="251"/>
      <c r="T163" s="252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3" t="s">
        <v>134</v>
      </c>
      <c r="AU163" s="253" t="s">
        <v>83</v>
      </c>
      <c r="AV163" s="14" t="s">
        <v>83</v>
      </c>
      <c r="AW163" s="14" t="s">
        <v>30</v>
      </c>
      <c r="AX163" s="14" t="s">
        <v>81</v>
      </c>
      <c r="AY163" s="253" t="s">
        <v>125</v>
      </c>
    </row>
    <row r="164" spans="1:65" s="2" customFormat="1" ht="37.8" customHeight="1">
      <c r="A164" s="39"/>
      <c r="B164" s="40"/>
      <c r="C164" s="219" t="s">
        <v>192</v>
      </c>
      <c r="D164" s="219" t="s">
        <v>127</v>
      </c>
      <c r="E164" s="220" t="s">
        <v>360</v>
      </c>
      <c r="F164" s="221" t="s">
        <v>361</v>
      </c>
      <c r="G164" s="222" t="s">
        <v>275</v>
      </c>
      <c r="H164" s="223">
        <v>40.98</v>
      </c>
      <c r="I164" s="224"/>
      <c r="J164" s="225">
        <f>ROUND(I164*H164,2)</f>
        <v>0</v>
      </c>
      <c r="K164" s="221" t="s">
        <v>131</v>
      </c>
      <c r="L164" s="45"/>
      <c r="M164" s="226" t="s">
        <v>1</v>
      </c>
      <c r="N164" s="227" t="s">
        <v>38</v>
      </c>
      <c r="O164" s="92"/>
      <c r="P164" s="228">
        <f>O164*H164</f>
        <v>0</v>
      </c>
      <c r="Q164" s="228">
        <v>0.00354</v>
      </c>
      <c r="R164" s="228">
        <f>Q164*H164</f>
        <v>0.1450692</v>
      </c>
      <c r="S164" s="228">
        <v>0</v>
      </c>
      <c r="T164" s="229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30" t="s">
        <v>132</v>
      </c>
      <c r="AT164" s="230" t="s">
        <v>127</v>
      </c>
      <c r="AU164" s="230" t="s">
        <v>83</v>
      </c>
      <c r="AY164" s="18" t="s">
        <v>125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8" t="s">
        <v>81</v>
      </c>
      <c r="BK164" s="231">
        <f>ROUND(I164*H164,2)</f>
        <v>0</v>
      </c>
      <c r="BL164" s="18" t="s">
        <v>132</v>
      </c>
      <c r="BM164" s="230" t="s">
        <v>900</v>
      </c>
    </row>
    <row r="165" spans="1:51" s="13" customFormat="1" ht="12">
      <c r="A165" s="13"/>
      <c r="B165" s="232"/>
      <c r="C165" s="233"/>
      <c r="D165" s="234" t="s">
        <v>134</v>
      </c>
      <c r="E165" s="235" t="s">
        <v>1</v>
      </c>
      <c r="F165" s="236" t="s">
        <v>901</v>
      </c>
      <c r="G165" s="233"/>
      <c r="H165" s="235" t="s">
        <v>1</v>
      </c>
      <c r="I165" s="237"/>
      <c r="J165" s="233"/>
      <c r="K165" s="233"/>
      <c r="L165" s="238"/>
      <c r="M165" s="239"/>
      <c r="N165" s="240"/>
      <c r="O165" s="240"/>
      <c r="P165" s="240"/>
      <c r="Q165" s="240"/>
      <c r="R165" s="240"/>
      <c r="S165" s="240"/>
      <c r="T165" s="241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2" t="s">
        <v>134</v>
      </c>
      <c r="AU165" s="242" t="s">
        <v>83</v>
      </c>
      <c r="AV165" s="13" t="s">
        <v>81</v>
      </c>
      <c r="AW165" s="13" t="s">
        <v>30</v>
      </c>
      <c r="AX165" s="13" t="s">
        <v>73</v>
      </c>
      <c r="AY165" s="242" t="s">
        <v>125</v>
      </c>
    </row>
    <row r="166" spans="1:51" s="14" customFormat="1" ht="12">
      <c r="A166" s="14"/>
      <c r="B166" s="243"/>
      <c r="C166" s="244"/>
      <c r="D166" s="234" t="s">
        <v>134</v>
      </c>
      <c r="E166" s="245" t="s">
        <v>1</v>
      </c>
      <c r="F166" s="246" t="s">
        <v>902</v>
      </c>
      <c r="G166" s="244"/>
      <c r="H166" s="247">
        <v>40.98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134</v>
      </c>
      <c r="AU166" s="253" t="s">
        <v>83</v>
      </c>
      <c r="AV166" s="14" t="s">
        <v>83</v>
      </c>
      <c r="AW166" s="14" t="s">
        <v>30</v>
      </c>
      <c r="AX166" s="14" t="s">
        <v>81</v>
      </c>
      <c r="AY166" s="253" t="s">
        <v>125</v>
      </c>
    </row>
    <row r="167" spans="1:65" s="2" customFormat="1" ht="37.8" customHeight="1">
      <c r="A167" s="39"/>
      <c r="B167" s="40"/>
      <c r="C167" s="219" t="s">
        <v>199</v>
      </c>
      <c r="D167" s="219" t="s">
        <v>127</v>
      </c>
      <c r="E167" s="220" t="s">
        <v>364</v>
      </c>
      <c r="F167" s="221" t="s">
        <v>365</v>
      </c>
      <c r="G167" s="222" t="s">
        <v>275</v>
      </c>
      <c r="H167" s="223">
        <v>13.66</v>
      </c>
      <c r="I167" s="224"/>
      <c r="J167" s="225">
        <f>ROUND(I167*H167,2)</f>
        <v>0</v>
      </c>
      <c r="K167" s="221" t="s">
        <v>131</v>
      </c>
      <c r="L167" s="45"/>
      <c r="M167" s="226" t="s">
        <v>1</v>
      </c>
      <c r="N167" s="227" t="s">
        <v>38</v>
      </c>
      <c r="O167" s="92"/>
      <c r="P167" s="228">
        <f>O167*H167</f>
        <v>0</v>
      </c>
      <c r="Q167" s="228">
        <v>0.01563</v>
      </c>
      <c r="R167" s="228">
        <f>Q167*H167</f>
        <v>0.21350580000000002</v>
      </c>
      <c r="S167" s="228">
        <v>0</v>
      </c>
      <c r="T167" s="229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30" t="s">
        <v>132</v>
      </c>
      <c r="AT167" s="230" t="s">
        <v>127</v>
      </c>
      <c r="AU167" s="230" t="s">
        <v>83</v>
      </c>
      <c r="AY167" s="18" t="s">
        <v>125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8" t="s">
        <v>81</v>
      </c>
      <c r="BK167" s="231">
        <f>ROUND(I167*H167,2)</f>
        <v>0</v>
      </c>
      <c r="BL167" s="18" t="s">
        <v>132</v>
      </c>
      <c r="BM167" s="230" t="s">
        <v>903</v>
      </c>
    </row>
    <row r="168" spans="1:51" s="13" customFormat="1" ht="12">
      <c r="A168" s="13"/>
      <c r="B168" s="232"/>
      <c r="C168" s="233"/>
      <c r="D168" s="234" t="s">
        <v>134</v>
      </c>
      <c r="E168" s="235" t="s">
        <v>1</v>
      </c>
      <c r="F168" s="236" t="s">
        <v>901</v>
      </c>
      <c r="G168" s="233"/>
      <c r="H168" s="235" t="s">
        <v>1</v>
      </c>
      <c r="I168" s="237"/>
      <c r="J168" s="233"/>
      <c r="K168" s="233"/>
      <c r="L168" s="238"/>
      <c r="M168" s="239"/>
      <c r="N168" s="240"/>
      <c r="O168" s="240"/>
      <c r="P168" s="240"/>
      <c r="Q168" s="240"/>
      <c r="R168" s="240"/>
      <c r="S168" s="240"/>
      <c r="T168" s="241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2" t="s">
        <v>134</v>
      </c>
      <c r="AU168" s="242" t="s">
        <v>83</v>
      </c>
      <c r="AV168" s="13" t="s">
        <v>81</v>
      </c>
      <c r="AW168" s="13" t="s">
        <v>30</v>
      </c>
      <c r="AX168" s="13" t="s">
        <v>73</v>
      </c>
      <c r="AY168" s="242" t="s">
        <v>125</v>
      </c>
    </row>
    <row r="169" spans="1:51" s="14" customFormat="1" ht="12">
      <c r="A169" s="14"/>
      <c r="B169" s="243"/>
      <c r="C169" s="244"/>
      <c r="D169" s="234" t="s">
        <v>134</v>
      </c>
      <c r="E169" s="245" t="s">
        <v>1</v>
      </c>
      <c r="F169" s="246" t="s">
        <v>904</v>
      </c>
      <c r="G169" s="244"/>
      <c r="H169" s="247">
        <v>13.66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134</v>
      </c>
      <c r="AU169" s="253" t="s">
        <v>83</v>
      </c>
      <c r="AV169" s="14" t="s">
        <v>83</v>
      </c>
      <c r="AW169" s="14" t="s">
        <v>30</v>
      </c>
      <c r="AX169" s="14" t="s">
        <v>81</v>
      </c>
      <c r="AY169" s="253" t="s">
        <v>125</v>
      </c>
    </row>
    <row r="170" spans="1:65" s="2" customFormat="1" ht="49.05" customHeight="1">
      <c r="A170" s="39"/>
      <c r="B170" s="40"/>
      <c r="C170" s="219" t="s">
        <v>208</v>
      </c>
      <c r="D170" s="219" t="s">
        <v>127</v>
      </c>
      <c r="E170" s="220" t="s">
        <v>905</v>
      </c>
      <c r="F170" s="221" t="s">
        <v>906</v>
      </c>
      <c r="G170" s="222" t="s">
        <v>275</v>
      </c>
      <c r="H170" s="223">
        <v>81.6</v>
      </c>
      <c r="I170" s="224"/>
      <c r="J170" s="225">
        <f>ROUND(I170*H170,2)</f>
        <v>0</v>
      </c>
      <c r="K170" s="221" t="s">
        <v>131</v>
      </c>
      <c r="L170" s="45"/>
      <c r="M170" s="226" t="s">
        <v>1</v>
      </c>
      <c r="N170" s="227" t="s">
        <v>38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132</v>
      </c>
      <c r="AT170" s="230" t="s">
        <v>127</v>
      </c>
      <c r="AU170" s="230" t="s">
        <v>83</v>
      </c>
      <c r="AY170" s="18" t="s">
        <v>125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81</v>
      </c>
      <c r="BK170" s="231">
        <f>ROUND(I170*H170,2)</f>
        <v>0</v>
      </c>
      <c r="BL170" s="18" t="s">
        <v>132</v>
      </c>
      <c r="BM170" s="230" t="s">
        <v>907</v>
      </c>
    </row>
    <row r="171" spans="1:51" s="13" customFormat="1" ht="12">
      <c r="A171" s="13"/>
      <c r="B171" s="232"/>
      <c r="C171" s="233"/>
      <c r="D171" s="234" t="s">
        <v>134</v>
      </c>
      <c r="E171" s="235" t="s">
        <v>1</v>
      </c>
      <c r="F171" s="236" t="s">
        <v>908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134</v>
      </c>
      <c r="AU171" s="242" t="s">
        <v>83</v>
      </c>
      <c r="AV171" s="13" t="s">
        <v>81</v>
      </c>
      <c r="AW171" s="13" t="s">
        <v>30</v>
      </c>
      <c r="AX171" s="13" t="s">
        <v>73</v>
      </c>
      <c r="AY171" s="242" t="s">
        <v>125</v>
      </c>
    </row>
    <row r="172" spans="1:51" s="14" customFormat="1" ht="12">
      <c r="A172" s="14"/>
      <c r="B172" s="243"/>
      <c r="C172" s="244"/>
      <c r="D172" s="234" t="s">
        <v>134</v>
      </c>
      <c r="E172" s="245" t="s">
        <v>1</v>
      </c>
      <c r="F172" s="246" t="s">
        <v>909</v>
      </c>
      <c r="G172" s="244"/>
      <c r="H172" s="247">
        <v>81.6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134</v>
      </c>
      <c r="AU172" s="253" t="s">
        <v>83</v>
      </c>
      <c r="AV172" s="14" t="s">
        <v>83</v>
      </c>
      <c r="AW172" s="14" t="s">
        <v>30</v>
      </c>
      <c r="AX172" s="14" t="s">
        <v>81</v>
      </c>
      <c r="AY172" s="253" t="s">
        <v>125</v>
      </c>
    </row>
    <row r="173" spans="1:65" s="2" customFormat="1" ht="49.05" customHeight="1">
      <c r="A173" s="39"/>
      <c r="B173" s="40"/>
      <c r="C173" s="219" t="s">
        <v>8</v>
      </c>
      <c r="D173" s="219" t="s">
        <v>127</v>
      </c>
      <c r="E173" s="220" t="s">
        <v>391</v>
      </c>
      <c r="F173" s="221" t="s">
        <v>392</v>
      </c>
      <c r="G173" s="222" t="s">
        <v>275</v>
      </c>
      <c r="H173" s="223">
        <v>52.8</v>
      </c>
      <c r="I173" s="224"/>
      <c r="J173" s="225">
        <f>ROUND(I173*H173,2)</f>
        <v>0</v>
      </c>
      <c r="K173" s="221" t="s">
        <v>131</v>
      </c>
      <c r="L173" s="45"/>
      <c r="M173" s="226" t="s">
        <v>1</v>
      </c>
      <c r="N173" s="227" t="s">
        <v>38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132</v>
      </c>
      <c r="AT173" s="230" t="s">
        <v>127</v>
      </c>
      <c r="AU173" s="230" t="s">
        <v>83</v>
      </c>
      <c r="AY173" s="18" t="s">
        <v>125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81</v>
      </c>
      <c r="BK173" s="231">
        <f>ROUND(I173*H173,2)</f>
        <v>0</v>
      </c>
      <c r="BL173" s="18" t="s">
        <v>132</v>
      </c>
      <c r="BM173" s="230" t="s">
        <v>910</v>
      </c>
    </row>
    <row r="174" spans="1:51" s="13" customFormat="1" ht="12">
      <c r="A174" s="13"/>
      <c r="B174" s="232"/>
      <c r="C174" s="233"/>
      <c r="D174" s="234" t="s">
        <v>134</v>
      </c>
      <c r="E174" s="235" t="s">
        <v>1</v>
      </c>
      <c r="F174" s="236" t="s">
        <v>911</v>
      </c>
      <c r="G174" s="233"/>
      <c r="H174" s="235" t="s">
        <v>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134</v>
      </c>
      <c r="AU174" s="242" t="s">
        <v>83</v>
      </c>
      <c r="AV174" s="13" t="s">
        <v>81</v>
      </c>
      <c r="AW174" s="13" t="s">
        <v>30</v>
      </c>
      <c r="AX174" s="13" t="s">
        <v>73</v>
      </c>
      <c r="AY174" s="242" t="s">
        <v>125</v>
      </c>
    </row>
    <row r="175" spans="1:51" s="14" customFormat="1" ht="12">
      <c r="A175" s="14"/>
      <c r="B175" s="243"/>
      <c r="C175" s="244"/>
      <c r="D175" s="234" t="s">
        <v>134</v>
      </c>
      <c r="E175" s="245" t="s">
        <v>1</v>
      </c>
      <c r="F175" s="246" t="s">
        <v>862</v>
      </c>
      <c r="G175" s="244"/>
      <c r="H175" s="247">
        <v>52.8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134</v>
      </c>
      <c r="AU175" s="253" t="s">
        <v>83</v>
      </c>
      <c r="AV175" s="14" t="s">
        <v>83</v>
      </c>
      <c r="AW175" s="14" t="s">
        <v>30</v>
      </c>
      <c r="AX175" s="14" t="s">
        <v>81</v>
      </c>
      <c r="AY175" s="253" t="s">
        <v>125</v>
      </c>
    </row>
    <row r="176" spans="1:65" s="2" customFormat="1" ht="49.05" customHeight="1">
      <c r="A176" s="39"/>
      <c r="B176" s="40"/>
      <c r="C176" s="219" t="s">
        <v>217</v>
      </c>
      <c r="D176" s="219" t="s">
        <v>127</v>
      </c>
      <c r="E176" s="220" t="s">
        <v>406</v>
      </c>
      <c r="F176" s="221" t="s">
        <v>407</v>
      </c>
      <c r="G176" s="222" t="s">
        <v>275</v>
      </c>
      <c r="H176" s="223">
        <v>211.16</v>
      </c>
      <c r="I176" s="224"/>
      <c r="J176" s="225">
        <f>ROUND(I176*H176,2)</f>
        <v>0</v>
      </c>
      <c r="K176" s="221" t="s">
        <v>131</v>
      </c>
      <c r="L176" s="45"/>
      <c r="M176" s="226" t="s">
        <v>1</v>
      </c>
      <c r="N176" s="227" t="s">
        <v>38</v>
      </c>
      <c r="O176" s="92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30" t="s">
        <v>132</v>
      </c>
      <c r="AT176" s="230" t="s">
        <v>127</v>
      </c>
      <c r="AU176" s="230" t="s">
        <v>83</v>
      </c>
      <c r="AY176" s="18" t="s">
        <v>125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8" t="s">
        <v>81</v>
      </c>
      <c r="BK176" s="231">
        <f>ROUND(I176*H176,2)</f>
        <v>0</v>
      </c>
      <c r="BL176" s="18" t="s">
        <v>132</v>
      </c>
      <c r="BM176" s="230" t="s">
        <v>912</v>
      </c>
    </row>
    <row r="177" spans="1:51" s="14" customFormat="1" ht="12">
      <c r="A177" s="14"/>
      <c r="B177" s="243"/>
      <c r="C177" s="244"/>
      <c r="D177" s="234" t="s">
        <v>134</v>
      </c>
      <c r="E177" s="245" t="s">
        <v>1</v>
      </c>
      <c r="F177" s="246" t="s">
        <v>913</v>
      </c>
      <c r="G177" s="244"/>
      <c r="H177" s="247">
        <v>1</v>
      </c>
      <c r="I177" s="248"/>
      <c r="J177" s="244"/>
      <c r="K177" s="244"/>
      <c r="L177" s="249"/>
      <c r="M177" s="250"/>
      <c r="N177" s="251"/>
      <c r="O177" s="251"/>
      <c r="P177" s="251"/>
      <c r="Q177" s="251"/>
      <c r="R177" s="251"/>
      <c r="S177" s="251"/>
      <c r="T177" s="252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3" t="s">
        <v>134</v>
      </c>
      <c r="AU177" s="253" t="s">
        <v>83</v>
      </c>
      <c r="AV177" s="14" t="s">
        <v>83</v>
      </c>
      <c r="AW177" s="14" t="s">
        <v>30</v>
      </c>
      <c r="AX177" s="14" t="s">
        <v>73</v>
      </c>
      <c r="AY177" s="253" t="s">
        <v>125</v>
      </c>
    </row>
    <row r="178" spans="1:51" s="14" customFormat="1" ht="12">
      <c r="A178" s="14"/>
      <c r="B178" s="243"/>
      <c r="C178" s="244"/>
      <c r="D178" s="234" t="s">
        <v>134</v>
      </c>
      <c r="E178" s="245" t="s">
        <v>1</v>
      </c>
      <c r="F178" s="246" t="s">
        <v>914</v>
      </c>
      <c r="G178" s="244"/>
      <c r="H178" s="247">
        <v>210.16</v>
      </c>
      <c r="I178" s="248"/>
      <c r="J178" s="244"/>
      <c r="K178" s="244"/>
      <c r="L178" s="249"/>
      <c r="M178" s="250"/>
      <c r="N178" s="251"/>
      <c r="O178" s="251"/>
      <c r="P178" s="251"/>
      <c r="Q178" s="251"/>
      <c r="R178" s="251"/>
      <c r="S178" s="251"/>
      <c r="T178" s="252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3" t="s">
        <v>134</v>
      </c>
      <c r="AU178" s="253" t="s">
        <v>83</v>
      </c>
      <c r="AV178" s="14" t="s">
        <v>83</v>
      </c>
      <c r="AW178" s="14" t="s">
        <v>30</v>
      </c>
      <c r="AX178" s="14" t="s">
        <v>73</v>
      </c>
      <c r="AY178" s="253" t="s">
        <v>125</v>
      </c>
    </row>
    <row r="179" spans="1:51" s="15" customFormat="1" ht="12">
      <c r="A179" s="15"/>
      <c r="B179" s="254"/>
      <c r="C179" s="255"/>
      <c r="D179" s="234" t="s">
        <v>134</v>
      </c>
      <c r="E179" s="256" t="s">
        <v>1</v>
      </c>
      <c r="F179" s="257" t="s">
        <v>235</v>
      </c>
      <c r="G179" s="255"/>
      <c r="H179" s="258">
        <v>211.16</v>
      </c>
      <c r="I179" s="259"/>
      <c r="J179" s="255"/>
      <c r="K179" s="255"/>
      <c r="L179" s="260"/>
      <c r="M179" s="261"/>
      <c r="N179" s="262"/>
      <c r="O179" s="262"/>
      <c r="P179" s="262"/>
      <c r="Q179" s="262"/>
      <c r="R179" s="262"/>
      <c r="S179" s="262"/>
      <c r="T179" s="263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64" t="s">
        <v>134</v>
      </c>
      <c r="AU179" s="264" t="s">
        <v>83</v>
      </c>
      <c r="AV179" s="15" t="s">
        <v>132</v>
      </c>
      <c r="AW179" s="15" t="s">
        <v>30</v>
      </c>
      <c r="AX179" s="15" t="s">
        <v>81</v>
      </c>
      <c r="AY179" s="264" t="s">
        <v>125</v>
      </c>
    </row>
    <row r="180" spans="1:65" s="2" customFormat="1" ht="62.7" customHeight="1">
      <c r="A180" s="39"/>
      <c r="B180" s="40"/>
      <c r="C180" s="219" t="s">
        <v>225</v>
      </c>
      <c r="D180" s="219" t="s">
        <v>127</v>
      </c>
      <c r="E180" s="220" t="s">
        <v>415</v>
      </c>
      <c r="F180" s="221" t="s">
        <v>416</v>
      </c>
      <c r="G180" s="222" t="s">
        <v>275</v>
      </c>
      <c r="H180" s="223">
        <v>5279</v>
      </c>
      <c r="I180" s="224"/>
      <c r="J180" s="225">
        <f>ROUND(I180*H180,2)</f>
        <v>0</v>
      </c>
      <c r="K180" s="221" t="s">
        <v>131</v>
      </c>
      <c r="L180" s="45"/>
      <c r="M180" s="226" t="s">
        <v>1</v>
      </c>
      <c r="N180" s="227" t="s">
        <v>38</v>
      </c>
      <c r="O180" s="92"/>
      <c r="P180" s="228">
        <f>O180*H180</f>
        <v>0</v>
      </c>
      <c r="Q180" s="228">
        <v>0</v>
      </c>
      <c r="R180" s="228">
        <f>Q180*H180</f>
        <v>0</v>
      </c>
      <c r="S180" s="228">
        <v>0</v>
      </c>
      <c r="T180" s="229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30" t="s">
        <v>132</v>
      </c>
      <c r="AT180" s="230" t="s">
        <v>127</v>
      </c>
      <c r="AU180" s="230" t="s">
        <v>83</v>
      </c>
      <c r="AY180" s="18" t="s">
        <v>125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8" t="s">
        <v>81</v>
      </c>
      <c r="BK180" s="231">
        <f>ROUND(I180*H180,2)</f>
        <v>0</v>
      </c>
      <c r="BL180" s="18" t="s">
        <v>132</v>
      </c>
      <c r="BM180" s="230" t="s">
        <v>915</v>
      </c>
    </row>
    <row r="181" spans="1:51" s="13" customFormat="1" ht="12">
      <c r="A181" s="13"/>
      <c r="B181" s="232"/>
      <c r="C181" s="233"/>
      <c r="D181" s="234" t="s">
        <v>134</v>
      </c>
      <c r="E181" s="235" t="s">
        <v>1</v>
      </c>
      <c r="F181" s="236" t="s">
        <v>916</v>
      </c>
      <c r="G181" s="233"/>
      <c r="H181" s="235" t="s">
        <v>1</v>
      </c>
      <c r="I181" s="237"/>
      <c r="J181" s="233"/>
      <c r="K181" s="233"/>
      <c r="L181" s="238"/>
      <c r="M181" s="239"/>
      <c r="N181" s="240"/>
      <c r="O181" s="240"/>
      <c r="P181" s="240"/>
      <c r="Q181" s="240"/>
      <c r="R181" s="240"/>
      <c r="S181" s="240"/>
      <c r="T181" s="241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2" t="s">
        <v>134</v>
      </c>
      <c r="AU181" s="242" t="s">
        <v>83</v>
      </c>
      <c r="AV181" s="13" t="s">
        <v>81</v>
      </c>
      <c r="AW181" s="13" t="s">
        <v>30</v>
      </c>
      <c r="AX181" s="13" t="s">
        <v>73</v>
      </c>
      <c r="AY181" s="242" t="s">
        <v>125</v>
      </c>
    </row>
    <row r="182" spans="1:51" s="14" customFormat="1" ht="12">
      <c r="A182" s="14"/>
      <c r="B182" s="243"/>
      <c r="C182" s="244"/>
      <c r="D182" s="234" t="s">
        <v>134</v>
      </c>
      <c r="E182" s="245" t="s">
        <v>1</v>
      </c>
      <c r="F182" s="246" t="s">
        <v>913</v>
      </c>
      <c r="G182" s="244"/>
      <c r="H182" s="247">
        <v>1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134</v>
      </c>
      <c r="AU182" s="253" t="s">
        <v>83</v>
      </c>
      <c r="AV182" s="14" t="s">
        <v>83</v>
      </c>
      <c r="AW182" s="14" t="s">
        <v>30</v>
      </c>
      <c r="AX182" s="14" t="s">
        <v>73</v>
      </c>
      <c r="AY182" s="253" t="s">
        <v>125</v>
      </c>
    </row>
    <row r="183" spans="1:51" s="14" customFormat="1" ht="12">
      <c r="A183" s="14"/>
      <c r="B183" s="243"/>
      <c r="C183" s="244"/>
      <c r="D183" s="234" t="s">
        <v>134</v>
      </c>
      <c r="E183" s="245" t="s">
        <v>1</v>
      </c>
      <c r="F183" s="246" t="s">
        <v>914</v>
      </c>
      <c r="G183" s="244"/>
      <c r="H183" s="247">
        <v>210.16</v>
      </c>
      <c r="I183" s="248"/>
      <c r="J183" s="244"/>
      <c r="K183" s="244"/>
      <c r="L183" s="249"/>
      <c r="M183" s="250"/>
      <c r="N183" s="251"/>
      <c r="O183" s="251"/>
      <c r="P183" s="251"/>
      <c r="Q183" s="251"/>
      <c r="R183" s="251"/>
      <c r="S183" s="251"/>
      <c r="T183" s="252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3" t="s">
        <v>134</v>
      </c>
      <c r="AU183" s="253" t="s">
        <v>83</v>
      </c>
      <c r="AV183" s="14" t="s">
        <v>83</v>
      </c>
      <c r="AW183" s="14" t="s">
        <v>30</v>
      </c>
      <c r="AX183" s="14" t="s">
        <v>73</v>
      </c>
      <c r="AY183" s="253" t="s">
        <v>125</v>
      </c>
    </row>
    <row r="184" spans="1:51" s="15" customFormat="1" ht="12">
      <c r="A184" s="15"/>
      <c r="B184" s="254"/>
      <c r="C184" s="255"/>
      <c r="D184" s="234" t="s">
        <v>134</v>
      </c>
      <c r="E184" s="256" t="s">
        <v>1</v>
      </c>
      <c r="F184" s="257" t="s">
        <v>235</v>
      </c>
      <c r="G184" s="255"/>
      <c r="H184" s="258">
        <v>211.16</v>
      </c>
      <c r="I184" s="259"/>
      <c r="J184" s="255"/>
      <c r="K184" s="255"/>
      <c r="L184" s="260"/>
      <c r="M184" s="261"/>
      <c r="N184" s="262"/>
      <c r="O184" s="262"/>
      <c r="P184" s="262"/>
      <c r="Q184" s="262"/>
      <c r="R184" s="262"/>
      <c r="S184" s="262"/>
      <c r="T184" s="263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4" t="s">
        <v>134</v>
      </c>
      <c r="AU184" s="264" t="s">
        <v>83</v>
      </c>
      <c r="AV184" s="15" t="s">
        <v>132</v>
      </c>
      <c r="AW184" s="15" t="s">
        <v>30</v>
      </c>
      <c r="AX184" s="15" t="s">
        <v>81</v>
      </c>
      <c r="AY184" s="264" t="s">
        <v>125</v>
      </c>
    </row>
    <row r="185" spans="1:51" s="14" customFormat="1" ht="12">
      <c r="A185" s="14"/>
      <c r="B185" s="243"/>
      <c r="C185" s="244"/>
      <c r="D185" s="234" t="s">
        <v>134</v>
      </c>
      <c r="E185" s="244"/>
      <c r="F185" s="246" t="s">
        <v>917</v>
      </c>
      <c r="G185" s="244"/>
      <c r="H185" s="247">
        <v>5279</v>
      </c>
      <c r="I185" s="248"/>
      <c r="J185" s="244"/>
      <c r="K185" s="244"/>
      <c r="L185" s="249"/>
      <c r="M185" s="250"/>
      <c r="N185" s="251"/>
      <c r="O185" s="251"/>
      <c r="P185" s="251"/>
      <c r="Q185" s="251"/>
      <c r="R185" s="251"/>
      <c r="S185" s="251"/>
      <c r="T185" s="252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3" t="s">
        <v>134</v>
      </c>
      <c r="AU185" s="253" t="s">
        <v>83</v>
      </c>
      <c r="AV185" s="14" t="s">
        <v>83</v>
      </c>
      <c r="AW185" s="14" t="s">
        <v>4</v>
      </c>
      <c r="AX185" s="14" t="s">
        <v>81</v>
      </c>
      <c r="AY185" s="253" t="s">
        <v>125</v>
      </c>
    </row>
    <row r="186" spans="1:65" s="2" customFormat="1" ht="49.05" customHeight="1">
      <c r="A186" s="39"/>
      <c r="B186" s="40"/>
      <c r="C186" s="219" t="s">
        <v>229</v>
      </c>
      <c r="D186" s="219" t="s">
        <v>127</v>
      </c>
      <c r="E186" s="220" t="s">
        <v>426</v>
      </c>
      <c r="F186" s="221" t="s">
        <v>427</v>
      </c>
      <c r="G186" s="222" t="s">
        <v>275</v>
      </c>
      <c r="H186" s="223">
        <v>54.64</v>
      </c>
      <c r="I186" s="224"/>
      <c r="J186" s="225">
        <f>ROUND(I186*H186,2)</f>
        <v>0</v>
      </c>
      <c r="K186" s="221" t="s">
        <v>131</v>
      </c>
      <c r="L186" s="45"/>
      <c r="M186" s="226" t="s">
        <v>1</v>
      </c>
      <c r="N186" s="227" t="s">
        <v>38</v>
      </c>
      <c r="O186" s="92"/>
      <c r="P186" s="228">
        <f>O186*H186</f>
        <v>0</v>
      </c>
      <c r="Q186" s="228">
        <v>0</v>
      </c>
      <c r="R186" s="228">
        <f>Q186*H186</f>
        <v>0</v>
      </c>
      <c r="S186" s="228">
        <v>0</v>
      </c>
      <c r="T186" s="229">
        <f>S186*H186</f>
        <v>0</v>
      </c>
      <c r="U186" s="39"/>
      <c r="V186" s="39"/>
      <c r="W186" s="39"/>
      <c r="X186" s="39"/>
      <c r="Y186" s="39"/>
      <c r="Z186" s="39"/>
      <c r="AA186" s="39"/>
      <c r="AB186" s="39"/>
      <c r="AC186" s="39"/>
      <c r="AD186" s="39"/>
      <c r="AE186" s="39"/>
      <c r="AR186" s="230" t="s">
        <v>132</v>
      </c>
      <c r="AT186" s="230" t="s">
        <v>127</v>
      </c>
      <c r="AU186" s="230" t="s">
        <v>83</v>
      </c>
      <c r="AY186" s="18" t="s">
        <v>125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8" t="s">
        <v>81</v>
      </c>
      <c r="BK186" s="231">
        <f>ROUND(I186*H186,2)</f>
        <v>0</v>
      </c>
      <c r="BL186" s="18" t="s">
        <v>132</v>
      </c>
      <c r="BM186" s="230" t="s">
        <v>918</v>
      </c>
    </row>
    <row r="187" spans="1:51" s="14" customFormat="1" ht="12">
      <c r="A187" s="14"/>
      <c r="B187" s="243"/>
      <c r="C187" s="244"/>
      <c r="D187" s="234" t="s">
        <v>134</v>
      </c>
      <c r="E187" s="245" t="s">
        <v>1</v>
      </c>
      <c r="F187" s="246" t="s">
        <v>919</v>
      </c>
      <c r="G187" s="244"/>
      <c r="H187" s="247">
        <v>54.64</v>
      </c>
      <c r="I187" s="248"/>
      <c r="J187" s="244"/>
      <c r="K187" s="244"/>
      <c r="L187" s="249"/>
      <c r="M187" s="250"/>
      <c r="N187" s="251"/>
      <c r="O187" s="251"/>
      <c r="P187" s="251"/>
      <c r="Q187" s="251"/>
      <c r="R187" s="251"/>
      <c r="S187" s="251"/>
      <c r="T187" s="252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3" t="s">
        <v>134</v>
      </c>
      <c r="AU187" s="253" t="s">
        <v>83</v>
      </c>
      <c r="AV187" s="14" t="s">
        <v>83</v>
      </c>
      <c r="AW187" s="14" t="s">
        <v>30</v>
      </c>
      <c r="AX187" s="14" t="s">
        <v>73</v>
      </c>
      <c r="AY187" s="253" t="s">
        <v>125</v>
      </c>
    </row>
    <row r="188" spans="1:51" s="15" customFormat="1" ht="12">
      <c r="A188" s="15"/>
      <c r="B188" s="254"/>
      <c r="C188" s="255"/>
      <c r="D188" s="234" t="s">
        <v>134</v>
      </c>
      <c r="E188" s="256" t="s">
        <v>1</v>
      </c>
      <c r="F188" s="257" t="s">
        <v>235</v>
      </c>
      <c r="G188" s="255"/>
      <c r="H188" s="258">
        <v>54.64</v>
      </c>
      <c r="I188" s="259"/>
      <c r="J188" s="255"/>
      <c r="K188" s="255"/>
      <c r="L188" s="260"/>
      <c r="M188" s="261"/>
      <c r="N188" s="262"/>
      <c r="O188" s="262"/>
      <c r="P188" s="262"/>
      <c r="Q188" s="262"/>
      <c r="R188" s="262"/>
      <c r="S188" s="262"/>
      <c r="T188" s="263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4" t="s">
        <v>134</v>
      </c>
      <c r="AU188" s="264" t="s">
        <v>83</v>
      </c>
      <c r="AV188" s="15" t="s">
        <v>132</v>
      </c>
      <c r="AW188" s="15" t="s">
        <v>30</v>
      </c>
      <c r="AX188" s="15" t="s">
        <v>81</v>
      </c>
      <c r="AY188" s="264" t="s">
        <v>125</v>
      </c>
    </row>
    <row r="189" spans="1:65" s="2" customFormat="1" ht="62.7" customHeight="1">
      <c r="A189" s="39"/>
      <c r="B189" s="40"/>
      <c r="C189" s="219" t="s">
        <v>236</v>
      </c>
      <c r="D189" s="219" t="s">
        <v>127</v>
      </c>
      <c r="E189" s="220" t="s">
        <v>432</v>
      </c>
      <c r="F189" s="221" t="s">
        <v>433</v>
      </c>
      <c r="G189" s="222" t="s">
        <v>275</v>
      </c>
      <c r="H189" s="223">
        <v>1366</v>
      </c>
      <c r="I189" s="224"/>
      <c r="J189" s="225">
        <f>ROUND(I189*H189,2)</f>
        <v>0</v>
      </c>
      <c r="K189" s="221" t="s">
        <v>131</v>
      </c>
      <c r="L189" s="45"/>
      <c r="M189" s="226" t="s">
        <v>1</v>
      </c>
      <c r="N189" s="227" t="s">
        <v>38</v>
      </c>
      <c r="O189" s="92"/>
      <c r="P189" s="228">
        <f>O189*H189</f>
        <v>0</v>
      </c>
      <c r="Q189" s="228">
        <v>0</v>
      </c>
      <c r="R189" s="228">
        <f>Q189*H189</f>
        <v>0</v>
      </c>
      <c r="S189" s="228">
        <v>0</v>
      </c>
      <c r="T189" s="229">
        <f>S189*H189</f>
        <v>0</v>
      </c>
      <c r="U189" s="39"/>
      <c r="V189" s="39"/>
      <c r="W189" s="39"/>
      <c r="X189" s="39"/>
      <c r="Y189" s="39"/>
      <c r="Z189" s="39"/>
      <c r="AA189" s="39"/>
      <c r="AB189" s="39"/>
      <c r="AC189" s="39"/>
      <c r="AD189" s="39"/>
      <c r="AE189" s="39"/>
      <c r="AR189" s="230" t="s">
        <v>132</v>
      </c>
      <c r="AT189" s="230" t="s">
        <v>127</v>
      </c>
      <c r="AU189" s="230" t="s">
        <v>83</v>
      </c>
      <c r="AY189" s="18" t="s">
        <v>125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8" t="s">
        <v>81</v>
      </c>
      <c r="BK189" s="231">
        <f>ROUND(I189*H189,2)</f>
        <v>0</v>
      </c>
      <c r="BL189" s="18" t="s">
        <v>132</v>
      </c>
      <c r="BM189" s="230" t="s">
        <v>920</v>
      </c>
    </row>
    <row r="190" spans="1:51" s="14" customFormat="1" ht="12">
      <c r="A190" s="14"/>
      <c r="B190" s="243"/>
      <c r="C190" s="244"/>
      <c r="D190" s="234" t="s">
        <v>134</v>
      </c>
      <c r="E190" s="245" t="s">
        <v>1</v>
      </c>
      <c r="F190" s="246" t="s">
        <v>919</v>
      </c>
      <c r="G190" s="244"/>
      <c r="H190" s="247">
        <v>54.64</v>
      </c>
      <c r="I190" s="248"/>
      <c r="J190" s="244"/>
      <c r="K190" s="244"/>
      <c r="L190" s="249"/>
      <c r="M190" s="250"/>
      <c r="N190" s="251"/>
      <c r="O190" s="251"/>
      <c r="P190" s="251"/>
      <c r="Q190" s="251"/>
      <c r="R190" s="251"/>
      <c r="S190" s="251"/>
      <c r="T190" s="252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3" t="s">
        <v>134</v>
      </c>
      <c r="AU190" s="253" t="s">
        <v>83</v>
      </c>
      <c r="AV190" s="14" t="s">
        <v>83</v>
      </c>
      <c r="AW190" s="14" t="s">
        <v>30</v>
      </c>
      <c r="AX190" s="14" t="s">
        <v>73</v>
      </c>
      <c r="AY190" s="253" t="s">
        <v>125</v>
      </c>
    </row>
    <row r="191" spans="1:51" s="15" customFormat="1" ht="12">
      <c r="A191" s="15"/>
      <c r="B191" s="254"/>
      <c r="C191" s="255"/>
      <c r="D191" s="234" t="s">
        <v>134</v>
      </c>
      <c r="E191" s="256" t="s">
        <v>1</v>
      </c>
      <c r="F191" s="257" t="s">
        <v>235</v>
      </c>
      <c r="G191" s="255"/>
      <c r="H191" s="258">
        <v>54.64</v>
      </c>
      <c r="I191" s="259"/>
      <c r="J191" s="255"/>
      <c r="K191" s="255"/>
      <c r="L191" s="260"/>
      <c r="M191" s="261"/>
      <c r="N191" s="262"/>
      <c r="O191" s="262"/>
      <c r="P191" s="262"/>
      <c r="Q191" s="262"/>
      <c r="R191" s="262"/>
      <c r="S191" s="262"/>
      <c r="T191" s="263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T191" s="264" t="s">
        <v>134</v>
      </c>
      <c r="AU191" s="264" t="s">
        <v>83</v>
      </c>
      <c r="AV191" s="15" t="s">
        <v>132</v>
      </c>
      <c r="AW191" s="15" t="s">
        <v>30</v>
      </c>
      <c r="AX191" s="15" t="s">
        <v>81</v>
      </c>
      <c r="AY191" s="264" t="s">
        <v>125</v>
      </c>
    </row>
    <row r="192" spans="1:51" s="14" customFormat="1" ht="12">
      <c r="A192" s="14"/>
      <c r="B192" s="243"/>
      <c r="C192" s="244"/>
      <c r="D192" s="234" t="s">
        <v>134</v>
      </c>
      <c r="E192" s="244"/>
      <c r="F192" s="246" t="s">
        <v>921</v>
      </c>
      <c r="G192" s="244"/>
      <c r="H192" s="247">
        <v>1366</v>
      </c>
      <c r="I192" s="248"/>
      <c r="J192" s="244"/>
      <c r="K192" s="244"/>
      <c r="L192" s="249"/>
      <c r="M192" s="250"/>
      <c r="N192" s="251"/>
      <c r="O192" s="251"/>
      <c r="P192" s="251"/>
      <c r="Q192" s="251"/>
      <c r="R192" s="251"/>
      <c r="S192" s="251"/>
      <c r="T192" s="252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3" t="s">
        <v>134</v>
      </c>
      <c r="AU192" s="253" t="s">
        <v>83</v>
      </c>
      <c r="AV192" s="14" t="s">
        <v>83</v>
      </c>
      <c r="AW192" s="14" t="s">
        <v>4</v>
      </c>
      <c r="AX192" s="14" t="s">
        <v>81</v>
      </c>
      <c r="AY192" s="253" t="s">
        <v>125</v>
      </c>
    </row>
    <row r="193" spans="1:65" s="2" customFormat="1" ht="37.8" customHeight="1">
      <c r="A193" s="39"/>
      <c r="B193" s="40"/>
      <c r="C193" s="219" t="s">
        <v>242</v>
      </c>
      <c r="D193" s="219" t="s">
        <v>127</v>
      </c>
      <c r="E193" s="220" t="s">
        <v>922</v>
      </c>
      <c r="F193" s="221" t="s">
        <v>923</v>
      </c>
      <c r="G193" s="222" t="s">
        <v>275</v>
      </c>
      <c r="H193" s="223">
        <v>40.8</v>
      </c>
      <c r="I193" s="224"/>
      <c r="J193" s="225">
        <f>ROUND(I193*H193,2)</f>
        <v>0</v>
      </c>
      <c r="K193" s="221" t="s">
        <v>131</v>
      </c>
      <c r="L193" s="45"/>
      <c r="M193" s="226" t="s">
        <v>1</v>
      </c>
      <c r="N193" s="227" t="s">
        <v>38</v>
      </c>
      <c r="O193" s="92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9"/>
      <c r="V193" s="39"/>
      <c r="W193" s="39"/>
      <c r="X193" s="39"/>
      <c r="Y193" s="39"/>
      <c r="Z193" s="39"/>
      <c r="AA193" s="39"/>
      <c r="AB193" s="39"/>
      <c r="AC193" s="39"/>
      <c r="AD193" s="39"/>
      <c r="AE193" s="39"/>
      <c r="AR193" s="230" t="s">
        <v>132</v>
      </c>
      <c r="AT193" s="230" t="s">
        <v>127</v>
      </c>
      <c r="AU193" s="230" t="s">
        <v>83</v>
      </c>
      <c r="AY193" s="18" t="s">
        <v>125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8" t="s">
        <v>81</v>
      </c>
      <c r="BK193" s="231">
        <f>ROUND(I193*H193,2)</f>
        <v>0</v>
      </c>
      <c r="BL193" s="18" t="s">
        <v>132</v>
      </c>
      <c r="BM193" s="230" t="s">
        <v>924</v>
      </c>
    </row>
    <row r="194" spans="1:51" s="14" customFormat="1" ht="12">
      <c r="A194" s="14"/>
      <c r="B194" s="243"/>
      <c r="C194" s="244"/>
      <c r="D194" s="234" t="s">
        <v>134</v>
      </c>
      <c r="E194" s="245" t="s">
        <v>1</v>
      </c>
      <c r="F194" s="246" t="s">
        <v>925</v>
      </c>
      <c r="G194" s="244"/>
      <c r="H194" s="247">
        <v>40.8</v>
      </c>
      <c r="I194" s="248"/>
      <c r="J194" s="244"/>
      <c r="K194" s="244"/>
      <c r="L194" s="249"/>
      <c r="M194" s="250"/>
      <c r="N194" s="251"/>
      <c r="O194" s="251"/>
      <c r="P194" s="251"/>
      <c r="Q194" s="251"/>
      <c r="R194" s="251"/>
      <c r="S194" s="251"/>
      <c r="T194" s="252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3" t="s">
        <v>134</v>
      </c>
      <c r="AU194" s="253" t="s">
        <v>83</v>
      </c>
      <c r="AV194" s="14" t="s">
        <v>83</v>
      </c>
      <c r="AW194" s="14" t="s">
        <v>30</v>
      </c>
      <c r="AX194" s="14" t="s">
        <v>81</v>
      </c>
      <c r="AY194" s="253" t="s">
        <v>125</v>
      </c>
    </row>
    <row r="195" spans="1:65" s="2" customFormat="1" ht="14.4" customHeight="1">
      <c r="A195" s="39"/>
      <c r="B195" s="40"/>
      <c r="C195" s="219" t="s">
        <v>7</v>
      </c>
      <c r="D195" s="219" t="s">
        <v>127</v>
      </c>
      <c r="E195" s="220" t="s">
        <v>448</v>
      </c>
      <c r="F195" s="221" t="s">
        <v>449</v>
      </c>
      <c r="G195" s="222" t="s">
        <v>275</v>
      </c>
      <c r="H195" s="223">
        <v>265.8</v>
      </c>
      <c r="I195" s="224"/>
      <c r="J195" s="225">
        <f>ROUND(I195*H195,2)</f>
        <v>0</v>
      </c>
      <c r="K195" s="221" t="s">
        <v>131</v>
      </c>
      <c r="L195" s="45"/>
      <c r="M195" s="226" t="s">
        <v>1</v>
      </c>
      <c r="N195" s="227" t="s">
        <v>38</v>
      </c>
      <c r="O195" s="92"/>
      <c r="P195" s="228">
        <f>O195*H195</f>
        <v>0</v>
      </c>
      <c r="Q195" s="228">
        <v>0</v>
      </c>
      <c r="R195" s="228">
        <f>Q195*H195</f>
        <v>0</v>
      </c>
      <c r="S195" s="228">
        <v>0</v>
      </c>
      <c r="T195" s="229">
        <f>S195*H195</f>
        <v>0</v>
      </c>
      <c r="U195" s="39"/>
      <c r="V195" s="39"/>
      <c r="W195" s="39"/>
      <c r="X195" s="39"/>
      <c r="Y195" s="39"/>
      <c r="Z195" s="39"/>
      <c r="AA195" s="39"/>
      <c r="AB195" s="39"/>
      <c r="AC195" s="39"/>
      <c r="AD195" s="39"/>
      <c r="AE195" s="39"/>
      <c r="AR195" s="230" t="s">
        <v>132</v>
      </c>
      <c r="AT195" s="230" t="s">
        <v>127</v>
      </c>
      <c r="AU195" s="230" t="s">
        <v>83</v>
      </c>
      <c r="AY195" s="18" t="s">
        <v>125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8" t="s">
        <v>81</v>
      </c>
      <c r="BK195" s="231">
        <f>ROUND(I195*H195,2)</f>
        <v>0</v>
      </c>
      <c r="BL195" s="18" t="s">
        <v>132</v>
      </c>
      <c r="BM195" s="230" t="s">
        <v>926</v>
      </c>
    </row>
    <row r="196" spans="1:51" s="13" customFormat="1" ht="12">
      <c r="A196" s="13"/>
      <c r="B196" s="232"/>
      <c r="C196" s="233"/>
      <c r="D196" s="234" t="s">
        <v>134</v>
      </c>
      <c r="E196" s="235" t="s">
        <v>1</v>
      </c>
      <c r="F196" s="236" t="s">
        <v>451</v>
      </c>
      <c r="G196" s="233"/>
      <c r="H196" s="235" t="s">
        <v>1</v>
      </c>
      <c r="I196" s="237"/>
      <c r="J196" s="233"/>
      <c r="K196" s="233"/>
      <c r="L196" s="238"/>
      <c r="M196" s="239"/>
      <c r="N196" s="240"/>
      <c r="O196" s="240"/>
      <c r="P196" s="240"/>
      <c r="Q196" s="240"/>
      <c r="R196" s="240"/>
      <c r="S196" s="240"/>
      <c r="T196" s="241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2" t="s">
        <v>134</v>
      </c>
      <c r="AU196" s="242" t="s">
        <v>83</v>
      </c>
      <c r="AV196" s="13" t="s">
        <v>81</v>
      </c>
      <c r="AW196" s="13" t="s">
        <v>30</v>
      </c>
      <c r="AX196" s="13" t="s">
        <v>73</v>
      </c>
      <c r="AY196" s="242" t="s">
        <v>125</v>
      </c>
    </row>
    <row r="197" spans="1:51" s="14" customFormat="1" ht="12">
      <c r="A197" s="14"/>
      <c r="B197" s="243"/>
      <c r="C197" s="244"/>
      <c r="D197" s="234" t="s">
        <v>134</v>
      </c>
      <c r="E197" s="245" t="s">
        <v>1</v>
      </c>
      <c r="F197" s="246" t="s">
        <v>913</v>
      </c>
      <c r="G197" s="244"/>
      <c r="H197" s="247">
        <v>1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134</v>
      </c>
      <c r="AU197" s="253" t="s">
        <v>83</v>
      </c>
      <c r="AV197" s="14" t="s">
        <v>83</v>
      </c>
      <c r="AW197" s="14" t="s">
        <v>30</v>
      </c>
      <c r="AX197" s="14" t="s">
        <v>73</v>
      </c>
      <c r="AY197" s="253" t="s">
        <v>125</v>
      </c>
    </row>
    <row r="198" spans="1:51" s="14" customFormat="1" ht="12">
      <c r="A198" s="14"/>
      <c r="B198" s="243"/>
      <c r="C198" s="244"/>
      <c r="D198" s="234" t="s">
        <v>134</v>
      </c>
      <c r="E198" s="245" t="s">
        <v>1</v>
      </c>
      <c r="F198" s="246" t="s">
        <v>927</v>
      </c>
      <c r="G198" s="244"/>
      <c r="H198" s="247">
        <v>264.8</v>
      </c>
      <c r="I198" s="248"/>
      <c r="J198" s="244"/>
      <c r="K198" s="244"/>
      <c r="L198" s="249"/>
      <c r="M198" s="250"/>
      <c r="N198" s="251"/>
      <c r="O198" s="251"/>
      <c r="P198" s="251"/>
      <c r="Q198" s="251"/>
      <c r="R198" s="251"/>
      <c r="S198" s="251"/>
      <c r="T198" s="252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3" t="s">
        <v>134</v>
      </c>
      <c r="AU198" s="253" t="s">
        <v>83</v>
      </c>
      <c r="AV198" s="14" t="s">
        <v>83</v>
      </c>
      <c r="AW198" s="14" t="s">
        <v>30</v>
      </c>
      <c r="AX198" s="14" t="s">
        <v>73</v>
      </c>
      <c r="AY198" s="253" t="s">
        <v>125</v>
      </c>
    </row>
    <row r="199" spans="1:51" s="15" customFormat="1" ht="12">
      <c r="A199" s="15"/>
      <c r="B199" s="254"/>
      <c r="C199" s="255"/>
      <c r="D199" s="234" t="s">
        <v>134</v>
      </c>
      <c r="E199" s="256" t="s">
        <v>1</v>
      </c>
      <c r="F199" s="257" t="s">
        <v>235</v>
      </c>
      <c r="G199" s="255"/>
      <c r="H199" s="258">
        <v>265.8</v>
      </c>
      <c r="I199" s="259"/>
      <c r="J199" s="255"/>
      <c r="K199" s="255"/>
      <c r="L199" s="260"/>
      <c r="M199" s="261"/>
      <c r="N199" s="262"/>
      <c r="O199" s="262"/>
      <c r="P199" s="262"/>
      <c r="Q199" s="262"/>
      <c r="R199" s="262"/>
      <c r="S199" s="262"/>
      <c r="T199" s="263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4" t="s">
        <v>134</v>
      </c>
      <c r="AU199" s="264" t="s">
        <v>83</v>
      </c>
      <c r="AV199" s="15" t="s">
        <v>132</v>
      </c>
      <c r="AW199" s="15" t="s">
        <v>30</v>
      </c>
      <c r="AX199" s="15" t="s">
        <v>81</v>
      </c>
      <c r="AY199" s="264" t="s">
        <v>125</v>
      </c>
    </row>
    <row r="200" spans="1:65" s="2" customFormat="1" ht="37.8" customHeight="1">
      <c r="A200" s="39"/>
      <c r="B200" s="40"/>
      <c r="C200" s="219" t="s">
        <v>251</v>
      </c>
      <c r="D200" s="219" t="s">
        <v>127</v>
      </c>
      <c r="E200" s="220" t="s">
        <v>457</v>
      </c>
      <c r="F200" s="221" t="s">
        <v>458</v>
      </c>
      <c r="G200" s="222" t="s">
        <v>272</v>
      </c>
      <c r="H200" s="223">
        <v>451.86</v>
      </c>
      <c r="I200" s="224"/>
      <c r="J200" s="225">
        <f>ROUND(I200*H200,2)</f>
        <v>0</v>
      </c>
      <c r="K200" s="221" t="s">
        <v>131</v>
      </c>
      <c r="L200" s="45"/>
      <c r="M200" s="226" t="s">
        <v>1</v>
      </c>
      <c r="N200" s="227" t="s">
        <v>38</v>
      </c>
      <c r="O200" s="92"/>
      <c r="P200" s="228">
        <f>O200*H200</f>
        <v>0</v>
      </c>
      <c r="Q200" s="228">
        <v>0</v>
      </c>
      <c r="R200" s="228">
        <f>Q200*H200</f>
        <v>0</v>
      </c>
      <c r="S200" s="228">
        <v>0</v>
      </c>
      <c r="T200" s="229">
        <f>S200*H200</f>
        <v>0</v>
      </c>
      <c r="U200" s="39"/>
      <c r="V200" s="39"/>
      <c r="W200" s="39"/>
      <c r="X200" s="39"/>
      <c r="Y200" s="39"/>
      <c r="Z200" s="39"/>
      <c r="AA200" s="39"/>
      <c r="AB200" s="39"/>
      <c r="AC200" s="39"/>
      <c r="AD200" s="39"/>
      <c r="AE200" s="39"/>
      <c r="AR200" s="230" t="s">
        <v>132</v>
      </c>
      <c r="AT200" s="230" t="s">
        <v>127</v>
      </c>
      <c r="AU200" s="230" t="s">
        <v>83</v>
      </c>
      <c r="AY200" s="18" t="s">
        <v>125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8" t="s">
        <v>81</v>
      </c>
      <c r="BK200" s="231">
        <f>ROUND(I200*H200,2)</f>
        <v>0</v>
      </c>
      <c r="BL200" s="18" t="s">
        <v>132</v>
      </c>
      <c r="BM200" s="230" t="s">
        <v>928</v>
      </c>
    </row>
    <row r="201" spans="1:51" s="13" customFormat="1" ht="12">
      <c r="A201" s="13"/>
      <c r="B201" s="232"/>
      <c r="C201" s="233"/>
      <c r="D201" s="234" t="s">
        <v>134</v>
      </c>
      <c r="E201" s="235" t="s">
        <v>1</v>
      </c>
      <c r="F201" s="236" t="s">
        <v>451</v>
      </c>
      <c r="G201" s="233"/>
      <c r="H201" s="235" t="s">
        <v>1</v>
      </c>
      <c r="I201" s="237"/>
      <c r="J201" s="233"/>
      <c r="K201" s="233"/>
      <c r="L201" s="238"/>
      <c r="M201" s="239"/>
      <c r="N201" s="240"/>
      <c r="O201" s="240"/>
      <c r="P201" s="240"/>
      <c r="Q201" s="240"/>
      <c r="R201" s="240"/>
      <c r="S201" s="240"/>
      <c r="T201" s="241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42" t="s">
        <v>134</v>
      </c>
      <c r="AU201" s="242" t="s">
        <v>83</v>
      </c>
      <c r="AV201" s="13" t="s">
        <v>81</v>
      </c>
      <c r="AW201" s="13" t="s">
        <v>30</v>
      </c>
      <c r="AX201" s="13" t="s">
        <v>73</v>
      </c>
      <c r="AY201" s="242" t="s">
        <v>125</v>
      </c>
    </row>
    <row r="202" spans="1:51" s="14" customFormat="1" ht="12">
      <c r="A202" s="14"/>
      <c r="B202" s="243"/>
      <c r="C202" s="244"/>
      <c r="D202" s="234" t="s">
        <v>134</v>
      </c>
      <c r="E202" s="245" t="s">
        <v>1</v>
      </c>
      <c r="F202" s="246" t="s">
        <v>913</v>
      </c>
      <c r="G202" s="244"/>
      <c r="H202" s="247">
        <v>1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134</v>
      </c>
      <c r="AU202" s="253" t="s">
        <v>83</v>
      </c>
      <c r="AV202" s="14" t="s">
        <v>83</v>
      </c>
      <c r="AW202" s="14" t="s">
        <v>30</v>
      </c>
      <c r="AX202" s="14" t="s">
        <v>73</v>
      </c>
      <c r="AY202" s="253" t="s">
        <v>125</v>
      </c>
    </row>
    <row r="203" spans="1:51" s="14" customFormat="1" ht="12">
      <c r="A203" s="14"/>
      <c r="B203" s="243"/>
      <c r="C203" s="244"/>
      <c r="D203" s="234" t="s">
        <v>134</v>
      </c>
      <c r="E203" s="245" t="s">
        <v>1</v>
      </c>
      <c r="F203" s="246" t="s">
        <v>927</v>
      </c>
      <c r="G203" s="244"/>
      <c r="H203" s="247">
        <v>264.8</v>
      </c>
      <c r="I203" s="248"/>
      <c r="J203" s="244"/>
      <c r="K203" s="244"/>
      <c r="L203" s="249"/>
      <c r="M203" s="250"/>
      <c r="N203" s="251"/>
      <c r="O203" s="251"/>
      <c r="P203" s="251"/>
      <c r="Q203" s="251"/>
      <c r="R203" s="251"/>
      <c r="S203" s="251"/>
      <c r="T203" s="252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T203" s="253" t="s">
        <v>134</v>
      </c>
      <c r="AU203" s="253" t="s">
        <v>83</v>
      </c>
      <c r="AV203" s="14" t="s">
        <v>83</v>
      </c>
      <c r="AW203" s="14" t="s">
        <v>30</v>
      </c>
      <c r="AX203" s="14" t="s">
        <v>73</v>
      </c>
      <c r="AY203" s="253" t="s">
        <v>125</v>
      </c>
    </row>
    <row r="204" spans="1:51" s="15" customFormat="1" ht="12">
      <c r="A204" s="15"/>
      <c r="B204" s="254"/>
      <c r="C204" s="255"/>
      <c r="D204" s="234" t="s">
        <v>134</v>
      </c>
      <c r="E204" s="256" t="s">
        <v>1</v>
      </c>
      <c r="F204" s="257" t="s">
        <v>235</v>
      </c>
      <c r="G204" s="255"/>
      <c r="H204" s="258">
        <v>265.8</v>
      </c>
      <c r="I204" s="259"/>
      <c r="J204" s="255"/>
      <c r="K204" s="255"/>
      <c r="L204" s="260"/>
      <c r="M204" s="261"/>
      <c r="N204" s="262"/>
      <c r="O204" s="262"/>
      <c r="P204" s="262"/>
      <c r="Q204" s="262"/>
      <c r="R204" s="262"/>
      <c r="S204" s="262"/>
      <c r="T204" s="263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64" t="s">
        <v>134</v>
      </c>
      <c r="AU204" s="264" t="s">
        <v>83</v>
      </c>
      <c r="AV204" s="15" t="s">
        <v>132</v>
      </c>
      <c r="AW204" s="15" t="s">
        <v>30</v>
      </c>
      <c r="AX204" s="15" t="s">
        <v>81</v>
      </c>
      <c r="AY204" s="264" t="s">
        <v>125</v>
      </c>
    </row>
    <row r="205" spans="1:51" s="14" customFormat="1" ht="12">
      <c r="A205" s="14"/>
      <c r="B205" s="243"/>
      <c r="C205" s="244"/>
      <c r="D205" s="234" t="s">
        <v>134</v>
      </c>
      <c r="E205" s="244"/>
      <c r="F205" s="246" t="s">
        <v>929</v>
      </c>
      <c r="G205" s="244"/>
      <c r="H205" s="247">
        <v>451.86</v>
      </c>
      <c r="I205" s="248"/>
      <c r="J205" s="244"/>
      <c r="K205" s="244"/>
      <c r="L205" s="249"/>
      <c r="M205" s="250"/>
      <c r="N205" s="251"/>
      <c r="O205" s="251"/>
      <c r="P205" s="251"/>
      <c r="Q205" s="251"/>
      <c r="R205" s="251"/>
      <c r="S205" s="251"/>
      <c r="T205" s="252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3" t="s">
        <v>134</v>
      </c>
      <c r="AU205" s="253" t="s">
        <v>83</v>
      </c>
      <c r="AV205" s="14" t="s">
        <v>83</v>
      </c>
      <c r="AW205" s="14" t="s">
        <v>4</v>
      </c>
      <c r="AX205" s="14" t="s">
        <v>81</v>
      </c>
      <c r="AY205" s="253" t="s">
        <v>125</v>
      </c>
    </row>
    <row r="206" spans="1:65" s="2" customFormat="1" ht="49.05" customHeight="1">
      <c r="A206" s="39"/>
      <c r="B206" s="40"/>
      <c r="C206" s="219" t="s">
        <v>260</v>
      </c>
      <c r="D206" s="219" t="s">
        <v>127</v>
      </c>
      <c r="E206" s="220" t="s">
        <v>467</v>
      </c>
      <c r="F206" s="221" t="s">
        <v>468</v>
      </c>
      <c r="G206" s="222" t="s">
        <v>275</v>
      </c>
      <c r="H206" s="223">
        <v>32.4</v>
      </c>
      <c r="I206" s="224"/>
      <c r="J206" s="225">
        <f>ROUND(I206*H206,2)</f>
        <v>0</v>
      </c>
      <c r="K206" s="221" t="s">
        <v>131</v>
      </c>
      <c r="L206" s="45"/>
      <c r="M206" s="226" t="s">
        <v>1</v>
      </c>
      <c r="N206" s="227" t="s">
        <v>38</v>
      </c>
      <c r="O206" s="92"/>
      <c r="P206" s="228">
        <f>O206*H206</f>
        <v>0</v>
      </c>
      <c r="Q206" s="228">
        <v>0</v>
      </c>
      <c r="R206" s="228">
        <f>Q206*H206</f>
        <v>0</v>
      </c>
      <c r="S206" s="228">
        <v>0</v>
      </c>
      <c r="T206" s="229">
        <f>S206*H206</f>
        <v>0</v>
      </c>
      <c r="U206" s="39"/>
      <c r="V206" s="39"/>
      <c r="W206" s="39"/>
      <c r="X206" s="39"/>
      <c r="Y206" s="39"/>
      <c r="Z206" s="39"/>
      <c r="AA206" s="39"/>
      <c r="AB206" s="39"/>
      <c r="AC206" s="39"/>
      <c r="AD206" s="39"/>
      <c r="AE206" s="39"/>
      <c r="AR206" s="230" t="s">
        <v>132</v>
      </c>
      <c r="AT206" s="230" t="s">
        <v>127</v>
      </c>
      <c r="AU206" s="230" t="s">
        <v>83</v>
      </c>
      <c r="AY206" s="18" t="s">
        <v>125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8" t="s">
        <v>81</v>
      </c>
      <c r="BK206" s="231">
        <f>ROUND(I206*H206,2)</f>
        <v>0</v>
      </c>
      <c r="BL206" s="18" t="s">
        <v>132</v>
      </c>
      <c r="BM206" s="230" t="s">
        <v>930</v>
      </c>
    </row>
    <row r="207" spans="1:51" s="13" customFormat="1" ht="12">
      <c r="A207" s="13"/>
      <c r="B207" s="232"/>
      <c r="C207" s="233"/>
      <c r="D207" s="234" t="s">
        <v>134</v>
      </c>
      <c r="E207" s="235" t="s">
        <v>1</v>
      </c>
      <c r="F207" s="236" t="s">
        <v>931</v>
      </c>
      <c r="G207" s="233"/>
      <c r="H207" s="235" t="s">
        <v>1</v>
      </c>
      <c r="I207" s="237"/>
      <c r="J207" s="233"/>
      <c r="K207" s="233"/>
      <c r="L207" s="238"/>
      <c r="M207" s="239"/>
      <c r="N207" s="240"/>
      <c r="O207" s="240"/>
      <c r="P207" s="240"/>
      <c r="Q207" s="240"/>
      <c r="R207" s="240"/>
      <c r="S207" s="240"/>
      <c r="T207" s="241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42" t="s">
        <v>134</v>
      </c>
      <c r="AU207" s="242" t="s">
        <v>83</v>
      </c>
      <c r="AV207" s="13" t="s">
        <v>81</v>
      </c>
      <c r="AW207" s="13" t="s">
        <v>30</v>
      </c>
      <c r="AX207" s="13" t="s">
        <v>73</v>
      </c>
      <c r="AY207" s="242" t="s">
        <v>125</v>
      </c>
    </row>
    <row r="208" spans="1:51" s="14" customFormat="1" ht="12">
      <c r="A208" s="14"/>
      <c r="B208" s="243"/>
      <c r="C208" s="244"/>
      <c r="D208" s="234" t="s">
        <v>134</v>
      </c>
      <c r="E208" s="245" t="s">
        <v>858</v>
      </c>
      <c r="F208" s="246" t="s">
        <v>859</v>
      </c>
      <c r="G208" s="244"/>
      <c r="H208" s="247">
        <v>32.4</v>
      </c>
      <c r="I208" s="248"/>
      <c r="J208" s="244"/>
      <c r="K208" s="244"/>
      <c r="L208" s="249"/>
      <c r="M208" s="250"/>
      <c r="N208" s="251"/>
      <c r="O208" s="251"/>
      <c r="P208" s="251"/>
      <c r="Q208" s="251"/>
      <c r="R208" s="251"/>
      <c r="S208" s="251"/>
      <c r="T208" s="252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3" t="s">
        <v>134</v>
      </c>
      <c r="AU208" s="253" t="s">
        <v>83</v>
      </c>
      <c r="AV208" s="14" t="s">
        <v>83</v>
      </c>
      <c r="AW208" s="14" t="s">
        <v>30</v>
      </c>
      <c r="AX208" s="14" t="s">
        <v>73</v>
      </c>
      <c r="AY208" s="253" t="s">
        <v>125</v>
      </c>
    </row>
    <row r="209" spans="1:51" s="15" customFormat="1" ht="12">
      <c r="A209" s="15"/>
      <c r="B209" s="254"/>
      <c r="C209" s="255"/>
      <c r="D209" s="234" t="s">
        <v>134</v>
      </c>
      <c r="E209" s="256" t="s">
        <v>1</v>
      </c>
      <c r="F209" s="257" t="s">
        <v>235</v>
      </c>
      <c r="G209" s="255"/>
      <c r="H209" s="258">
        <v>32.4</v>
      </c>
      <c r="I209" s="259"/>
      <c r="J209" s="255"/>
      <c r="K209" s="255"/>
      <c r="L209" s="260"/>
      <c r="M209" s="261"/>
      <c r="N209" s="262"/>
      <c r="O209" s="262"/>
      <c r="P209" s="262"/>
      <c r="Q209" s="262"/>
      <c r="R209" s="262"/>
      <c r="S209" s="262"/>
      <c r="T209" s="263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15"/>
      <c r="AT209" s="264" t="s">
        <v>134</v>
      </c>
      <c r="AU209" s="264" t="s">
        <v>83</v>
      </c>
      <c r="AV209" s="15" t="s">
        <v>132</v>
      </c>
      <c r="AW209" s="15" t="s">
        <v>30</v>
      </c>
      <c r="AX209" s="15" t="s">
        <v>81</v>
      </c>
      <c r="AY209" s="264" t="s">
        <v>125</v>
      </c>
    </row>
    <row r="210" spans="1:65" s="2" customFormat="1" ht="37.8" customHeight="1">
      <c r="A210" s="39"/>
      <c r="B210" s="40"/>
      <c r="C210" s="219" t="s">
        <v>414</v>
      </c>
      <c r="D210" s="219" t="s">
        <v>127</v>
      </c>
      <c r="E210" s="220" t="s">
        <v>476</v>
      </c>
      <c r="F210" s="221" t="s">
        <v>477</v>
      </c>
      <c r="G210" s="222" t="s">
        <v>275</v>
      </c>
      <c r="H210" s="223">
        <v>61.2</v>
      </c>
      <c r="I210" s="224"/>
      <c r="J210" s="225">
        <f>ROUND(I210*H210,2)</f>
        <v>0</v>
      </c>
      <c r="K210" s="221" t="s">
        <v>131</v>
      </c>
      <c r="L210" s="45"/>
      <c r="M210" s="226" t="s">
        <v>1</v>
      </c>
      <c r="N210" s="227" t="s">
        <v>38</v>
      </c>
      <c r="O210" s="92"/>
      <c r="P210" s="228">
        <f>O210*H210</f>
        <v>0</v>
      </c>
      <c r="Q210" s="228">
        <v>0</v>
      </c>
      <c r="R210" s="228">
        <f>Q210*H210</f>
        <v>0</v>
      </c>
      <c r="S210" s="228">
        <v>0</v>
      </c>
      <c r="T210" s="229">
        <f>S210*H210</f>
        <v>0</v>
      </c>
      <c r="U210" s="39"/>
      <c r="V210" s="39"/>
      <c r="W210" s="39"/>
      <c r="X210" s="39"/>
      <c r="Y210" s="39"/>
      <c r="Z210" s="39"/>
      <c r="AA210" s="39"/>
      <c r="AB210" s="39"/>
      <c r="AC210" s="39"/>
      <c r="AD210" s="39"/>
      <c r="AE210" s="39"/>
      <c r="AR210" s="230" t="s">
        <v>132</v>
      </c>
      <c r="AT210" s="230" t="s">
        <v>127</v>
      </c>
      <c r="AU210" s="230" t="s">
        <v>83</v>
      </c>
      <c r="AY210" s="18" t="s">
        <v>125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8" t="s">
        <v>81</v>
      </c>
      <c r="BK210" s="231">
        <f>ROUND(I210*H210,2)</f>
        <v>0</v>
      </c>
      <c r="BL210" s="18" t="s">
        <v>132</v>
      </c>
      <c r="BM210" s="230" t="s">
        <v>932</v>
      </c>
    </row>
    <row r="211" spans="1:51" s="13" customFormat="1" ht="12">
      <c r="A211" s="13"/>
      <c r="B211" s="232"/>
      <c r="C211" s="233"/>
      <c r="D211" s="234" t="s">
        <v>134</v>
      </c>
      <c r="E211" s="235" t="s">
        <v>1</v>
      </c>
      <c r="F211" s="236" t="s">
        <v>895</v>
      </c>
      <c r="G211" s="233"/>
      <c r="H211" s="235" t="s">
        <v>1</v>
      </c>
      <c r="I211" s="237"/>
      <c r="J211" s="233"/>
      <c r="K211" s="233"/>
      <c r="L211" s="238"/>
      <c r="M211" s="239"/>
      <c r="N211" s="240"/>
      <c r="O211" s="240"/>
      <c r="P211" s="240"/>
      <c r="Q211" s="240"/>
      <c r="R211" s="240"/>
      <c r="S211" s="240"/>
      <c r="T211" s="241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2" t="s">
        <v>134</v>
      </c>
      <c r="AU211" s="242" t="s">
        <v>83</v>
      </c>
      <c r="AV211" s="13" t="s">
        <v>81</v>
      </c>
      <c r="AW211" s="13" t="s">
        <v>30</v>
      </c>
      <c r="AX211" s="13" t="s">
        <v>73</v>
      </c>
      <c r="AY211" s="242" t="s">
        <v>125</v>
      </c>
    </row>
    <row r="212" spans="1:51" s="14" customFormat="1" ht="12">
      <c r="A212" s="14"/>
      <c r="B212" s="243"/>
      <c r="C212" s="244"/>
      <c r="D212" s="234" t="s">
        <v>134</v>
      </c>
      <c r="E212" s="245" t="s">
        <v>860</v>
      </c>
      <c r="F212" s="246" t="s">
        <v>933</v>
      </c>
      <c r="G212" s="244"/>
      <c r="H212" s="247">
        <v>8.4</v>
      </c>
      <c r="I212" s="248"/>
      <c r="J212" s="244"/>
      <c r="K212" s="244"/>
      <c r="L212" s="249"/>
      <c r="M212" s="250"/>
      <c r="N212" s="251"/>
      <c r="O212" s="251"/>
      <c r="P212" s="251"/>
      <c r="Q212" s="251"/>
      <c r="R212" s="251"/>
      <c r="S212" s="251"/>
      <c r="T212" s="252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3" t="s">
        <v>134</v>
      </c>
      <c r="AU212" s="253" t="s">
        <v>83</v>
      </c>
      <c r="AV212" s="14" t="s">
        <v>83</v>
      </c>
      <c r="AW212" s="14" t="s">
        <v>30</v>
      </c>
      <c r="AX212" s="14" t="s">
        <v>73</v>
      </c>
      <c r="AY212" s="253" t="s">
        <v>125</v>
      </c>
    </row>
    <row r="213" spans="1:51" s="14" customFormat="1" ht="12">
      <c r="A213" s="14"/>
      <c r="B213" s="243"/>
      <c r="C213" s="244"/>
      <c r="D213" s="234" t="s">
        <v>134</v>
      </c>
      <c r="E213" s="245" t="s">
        <v>862</v>
      </c>
      <c r="F213" s="246" t="s">
        <v>934</v>
      </c>
      <c r="G213" s="244"/>
      <c r="H213" s="247">
        <v>52.8</v>
      </c>
      <c r="I213" s="248"/>
      <c r="J213" s="244"/>
      <c r="K213" s="244"/>
      <c r="L213" s="249"/>
      <c r="M213" s="250"/>
      <c r="N213" s="251"/>
      <c r="O213" s="251"/>
      <c r="P213" s="251"/>
      <c r="Q213" s="251"/>
      <c r="R213" s="251"/>
      <c r="S213" s="251"/>
      <c r="T213" s="252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3" t="s">
        <v>134</v>
      </c>
      <c r="AU213" s="253" t="s">
        <v>83</v>
      </c>
      <c r="AV213" s="14" t="s">
        <v>83</v>
      </c>
      <c r="AW213" s="14" t="s">
        <v>30</v>
      </c>
      <c r="AX213" s="14" t="s">
        <v>73</v>
      </c>
      <c r="AY213" s="253" t="s">
        <v>125</v>
      </c>
    </row>
    <row r="214" spans="1:51" s="15" customFormat="1" ht="12">
      <c r="A214" s="15"/>
      <c r="B214" s="254"/>
      <c r="C214" s="255"/>
      <c r="D214" s="234" t="s">
        <v>134</v>
      </c>
      <c r="E214" s="256" t="s">
        <v>1</v>
      </c>
      <c r="F214" s="257" t="s">
        <v>235</v>
      </c>
      <c r="G214" s="255"/>
      <c r="H214" s="258">
        <v>61.2</v>
      </c>
      <c r="I214" s="259"/>
      <c r="J214" s="255"/>
      <c r="K214" s="255"/>
      <c r="L214" s="260"/>
      <c r="M214" s="261"/>
      <c r="N214" s="262"/>
      <c r="O214" s="262"/>
      <c r="P214" s="262"/>
      <c r="Q214" s="262"/>
      <c r="R214" s="262"/>
      <c r="S214" s="262"/>
      <c r="T214" s="263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4" t="s">
        <v>134</v>
      </c>
      <c r="AU214" s="264" t="s">
        <v>83</v>
      </c>
      <c r="AV214" s="15" t="s">
        <v>132</v>
      </c>
      <c r="AW214" s="15" t="s">
        <v>30</v>
      </c>
      <c r="AX214" s="15" t="s">
        <v>81</v>
      </c>
      <c r="AY214" s="264" t="s">
        <v>125</v>
      </c>
    </row>
    <row r="215" spans="1:63" s="12" customFormat="1" ht="22.8" customHeight="1">
      <c r="A215" s="12"/>
      <c r="B215" s="203"/>
      <c r="C215" s="204"/>
      <c r="D215" s="205" t="s">
        <v>72</v>
      </c>
      <c r="E215" s="217" t="s">
        <v>83</v>
      </c>
      <c r="F215" s="217" t="s">
        <v>529</v>
      </c>
      <c r="G215" s="204"/>
      <c r="H215" s="204"/>
      <c r="I215" s="207"/>
      <c r="J215" s="218">
        <f>BK215</f>
        <v>0</v>
      </c>
      <c r="K215" s="204"/>
      <c r="L215" s="209"/>
      <c r="M215" s="210"/>
      <c r="N215" s="211"/>
      <c r="O215" s="211"/>
      <c r="P215" s="212">
        <f>SUM(P216:P228)</f>
        <v>0</v>
      </c>
      <c r="Q215" s="211"/>
      <c r="R215" s="212">
        <f>SUM(R216:R228)</f>
        <v>0.0094354</v>
      </c>
      <c r="S215" s="211"/>
      <c r="T215" s="213">
        <f>SUM(T216:T228)</f>
        <v>0</v>
      </c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R215" s="214" t="s">
        <v>81</v>
      </c>
      <c r="AT215" s="215" t="s">
        <v>72</v>
      </c>
      <c r="AU215" s="215" t="s">
        <v>81</v>
      </c>
      <c r="AY215" s="214" t="s">
        <v>125</v>
      </c>
      <c r="BK215" s="216">
        <f>SUM(BK216:BK228)</f>
        <v>0</v>
      </c>
    </row>
    <row r="216" spans="1:65" s="2" customFormat="1" ht="14.4" customHeight="1">
      <c r="A216" s="39"/>
      <c r="B216" s="40"/>
      <c r="C216" s="219" t="s">
        <v>420</v>
      </c>
      <c r="D216" s="219" t="s">
        <v>127</v>
      </c>
      <c r="E216" s="220" t="s">
        <v>935</v>
      </c>
      <c r="F216" s="221" t="s">
        <v>936</v>
      </c>
      <c r="G216" s="222" t="s">
        <v>154</v>
      </c>
      <c r="H216" s="223">
        <v>3.82</v>
      </c>
      <c r="I216" s="224"/>
      <c r="J216" s="225">
        <f>ROUND(I216*H216,2)</f>
        <v>0</v>
      </c>
      <c r="K216" s="221" t="s">
        <v>131</v>
      </c>
      <c r="L216" s="45"/>
      <c r="M216" s="226" t="s">
        <v>1</v>
      </c>
      <c r="N216" s="227" t="s">
        <v>38</v>
      </c>
      <c r="O216" s="92"/>
      <c r="P216" s="228">
        <f>O216*H216</f>
        <v>0</v>
      </c>
      <c r="Q216" s="228">
        <v>0.00247</v>
      </c>
      <c r="R216" s="228">
        <f>Q216*H216</f>
        <v>0.0094354</v>
      </c>
      <c r="S216" s="228">
        <v>0</v>
      </c>
      <c r="T216" s="229">
        <f>S216*H216</f>
        <v>0</v>
      </c>
      <c r="U216" s="39"/>
      <c r="V216" s="39"/>
      <c r="W216" s="39"/>
      <c r="X216" s="39"/>
      <c r="Y216" s="39"/>
      <c r="Z216" s="39"/>
      <c r="AA216" s="39"/>
      <c r="AB216" s="39"/>
      <c r="AC216" s="39"/>
      <c r="AD216" s="39"/>
      <c r="AE216" s="39"/>
      <c r="AR216" s="230" t="s">
        <v>132</v>
      </c>
      <c r="AT216" s="230" t="s">
        <v>127</v>
      </c>
      <c r="AU216" s="230" t="s">
        <v>83</v>
      </c>
      <c r="AY216" s="18" t="s">
        <v>125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8" t="s">
        <v>81</v>
      </c>
      <c r="BK216" s="231">
        <f>ROUND(I216*H216,2)</f>
        <v>0</v>
      </c>
      <c r="BL216" s="18" t="s">
        <v>132</v>
      </c>
      <c r="BM216" s="230" t="s">
        <v>937</v>
      </c>
    </row>
    <row r="217" spans="1:51" s="13" customFormat="1" ht="12">
      <c r="A217" s="13"/>
      <c r="B217" s="232"/>
      <c r="C217" s="233"/>
      <c r="D217" s="234" t="s">
        <v>134</v>
      </c>
      <c r="E217" s="235" t="s">
        <v>1</v>
      </c>
      <c r="F217" s="236" t="s">
        <v>938</v>
      </c>
      <c r="G217" s="233"/>
      <c r="H217" s="235" t="s">
        <v>1</v>
      </c>
      <c r="I217" s="237"/>
      <c r="J217" s="233"/>
      <c r="K217" s="233"/>
      <c r="L217" s="238"/>
      <c r="M217" s="239"/>
      <c r="N217" s="240"/>
      <c r="O217" s="240"/>
      <c r="P217" s="240"/>
      <c r="Q217" s="240"/>
      <c r="R217" s="240"/>
      <c r="S217" s="240"/>
      <c r="T217" s="241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2" t="s">
        <v>134</v>
      </c>
      <c r="AU217" s="242" t="s">
        <v>83</v>
      </c>
      <c r="AV217" s="13" t="s">
        <v>81</v>
      </c>
      <c r="AW217" s="13" t="s">
        <v>30</v>
      </c>
      <c r="AX217" s="13" t="s">
        <v>73</v>
      </c>
      <c r="AY217" s="242" t="s">
        <v>125</v>
      </c>
    </row>
    <row r="218" spans="1:51" s="13" customFormat="1" ht="12">
      <c r="A218" s="13"/>
      <c r="B218" s="232"/>
      <c r="C218" s="233"/>
      <c r="D218" s="234" t="s">
        <v>134</v>
      </c>
      <c r="E218" s="235" t="s">
        <v>1</v>
      </c>
      <c r="F218" s="236" t="s">
        <v>939</v>
      </c>
      <c r="G218" s="233"/>
      <c r="H218" s="235" t="s">
        <v>1</v>
      </c>
      <c r="I218" s="237"/>
      <c r="J218" s="233"/>
      <c r="K218" s="233"/>
      <c r="L218" s="238"/>
      <c r="M218" s="239"/>
      <c r="N218" s="240"/>
      <c r="O218" s="240"/>
      <c r="P218" s="240"/>
      <c r="Q218" s="240"/>
      <c r="R218" s="240"/>
      <c r="S218" s="240"/>
      <c r="T218" s="241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2" t="s">
        <v>134</v>
      </c>
      <c r="AU218" s="242" t="s">
        <v>83</v>
      </c>
      <c r="AV218" s="13" t="s">
        <v>81</v>
      </c>
      <c r="AW218" s="13" t="s">
        <v>30</v>
      </c>
      <c r="AX218" s="13" t="s">
        <v>73</v>
      </c>
      <c r="AY218" s="242" t="s">
        <v>125</v>
      </c>
    </row>
    <row r="219" spans="1:51" s="14" customFormat="1" ht="12">
      <c r="A219" s="14"/>
      <c r="B219" s="243"/>
      <c r="C219" s="244"/>
      <c r="D219" s="234" t="s">
        <v>134</v>
      </c>
      <c r="E219" s="245" t="s">
        <v>1</v>
      </c>
      <c r="F219" s="246" t="s">
        <v>940</v>
      </c>
      <c r="G219" s="244"/>
      <c r="H219" s="247">
        <v>0.46</v>
      </c>
      <c r="I219" s="248"/>
      <c r="J219" s="244"/>
      <c r="K219" s="244"/>
      <c r="L219" s="249"/>
      <c r="M219" s="250"/>
      <c r="N219" s="251"/>
      <c r="O219" s="251"/>
      <c r="P219" s="251"/>
      <c r="Q219" s="251"/>
      <c r="R219" s="251"/>
      <c r="S219" s="251"/>
      <c r="T219" s="252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3" t="s">
        <v>134</v>
      </c>
      <c r="AU219" s="253" t="s">
        <v>83</v>
      </c>
      <c r="AV219" s="14" t="s">
        <v>83</v>
      </c>
      <c r="AW219" s="14" t="s">
        <v>30</v>
      </c>
      <c r="AX219" s="14" t="s">
        <v>73</v>
      </c>
      <c r="AY219" s="253" t="s">
        <v>125</v>
      </c>
    </row>
    <row r="220" spans="1:51" s="13" customFormat="1" ht="12">
      <c r="A220" s="13"/>
      <c r="B220" s="232"/>
      <c r="C220" s="233"/>
      <c r="D220" s="234" t="s">
        <v>134</v>
      </c>
      <c r="E220" s="235" t="s">
        <v>1</v>
      </c>
      <c r="F220" s="236" t="s">
        <v>941</v>
      </c>
      <c r="G220" s="233"/>
      <c r="H220" s="235" t="s">
        <v>1</v>
      </c>
      <c r="I220" s="237"/>
      <c r="J220" s="233"/>
      <c r="K220" s="233"/>
      <c r="L220" s="238"/>
      <c r="M220" s="239"/>
      <c r="N220" s="240"/>
      <c r="O220" s="240"/>
      <c r="P220" s="240"/>
      <c r="Q220" s="240"/>
      <c r="R220" s="240"/>
      <c r="S220" s="240"/>
      <c r="T220" s="241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2" t="s">
        <v>134</v>
      </c>
      <c r="AU220" s="242" t="s">
        <v>83</v>
      </c>
      <c r="AV220" s="13" t="s">
        <v>81</v>
      </c>
      <c r="AW220" s="13" t="s">
        <v>30</v>
      </c>
      <c r="AX220" s="13" t="s">
        <v>73</v>
      </c>
      <c r="AY220" s="242" t="s">
        <v>125</v>
      </c>
    </row>
    <row r="221" spans="1:51" s="14" customFormat="1" ht="12">
      <c r="A221" s="14"/>
      <c r="B221" s="243"/>
      <c r="C221" s="244"/>
      <c r="D221" s="234" t="s">
        <v>134</v>
      </c>
      <c r="E221" s="245" t="s">
        <v>1</v>
      </c>
      <c r="F221" s="246" t="s">
        <v>942</v>
      </c>
      <c r="G221" s="244"/>
      <c r="H221" s="247">
        <v>1.34</v>
      </c>
      <c r="I221" s="248"/>
      <c r="J221" s="244"/>
      <c r="K221" s="244"/>
      <c r="L221" s="249"/>
      <c r="M221" s="250"/>
      <c r="N221" s="251"/>
      <c r="O221" s="251"/>
      <c r="P221" s="251"/>
      <c r="Q221" s="251"/>
      <c r="R221" s="251"/>
      <c r="S221" s="251"/>
      <c r="T221" s="252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3" t="s">
        <v>134</v>
      </c>
      <c r="AU221" s="253" t="s">
        <v>83</v>
      </c>
      <c r="AV221" s="14" t="s">
        <v>83</v>
      </c>
      <c r="AW221" s="14" t="s">
        <v>30</v>
      </c>
      <c r="AX221" s="14" t="s">
        <v>73</v>
      </c>
      <c r="AY221" s="253" t="s">
        <v>125</v>
      </c>
    </row>
    <row r="222" spans="1:51" s="13" customFormat="1" ht="12">
      <c r="A222" s="13"/>
      <c r="B222" s="232"/>
      <c r="C222" s="233"/>
      <c r="D222" s="234" t="s">
        <v>134</v>
      </c>
      <c r="E222" s="235" t="s">
        <v>1</v>
      </c>
      <c r="F222" s="236" t="s">
        <v>943</v>
      </c>
      <c r="G222" s="233"/>
      <c r="H222" s="235" t="s">
        <v>1</v>
      </c>
      <c r="I222" s="237"/>
      <c r="J222" s="233"/>
      <c r="K222" s="233"/>
      <c r="L222" s="238"/>
      <c r="M222" s="239"/>
      <c r="N222" s="240"/>
      <c r="O222" s="240"/>
      <c r="P222" s="240"/>
      <c r="Q222" s="240"/>
      <c r="R222" s="240"/>
      <c r="S222" s="240"/>
      <c r="T222" s="241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42" t="s">
        <v>134</v>
      </c>
      <c r="AU222" s="242" t="s">
        <v>83</v>
      </c>
      <c r="AV222" s="13" t="s">
        <v>81</v>
      </c>
      <c r="AW222" s="13" t="s">
        <v>30</v>
      </c>
      <c r="AX222" s="13" t="s">
        <v>73</v>
      </c>
      <c r="AY222" s="242" t="s">
        <v>125</v>
      </c>
    </row>
    <row r="223" spans="1:51" s="14" customFormat="1" ht="12">
      <c r="A223" s="14"/>
      <c r="B223" s="243"/>
      <c r="C223" s="244"/>
      <c r="D223" s="234" t="s">
        <v>134</v>
      </c>
      <c r="E223" s="245" t="s">
        <v>1</v>
      </c>
      <c r="F223" s="246" t="s">
        <v>944</v>
      </c>
      <c r="G223" s="244"/>
      <c r="H223" s="247">
        <v>0.69</v>
      </c>
      <c r="I223" s="248"/>
      <c r="J223" s="244"/>
      <c r="K223" s="244"/>
      <c r="L223" s="249"/>
      <c r="M223" s="250"/>
      <c r="N223" s="251"/>
      <c r="O223" s="251"/>
      <c r="P223" s="251"/>
      <c r="Q223" s="251"/>
      <c r="R223" s="251"/>
      <c r="S223" s="251"/>
      <c r="T223" s="252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3" t="s">
        <v>134</v>
      </c>
      <c r="AU223" s="253" t="s">
        <v>83</v>
      </c>
      <c r="AV223" s="14" t="s">
        <v>83</v>
      </c>
      <c r="AW223" s="14" t="s">
        <v>30</v>
      </c>
      <c r="AX223" s="14" t="s">
        <v>73</v>
      </c>
      <c r="AY223" s="253" t="s">
        <v>125</v>
      </c>
    </row>
    <row r="224" spans="1:51" s="13" customFormat="1" ht="12">
      <c r="A224" s="13"/>
      <c r="B224" s="232"/>
      <c r="C224" s="233"/>
      <c r="D224" s="234" t="s">
        <v>134</v>
      </c>
      <c r="E224" s="235" t="s">
        <v>1</v>
      </c>
      <c r="F224" s="236" t="s">
        <v>945</v>
      </c>
      <c r="G224" s="233"/>
      <c r="H224" s="235" t="s">
        <v>1</v>
      </c>
      <c r="I224" s="237"/>
      <c r="J224" s="233"/>
      <c r="K224" s="233"/>
      <c r="L224" s="238"/>
      <c r="M224" s="239"/>
      <c r="N224" s="240"/>
      <c r="O224" s="240"/>
      <c r="P224" s="240"/>
      <c r="Q224" s="240"/>
      <c r="R224" s="240"/>
      <c r="S224" s="240"/>
      <c r="T224" s="241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2" t="s">
        <v>134</v>
      </c>
      <c r="AU224" s="242" t="s">
        <v>83</v>
      </c>
      <c r="AV224" s="13" t="s">
        <v>81</v>
      </c>
      <c r="AW224" s="13" t="s">
        <v>30</v>
      </c>
      <c r="AX224" s="13" t="s">
        <v>73</v>
      </c>
      <c r="AY224" s="242" t="s">
        <v>125</v>
      </c>
    </row>
    <row r="225" spans="1:51" s="14" customFormat="1" ht="12">
      <c r="A225" s="14"/>
      <c r="B225" s="243"/>
      <c r="C225" s="244"/>
      <c r="D225" s="234" t="s">
        <v>134</v>
      </c>
      <c r="E225" s="245" t="s">
        <v>1</v>
      </c>
      <c r="F225" s="246" t="s">
        <v>946</v>
      </c>
      <c r="G225" s="244"/>
      <c r="H225" s="247">
        <v>1.33</v>
      </c>
      <c r="I225" s="248"/>
      <c r="J225" s="244"/>
      <c r="K225" s="244"/>
      <c r="L225" s="249"/>
      <c r="M225" s="250"/>
      <c r="N225" s="251"/>
      <c r="O225" s="251"/>
      <c r="P225" s="251"/>
      <c r="Q225" s="251"/>
      <c r="R225" s="251"/>
      <c r="S225" s="251"/>
      <c r="T225" s="252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3" t="s">
        <v>134</v>
      </c>
      <c r="AU225" s="253" t="s">
        <v>83</v>
      </c>
      <c r="AV225" s="14" t="s">
        <v>83</v>
      </c>
      <c r="AW225" s="14" t="s">
        <v>30</v>
      </c>
      <c r="AX225" s="14" t="s">
        <v>73</v>
      </c>
      <c r="AY225" s="253" t="s">
        <v>125</v>
      </c>
    </row>
    <row r="226" spans="1:51" s="15" customFormat="1" ht="12">
      <c r="A226" s="15"/>
      <c r="B226" s="254"/>
      <c r="C226" s="255"/>
      <c r="D226" s="234" t="s">
        <v>134</v>
      </c>
      <c r="E226" s="256" t="s">
        <v>808</v>
      </c>
      <c r="F226" s="257" t="s">
        <v>235</v>
      </c>
      <c r="G226" s="255"/>
      <c r="H226" s="258">
        <v>3.82</v>
      </c>
      <c r="I226" s="259"/>
      <c r="J226" s="255"/>
      <c r="K226" s="255"/>
      <c r="L226" s="260"/>
      <c r="M226" s="261"/>
      <c r="N226" s="262"/>
      <c r="O226" s="262"/>
      <c r="P226" s="262"/>
      <c r="Q226" s="262"/>
      <c r="R226" s="262"/>
      <c r="S226" s="262"/>
      <c r="T226" s="263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64" t="s">
        <v>134</v>
      </c>
      <c r="AU226" s="264" t="s">
        <v>83</v>
      </c>
      <c r="AV226" s="15" t="s">
        <v>132</v>
      </c>
      <c r="AW226" s="15" t="s">
        <v>30</v>
      </c>
      <c r="AX226" s="15" t="s">
        <v>81</v>
      </c>
      <c r="AY226" s="264" t="s">
        <v>125</v>
      </c>
    </row>
    <row r="227" spans="1:65" s="2" customFormat="1" ht="14.4" customHeight="1">
      <c r="A227" s="39"/>
      <c r="B227" s="40"/>
      <c r="C227" s="219" t="s">
        <v>425</v>
      </c>
      <c r="D227" s="219" t="s">
        <v>127</v>
      </c>
      <c r="E227" s="220" t="s">
        <v>947</v>
      </c>
      <c r="F227" s="221" t="s">
        <v>948</v>
      </c>
      <c r="G227" s="222" t="s">
        <v>154</v>
      </c>
      <c r="H227" s="223">
        <v>3.82</v>
      </c>
      <c r="I227" s="224"/>
      <c r="J227" s="225">
        <f>ROUND(I227*H227,2)</f>
        <v>0</v>
      </c>
      <c r="K227" s="221" t="s">
        <v>131</v>
      </c>
      <c r="L227" s="45"/>
      <c r="M227" s="226" t="s">
        <v>1</v>
      </c>
      <c r="N227" s="227" t="s">
        <v>38</v>
      </c>
      <c r="O227" s="92"/>
      <c r="P227" s="228">
        <f>O227*H227</f>
        <v>0</v>
      </c>
      <c r="Q227" s="228">
        <v>0</v>
      </c>
      <c r="R227" s="228">
        <f>Q227*H227</f>
        <v>0</v>
      </c>
      <c r="S227" s="228">
        <v>0</v>
      </c>
      <c r="T227" s="229">
        <f>S227*H227</f>
        <v>0</v>
      </c>
      <c r="U227" s="39"/>
      <c r="V227" s="39"/>
      <c r="W227" s="39"/>
      <c r="X227" s="39"/>
      <c r="Y227" s="39"/>
      <c r="Z227" s="39"/>
      <c r="AA227" s="39"/>
      <c r="AB227" s="39"/>
      <c r="AC227" s="39"/>
      <c r="AD227" s="39"/>
      <c r="AE227" s="39"/>
      <c r="AR227" s="230" t="s">
        <v>132</v>
      </c>
      <c r="AT227" s="230" t="s">
        <v>127</v>
      </c>
      <c r="AU227" s="230" t="s">
        <v>83</v>
      </c>
      <c r="AY227" s="18" t="s">
        <v>125</v>
      </c>
      <c r="BE227" s="231">
        <f>IF(N227="základní",J227,0)</f>
        <v>0</v>
      </c>
      <c r="BF227" s="231">
        <f>IF(N227="snížená",J227,0)</f>
        <v>0</v>
      </c>
      <c r="BG227" s="231">
        <f>IF(N227="zákl. přenesená",J227,0)</f>
        <v>0</v>
      </c>
      <c r="BH227" s="231">
        <f>IF(N227="sníž. přenesená",J227,0)</f>
        <v>0</v>
      </c>
      <c r="BI227" s="231">
        <f>IF(N227="nulová",J227,0)</f>
        <v>0</v>
      </c>
      <c r="BJ227" s="18" t="s">
        <v>81</v>
      </c>
      <c r="BK227" s="231">
        <f>ROUND(I227*H227,2)</f>
        <v>0</v>
      </c>
      <c r="BL227" s="18" t="s">
        <v>132</v>
      </c>
      <c r="BM227" s="230" t="s">
        <v>949</v>
      </c>
    </row>
    <row r="228" spans="1:51" s="14" customFormat="1" ht="12">
      <c r="A228" s="14"/>
      <c r="B228" s="243"/>
      <c r="C228" s="244"/>
      <c r="D228" s="234" t="s">
        <v>134</v>
      </c>
      <c r="E228" s="245" t="s">
        <v>1</v>
      </c>
      <c r="F228" s="246" t="s">
        <v>808</v>
      </c>
      <c r="G228" s="244"/>
      <c r="H228" s="247">
        <v>3.82</v>
      </c>
      <c r="I228" s="248"/>
      <c r="J228" s="244"/>
      <c r="K228" s="244"/>
      <c r="L228" s="249"/>
      <c r="M228" s="250"/>
      <c r="N228" s="251"/>
      <c r="O228" s="251"/>
      <c r="P228" s="251"/>
      <c r="Q228" s="251"/>
      <c r="R228" s="251"/>
      <c r="S228" s="251"/>
      <c r="T228" s="252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3" t="s">
        <v>134</v>
      </c>
      <c r="AU228" s="253" t="s">
        <v>83</v>
      </c>
      <c r="AV228" s="14" t="s">
        <v>83</v>
      </c>
      <c r="AW228" s="14" t="s">
        <v>30</v>
      </c>
      <c r="AX228" s="14" t="s">
        <v>81</v>
      </c>
      <c r="AY228" s="253" t="s">
        <v>125</v>
      </c>
    </row>
    <row r="229" spans="1:63" s="12" customFormat="1" ht="22.8" customHeight="1">
      <c r="A229" s="12"/>
      <c r="B229" s="203"/>
      <c r="C229" s="204"/>
      <c r="D229" s="205" t="s">
        <v>72</v>
      </c>
      <c r="E229" s="217" t="s">
        <v>142</v>
      </c>
      <c r="F229" s="217" t="s">
        <v>143</v>
      </c>
      <c r="G229" s="204"/>
      <c r="H229" s="204"/>
      <c r="I229" s="207"/>
      <c r="J229" s="218">
        <f>BK229</f>
        <v>0</v>
      </c>
      <c r="K229" s="204"/>
      <c r="L229" s="209"/>
      <c r="M229" s="210"/>
      <c r="N229" s="211"/>
      <c r="O229" s="211"/>
      <c r="P229" s="212">
        <f>SUM(P230:P295)</f>
        <v>0</v>
      </c>
      <c r="Q229" s="211"/>
      <c r="R229" s="212">
        <f>SUM(R230:R295)</f>
        <v>7.36948533</v>
      </c>
      <c r="S229" s="211"/>
      <c r="T229" s="213">
        <f>SUM(T230:T295)</f>
        <v>0</v>
      </c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R229" s="214" t="s">
        <v>81</v>
      </c>
      <c r="AT229" s="215" t="s">
        <v>72</v>
      </c>
      <c r="AU229" s="215" t="s">
        <v>81</v>
      </c>
      <c r="AY229" s="214" t="s">
        <v>125</v>
      </c>
      <c r="BK229" s="216">
        <f>SUM(BK230:BK295)</f>
        <v>0</v>
      </c>
    </row>
    <row r="230" spans="1:65" s="2" customFormat="1" ht="62.7" customHeight="1">
      <c r="A230" s="39"/>
      <c r="B230" s="40"/>
      <c r="C230" s="219" t="s">
        <v>431</v>
      </c>
      <c r="D230" s="219" t="s">
        <v>127</v>
      </c>
      <c r="E230" s="220" t="s">
        <v>950</v>
      </c>
      <c r="F230" s="221" t="s">
        <v>951</v>
      </c>
      <c r="G230" s="222" t="s">
        <v>275</v>
      </c>
      <c r="H230" s="223">
        <v>10.211</v>
      </c>
      <c r="I230" s="224"/>
      <c r="J230" s="225">
        <f>ROUND(I230*H230,2)</f>
        <v>0</v>
      </c>
      <c r="K230" s="221" t="s">
        <v>1</v>
      </c>
      <c r="L230" s="45"/>
      <c r="M230" s="226" t="s">
        <v>1</v>
      </c>
      <c r="N230" s="227" t="s">
        <v>38</v>
      </c>
      <c r="O230" s="92"/>
      <c r="P230" s="228">
        <f>O230*H230</f>
        <v>0</v>
      </c>
      <c r="Q230" s="228">
        <v>0</v>
      </c>
      <c r="R230" s="228">
        <f>Q230*H230</f>
        <v>0</v>
      </c>
      <c r="S230" s="228">
        <v>0</v>
      </c>
      <c r="T230" s="229">
        <f>S230*H230</f>
        <v>0</v>
      </c>
      <c r="U230" s="39"/>
      <c r="V230" s="39"/>
      <c r="W230" s="39"/>
      <c r="X230" s="39"/>
      <c r="Y230" s="39"/>
      <c r="Z230" s="39"/>
      <c r="AA230" s="39"/>
      <c r="AB230" s="39"/>
      <c r="AC230" s="39"/>
      <c r="AD230" s="39"/>
      <c r="AE230" s="39"/>
      <c r="AR230" s="230" t="s">
        <v>132</v>
      </c>
      <c r="AT230" s="230" t="s">
        <v>127</v>
      </c>
      <c r="AU230" s="230" t="s">
        <v>83</v>
      </c>
      <c r="AY230" s="18" t="s">
        <v>125</v>
      </c>
      <c r="BE230" s="231">
        <f>IF(N230="základní",J230,0)</f>
        <v>0</v>
      </c>
      <c r="BF230" s="231">
        <f>IF(N230="snížená",J230,0)</f>
        <v>0</v>
      </c>
      <c r="BG230" s="231">
        <f>IF(N230="zákl. přenesená",J230,0)</f>
        <v>0</v>
      </c>
      <c r="BH230" s="231">
        <f>IF(N230="sníž. přenesená",J230,0)</f>
        <v>0</v>
      </c>
      <c r="BI230" s="231">
        <f>IF(N230="nulová",J230,0)</f>
        <v>0</v>
      </c>
      <c r="BJ230" s="18" t="s">
        <v>81</v>
      </c>
      <c r="BK230" s="231">
        <f>ROUND(I230*H230,2)</f>
        <v>0</v>
      </c>
      <c r="BL230" s="18" t="s">
        <v>132</v>
      </c>
      <c r="BM230" s="230" t="s">
        <v>952</v>
      </c>
    </row>
    <row r="231" spans="1:51" s="13" customFormat="1" ht="12">
      <c r="A231" s="13"/>
      <c r="B231" s="232"/>
      <c r="C231" s="233"/>
      <c r="D231" s="234" t="s">
        <v>134</v>
      </c>
      <c r="E231" s="235" t="s">
        <v>1</v>
      </c>
      <c r="F231" s="236" t="s">
        <v>938</v>
      </c>
      <c r="G231" s="233"/>
      <c r="H231" s="235" t="s">
        <v>1</v>
      </c>
      <c r="I231" s="237"/>
      <c r="J231" s="233"/>
      <c r="K231" s="233"/>
      <c r="L231" s="238"/>
      <c r="M231" s="239"/>
      <c r="N231" s="240"/>
      <c r="O231" s="240"/>
      <c r="P231" s="240"/>
      <c r="Q231" s="240"/>
      <c r="R231" s="240"/>
      <c r="S231" s="240"/>
      <c r="T231" s="241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42" t="s">
        <v>134</v>
      </c>
      <c r="AU231" s="242" t="s">
        <v>83</v>
      </c>
      <c r="AV231" s="13" t="s">
        <v>81</v>
      </c>
      <c r="AW231" s="13" t="s">
        <v>30</v>
      </c>
      <c r="AX231" s="13" t="s">
        <v>73</v>
      </c>
      <c r="AY231" s="242" t="s">
        <v>125</v>
      </c>
    </row>
    <row r="232" spans="1:51" s="13" customFormat="1" ht="12">
      <c r="A232" s="13"/>
      <c r="B232" s="232"/>
      <c r="C232" s="233"/>
      <c r="D232" s="234" t="s">
        <v>134</v>
      </c>
      <c r="E232" s="235" t="s">
        <v>1</v>
      </c>
      <c r="F232" s="236" t="s">
        <v>941</v>
      </c>
      <c r="G232" s="233"/>
      <c r="H232" s="235" t="s">
        <v>1</v>
      </c>
      <c r="I232" s="237"/>
      <c r="J232" s="233"/>
      <c r="K232" s="233"/>
      <c r="L232" s="238"/>
      <c r="M232" s="239"/>
      <c r="N232" s="240"/>
      <c r="O232" s="240"/>
      <c r="P232" s="240"/>
      <c r="Q232" s="240"/>
      <c r="R232" s="240"/>
      <c r="S232" s="240"/>
      <c r="T232" s="241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42" t="s">
        <v>134</v>
      </c>
      <c r="AU232" s="242" t="s">
        <v>83</v>
      </c>
      <c r="AV232" s="13" t="s">
        <v>81</v>
      </c>
      <c r="AW232" s="13" t="s">
        <v>30</v>
      </c>
      <c r="AX232" s="13" t="s">
        <v>73</v>
      </c>
      <c r="AY232" s="242" t="s">
        <v>125</v>
      </c>
    </row>
    <row r="233" spans="1:51" s="14" customFormat="1" ht="12">
      <c r="A233" s="14"/>
      <c r="B233" s="243"/>
      <c r="C233" s="244"/>
      <c r="D233" s="234" t="s">
        <v>134</v>
      </c>
      <c r="E233" s="245" t="s">
        <v>1</v>
      </c>
      <c r="F233" s="246" t="s">
        <v>953</v>
      </c>
      <c r="G233" s="244"/>
      <c r="H233" s="247">
        <v>4.865</v>
      </c>
      <c r="I233" s="248"/>
      <c r="J233" s="244"/>
      <c r="K233" s="244"/>
      <c r="L233" s="249"/>
      <c r="M233" s="250"/>
      <c r="N233" s="251"/>
      <c r="O233" s="251"/>
      <c r="P233" s="251"/>
      <c r="Q233" s="251"/>
      <c r="R233" s="251"/>
      <c r="S233" s="251"/>
      <c r="T233" s="252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3" t="s">
        <v>134</v>
      </c>
      <c r="AU233" s="253" t="s">
        <v>83</v>
      </c>
      <c r="AV233" s="14" t="s">
        <v>83</v>
      </c>
      <c r="AW233" s="14" t="s">
        <v>30</v>
      </c>
      <c r="AX233" s="14" t="s">
        <v>73</v>
      </c>
      <c r="AY233" s="253" t="s">
        <v>125</v>
      </c>
    </row>
    <row r="234" spans="1:51" s="13" customFormat="1" ht="12">
      <c r="A234" s="13"/>
      <c r="B234" s="232"/>
      <c r="C234" s="233"/>
      <c r="D234" s="234" t="s">
        <v>134</v>
      </c>
      <c r="E234" s="235" t="s">
        <v>1</v>
      </c>
      <c r="F234" s="236" t="s">
        <v>943</v>
      </c>
      <c r="G234" s="233"/>
      <c r="H234" s="235" t="s">
        <v>1</v>
      </c>
      <c r="I234" s="237"/>
      <c r="J234" s="233"/>
      <c r="K234" s="233"/>
      <c r="L234" s="238"/>
      <c r="M234" s="239"/>
      <c r="N234" s="240"/>
      <c r="O234" s="240"/>
      <c r="P234" s="240"/>
      <c r="Q234" s="240"/>
      <c r="R234" s="240"/>
      <c r="S234" s="240"/>
      <c r="T234" s="241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42" t="s">
        <v>134</v>
      </c>
      <c r="AU234" s="242" t="s">
        <v>83</v>
      </c>
      <c r="AV234" s="13" t="s">
        <v>81</v>
      </c>
      <c r="AW234" s="13" t="s">
        <v>30</v>
      </c>
      <c r="AX234" s="13" t="s">
        <v>73</v>
      </c>
      <c r="AY234" s="242" t="s">
        <v>125</v>
      </c>
    </row>
    <row r="235" spans="1:51" s="14" customFormat="1" ht="12">
      <c r="A235" s="14"/>
      <c r="B235" s="243"/>
      <c r="C235" s="244"/>
      <c r="D235" s="234" t="s">
        <v>134</v>
      </c>
      <c r="E235" s="245" t="s">
        <v>1</v>
      </c>
      <c r="F235" s="246" t="s">
        <v>954</v>
      </c>
      <c r="G235" s="244"/>
      <c r="H235" s="247">
        <v>3.009</v>
      </c>
      <c r="I235" s="248"/>
      <c r="J235" s="244"/>
      <c r="K235" s="244"/>
      <c r="L235" s="249"/>
      <c r="M235" s="250"/>
      <c r="N235" s="251"/>
      <c r="O235" s="251"/>
      <c r="P235" s="251"/>
      <c r="Q235" s="251"/>
      <c r="R235" s="251"/>
      <c r="S235" s="251"/>
      <c r="T235" s="252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3" t="s">
        <v>134</v>
      </c>
      <c r="AU235" s="253" t="s">
        <v>83</v>
      </c>
      <c r="AV235" s="14" t="s">
        <v>83</v>
      </c>
      <c r="AW235" s="14" t="s">
        <v>30</v>
      </c>
      <c r="AX235" s="14" t="s">
        <v>73</v>
      </c>
      <c r="AY235" s="253" t="s">
        <v>125</v>
      </c>
    </row>
    <row r="236" spans="1:51" s="13" customFormat="1" ht="12">
      <c r="A236" s="13"/>
      <c r="B236" s="232"/>
      <c r="C236" s="233"/>
      <c r="D236" s="234" t="s">
        <v>134</v>
      </c>
      <c r="E236" s="235" t="s">
        <v>1</v>
      </c>
      <c r="F236" s="236" t="s">
        <v>945</v>
      </c>
      <c r="G236" s="233"/>
      <c r="H236" s="235" t="s">
        <v>1</v>
      </c>
      <c r="I236" s="237"/>
      <c r="J236" s="233"/>
      <c r="K236" s="233"/>
      <c r="L236" s="238"/>
      <c r="M236" s="239"/>
      <c r="N236" s="240"/>
      <c r="O236" s="240"/>
      <c r="P236" s="240"/>
      <c r="Q236" s="240"/>
      <c r="R236" s="240"/>
      <c r="S236" s="240"/>
      <c r="T236" s="241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42" t="s">
        <v>134</v>
      </c>
      <c r="AU236" s="242" t="s">
        <v>83</v>
      </c>
      <c r="AV236" s="13" t="s">
        <v>81</v>
      </c>
      <c r="AW236" s="13" t="s">
        <v>30</v>
      </c>
      <c r="AX236" s="13" t="s">
        <v>73</v>
      </c>
      <c r="AY236" s="242" t="s">
        <v>125</v>
      </c>
    </row>
    <row r="237" spans="1:51" s="14" customFormat="1" ht="12">
      <c r="A237" s="14"/>
      <c r="B237" s="243"/>
      <c r="C237" s="244"/>
      <c r="D237" s="234" t="s">
        <v>134</v>
      </c>
      <c r="E237" s="245" t="s">
        <v>1</v>
      </c>
      <c r="F237" s="246" t="s">
        <v>955</v>
      </c>
      <c r="G237" s="244"/>
      <c r="H237" s="247">
        <v>2.337</v>
      </c>
      <c r="I237" s="248"/>
      <c r="J237" s="244"/>
      <c r="K237" s="244"/>
      <c r="L237" s="249"/>
      <c r="M237" s="250"/>
      <c r="N237" s="251"/>
      <c r="O237" s="251"/>
      <c r="P237" s="251"/>
      <c r="Q237" s="251"/>
      <c r="R237" s="251"/>
      <c r="S237" s="251"/>
      <c r="T237" s="252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3" t="s">
        <v>134</v>
      </c>
      <c r="AU237" s="253" t="s">
        <v>83</v>
      </c>
      <c r="AV237" s="14" t="s">
        <v>83</v>
      </c>
      <c r="AW237" s="14" t="s">
        <v>30</v>
      </c>
      <c r="AX237" s="14" t="s">
        <v>73</v>
      </c>
      <c r="AY237" s="253" t="s">
        <v>125</v>
      </c>
    </row>
    <row r="238" spans="1:51" s="15" customFormat="1" ht="12">
      <c r="A238" s="15"/>
      <c r="B238" s="254"/>
      <c r="C238" s="255"/>
      <c r="D238" s="234" t="s">
        <v>134</v>
      </c>
      <c r="E238" s="256" t="s">
        <v>1</v>
      </c>
      <c r="F238" s="257" t="s">
        <v>235</v>
      </c>
      <c r="G238" s="255"/>
      <c r="H238" s="258">
        <v>10.211</v>
      </c>
      <c r="I238" s="259"/>
      <c r="J238" s="255"/>
      <c r="K238" s="255"/>
      <c r="L238" s="260"/>
      <c r="M238" s="261"/>
      <c r="N238" s="262"/>
      <c r="O238" s="262"/>
      <c r="P238" s="262"/>
      <c r="Q238" s="262"/>
      <c r="R238" s="262"/>
      <c r="S238" s="262"/>
      <c r="T238" s="263"/>
      <c r="U238" s="15"/>
      <c r="V238" s="15"/>
      <c r="W238" s="15"/>
      <c r="X238" s="15"/>
      <c r="Y238" s="15"/>
      <c r="Z238" s="15"/>
      <c r="AA238" s="15"/>
      <c r="AB238" s="15"/>
      <c r="AC238" s="15"/>
      <c r="AD238" s="15"/>
      <c r="AE238" s="15"/>
      <c r="AT238" s="264" t="s">
        <v>134</v>
      </c>
      <c r="AU238" s="264" t="s">
        <v>83</v>
      </c>
      <c r="AV238" s="15" t="s">
        <v>132</v>
      </c>
      <c r="AW238" s="15" t="s">
        <v>30</v>
      </c>
      <c r="AX238" s="15" t="s">
        <v>81</v>
      </c>
      <c r="AY238" s="264" t="s">
        <v>125</v>
      </c>
    </row>
    <row r="239" spans="1:65" s="2" customFormat="1" ht="76.35" customHeight="1">
      <c r="A239" s="39"/>
      <c r="B239" s="40"/>
      <c r="C239" s="219" t="s">
        <v>437</v>
      </c>
      <c r="D239" s="219" t="s">
        <v>127</v>
      </c>
      <c r="E239" s="220" t="s">
        <v>956</v>
      </c>
      <c r="F239" s="221" t="s">
        <v>957</v>
      </c>
      <c r="G239" s="222" t="s">
        <v>275</v>
      </c>
      <c r="H239" s="223">
        <v>49.653</v>
      </c>
      <c r="I239" s="224"/>
      <c r="J239" s="225">
        <f>ROUND(I239*H239,2)</f>
        <v>0</v>
      </c>
      <c r="K239" s="221" t="s">
        <v>1</v>
      </c>
      <c r="L239" s="45"/>
      <c r="M239" s="226" t="s">
        <v>1</v>
      </c>
      <c r="N239" s="227" t="s">
        <v>38</v>
      </c>
      <c r="O239" s="92"/>
      <c r="P239" s="228">
        <f>O239*H239</f>
        <v>0</v>
      </c>
      <c r="Q239" s="228">
        <v>0</v>
      </c>
      <c r="R239" s="228">
        <f>Q239*H239</f>
        <v>0</v>
      </c>
      <c r="S239" s="228">
        <v>0</v>
      </c>
      <c r="T239" s="229">
        <f>S239*H239</f>
        <v>0</v>
      </c>
      <c r="U239" s="39"/>
      <c r="V239" s="39"/>
      <c r="W239" s="39"/>
      <c r="X239" s="39"/>
      <c r="Y239" s="39"/>
      <c r="Z239" s="39"/>
      <c r="AA239" s="39"/>
      <c r="AB239" s="39"/>
      <c r="AC239" s="39"/>
      <c r="AD239" s="39"/>
      <c r="AE239" s="39"/>
      <c r="AR239" s="230" t="s">
        <v>132</v>
      </c>
      <c r="AT239" s="230" t="s">
        <v>127</v>
      </c>
      <c r="AU239" s="230" t="s">
        <v>83</v>
      </c>
      <c r="AY239" s="18" t="s">
        <v>125</v>
      </c>
      <c r="BE239" s="231">
        <f>IF(N239="základní",J239,0)</f>
        <v>0</v>
      </c>
      <c r="BF239" s="231">
        <f>IF(N239="snížená",J239,0)</f>
        <v>0</v>
      </c>
      <c r="BG239" s="231">
        <f>IF(N239="zákl. přenesená",J239,0)</f>
        <v>0</v>
      </c>
      <c r="BH239" s="231">
        <f>IF(N239="sníž. přenesená",J239,0)</f>
        <v>0</v>
      </c>
      <c r="BI239" s="231">
        <f>IF(N239="nulová",J239,0)</f>
        <v>0</v>
      </c>
      <c r="BJ239" s="18" t="s">
        <v>81</v>
      </c>
      <c r="BK239" s="231">
        <f>ROUND(I239*H239,2)</f>
        <v>0</v>
      </c>
      <c r="BL239" s="18" t="s">
        <v>132</v>
      </c>
      <c r="BM239" s="230" t="s">
        <v>958</v>
      </c>
    </row>
    <row r="240" spans="1:51" s="13" customFormat="1" ht="12">
      <c r="A240" s="13"/>
      <c r="B240" s="232"/>
      <c r="C240" s="233"/>
      <c r="D240" s="234" t="s">
        <v>134</v>
      </c>
      <c r="E240" s="235" t="s">
        <v>1</v>
      </c>
      <c r="F240" s="236" t="s">
        <v>938</v>
      </c>
      <c r="G240" s="233"/>
      <c r="H240" s="235" t="s">
        <v>1</v>
      </c>
      <c r="I240" s="237"/>
      <c r="J240" s="233"/>
      <c r="K240" s="233"/>
      <c r="L240" s="238"/>
      <c r="M240" s="239"/>
      <c r="N240" s="240"/>
      <c r="O240" s="240"/>
      <c r="P240" s="240"/>
      <c r="Q240" s="240"/>
      <c r="R240" s="240"/>
      <c r="S240" s="240"/>
      <c r="T240" s="241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42" t="s">
        <v>134</v>
      </c>
      <c r="AU240" s="242" t="s">
        <v>83</v>
      </c>
      <c r="AV240" s="13" t="s">
        <v>81</v>
      </c>
      <c r="AW240" s="13" t="s">
        <v>30</v>
      </c>
      <c r="AX240" s="13" t="s">
        <v>73</v>
      </c>
      <c r="AY240" s="242" t="s">
        <v>125</v>
      </c>
    </row>
    <row r="241" spans="1:51" s="13" customFormat="1" ht="12">
      <c r="A241" s="13"/>
      <c r="B241" s="232"/>
      <c r="C241" s="233"/>
      <c r="D241" s="234" t="s">
        <v>134</v>
      </c>
      <c r="E241" s="235" t="s">
        <v>1</v>
      </c>
      <c r="F241" s="236" t="s">
        <v>939</v>
      </c>
      <c r="G241" s="233"/>
      <c r="H241" s="235" t="s">
        <v>1</v>
      </c>
      <c r="I241" s="237"/>
      <c r="J241" s="233"/>
      <c r="K241" s="233"/>
      <c r="L241" s="238"/>
      <c r="M241" s="239"/>
      <c r="N241" s="240"/>
      <c r="O241" s="240"/>
      <c r="P241" s="240"/>
      <c r="Q241" s="240"/>
      <c r="R241" s="240"/>
      <c r="S241" s="240"/>
      <c r="T241" s="241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42" t="s">
        <v>134</v>
      </c>
      <c r="AU241" s="242" t="s">
        <v>83</v>
      </c>
      <c r="AV241" s="13" t="s">
        <v>81</v>
      </c>
      <c r="AW241" s="13" t="s">
        <v>30</v>
      </c>
      <c r="AX241" s="13" t="s">
        <v>73</v>
      </c>
      <c r="AY241" s="242" t="s">
        <v>125</v>
      </c>
    </row>
    <row r="242" spans="1:51" s="14" customFormat="1" ht="12">
      <c r="A242" s="14"/>
      <c r="B242" s="243"/>
      <c r="C242" s="244"/>
      <c r="D242" s="234" t="s">
        <v>134</v>
      </c>
      <c r="E242" s="245" t="s">
        <v>1</v>
      </c>
      <c r="F242" s="246" t="s">
        <v>959</v>
      </c>
      <c r="G242" s="244"/>
      <c r="H242" s="247">
        <v>3.618</v>
      </c>
      <c r="I242" s="248"/>
      <c r="J242" s="244"/>
      <c r="K242" s="244"/>
      <c r="L242" s="249"/>
      <c r="M242" s="250"/>
      <c r="N242" s="251"/>
      <c r="O242" s="251"/>
      <c r="P242" s="251"/>
      <c r="Q242" s="251"/>
      <c r="R242" s="251"/>
      <c r="S242" s="251"/>
      <c r="T242" s="252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3" t="s">
        <v>134</v>
      </c>
      <c r="AU242" s="253" t="s">
        <v>83</v>
      </c>
      <c r="AV242" s="14" t="s">
        <v>83</v>
      </c>
      <c r="AW242" s="14" t="s">
        <v>30</v>
      </c>
      <c r="AX242" s="14" t="s">
        <v>73</v>
      </c>
      <c r="AY242" s="253" t="s">
        <v>125</v>
      </c>
    </row>
    <row r="243" spans="1:51" s="14" customFormat="1" ht="12">
      <c r="A243" s="14"/>
      <c r="B243" s="243"/>
      <c r="C243" s="244"/>
      <c r="D243" s="234" t="s">
        <v>134</v>
      </c>
      <c r="E243" s="245" t="s">
        <v>1</v>
      </c>
      <c r="F243" s="246" t="s">
        <v>960</v>
      </c>
      <c r="G243" s="244"/>
      <c r="H243" s="247">
        <v>1.295</v>
      </c>
      <c r="I243" s="248"/>
      <c r="J243" s="244"/>
      <c r="K243" s="244"/>
      <c r="L243" s="249"/>
      <c r="M243" s="250"/>
      <c r="N243" s="251"/>
      <c r="O243" s="251"/>
      <c r="P243" s="251"/>
      <c r="Q243" s="251"/>
      <c r="R243" s="251"/>
      <c r="S243" s="251"/>
      <c r="T243" s="252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3" t="s">
        <v>134</v>
      </c>
      <c r="AU243" s="253" t="s">
        <v>83</v>
      </c>
      <c r="AV243" s="14" t="s">
        <v>83</v>
      </c>
      <c r="AW243" s="14" t="s">
        <v>30</v>
      </c>
      <c r="AX243" s="14" t="s">
        <v>73</v>
      </c>
      <c r="AY243" s="253" t="s">
        <v>125</v>
      </c>
    </row>
    <row r="244" spans="1:51" s="14" customFormat="1" ht="12">
      <c r="A244" s="14"/>
      <c r="B244" s="243"/>
      <c r="C244" s="244"/>
      <c r="D244" s="234" t="s">
        <v>134</v>
      </c>
      <c r="E244" s="245" t="s">
        <v>1</v>
      </c>
      <c r="F244" s="246" t="s">
        <v>961</v>
      </c>
      <c r="G244" s="244"/>
      <c r="H244" s="247">
        <v>6.158</v>
      </c>
      <c r="I244" s="248"/>
      <c r="J244" s="244"/>
      <c r="K244" s="244"/>
      <c r="L244" s="249"/>
      <c r="M244" s="250"/>
      <c r="N244" s="251"/>
      <c r="O244" s="251"/>
      <c r="P244" s="251"/>
      <c r="Q244" s="251"/>
      <c r="R244" s="251"/>
      <c r="S244" s="251"/>
      <c r="T244" s="252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3" t="s">
        <v>134</v>
      </c>
      <c r="AU244" s="253" t="s">
        <v>83</v>
      </c>
      <c r="AV244" s="14" t="s">
        <v>83</v>
      </c>
      <c r="AW244" s="14" t="s">
        <v>30</v>
      </c>
      <c r="AX244" s="14" t="s">
        <v>73</v>
      </c>
      <c r="AY244" s="253" t="s">
        <v>125</v>
      </c>
    </row>
    <row r="245" spans="1:51" s="14" customFormat="1" ht="12">
      <c r="A245" s="14"/>
      <c r="B245" s="243"/>
      <c r="C245" s="244"/>
      <c r="D245" s="234" t="s">
        <v>134</v>
      </c>
      <c r="E245" s="245" t="s">
        <v>1</v>
      </c>
      <c r="F245" s="246" t="s">
        <v>962</v>
      </c>
      <c r="G245" s="244"/>
      <c r="H245" s="247">
        <v>5.377</v>
      </c>
      <c r="I245" s="248"/>
      <c r="J245" s="244"/>
      <c r="K245" s="244"/>
      <c r="L245" s="249"/>
      <c r="M245" s="250"/>
      <c r="N245" s="251"/>
      <c r="O245" s="251"/>
      <c r="P245" s="251"/>
      <c r="Q245" s="251"/>
      <c r="R245" s="251"/>
      <c r="S245" s="251"/>
      <c r="T245" s="252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3" t="s">
        <v>134</v>
      </c>
      <c r="AU245" s="253" t="s">
        <v>83</v>
      </c>
      <c r="AV245" s="14" t="s">
        <v>83</v>
      </c>
      <c r="AW245" s="14" t="s">
        <v>30</v>
      </c>
      <c r="AX245" s="14" t="s">
        <v>73</v>
      </c>
      <c r="AY245" s="253" t="s">
        <v>125</v>
      </c>
    </row>
    <row r="246" spans="1:51" s="14" customFormat="1" ht="12">
      <c r="A246" s="14"/>
      <c r="B246" s="243"/>
      <c r="C246" s="244"/>
      <c r="D246" s="234" t="s">
        <v>134</v>
      </c>
      <c r="E246" s="245" t="s">
        <v>812</v>
      </c>
      <c r="F246" s="246" t="s">
        <v>963</v>
      </c>
      <c r="G246" s="244"/>
      <c r="H246" s="247">
        <v>0.049</v>
      </c>
      <c r="I246" s="248"/>
      <c r="J246" s="244"/>
      <c r="K246" s="244"/>
      <c r="L246" s="249"/>
      <c r="M246" s="250"/>
      <c r="N246" s="251"/>
      <c r="O246" s="251"/>
      <c r="P246" s="251"/>
      <c r="Q246" s="251"/>
      <c r="R246" s="251"/>
      <c r="S246" s="251"/>
      <c r="T246" s="252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3" t="s">
        <v>134</v>
      </c>
      <c r="AU246" s="253" t="s">
        <v>83</v>
      </c>
      <c r="AV246" s="14" t="s">
        <v>83</v>
      </c>
      <c r="AW246" s="14" t="s">
        <v>30</v>
      </c>
      <c r="AX246" s="14" t="s">
        <v>73</v>
      </c>
      <c r="AY246" s="253" t="s">
        <v>125</v>
      </c>
    </row>
    <row r="247" spans="1:51" s="13" customFormat="1" ht="12">
      <c r="A247" s="13"/>
      <c r="B247" s="232"/>
      <c r="C247" s="233"/>
      <c r="D247" s="234" t="s">
        <v>134</v>
      </c>
      <c r="E247" s="235" t="s">
        <v>1</v>
      </c>
      <c r="F247" s="236" t="s">
        <v>941</v>
      </c>
      <c r="G247" s="233"/>
      <c r="H247" s="235" t="s">
        <v>1</v>
      </c>
      <c r="I247" s="237"/>
      <c r="J247" s="233"/>
      <c r="K247" s="233"/>
      <c r="L247" s="238"/>
      <c r="M247" s="239"/>
      <c r="N247" s="240"/>
      <c r="O247" s="240"/>
      <c r="P247" s="240"/>
      <c r="Q247" s="240"/>
      <c r="R247" s="240"/>
      <c r="S247" s="240"/>
      <c r="T247" s="241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T247" s="242" t="s">
        <v>134</v>
      </c>
      <c r="AU247" s="242" t="s">
        <v>83</v>
      </c>
      <c r="AV247" s="13" t="s">
        <v>81</v>
      </c>
      <c r="AW247" s="13" t="s">
        <v>30</v>
      </c>
      <c r="AX247" s="13" t="s">
        <v>73</v>
      </c>
      <c r="AY247" s="242" t="s">
        <v>125</v>
      </c>
    </row>
    <row r="248" spans="1:51" s="14" customFormat="1" ht="12">
      <c r="A248" s="14"/>
      <c r="B248" s="243"/>
      <c r="C248" s="244"/>
      <c r="D248" s="234" t="s">
        <v>134</v>
      </c>
      <c r="E248" s="245" t="s">
        <v>1</v>
      </c>
      <c r="F248" s="246" t="s">
        <v>964</v>
      </c>
      <c r="G248" s="244"/>
      <c r="H248" s="247">
        <v>1.292</v>
      </c>
      <c r="I248" s="248"/>
      <c r="J248" s="244"/>
      <c r="K248" s="244"/>
      <c r="L248" s="249"/>
      <c r="M248" s="250"/>
      <c r="N248" s="251"/>
      <c r="O248" s="251"/>
      <c r="P248" s="251"/>
      <c r="Q248" s="251"/>
      <c r="R248" s="251"/>
      <c r="S248" s="251"/>
      <c r="T248" s="252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3" t="s">
        <v>134</v>
      </c>
      <c r="AU248" s="253" t="s">
        <v>83</v>
      </c>
      <c r="AV248" s="14" t="s">
        <v>83</v>
      </c>
      <c r="AW248" s="14" t="s">
        <v>30</v>
      </c>
      <c r="AX248" s="14" t="s">
        <v>73</v>
      </c>
      <c r="AY248" s="253" t="s">
        <v>125</v>
      </c>
    </row>
    <row r="249" spans="1:51" s="14" customFormat="1" ht="12">
      <c r="A249" s="14"/>
      <c r="B249" s="243"/>
      <c r="C249" s="244"/>
      <c r="D249" s="234" t="s">
        <v>134</v>
      </c>
      <c r="E249" s="245" t="s">
        <v>1</v>
      </c>
      <c r="F249" s="246" t="s">
        <v>965</v>
      </c>
      <c r="G249" s="244"/>
      <c r="H249" s="247">
        <v>2.434</v>
      </c>
      <c r="I249" s="248"/>
      <c r="J249" s="244"/>
      <c r="K249" s="244"/>
      <c r="L249" s="249"/>
      <c r="M249" s="250"/>
      <c r="N249" s="251"/>
      <c r="O249" s="251"/>
      <c r="P249" s="251"/>
      <c r="Q249" s="251"/>
      <c r="R249" s="251"/>
      <c r="S249" s="251"/>
      <c r="T249" s="252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3" t="s">
        <v>134</v>
      </c>
      <c r="AU249" s="253" t="s">
        <v>83</v>
      </c>
      <c r="AV249" s="14" t="s">
        <v>83</v>
      </c>
      <c r="AW249" s="14" t="s">
        <v>30</v>
      </c>
      <c r="AX249" s="14" t="s">
        <v>73</v>
      </c>
      <c r="AY249" s="253" t="s">
        <v>125</v>
      </c>
    </row>
    <row r="250" spans="1:51" s="13" customFormat="1" ht="12">
      <c r="A250" s="13"/>
      <c r="B250" s="232"/>
      <c r="C250" s="233"/>
      <c r="D250" s="234" t="s">
        <v>134</v>
      </c>
      <c r="E250" s="235" t="s">
        <v>1</v>
      </c>
      <c r="F250" s="236" t="s">
        <v>943</v>
      </c>
      <c r="G250" s="233"/>
      <c r="H250" s="235" t="s">
        <v>1</v>
      </c>
      <c r="I250" s="237"/>
      <c r="J250" s="233"/>
      <c r="K250" s="233"/>
      <c r="L250" s="238"/>
      <c r="M250" s="239"/>
      <c r="N250" s="240"/>
      <c r="O250" s="240"/>
      <c r="P250" s="240"/>
      <c r="Q250" s="240"/>
      <c r="R250" s="240"/>
      <c r="S250" s="240"/>
      <c r="T250" s="241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42" t="s">
        <v>134</v>
      </c>
      <c r="AU250" s="242" t="s">
        <v>83</v>
      </c>
      <c r="AV250" s="13" t="s">
        <v>81</v>
      </c>
      <c r="AW250" s="13" t="s">
        <v>30</v>
      </c>
      <c r="AX250" s="13" t="s">
        <v>73</v>
      </c>
      <c r="AY250" s="242" t="s">
        <v>125</v>
      </c>
    </row>
    <row r="251" spans="1:51" s="14" customFormat="1" ht="12">
      <c r="A251" s="14"/>
      <c r="B251" s="243"/>
      <c r="C251" s="244"/>
      <c r="D251" s="234" t="s">
        <v>134</v>
      </c>
      <c r="E251" s="245" t="s">
        <v>1</v>
      </c>
      <c r="F251" s="246" t="s">
        <v>966</v>
      </c>
      <c r="G251" s="244"/>
      <c r="H251" s="247">
        <v>0.51</v>
      </c>
      <c r="I251" s="248"/>
      <c r="J251" s="244"/>
      <c r="K251" s="244"/>
      <c r="L251" s="249"/>
      <c r="M251" s="250"/>
      <c r="N251" s="251"/>
      <c r="O251" s="251"/>
      <c r="P251" s="251"/>
      <c r="Q251" s="251"/>
      <c r="R251" s="251"/>
      <c r="S251" s="251"/>
      <c r="T251" s="252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3" t="s">
        <v>134</v>
      </c>
      <c r="AU251" s="253" t="s">
        <v>83</v>
      </c>
      <c r="AV251" s="14" t="s">
        <v>83</v>
      </c>
      <c r="AW251" s="14" t="s">
        <v>30</v>
      </c>
      <c r="AX251" s="14" t="s">
        <v>73</v>
      </c>
      <c r="AY251" s="253" t="s">
        <v>125</v>
      </c>
    </row>
    <row r="252" spans="1:51" s="13" customFormat="1" ht="12">
      <c r="A252" s="13"/>
      <c r="B252" s="232"/>
      <c r="C252" s="233"/>
      <c r="D252" s="234" t="s">
        <v>134</v>
      </c>
      <c r="E252" s="235" t="s">
        <v>1</v>
      </c>
      <c r="F252" s="236" t="s">
        <v>945</v>
      </c>
      <c r="G252" s="233"/>
      <c r="H252" s="235" t="s">
        <v>1</v>
      </c>
      <c r="I252" s="237"/>
      <c r="J252" s="233"/>
      <c r="K252" s="233"/>
      <c r="L252" s="238"/>
      <c r="M252" s="239"/>
      <c r="N252" s="240"/>
      <c r="O252" s="240"/>
      <c r="P252" s="240"/>
      <c r="Q252" s="240"/>
      <c r="R252" s="240"/>
      <c r="S252" s="240"/>
      <c r="T252" s="241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2" t="s">
        <v>134</v>
      </c>
      <c r="AU252" s="242" t="s">
        <v>83</v>
      </c>
      <c r="AV252" s="13" t="s">
        <v>81</v>
      </c>
      <c r="AW252" s="13" t="s">
        <v>30</v>
      </c>
      <c r="AX252" s="13" t="s">
        <v>73</v>
      </c>
      <c r="AY252" s="242" t="s">
        <v>125</v>
      </c>
    </row>
    <row r="253" spans="1:51" s="14" customFormat="1" ht="12">
      <c r="A253" s="14"/>
      <c r="B253" s="243"/>
      <c r="C253" s="244"/>
      <c r="D253" s="234" t="s">
        <v>134</v>
      </c>
      <c r="E253" s="245" t="s">
        <v>1</v>
      </c>
      <c r="F253" s="246" t="s">
        <v>967</v>
      </c>
      <c r="G253" s="244"/>
      <c r="H253" s="247">
        <v>1.437</v>
      </c>
      <c r="I253" s="248"/>
      <c r="J253" s="244"/>
      <c r="K253" s="244"/>
      <c r="L253" s="249"/>
      <c r="M253" s="250"/>
      <c r="N253" s="251"/>
      <c r="O253" s="251"/>
      <c r="P253" s="251"/>
      <c r="Q253" s="251"/>
      <c r="R253" s="251"/>
      <c r="S253" s="251"/>
      <c r="T253" s="252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3" t="s">
        <v>134</v>
      </c>
      <c r="AU253" s="253" t="s">
        <v>83</v>
      </c>
      <c r="AV253" s="14" t="s">
        <v>83</v>
      </c>
      <c r="AW253" s="14" t="s">
        <v>30</v>
      </c>
      <c r="AX253" s="14" t="s">
        <v>73</v>
      </c>
      <c r="AY253" s="253" t="s">
        <v>125</v>
      </c>
    </row>
    <row r="254" spans="1:51" s="14" customFormat="1" ht="12">
      <c r="A254" s="14"/>
      <c r="B254" s="243"/>
      <c r="C254" s="244"/>
      <c r="D254" s="234" t="s">
        <v>134</v>
      </c>
      <c r="E254" s="245" t="s">
        <v>1</v>
      </c>
      <c r="F254" s="246" t="s">
        <v>968</v>
      </c>
      <c r="G254" s="244"/>
      <c r="H254" s="247">
        <v>0.749</v>
      </c>
      <c r="I254" s="248"/>
      <c r="J254" s="244"/>
      <c r="K254" s="244"/>
      <c r="L254" s="249"/>
      <c r="M254" s="250"/>
      <c r="N254" s="251"/>
      <c r="O254" s="251"/>
      <c r="P254" s="251"/>
      <c r="Q254" s="251"/>
      <c r="R254" s="251"/>
      <c r="S254" s="251"/>
      <c r="T254" s="252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3" t="s">
        <v>134</v>
      </c>
      <c r="AU254" s="253" t="s">
        <v>83</v>
      </c>
      <c r="AV254" s="14" t="s">
        <v>83</v>
      </c>
      <c r="AW254" s="14" t="s">
        <v>30</v>
      </c>
      <c r="AX254" s="14" t="s">
        <v>73</v>
      </c>
      <c r="AY254" s="253" t="s">
        <v>125</v>
      </c>
    </row>
    <row r="255" spans="1:51" s="13" customFormat="1" ht="12">
      <c r="A255" s="13"/>
      <c r="B255" s="232"/>
      <c r="C255" s="233"/>
      <c r="D255" s="234" t="s">
        <v>134</v>
      </c>
      <c r="E255" s="235" t="s">
        <v>1</v>
      </c>
      <c r="F255" s="236" t="s">
        <v>969</v>
      </c>
      <c r="G255" s="233"/>
      <c r="H255" s="235" t="s">
        <v>1</v>
      </c>
      <c r="I255" s="237"/>
      <c r="J255" s="233"/>
      <c r="K255" s="233"/>
      <c r="L255" s="238"/>
      <c r="M255" s="239"/>
      <c r="N255" s="240"/>
      <c r="O255" s="240"/>
      <c r="P255" s="240"/>
      <c r="Q255" s="240"/>
      <c r="R255" s="240"/>
      <c r="S255" s="240"/>
      <c r="T255" s="241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42" t="s">
        <v>134</v>
      </c>
      <c r="AU255" s="242" t="s">
        <v>83</v>
      </c>
      <c r="AV255" s="13" t="s">
        <v>81</v>
      </c>
      <c r="AW255" s="13" t="s">
        <v>30</v>
      </c>
      <c r="AX255" s="13" t="s">
        <v>73</v>
      </c>
      <c r="AY255" s="242" t="s">
        <v>125</v>
      </c>
    </row>
    <row r="256" spans="1:51" s="14" customFormat="1" ht="12">
      <c r="A256" s="14"/>
      <c r="B256" s="243"/>
      <c r="C256" s="244"/>
      <c r="D256" s="234" t="s">
        <v>134</v>
      </c>
      <c r="E256" s="245" t="s">
        <v>1</v>
      </c>
      <c r="F256" s="246" t="s">
        <v>970</v>
      </c>
      <c r="G256" s="244"/>
      <c r="H256" s="247">
        <v>13.984</v>
      </c>
      <c r="I256" s="248"/>
      <c r="J256" s="244"/>
      <c r="K256" s="244"/>
      <c r="L256" s="249"/>
      <c r="M256" s="250"/>
      <c r="N256" s="251"/>
      <c r="O256" s="251"/>
      <c r="P256" s="251"/>
      <c r="Q256" s="251"/>
      <c r="R256" s="251"/>
      <c r="S256" s="251"/>
      <c r="T256" s="252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3" t="s">
        <v>134</v>
      </c>
      <c r="AU256" s="253" t="s">
        <v>83</v>
      </c>
      <c r="AV256" s="14" t="s">
        <v>83</v>
      </c>
      <c r="AW256" s="14" t="s">
        <v>30</v>
      </c>
      <c r="AX256" s="14" t="s">
        <v>73</v>
      </c>
      <c r="AY256" s="253" t="s">
        <v>125</v>
      </c>
    </row>
    <row r="257" spans="1:51" s="14" customFormat="1" ht="12">
      <c r="A257" s="14"/>
      <c r="B257" s="243"/>
      <c r="C257" s="244"/>
      <c r="D257" s="234" t="s">
        <v>134</v>
      </c>
      <c r="E257" s="245" t="s">
        <v>1</v>
      </c>
      <c r="F257" s="246" t="s">
        <v>971</v>
      </c>
      <c r="G257" s="244"/>
      <c r="H257" s="247">
        <v>8.623</v>
      </c>
      <c r="I257" s="248"/>
      <c r="J257" s="244"/>
      <c r="K257" s="244"/>
      <c r="L257" s="249"/>
      <c r="M257" s="250"/>
      <c r="N257" s="251"/>
      <c r="O257" s="251"/>
      <c r="P257" s="251"/>
      <c r="Q257" s="251"/>
      <c r="R257" s="251"/>
      <c r="S257" s="251"/>
      <c r="T257" s="252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3" t="s">
        <v>134</v>
      </c>
      <c r="AU257" s="253" t="s">
        <v>83</v>
      </c>
      <c r="AV257" s="14" t="s">
        <v>83</v>
      </c>
      <c r="AW257" s="14" t="s">
        <v>30</v>
      </c>
      <c r="AX257" s="14" t="s">
        <v>73</v>
      </c>
      <c r="AY257" s="253" t="s">
        <v>125</v>
      </c>
    </row>
    <row r="258" spans="1:51" s="14" customFormat="1" ht="12">
      <c r="A258" s="14"/>
      <c r="B258" s="243"/>
      <c r="C258" s="244"/>
      <c r="D258" s="234" t="s">
        <v>134</v>
      </c>
      <c r="E258" s="245" t="s">
        <v>1</v>
      </c>
      <c r="F258" s="246" t="s">
        <v>972</v>
      </c>
      <c r="G258" s="244"/>
      <c r="H258" s="247">
        <v>4.127</v>
      </c>
      <c r="I258" s="248"/>
      <c r="J258" s="244"/>
      <c r="K258" s="244"/>
      <c r="L258" s="249"/>
      <c r="M258" s="250"/>
      <c r="N258" s="251"/>
      <c r="O258" s="251"/>
      <c r="P258" s="251"/>
      <c r="Q258" s="251"/>
      <c r="R258" s="251"/>
      <c r="S258" s="251"/>
      <c r="T258" s="252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3" t="s">
        <v>134</v>
      </c>
      <c r="AU258" s="253" t="s">
        <v>83</v>
      </c>
      <c r="AV258" s="14" t="s">
        <v>83</v>
      </c>
      <c r="AW258" s="14" t="s">
        <v>30</v>
      </c>
      <c r="AX258" s="14" t="s">
        <v>73</v>
      </c>
      <c r="AY258" s="253" t="s">
        <v>125</v>
      </c>
    </row>
    <row r="259" spans="1:51" s="15" customFormat="1" ht="12">
      <c r="A259" s="15"/>
      <c r="B259" s="254"/>
      <c r="C259" s="255"/>
      <c r="D259" s="234" t="s">
        <v>134</v>
      </c>
      <c r="E259" s="256" t="s">
        <v>1</v>
      </c>
      <c r="F259" s="257" t="s">
        <v>235</v>
      </c>
      <c r="G259" s="255"/>
      <c r="H259" s="258">
        <v>49.653</v>
      </c>
      <c r="I259" s="259"/>
      <c r="J259" s="255"/>
      <c r="K259" s="255"/>
      <c r="L259" s="260"/>
      <c r="M259" s="261"/>
      <c r="N259" s="262"/>
      <c r="O259" s="262"/>
      <c r="P259" s="262"/>
      <c r="Q259" s="262"/>
      <c r="R259" s="262"/>
      <c r="S259" s="262"/>
      <c r="T259" s="263"/>
      <c r="U259" s="15"/>
      <c r="V259" s="15"/>
      <c r="W259" s="15"/>
      <c r="X259" s="15"/>
      <c r="Y259" s="15"/>
      <c r="Z259" s="15"/>
      <c r="AA259" s="15"/>
      <c r="AB259" s="15"/>
      <c r="AC259" s="15"/>
      <c r="AD259" s="15"/>
      <c r="AE259" s="15"/>
      <c r="AT259" s="264" t="s">
        <v>134</v>
      </c>
      <c r="AU259" s="264" t="s">
        <v>83</v>
      </c>
      <c r="AV259" s="15" t="s">
        <v>132</v>
      </c>
      <c r="AW259" s="15" t="s">
        <v>30</v>
      </c>
      <c r="AX259" s="15" t="s">
        <v>81</v>
      </c>
      <c r="AY259" s="264" t="s">
        <v>125</v>
      </c>
    </row>
    <row r="260" spans="1:65" s="2" customFormat="1" ht="76.35" customHeight="1">
      <c r="A260" s="39"/>
      <c r="B260" s="40"/>
      <c r="C260" s="219" t="s">
        <v>442</v>
      </c>
      <c r="D260" s="219" t="s">
        <v>127</v>
      </c>
      <c r="E260" s="220" t="s">
        <v>973</v>
      </c>
      <c r="F260" s="221" t="s">
        <v>974</v>
      </c>
      <c r="G260" s="222" t="s">
        <v>154</v>
      </c>
      <c r="H260" s="223">
        <v>272.333</v>
      </c>
      <c r="I260" s="224"/>
      <c r="J260" s="225">
        <f>ROUND(I260*H260,2)</f>
        <v>0</v>
      </c>
      <c r="K260" s="221" t="s">
        <v>131</v>
      </c>
      <c r="L260" s="45"/>
      <c r="M260" s="226" t="s">
        <v>1</v>
      </c>
      <c r="N260" s="227" t="s">
        <v>38</v>
      </c>
      <c r="O260" s="92"/>
      <c r="P260" s="228">
        <f>O260*H260</f>
        <v>0</v>
      </c>
      <c r="Q260" s="228">
        <v>0.00726</v>
      </c>
      <c r="R260" s="228">
        <f>Q260*H260</f>
        <v>1.9771375800000002</v>
      </c>
      <c r="S260" s="228">
        <v>0</v>
      </c>
      <c r="T260" s="229">
        <f>S260*H260</f>
        <v>0</v>
      </c>
      <c r="U260" s="39"/>
      <c r="V260" s="39"/>
      <c r="W260" s="39"/>
      <c r="X260" s="39"/>
      <c r="Y260" s="39"/>
      <c r="Z260" s="39"/>
      <c r="AA260" s="39"/>
      <c r="AB260" s="39"/>
      <c r="AC260" s="39"/>
      <c r="AD260" s="39"/>
      <c r="AE260" s="39"/>
      <c r="AR260" s="230" t="s">
        <v>132</v>
      </c>
      <c r="AT260" s="230" t="s">
        <v>127</v>
      </c>
      <c r="AU260" s="230" t="s">
        <v>83</v>
      </c>
      <c r="AY260" s="18" t="s">
        <v>125</v>
      </c>
      <c r="BE260" s="231">
        <f>IF(N260="základní",J260,0)</f>
        <v>0</v>
      </c>
      <c r="BF260" s="231">
        <f>IF(N260="snížená",J260,0)</f>
        <v>0</v>
      </c>
      <c r="BG260" s="231">
        <f>IF(N260="zákl. přenesená",J260,0)</f>
        <v>0</v>
      </c>
      <c r="BH260" s="231">
        <f>IF(N260="sníž. přenesená",J260,0)</f>
        <v>0</v>
      </c>
      <c r="BI260" s="231">
        <f>IF(N260="nulová",J260,0)</f>
        <v>0</v>
      </c>
      <c r="BJ260" s="18" t="s">
        <v>81</v>
      </c>
      <c r="BK260" s="231">
        <f>ROUND(I260*H260,2)</f>
        <v>0</v>
      </c>
      <c r="BL260" s="18" t="s">
        <v>132</v>
      </c>
      <c r="BM260" s="230" t="s">
        <v>975</v>
      </c>
    </row>
    <row r="261" spans="1:51" s="13" customFormat="1" ht="12">
      <c r="A261" s="13"/>
      <c r="B261" s="232"/>
      <c r="C261" s="233"/>
      <c r="D261" s="234" t="s">
        <v>134</v>
      </c>
      <c r="E261" s="235" t="s">
        <v>1</v>
      </c>
      <c r="F261" s="236" t="s">
        <v>938</v>
      </c>
      <c r="G261" s="233"/>
      <c r="H261" s="235" t="s">
        <v>1</v>
      </c>
      <c r="I261" s="237"/>
      <c r="J261" s="233"/>
      <c r="K261" s="233"/>
      <c r="L261" s="238"/>
      <c r="M261" s="239"/>
      <c r="N261" s="240"/>
      <c r="O261" s="240"/>
      <c r="P261" s="240"/>
      <c r="Q261" s="240"/>
      <c r="R261" s="240"/>
      <c r="S261" s="240"/>
      <c r="T261" s="241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2" t="s">
        <v>134</v>
      </c>
      <c r="AU261" s="242" t="s">
        <v>83</v>
      </c>
      <c r="AV261" s="13" t="s">
        <v>81</v>
      </c>
      <c r="AW261" s="13" t="s">
        <v>30</v>
      </c>
      <c r="AX261" s="13" t="s">
        <v>73</v>
      </c>
      <c r="AY261" s="242" t="s">
        <v>125</v>
      </c>
    </row>
    <row r="262" spans="1:51" s="13" customFormat="1" ht="12">
      <c r="A262" s="13"/>
      <c r="B262" s="232"/>
      <c r="C262" s="233"/>
      <c r="D262" s="234" t="s">
        <v>134</v>
      </c>
      <c r="E262" s="235" t="s">
        <v>1</v>
      </c>
      <c r="F262" s="236" t="s">
        <v>939</v>
      </c>
      <c r="G262" s="233"/>
      <c r="H262" s="235" t="s">
        <v>1</v>
      </c>
      <c r="I262" s="237"/>
      <c r="J262" s="233"/>
      <c r="K262" s="233"/>
      <c r="L262" s="238"/>
      <c r="M262" s="239"/>
      <c r="N262" s="240"/>
      <c r="O262" s="240"/>
      <c r="P262" s="240"/>
      <c r="Q262" s="240"/>
      <c r="R262" s="240"/>
      <c r="S262" s="240"/>
      <c r="T262" s="241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2" t="s">
        <v>134</v>
      </c>
      <c r="AU262" s="242" t="s">
        <v>83</v>
      </c>
      <c r="AV262" s="13" t="s">
        <v>81</v>
      </c>
      <c r="AW262" s="13" t="s">
        <v>30</v>
      </c>
      <c r="AX262" s="13" t="s">
        <v>73</v>
      </c>
      <c r="AY262" s="242" t="s">
        <v>125</v>
      </c>
    </row>
    <row r="263" spans="1:51" s="14" customFormat="1" ht="12">
      <c r="A263" s="14"/>
      <c r="B263" s="243"/>
      <c r="C263" s="244"/>
      <c r="D263" s="234" t="s">
        <v>134</v>
      </c>
      <c r="E263" s="245" t="s">
        <v>1</v>
      </c>
      <c r="F263" s="246" t="s">
        <v>976</v>
      </c>
      <c r="G263" s="244"/>
      <c r="H263" s="247">
        <v>22.572</v>
      </c>
      <c r="I263" s="248"/>
      <c r="J263" s="244"/>
      <c r="K263" s="244"/>
      <c r="L263" s="249"/>
      <c r="M263" s="250"/>
      <c r="N263" s="251"/>
      <c r="O263" s="251"/>
      <c r="P263" s="251"/>
      <c r="Q263" s="251"/>
      <c r="R263" s="251"/>
      <c r="S263" s="251"/>
      <c r="T263" s="252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3" t="s">
        <v>134</v>
      </c>
      <c r="AU263" s="253" t="s">
        <v>83</v>
      </c>
      <c r="AV263" s="14" t="s">
        <v>83</v>
      </c>
      <c r="AW263" s="14" t="s">
        <v>30</v>
      </c>
      <c r="AX263" s="14" t="s">
        <v>73</v>
      </c>
      <c r="AY263" s="253" t="s">
        <v>125</v>
      </c>
    </row>
    <row r="264" spans="1:51" s="14" customFormat="1" ht="12">
      <c r="A264" s="14"/>
      <c r="B264" s="243"/>
      <c r="C264" s="244"/>
      <c r="D264" s="234" t="s">
        <v>134</v>
      </c>
      <c r="E264" s="245" t="s">
        <v>1</v>
      </c>
      <c r="F264" s="246" t="s">
        <v>977</v>
      </c>
      <c r="G264" s="244"/>
      <c r="H264" s="247">
        <v>3</v>
      </c>
      <c r="I264" s="248"/>
      <c r="J264" s="244"/>
      <c r="K264" s="244"/>
      <c r="L264" s="249"/>
      <c r="M264" s="250"/>
      <c r="N264" s="251"/>
      <c r="O264" s="251"/>
      <c r="P264" s="251"/>
      <c r="Q264" s="251"/>
      <c r="R264" s="251"/>
      <c r="S264" s="251"/>
      <c r="T264" s="252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3" t="s">
        <v>134</v>
      </c>
      <c r="AU264" s="253" t="s">
        <v>83</v>
      </c>
      <c r="AV264" s="14" t="s">
        <v>83</v>
      </c>
      <c r="AW264" s="14" t="s">
        <v>30</v>
      </c>
      <c r="AX264" s="14" t="s">
        <v>73</v>
      </c>
      <c r="AY264" s="253" t="s">
        <v>125</v>
      </c>
    </row>
    <row r="265" spans="1:51" s="14" customFormat="1" ht="12">
      <c r="A265" s="14"/>
      <c r="B265" s="243"/>
      <c r="C265" s="244"/>
      <c r="D265" s="234" t="s">
        <v>134</v>
      </c>
      <c r="E265" s="245" t="s">
        <v>1</v>
      </c>
      <c r="F265" s="246" t="s">
        <v>978</v>
      </c>
      <c r="G265" s="244"/>
      <c r="H265" s="247">
        <v>39.901</v>
      </c>
      <c r="I265" s="248"/>
      <c r="J265" s="244"/>
      <c r="K265" s="244"/>
      <c r="L265" s="249"/>
      <c r="M265" s="250"/>
      <c r="N265" s="251"/>
      <c r="O265" s="251"/>
      <c r="P265" s="251"/>
      <c r="Q265" s="251"/>
      <c r="R265" s="251"/>
      <c r="S265" s="251"/>
      <c r="T265" s="252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3" t="s">
        <v>134</v>
      </c>
      <c r="AU265" s="253" t="s">
        <v>83</v>
      </c>
      <c r="AV265" s="14" t="s">
        <v>83</v>
      </c>
      <c r="AW265" s="14" t="s">
        <v>30</v>
      </c>
      <c r="AX265" s="14" t="s">
        <v>73</v>
      </c>
      <c r="AY265" s="253" t="s">
        <v>125</v>
      </c>
    </row>
    <row r="266" spans="1:51" s="14" customFormat="1" ht="12">
      <c r="A266" s="14"/>
      <c r="B266" s="243"/>
      <c r="C266" s="244"/>
      <c r="D266" s="234" t="s">
        <v>134</v>
      </c>
      <c r="E266" s="245" t="s">
        <v>1</v>
      </c>
      <c r="F266" s="246" t="s">
        <v>979</v>
      </c>
      <c r="G266" s="244"/>
      <c r="H266" s="247">
        <v>12.669</v>
      </c>
      <c r="I266" s="248"/>
      <c r="J266" s="244"/>
      <c r="K266" s="244"/>
      <c r="L266" s="249"/>
      <c r="M266" s="250"/>
      <c r="N266" s="251"/>
      <c r="O266" s="251"/>
      <c r="P266" s="251"/>
      <c r="Q266" s="251"/>
      <c r="R266" s="251"/>
      <c r="S266" s="251"/>
      <c r="T266" s="252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53" t="s">
        <v>134</v>
      </c>
      <c r="AU266" s="253" t="s">
        <v>83</v>
      </c>
      <c r="AV266" s="14" t="s">
        <v>83</v>
      </c>
      <c r="AW266" s="14" t="s">
        <v>30</v>
      </c>
      <c r="AX266" s="14" t="s">
        <v>73</v>
      </c>
      <c r="AY266" s="253" t="s">
        <v>125</v>
      </c>
    </row>
    <row r="267" spans="1:51" s="14" customFormat="1" ht="12">
      <c r="A267" s="14"/>
      <c r="B267" s="243"/>
      <c r="C267" s="244"/>
      <c r="D267" s="234" t="s">
        <v>134</v>
      </c>
      <c r="E267" s="245" t="s">
        <v>1</v>
      </c>
      <c r="F267" s="246" t="s">
        <v>980</v>
      </c>
      <c r="G267" s="244"/>
      <c r="H267" s="247">
        <v>0.408</v>
      </c>
      <c r="I267" s="248"/>
      <c r="J267" s="244"/>
      <c r="K267" s="244"/>
      <c r="L267" s="249"/>
      <c r="M267" s="250"/>
      <c r="N267" s="251"/>
      <c r="O267" s="251"/>
      <c r="P267" s="251"/>
      <c r="Q267" s="251"/>
      <c r="R267" s="251"/>
      <c r="S267" s="251"/>
      <c r="T267" s="252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3" t="s">
        <v>134</v>
      </c>
      <c r="AU267" s="253" t="s">
        <v>83</v>
      </c>
      <c r="AV267" s="14" t="s">
        <v>83</v>
      </c>
      <c r="AW267" s="14" t="s">
        <v>30</v>
      </c>
      <c r="AX267" s="14" t="s">
        <v>73</v>
      </c>
      <c r="AY267" s="253" t="s">
        <v>125</v>
      </c>
    </row>
    <row r="268" spans="1:51" s="13" customFormat="1" ht="12">
      <c r="A268" s="13"/>
      <c r="B268" s="232"/>
      <c r="C268" s="233"/>
      <c r="D268" s="234" t="s">
        <v>134</v>
      </c>
      <c r="E268" s="235" t="s">
        <v>1</v>
      </c>
      <c r="F268" s="236" t="s">
        <v>941</v>
      </c>
      <c r="G268" s="233"/>
      <c r="H268" s="235" t="s">
        <v>1</v>
      </c>
      <c r="I268" s="237"/>
      <c r="J268" s="233"/>
      <c r="K268" s="233"/>
      <c r="L268" s="238"/>
      <c r="M268" s="239"/>
      <c r="N268" s="240"/>
      <c r="O268" s="240"/>
      <c r="P268" s="240"/>
      <c r="Q268" s="240"/>
      <c r="R268" s="240"/>
      <c r="S268" s="240"/>
      <c r="T268" s="241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2" t="s">
        <v>134</v>
      </c>
      <c r="AU268" s="242" t="s">
        <v>83</v>
      </c>
      <c r="AV268" s="13" t="s">
        <v>81</v>
      </c>
      <c r="AW268" s="13" t="s">
        <v>30</v>
      </c>
      <c r="AX268" s="13" t="s">
        <v>73</v>
      </c>
      <c r="AY268" s="242" t="s">
        <v>125</v>
      </c>
    </row>
    <row r="269" spans="1:51" s="14" customFormat="1" ht="12">
      <c r="A269" s="14"/>
      <c r="B269" s="243"/>
      <c r="C269" s="244"/>
      <c r="D269" s="234" t="s">
        <v>134</v>
      </c>
      <c r="E269" s="245" t="s">
        <v>1</v>
      </c>
      <c r="F269" s="246" t="s">
        <v>981</v>
      </c>
      <c r="G269" s="244"/>
      <c r="H269" s="247">
        <v>9.775</v>
      </c>
      <c r="I269" s="248"/>
      <c r="J269" s="244"/>
      <c r="K269" s="244"/>
      <c r="L269" s="249"/>
      <c r="M269" s="250"/>
      <c r="N269" s="251"/>
      <c r="O269" s="251"/>
      <c r="P269" s="251"/>
      <c r="Q269" s="251"/>
      <c r="R269" s="251"/>
      <c r="S269" s="251"/>
      <c r="T269" s="252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53" t="s">
        <v>134</v>
      </c>
      <c r="AU269" s="253" t="s">
        <v>83</v>
      </c>
      <c r="AV269" s="14" t="s">
        <v>83</v>
      </c>
      <c r="AW269" s="14" t="s">
        <v>30</v>
      </c>
      <c r="AX269" s="14" t="s">
        <v>73</v>
      </c>
      <c r="AY269" s="253" t="s">
        <v>125</v>
      </c>
    </row>
    <row r="270" spans="1:51" s="14" customFormat="1" ht="12">
      <c r="A270" s="14"/>
      <c r="B270" s="243"/>
      <c r="C270" s="244"/>
      <c r="D270" s="234" t="s">
        <v>134</v>
      </c>
      <c r="E270" s="245" t="s">
        <v>1</v>
      </c>
      <c r="F270" s="246" t="s">
        <v>982</v>
      </c>
      <c r="G270" s="244"/>
      <c r="H270" s="247">
        <v>23.584</v>
      </c>
      <c r="I270" s="248"/>
      <c r="J270" s="244"/>
      <c r="K270" s="244"/>
      <c r="L270" s="249"/>
      <c r="M270" s="250"/>
      <c r="N270" s="251"/>
      <c r="O270" s="251"/>
      <c r="P270" s="251"/>
      <c r="Q270" s="251"/>
      <c r="R270" s="251"/>
      <c r="S270" s="251"/>
      <c r="T270" s="252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3" t="s">
        <v>134</v>
      </c>
      <c r="AU270" s="253" t="s">
        <v>83</v>
      </c>
      <c r="AV270" s="14" t="s">
        <v>83</v>
      </c>
      <c r="AW270" s="14" t="s">
        <v>30</v>
      </c>
      <c r="AX270" s="14" t="s">
        <v>73</v>
      </c>
      <c r="AY270" s="253" t="s">
        <v>125</v>
      </c>
    </row>
    <row r="271" spans="1:51" s="14" customFormat="1" ht="12">
      <c r="A271" s="14"/>
      <c r="B271" s="243"/>
      <c r="C271" s="244"/>
      <c r="D271" s="234" t="s">
        <v>134</v>
      </c>
      <c r="E271" s="245" t="s">
        <v>1</v>
      </c>
      <c r="F271" s="246" t="s">
        <v>983</v>
      </c>
      <c r="G271" s="244"/>
      <c r="H271" s="247">
        <v>5.4</v>
      </c>
      <c r="I271" s="248"/>
      <c r="J271" s="244"/>
      <c r="K271" s="244"/>
      <c r="L271" s="249"/>
      <c r="M271" s="250"/>
      <c r="N271" s="251"/>
      <c r="O271" s="251"/>
      <c r="P271" s="251"/>
      <c r="Q271" s="251"/>
      <c r="R271" s="251"/>
      <c r="S271" s="251"/>
      <c r="T271" s="252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3" t="s">
        <v>134</v>
      </c>
      <c r="AU271" s="253" t="s">
        <v>83</v>
      </c>
      <c r="AV271" s="14" t="s">
        <v>83</v>
      </c>
      <c r="AW271" s="14" t="s">
        <v>30</v>
      </c>
      <c r="AX271" s="14" t="s">
        <v>73</v>
      </c>
      <c r="AY271" s="253" t="s">
        <v>125</v>
      </c>
    </row>
    <row r="272" spans="1:51" s="13" customFormat="1" ht="12">
      <c r="A272" s="13"/>
      <c r="B272" s="232"/>
      <c r="C272" s="233"/>
      <c r="D272" s="234" t="s">
        <v>134</v>
      </c>
      <c r="E272" s="235" t="s">
        <v>1</v>
      </c>
      <c r="F272" s="236" t="s">
        <v>943</v>
      </c>
      <c r="G272" s="233"/>
      <c r="H272" s="235" t="s">
        <v>1</v>
      </c>
      <c r="I272" s="237"/>
      <c r="J272" s="233"/>
      <c r="K272" s="233"/>
      <c r="L272" s="238"/>
      <c r="M272" s="239"/>
      <c r="N272" s="240"/>
      <c r="O272" s="240"/>
      <c r="P272" s="240"/>
      <c r="Q272" s="240"/>
      <c r="R272" s="240"/>
      <c r="S272" s="240"/>
      <c r="T272" s="241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T272" s="242" t="s">
        <v>134</v>
      </c>
      <c r="AU272" s="242" t="s">
        <v>83</v>
      </c>
      <c r="AV272" s="13" t="s">
        <v>81</v>
      </c>
      <c r="AW272" s="13" t="s">
        <v>30</v>
      </c>
      <c r="AX272" s="13" t="s">
        <v>73</v>
      </c>
      <c r="AY272" s="242" t="s">
        <v>125</v>
      </c>
    </row>
    <row r="273" spans="1:51" s="14" customFormat="1" ht="12">
      <c r="A273" s="14"/>
      <c r="B273" s="243"/>
      <c r="C273" s="244"/>
      <c r="D273" s="234" t="s">
        <v>134</v>
      </c>
      <c r="E273" s="245" t="s">
        <v>1</v>
      </c>
      <c r="F273" s="246" t="s">
        <v>984</v>
      </c>
      <c r="G273" s="244"/>
      <c r="H273" s="247">
        <v>3.655</v>
      </c>
      <c r="I273" s="248"/>
      <c r="J273" s="244"/>
      <c r="K273" s="244"/>
      <c r="L273" s="249"/>
      <c r="M273" s="250"/>
      <c r="N273" s="251"/>
      <c r="O273" s="251"/>
      <c r="P273" s="251"/>
      <c r="Q273" s="251"/>
      <c r="R273" s="251"/>
      <c r="S273" s="251"/>
      <c r="T273" s="252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3" t="s">
        <v>134</v>
      </c>
      <c r="AU273" s="253" t="s">
        <v>83</v>
      </c>
      <c r="AV273" s="14" t="s">
        <v>83</v>
      </c>
      <c r="AW273" s="14" t="s">
        <v>30</v>
      </c>
      <c r="AX273" s="14" t="s">
        <v>73</v>
      </c>
      <c r="AY273" s="253" t="s">
        <v>125</v>
      </c>
    </row>
    <row r="274" spans="1:51" s="14" customFormat="1" ht="12">
      <c r="A274" s="14"/>
      <c r="B274" s="243"/>
      <c r="C274" s="244"/>
      <c r="D274" s="234" t="s">
        <v>134</v>
      </c>
      <c r="E274" s="245" t="s">
        <v>1</v>
      </c>
      <c r="F274" s="246" t="s">
        <v>985</v>
      </c>
      <c r="G274" s="244"/>
      <c r="H274" s="247">
        <v>4.5</v>
      </c>
      <c r="I274" s="248"/>
      <c r="J274" s="244"/>
      <c r="K274" s="244"/>
      <c r="L274" s="249"/>
      <c r="M274" s="250"/>
      <c r="N274" s="251"/>
      <c r="O274" s="251"/>
      <c r="P274" s="251"/>
      <c r="Q274" s="251"/>
      <c r="R274" s="251"/>
      <c r="S274" s="251"/>
      <c r="T274" s="252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3" t="s">
        <v>134</v>
      </c>
      <c r="AU274" s="253" t="s">
        <v>83</v>
      </c>
      <c r="AV274" s="14" t="s">
        <v>83</v>
      </c>
      <c r="AW274" s="14" t="s">
        <v>30</v>
      </c>
      <c r="AX274" s="14" t="s">
        <v>73</v>
      </c>
      <c r="AY274" s="253" t="s">
        <v>125</v>
      </c>
    </row>
    <row r="275" spans="1:51" s="13" customFormat="1" ht="12">
      <c r="A275" s="13"/>
      <c r="B275" s="232"/>
      <c r="C275" s="233"/>
      <c r="D275" s="234" t="s">
        <v>134</v>
      </c>
      <c r="E275" s="235" t="s">
        <v>1</v>
      </c>
      <c r="F275" s="236" t="s">
        <v>945</v>
      </c>
      <c r="G275" s="233"/>
      <c r="H275" s="235" t="s">
        <v>1</v>
      </c>
      <c r="I275" s="237"/>
      <c r="J275" s="233"/>
      <c r="K275" s="233"/>
      <c r="L275" s="238"/>
      <c r="M275" s="239"/>
      <c r="N275" s="240"/>
      <c r="O275" s="240"/>
      <c r="P275" s="240"/>
      <c r="Q275" s="240"/>
      <c r="R275" s="240"/>
      <c r="S275" s="240"/>
      <c r="T275" s="241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T275" s="242" t="s">
        <v>134</v>
      </c>
      <c r="AU275" s="242" t="s">
        <v>83</v>
      </c>
      <c r="AV275" s="13" t="s">
        <v>81</v>
      </c>
      <c r="AW275" s="13" t="s">
        <v>30</v>
      </c>
      <c r="AX275" s="13" t="s">
        <v>73</v>
      </c>
      <c r="AY275" s="242" t="s">
        <v>125</v>
      </c>
    </row>
    <row r="276" spans="1:51" s="14" customFormat="1" ht="12">
      <c r="A276" s="14"/>
      <c r="B276" s="243"/>
      <c r="C276" s="244"/>
      <c r="D276" s="234" t="s">
        <v>134</v>
      </c>
      <c r="E276" s="245" t="s">
        <v>1</v>
      </c>
      <c r="F276" s="246" t="s">
        <v>986</v>
      </c>
      <c r="G276" s="244"/>
      <c r="H276" s="247">
        <v>9.945</v>
      </c>
      <c r="I276" s="248"/>
      <c r="J276" s="244"/>
      <c r="K276" s="244"/>
      <c r="L276" s="249"/>
      <c r="M276" s="250"/>
      <c r="N276" s="251"/>
      <c r="O276" s="251"/>
      <c r="P276" s="251"/>
      <c r="Q276" s="251"/>
      <c r="R276" s="251"/>
      <c r="S276" s="251"/>
      <c r="T276" s="252"/>
      <c r="U276" s="14"/>
      <c r="V276" s="14"/>
      <c r="W276" s="14"/>
      <c r="X276" s="14"/>
      <c r="Y276" s="14"/>
      <c r="Z276" s="14"/>
      <c r="AA276" s="14"/>
      <c r="AB276" s="14"/>
      <c r="AC276" s="14"/>
      <c r="AD276" s="14"/>
      <c r="AE276" s="14"/>
      <c r="AT276" s="253" t="s">
        <v>134</v>
      </c>
      <c r="AU276" s="253" t="s">
        <v>83</v>
      </c>
      <c r="AV276" s="14" t="s">
        <v>83</v>
      </c>
      <c r="AW276" s="14" t="s">
        <v>30</v>
      </c>
      <c r="AX276" s="14" t="s">
        <v>73</v>
      </c>
      <c r="AY276" s="253" t="s">
        <v>125</v>
      </c>
    </row>
    <row r="277" spans="1:51" s="14" customFormat="1" ht="12">
      <c r="A277" s="14"/>
      <c r="B277" s="243"/>
      <c r="C277" s="244"/>
      <c r="D277" s="234" t="s">
        <v>134</v>
      </c>
      <c r="E277" s="245" t="s">
        <v>1</v>
      </c>
      <c r="F277" s="246" t="s">
        <v>987</v>
      </c>
      <c r="G277" s="244"/>
      <c r="H277" s="247">
        <v>9.756</v>
      </c>
      <c r="I277" s="248"/>
      <c r="J277" s="244"/>
      <c r="K277" s="244"/>
      <c r="L277" s="249"/>
      <c r="M277" s="250"/>
      <c r="N277" s="251"/>
      <c r="O277" s="251"/>
      <c r="P277" s="251"/>
      <c r="Q277" s="251"/>
      <c r="R277" s="251"/>
      <c r="S277" s="251"/>
      <c r="T277" s="252"/>
      <c r="U277" s="14"/>
      <c r="V277" s="14"/>
      <c r="W277" s="14"/>
      <c r="X277" s="14"/>
      <c r="Y277" s="14"/>
      <c r="Z277" s="14"/>
      <c r="AA277" s="14"/>
      <c r="AB277" s="14"/>
      <c r="AC277" s="14"/>
      <c r="AD277" s="14"/>
      <c r="AE277" s="14"/>
      <c r="AT277" s="253" t="s">
        <v>134</v>
      </c>
      <c r="AU277" s="253" t="s">
        <v>83</v>
      </c>
      <c r="AV277" s="14" t="s">
        <v>83</v>
      </c>
      <c r="AW277" s="14" t="s">
        <v>30</v>
      </c>
      <c r="AX277" s="14" t="s">
        <v>73</v>
      </c>
      <c r="AY277" s="253" t="s">
        <v>125</v>
      </c>
    </row>
    <row r="278" spans="1:51" s="14" customFormat="1" ht="12">
      <c r="A278" s="14"/>
      <c r="B278" s="243"/>
      <c r="C278" s="244"/>
      <c r="D278" s="234" t="s">
        <v>134</v>
      </c>
      <c r="E278" s="245" t="s">
        <v>1</v>
      </c>
      <c r="F278" s="246" t="s">
        <v>988</v>
      </c>
      <c r="G278" s="244"/>
      <c r="H278" s="247">
        <v>3</v>
      </c>
      <c r="I278" s="248"/>
      <c r="J278" s="244"/>
      <c r="K278" s="244"/>
      <c r="L278" s="249"/>
      <c r="M278" s="250"/>
      <c r="N278" s="251"/>
      <c r="O278" s="251"/>
      <c r="P278" s="251"/>
      <c r="Q278" s="251"/>
      <c r="R278" s="251"/>
      <c r="S278" s="251"/>
      <c r="T278" s="252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3" t="s">
        <v>134</v>
      </c>
      <c r="AU278" s="253" t="s">
        <v>83</v>
      </c>
      <c r="AV278" s="14" t="s">
        <v>83</v>
      </c>
      <c r="AW278" s="14" t="s">
        <v>30</v>
      </c>
      <c r="AX278" s="14" t="s">
        <v>73</v>
      </c>
      <c r="AY278" s="253" t="s">
        <v>125</v>
      </c>
    </row>
    <row r="279" spans="1:51" s="13" customFormat="1" ht="12">
      <c r="A279" s="13"/>
      <c r="B279" s="232"/>
      <c r="C279" s="233"/>
      <c r="D279" s="234" t="s">
        <v>134</v>
      </c>
      <c r="E279" s="235" t="s">
        <v>1</v>
      </c>
      <c r="F279" s="236" t="s">
        <v>969</v>
      </c>
      <c r="G279" s="233"/>
      <c r="H279" s="235" t="s">
        <v>1</v>
      </c>
      <c r="I279" s="237"/>
      <c r="J279" s="233"/>
      <c r="K279" s="233"/>
      <c r="L279" s="238"/>
      <c r="M279" s="239"/>
      <c r="N279" s="240"/>
      <c r="O279" s="240"/>
      <c r="P279" s="240"/>
      <c r="Q279" s="240"/>
      <c r="R279" s="240"/>
      <c r="S279" s="240"/>
      <c r="T279" s="241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2" t="s">
        <v>134</v>
      </c>
      <c r="AU279" s="242" t="s">
        <v>83</v>
      </c>
      <c r="AV279" s="13" t="s">
        <v>81</v>
      </c>
      <c r="AW279" s="13" t="s">
        <v>30</v>
      </c>
      <c r="AX279" s="13" t="s">
        <v>73</v>
      </c>
      <c r="AY279" s="242" t="s">
        <v>125</v>
      </c>
    </row>
    <row r="280" spans="1:51" s="14" customFormat="1" ht="12">
      <c r="A280" s="14"/>
      <c r="B280" s="243"/>
      <c r="C280" s="244"/>
      <c r="D280" s="234" t="s">
        <v>134</v>
      </c>
      <c r="E280" s="245" t="s">
        <v>1</v>
      </c>
      <c r="F280" s="246" t="s">
        <v>989</v>
      </c>
      <c r="G280" s="244"/>
      <c r="H280" s="247">
        <v>63.855</v>
      </c>
      <c r="I280" s="248"/>
      <c r="J280" s="244"/>
      <c r="K280" s="244"/>
      <c r="L280" s="249"/>
      <c r="M280" s="250"/>
      <c r="N280" s="251"/>
      <c r="O280" s="251"/>
      <c r="P280" s="251"/>
      <c r="Q280" s="251"/>
      <c r="R280" s="251"/>
      <c r="S280" s="251"/>
      <c r="T280" s="252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3" t="s">
        <v>134</v>
      </c>
      <c r="AU280" s="253" t="s">
        <v>83</v>
      </c>
      <c r="AV280" s="14" t="s">
        <v>83</v>
      </c>
      <c r="AW280" s="14" t="s">
        <v>30</v>
      </c>
      <c r="AX280" s="14" t="s">
        <v>73</v>
      </c>
      <c r="AY280" s="253" t="s">
        <v>125</v>
      </c>
    </row>
    <row r="281" spans="1:51" s="14" customFormat="1" ht="12">
      <c r="A281" s="14"/>
      <c r="B281" s="243"/>
      <c r="C281" s="244"/>
      <c r="D281" s="234" t="s">
        <v>134</v>
      </c>
      <c r="E281" s="245" t="s">
        <v>1</v>
      </c>
      <c r="F281" s="246" t="s">
        <v>990</v>
      </c>
      <c r="G281" s="244"/>
      <c r="H281" s="247">
        <v>42.605</v>
      </c>
      <c r="I281" s="248"/>
      <c r="J281" s="244"/>
      <c r="K281" s="244"/>
      <c r="L281" s="249"/>
      <c r="M281" s="250"/>
      <c r="N281" s="251"/>
      <c r="O281" s="251"/>
      <c r="P281" s="251"/>
      <c r="Q281" s="251"/>
      <c r="R281" s="251"/>
      <c r="S281" s="251"/>
      <c r="T281" s="252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3" t="s">
        <v>134</v>
      </c>
      <c r="AU281" s="253" t="s">
        <v>83</v>
      </c>
      <c r="AV281" s="14" t="s">
        <v>83</v>
      </c>
      <c r="AW281" s="14" t="s">
        <v>30</v>
      </c>
      <c r="AX281" s="14" t="s">
        <v>73</v>
      </c>
      <c r="AY281" s="253" t="s">
        <v>125</v>
      </c>
    </row>
    <row r="282" spans="1:51" s="14" customFormat="1" ht="12">
      <c r="A282" s="14"/>
      <c r="B282" s="243"/>
      <c r="C282" s="244"/>
      <c r="D282" s="234" t="s">
        <v>134</v>
      </c>
      <c r="E282" s="245" t="s">
        <v>1</v>
      </c>
      <c r="F282" s="246" t="s">
        <v>991</v>
      </c>
      <c r="G282" s="244"/>
      <c r="H282" s="247">
        <v>17.708</v>
      </c>
      <c r="I282" s="248"/>
      <c r="J282" s="244"/>
      <c r="K282" s="244"/>
      <c r="L282" s="249"/>
      <c r="M282" s="250"/>
      <c r="N282" s="251"/>
      <c r="O282" s="251"/>
      <c r="P282" s="251"/>
      <c r="Q282" s="251"/>
      <c r="R282" s="251"/>
      <c r="S282" s="251"/>
      <c r="T282" s="252"/>
      <c r="U282" s="14"/>
      <c r="V282" s="14"/>
      <c r="W282" s="14"/>
      <c r="X282" s="14"/>
      <c r="Y282" s="14"/>
      <c r="Z282" s="14"/>
      <c r="AA282" s="14"/>
      <c r="AB282" s="14"/>
      <c r="AC282" s="14"/>
      <c r="AD282" s="14"/>
      <c r="AE282" s="14"/>
      <c r="AT282" s="253" t="s">
        <v>134</v>
      </c>
      <c r="AU282" s="253" t="s">
        <v>83</v>
      </c>
      <c r="AV282" s="14" t="s">
        <v>83</v>
      </c>
      <c r="AW282" s="14" t="s">
        <v>30</v>
      </c>
      <c r="AX282" s="14" t="s">
        <v>73</v>
      </c>
      <c r="AY282" s="253" t="s">
        <v>125</v>
      </c>
    </row>
    <row r="283" spans="1:51" s="15" customFormat="1" ht="12">
      <c r="A283" s="15"/>
      <c r="B283" s="254"/>
      <c r="C283" s="255"/>
      <c r="D283" s="234" t="s">
        <v>134</v>
      </c>
      <c r="E283" s="256" t="s">
        <v>810</v>
      </c>
      <c r="F283" s="257" t="s">
        <v>235</v>
      </c>
      <c r="G283" s="255"/>
      <c r="H283" s="258">
        <v>272.333</v>
      </c>
      <c r="I283" s="259"/>
      <c r="J283" s="255"/>
      <c r="K283" s="255"/>
      <c r="L283" s="260"/>
      <c r="M283" s="261"/>
      <c r="N283" s="262"/>
      <c r="O283" s="262"/>
      <c r="P283" s="262"/>
      <c r="Q283" s="262"/>
      <c r="R283" s="262"/>
      <c r="S283" s="262"/>
      <c r="T283" s="263"/>
      <c r="U283" s="15"/>
      <c r="V283" s="15"/>
      <c r="W283" s="15"/>
      <c r="X283" s="15"/>
      <c r="Y283" s="15"/>
      <c r="Z283" s="15"/>
      <c r="AA283" s="15"/>
      <c r="AB283" s="15"/>
      <c r="AC283" s="15"/>
      <c r="AD283" s="15"/>
      <c r="AE283" s="15"/>
      <c r="AT283" s="264" t="s">
        <v>134</v>
      </c>
      <c r="AU283" s="264" t="s">
        <v>83</v>
      </c>
      <c r="AV283" s="15" t="s">
        <v>132</v>
      </c>
      <c r="AW283" s="15" t="s">
        <v>30</v>
      </c>
      <c r="AX283" s="15" t="s">
        <v>81</v>
      </c>
      <c r="AY283" s="264" t="s">
        <v>125</v>
      </c>
    </row>
    <row r="284" spans="1:65" s="2" customFormat="1" ht="76.35" customHeight="1">
      <c r="A284" s="39"/>
      <c r="B284" s="40"/>
      <c r="C284" s="219" t="s">
        <v>447</v>
      </c>
      <c r="D284" s="219" t="s">
        <v>127</v>
      </c>
      <c r="E284" s="220" t="s">
        <v>992</v>
      </c>
      <c r="F284" s="221" t="s">
        <v>993</v>
      </c>
      <c r="G284" s="222" t="s">
        <v>154</v>
      </c>
      <c r="H284" s="223">
        <v>272.333</v>
      </c>
      <c r="I284" s="224"/>
      <c r="J284" s="225">
        <f>ROUND(I284*H284,2)</f>
        <v>0</v>
      </c>
      <c r="K284" s="221" t="s">
        <v>131</v>
      </c>
      <c r="L284" s="45"/>
      <c r="M284" s="226" t="s">
        <v>1</v>
      </c>
      <c r="N284" s="227" t="s">
        <v>38</v>
      </c>
      <c r="O284" s="92"/>
      <c r="P284" s="228">
        <f>O284*H284</f>
        <v>0</v>
      </c>
      <c r="Q284" s="228">
        <v>0.00086</v>
      </c>
      <c r="R284" s="228">
        <f>Q284*H284</f>
        <v>0.23420638000000002</v>
      </c>
      <c r="S284" s="228">
        <v>0</v>
      </c>
      <c r="T284" s="229">
        <f>S284*H284</f>
        <v>0</v>
      </c>
      <c r="U284" s="39"/>
      <c r="V284" s="39"/>
      <c r="W284" s="39"/>
      <c r="X284" s="39"/>
      <c r="Y284" s="39"/>
      <c r="Z284" s="39"/>
      <c r="AA284" s="39"/>
      <c r="AB284" s="39"/>
      <c r="AC284" s="39"/>
      <c r="AD284" s="39"/>
      <c r="AE284" s="39"/>
      <c r="AR284" s="230" t="s">
        <v>132</v>
      </c>
      <c r="AT284" s="230" t="s">
        <v>127</v>
      </c>
      <c r="AU284" s="230" t="s">
        <v>83</v>
      </c>
      <c r="AY284" s="18" t="s">
        <v>125</v>
      </c>
      <c r="BE284" s="231">
        <f>IF(N284="základní",J284,0)</f>
        <v>0</v>
      </c>
      <c r="BF284" s="231">
        <f>IF(N284="snížená",J284,0)</f>
        <v>0</v>
      </c>
      <c r="BG284" s="231">
        <f>IF(N284="zákl. přenesená",J284,0)</f>
        <v>0</v>
      </c>
      <c r="BH284" s="231">
        <f>IF(N284="sníž. přenesená",J284,0)</f>
        <v>0</v>
      </c>
      <c r="BI284" s="231">
        <f>IF(N284="nulová",J284,0)</f>
        <v>0</v>
      </c>
      <c r="BJ284" s="18" t="s">
        <v>81</v>
      </c>
      <c r="BK284" s="231">
        <f>ROUND(I284*H284,2)</f>
        <v>0</v>
      </c>
      <c r="BL284" s="18" t="s">
        <v>132</v>
      </c>
      <c r="BM284" s="230" t="s">
        <v>994</v>
      </c>
    </row>
    <row r="285" spans="1:51" s="14" customFormat="1" ht="12">
      <c r="A285" s="14"/>
      <c r="B285" s="243"/>
      <c r="C285" s="244"/>
      <c r="D285" s="234" t="s">
        <v>134</v>
      </c>
      <c r="E285" s="245" t="s">
        <v>1</v>
      </c>
      <c r="F285" s="246" t="s">
        <v>810</v>
      </c>
      <c r="G285" s="244"/>
      <c r="H285" s="247">
        <v>272.333</v>
      </c>
      <c r="I285" s="248"/>
      <c r="J285" s="244"/>
      <c r="K285" s="244"/>
      <c r="L285" s="249"/>
      <c r="M285" s="250"/>
      <c r="N285" s="251"/>
      <c r="O285" s="251"/>
      <c r="P285" s="251"/>
      <c r="Q285" s="251"/>
      <c r="R285" s="251"/>
      <c r="S285" s="251"/>
      <c r="T285" s="252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3" t="s">
        <v>134</v>
      </c>
      <c r="AU285" s="253" t="s">
        <v>83</v>
      </c>
      <c r="AV285" s="14" t="s">
        <v>83</v>
      </c>
      <c r="AW285" s="14" t="s">
        <v>30</v>
      </c>
      <c r="AX285" s="14" t="s">
        <v>81</v>
      </c>
      <c r="AY285" s="253" t="s">
        <v>125</v>
      </c>
    </row>
    <row r="286" spans="1:65" s="2" customFormat="1" ht="76.35" customHeight="1">
      <c r="A286" s="39"/>
      <c r="B286" s="40"/>
      <c r="C286" s="219" t="s">
        <v>453</v>
      </c>
      <c r="D286" s="219" t="s">
        <v>127</v>
      </c>
      <c r="E286" s="220" t="s">
        <v>995</v>
      </c>
      <c r="F286" s="221" t="s">
        <v>996</v>
      </c>
      <c r="G286" s="222" t="s">
        <v>272</v>
      </c>
      <c r="H286" s="223">
        <v>0.925</v>
      </c>
      <c r="I286" s="224"/>
      <c r="J286" s="225">
        <f>ROUND(I286*H286,2)</f>
        <v>0</v>
      </c>
      <c r="K286" s="221" t="s">
        <v>131</v>
      </c>
      <c r="L286" s="45"/>
      <c r="M286" s="226" t="s">
        <v>1</v>
      </c>
      <c r="N286" s="227" t="s">
        <v>38</v>
      </c>
      <c r="O286" s="92"/>
      <c r="P286" s="228">
        <f>O286*H286</f>
        <v>0</v>
      </c>
      <c r="Q286" s="228">
        <v>1.0958</v>
      </c>
      <c r="R286" s="228">
        <f>Q286*H286</f>
        <v>1.0136150000000002</v>
      </c>
      <c r="S286" s="228">
        <v>0</v>
      </c>
      <c r="T286" s="229">
        <f>S286*H286</f>
        <v>0</v>
      </c>
      <c r="U286" s="39"/>
      <c r="V286" s="39"/>
      <c r="W286" s="39"/>
      <c r="X286" s="39"/>
      <c r="Y286" s="39"/>
      <c r="Z286" s="39"/>
      <c r="AA286" s="39"/>
      <c r="AB286" s="39"/>
      <c r="AC286" s="39"/>
      <c r="AD286" s="39"/>
      <c r="AE286" s="39"/>
      <c r="AR286" s="230" t="s">
        <v>132</v>
      </c>
      <c r="AT286" s="230" t="s">
        <v>127</v>
      </c>
      <c r="AU286" s="230" t="s">
        <v>83</v>
      </c>
      <c r="AY286" s="18" t="s">
        <v>125</v>
      </c>
      <c r="BE286" s="231">
        <f>IF(N286="základní",J286,0)</f>
        <v>0</v>
      </c>
      <c r="BF286" s="231">
        <f>IF(N286="snížená",J286,0)</f>
        <v>0</v>
      </c>
      <c r="BG286" s="231">
        <f>IF(N286="zákl. přenesená",J286,0)</f>
        <v>0</v>
      </c>
      <c r="BH286" s="231">
        <f>IF(N286="sníž. přenesená",J286,0)</f>
        <v>0</v>
      </c>
      <c r="BI286" s="231">
        <f>IF(N286="nulová",J286,0)</f>
        <v>0</v>
      </c>
      <c r="BJ286" s="18" t="s">
        <v>81</v>
      </c>
      <c r="BK286" s="231">
        <f>ROUND(I286*H286,2)</f>
        <v>0</v>
      </c>
      <c r="BL286" s="18" t="s">
        <v>132</v>
      </c>
      <c r="BM286" s="230" t="s">
        <v>997</v>
      </c>
    </row>
    <row r="287" spans="1:51" s="13" customFormat="1" ht="12">
      <c r="A287" s="13"/>
      <c r="B287" s="232"/>
      <c r="C287" s="233"/>
      <c r="D287" s="234" t="s">
        <v>134</v>
      </c>
      <c r="E287" s="235" t="s">
        <v>1</v>
      </c>
      <c r="F287" s="236" t="s">
        <v>998</v>
      </c>
      <c r="G287" s="233"/>
      <c r="H287" s="235" t="s">
        <v>1</v>
      </c>
      <c r="I287" s="237"/>
      <c r="J287" s="233"/>
      <c r="K287" s="233"/>
      <c r="L287" s="238"/>
      <c r="M287" s="239"/>
      <c r="N287" s="240"/>
      <c r="O287" s="240"/>
      <c r="P287" s="240"/>
      <c r="Q287" s="240"/>
      <c r="R287" s="240"/>
      <c r="S287" s="240"/>
      <c r="T287" s="241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2" t="s">
        <v>134</v>
      </c>
      <c r="AU287" s="242" t="s">
        <v>83</v>
      </c>
      <c r="AV287" s="13" t="s">
        <v>81</v>
      </c>
      <c r="AW287" s="13" t="s">
        <v>30</v>
      </c>
      <c r="AX287" s="13" t="s">
        <v>73</v>
      </c>
      <c r="AY287" s="242" t="s">
        <v>125</v>
      </c>
    </row>
    <row r="288" spans="1:51" s="14" customFormat="1" ht="12">
      <c r="A288" s="14"/>
      <c r="B288" s="243"/>
      <c r="C288" s="244"/>
      <c r="D288" s="234" t="s">
        <v>134</v>
      </c>
      <c r="E288" s="245" t="s">
        <v>1</v>
      </c>
      <c r="F288" s="246" t="s">
        <v>999</v>
      </c>
      <c r="G288" s="244"/>
      <c r="H288" s="247">
        <v>0.925</v>
      </c>
      <c r="I288" s="248"/>
      <c r="J288" s="244"/>
      <c r="K288" s="244"/>
      <c r="L288" s="249"/>
      <c r="M288" s="250"/>
      <c r="N288" s="251"/>
      <c r="O288" s="251"/>
      <c r="P288" s="251"/>
      <c r="Q288" s="251"/>
      <c r="R288" s="251"/>
      <c r="S288" s="251"/>
      <c r="T288" s="252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3" t="s">
        <v>134</v>
      </c>
      <c r="AU288" s="253" t="s">
        <v>83</v>
      </c>
      <c r="AV288" s="14" t="s">
        <v>83</v>
      </c>
      <c r="AW288" s="14" t="s">
        <v>30</v>
      </c>
      <c r="AX288" s="14" t="s">
        <v>81</v>
      </c>
      <c r="AY288" s="253" t="s">
        <v>125</v>
      </c>
    </row>
    <row r="289" spans="1:65" s="2" customFormat="1" ht="90" customHeight="1">
      <c r="A289" s="39"/>
      <c r="B289" s="40"/>
      <c r="C289" s="219" t="s">
        <v>291</v>
      </c>
      <c r="D289" s="219" t="s">
        <v>127</v>
      </c>
      <c r="E289" s="220" t="s">
        <v>1000</v>
      </c>
      <c r="F289" s="221" t="s">
        <v>1001</v>
      </c>
      <c r="G289" s="222" t="s">
        <v>272</v>
      </c>
      <c r="H289" s="223">
        <v>3.987</v>
      </c>
      <c r="I289" s="224"/>
      <c r="J289" s="225">
        <f>ROUND(I289*H289,2)</f>
        <v>0</v>
      </c>
      <c r="K289" s="221" t="s">
        <v>131</v>
      </c>
      <c r="L289" s="45"/>
      <c r="M289" s="226" t="s">
        <v>1</v>
      </c>
      <c r="N289" s="227" t="s">
        <v>38</v>
      </c>
      <c r="O289" s="92"/>
      <c r="P289" s="228">
        <f>O289*H289</f>
        <v>0</v>
      </c>
      <c r="Q289" s="228">
        <v>1.03951</v>
      </c>
      <c r="R289" s="228">
        <f>Q289*H289</f>
        <v>4.1445263699999995</v>
      </c>
      <c r="S289" s="228">
        <v>0</v>
      </c>
      <c r="T289" s="229">
        <f>S289*H289</f>
        <v>0</v>
      </c>
      <c r="U289" s="39"/>
      <c r="V289" s="39"/>
      <c r="W289" s="39"/>
      <c r="X289" s="39"/>
      <c r="Y289" s="39"/>
      <c r="Z289" s="39"/>
      <c r="AA289" s="39"/>
      <c r="AB289" s="39"/>
      <c r="AC289" s="39"/>
      <c r="AD289" s="39"/>
      <c r="AE289" s="39"/>
      <c r="AR289" s="230" t="s">
        <v>132</v>
      </c>
      <c r="AT289" s="230" t="s">
        <v>127</v>
      </c>
      <c r="AU289" s="230" t="s">
        <v>83</v>
      </c>
      <c r="AY289" s="18" t="s">
        <v>125</v>
      </c>
      <c r="BE289" s="231">
        <f>IF(N289="základní",J289,0)</f>
        <v>0</v>
      </c>
      <c r="BF289" s="231">
        <f>IF(N289="snížená",J289,0)</f>
        <v>0</v>
      </c>
      <c r="BG289" s="231">
        <f>IF(N289="zákl. přenesená",J289,0)</f>
        <v>0</v>
      </c>
      <c r="BH289" s="231">
        <f>IF(N289="sníž. přenesená",J289,0)</f>
        <v>0</v>
      </c>
      <c r="BI289" s="231">
        <f>IF(N289="nulová",J289,0)</f>
        <v>0</v>
      </c>
      <c r="BJ289" s="18" t="s">
        <v>81</v>
      </c>
      <c r="BK289" s="231">
        <f>ROUND(I289*H289,2)</f>
        <v>0</v>
      </c>
      <c r="BL289" s="18" t="s">
        <v>132</v>
      </c>
      <c r="BM289" s="230" t="s">
        <v>1002</v>
      </c>
    </row>
    <row r="290" spans="1:51" s="13" customFormat="1" ht="12">
      <c r="A290" s="13"/>
      <c r="B290" s="232"/>
      <c r="C290" s="233"/>
      <c r="D290" s="234" t="s">
        <v>134</v>
      </c>
      <c r="E290" s="235" t="s">
        <v>1</v>
      </c>
      <c r="F290" s="236" t="s">
        <v>998</v>
      </c>
      <c r="G290" s="233"/>
      <c r="H290" s="235" t="s">
        <v>1</v>
      </c>
      <c r="I290" s="237"/>
      <c r="J290" s="233"/>
      <c r="K290" s="233"/>
      <c r="L290" s="238"/>
      <c r="M290" s="239"/>
      <c r="N290" s="240"/>
      <c r="O290" s="240"/>
      <c r="P290" s="240"/>
      <c r="Q290" s="240"/>
      <c r="R290" s="240"/>
      <c r="S290" s="240"/>
      <c r="T290" s="241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2" t="s">
        <v>134</v>
      </c>
      <c r="AU290" s="242" t="s">
        <v>83</v>
      </c>
      <c r="AV290" s="13" t="s">
        <v>81</v>
      </c>
      <c r="AW290" s="13" t="s">
        <v>30</v>
      </c>
      <c r="AX290" s="13" t="s">
        <v>73</v>
      </c>
      <c r="AY290" s="242" t="s">
        <v>125</v>
      </c>
    </row>
    <row r="291" spans="1:51" s="14" customFormat="1" ht="12">
      <c r="A291" s="14"/>
      <c r="B291" s="243"/>
      <c r="C291" s="244"/>
      <c r="D291" s="234" t="s">
        <v>134</v>
      </c>
      <c r="E291" s="245" t="s">
        <v>1</v>
      </c>
      <c r="F291" s="246" t="s">
        <v>1003</v>
      </c>
      <c r="G291" s="244"/>
      <c r="H291" s="247">
        <v>3.987</v>
      </c>
      <c r="I291" s="248"/>
      <c r="J291" s="244"/>
      <c r="K291" s="244"/>
      <c r="L291" s="249"/>
      <c r="M291" s="250"/>
      <c r="N291" s="251"/>
      <c r="O291" s="251"/>
      <c r="P291" s="251"/>
      <c r="Q291" s="251"/>
      <c r="R291" s="251"/>
      <c r="S291" s="251"/>
      <c r="T291" s="252"/>
      <c r="U291" s="14"/>
      <c r="V291" s="14"/>
      <c r="W291" s="14"/>
      <c r="X291" s="14"/>
      <c r="Y291" s="14"/>
      <c r="Z291" s="14"/>
      <c r="AA291" s="14"/>
      <c r="AB291" s="14"/>
      <c r="AC291" s="14"/>
      <c r="AD291" s="14"/>
      <c r="AE291" s="14"/>
      <c r="AT291" s="253" t="s">
        <v>134</v>
      </c>
      <c r="AU291" s="253" t="s">
        <v>83</v>
      </c>
      <c r="AV291" s="14" t="s">
        <v>83</v>
      </c>
      <c r="AW291" s="14" t="s">
        <v>30</v>
      </c>
      <c r="AX291" s="14" t="s">
        <v>81</v>
      </c>
      <c r="AY291" s="253" t="s">
        <v>125</v>
      </c>
    </row>
    <row r="292" spans="1:65" s="2" customFormat="1" ht="14.4" customHeight="1">
      <c r="A292" s="39"/>
      <c r="B292" s="40"/>
      <c r="C292" s="219" t="s">
        <v>461</v>
      </c>
      <c r="D292" s="219" t="s">
        <v>127</v>
      </c>
      <c r="E292" s="220" t="s">
        <v>1004</v>
      </c>
      <c r="F292" s="221" t="s">
        <v>1005</v>
      </c>
      <c r="G292" s="222" t="s">
        <v>164</v>
      </c>
      <c r="H292" s="223">
        <v>1</v>
      </c>
      <c r="I292" s="224"/>
      <c r="J292" s="225">
        <f>ROUND(I292*H292,2)</f>
        <v>0</v>
      </c>
      <c r="K292" s="221" t="s">
        <v>1</v>
      </c>
      <c r="L292" s="45"/>
      <c r="M292" s="226" t="s">
        <v>1</v>
      </c>
      <c r="N292" s="227" t="s">
        <v>38</v>
      </c>
      <c r="O292" s="92"/>
      <c r="P292" s="228">
        <f>O292*H292</f>
        <v>0</v>
      </c>
      <c r="Q292" s="228">
        <v>0</v>
      </c>
      <c r="R292" s="228">
        <f>Q292*H292</f>
        <v>0</v>
      </c>
      <c r="S292" s="228">
        <v>0</v>
      </c>
      <c r="T292" s="229">
        <f>S292*H292</f>
        <v>0</v>
      </c>
      <c r="U292" s="39"/>
      <c r="V292" s="39"/>
      <c r="W292" s="39"/>
      <c r="X292" s="39"/>
      <c r="Y292" s="39"/>
      <c r="Z292" s="39"/>
      <c r="AA292" s="39"/>
      <c r="AB292" s="39"/>
      <c r="AC292" s="39"/>
      <c r="AD292" s="39"/>
      <c r="AE292" s="39"/>
      <c r="AR292" s="230" t="s">
        <v>217</v>
      </c>
      <c r="AT292" s="230" t="s">
        <v>127</v>
      </c>
      <c r="AU292" s="230" t="s">
        <v>83</v>
      </c>
      <c r="AY292" s="18" t="s">
        <v>125</v>
      </c>
      <c r="BE292" s="231">
        <f>IF(N292="základní",J292,0)</f>
        <v>0</v>
      </c>
      <c r="BF292" s="231">
        <f>IF(N292="snížená",J292,0)</f>
        <v>0</v>
      </c>
      <c r="BG292" s="231">
        <f>IF(N292="zákl. přenesená",J292,0)</f>
        <v>0</v>
      </c>
      <c r="BH292" s="231">
        <f>IF(N292="sníž. přenesená",J292,0)</f>
        <v>0</v>
      </c>
      <c r="BI292" s="231">
        <f>IF(N292="nulová",J292,0)</f>
        <v>0</v>
      </c>
      <c r="BJ292" s="18" t="s">
        <v>81</v>
      </c>
      <c r="BK292" s="231">
        <f>ROUND(I292*H292,2)</f>
        <v>0</v>
      </c>
      <c r="BL292" s="18" t="s">
        <v>217</v>
      </c>
      <c r="BM292" s="230" t="s">
        <v>1006</v>
      </c>
    </row>
    <row r="293" spans="1:51" s="13" customFormat="1" ht="12">
      <c r="A293" s="13"/>
      <c r="B293" s="232"/>
      <c r="C293" s="233"/>
      <c r="D293" s="234" t="s">
        <v>134</v>
      </c>
      <c r="E293" s="235" t="s">
        <v>1</v>
      </c>
      <c r="F293" s="236" t="s">
        <v>1007</v>
      </c>
      <c r="G293" s="233"/>
      <c r="H293" s="235" t="s">
        <v>1</v>
      </c>
      <c r="I293" s="237"/>
      <c r="J293" s="233"/>
      <c r="K293" s="233"/>
      <c r="L293" s="238"/>
      <c r="M293" s="239"/>
      <c r="N293" s="240"/>
      <c r="O293" s="240"/>
      <c r="P293" s="240"/>
      <c r="Q293" s="240"/>
      <c r="R293" s="240"/>
      <c r="S293" s="240"/>
      <c r="T293" s="241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T293" s="242" t="s">
        <v>134</v>
      </c>
      <c r="AU293" s="242" t="s">
        <v>83</v>
      </c>
      <c r="AV293" s="13" t="s">
        <v>81</v>
      </c>
      <c r="AW293" s="13" t="s">
        <v>30</v>
      </c>
      <c r="AX293" s="13" t="s">
        <v>73</v>
      </c>
      <c r="AY293" s="242" t="s">
        <v>125</v>
      </c>
    </row>
    <row r="294" spans="1:51" s="13" customFormat="1" ht="12">
      <c r="A294" s="13"/>
      <c r="B294" s="232"/>
      <c r="C294" s="233"/>
      <c r="D294" s="234" t="s">
        <v>134</v>
      </c>
      <c r="E294" s="235" t="s">
        <v>1</v>
      </c>
      <c r="F294" s="236" t="s">
        <v>1008</v>
      </c>
      <c r="G294" s="233"/>
      <c r="H294" s="235" t="s">
        <v>1</v>
      </c>
      <c r="I294" s="237"/>
      <c r="J294" s="233"/>
      <c r="K294" s="233"/>
      <c r="L294" s="238"/>
      <c r="M294" s="239"/>
      <c r="N294" s="240"/>
      <c r="O294" s="240"/>
      <c r="P294" s="240"/>
      <c r="Q294" s="240"/>
      <c r="R294" s="240"/>
      <c r="S294" s="240"/>
      <c r="T294" s="241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2" t="s">
        <v>134</v>
      </c>
      <c r="AU294" s="242" t="s">
        <v>83</v>
      </c>
      <c r="AV294" s="13" t="s">
        <v>81</v>
      </c>
      <c r="AW294" s="13" t="s">
        <v>30</v>
      </c>
      <c r="AX294" s="13" t="s">
        <v>73</v>
      </c>
      <c r="AY294" s="242" t="s">
        <v>125</v>
      </c>
    </row>
    <row r="295" spans="1:51" s="14" customFormat="1" ht="12">
      <c r="A295" s="14"/>
      <c r="B295" s="243"/>
      <c r="C295" s="244"/>
      <c r="D295" s="234" t="s">
        <v>134</v>
      </c>
      <c r="E295" s="245" t="s">
        <v>1</v>
      </c>
      <c r="F295" s="246" t="s">
        <v>81</v>
      </c>
      <c r="G295" s="244"/>
      <c r="H295" s="247">
        <v>1</v>
      </c>
      <c r="I295" s="248"/>
      <c r="J295" s="244"/>
      <c r="K295" s="244"/>
      <c r="L295" s="249"/>
      <c r="M295" s="250"/>
      <c r="N295" s="251"/>
      <c r="O295" s="251"/>
      <c r="P295" s="251"/>
      <c r="Q295" s="251"/>
      <c r="R295" s="251"/>
      <c r="S295" s="251"/>
      <c r="T295" s="252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3" t="s">
        <v>134</v>
      </c>
      <c r="AU295" s="253" t="s">
        <v>83</v>
      </c>
      <c r="AV295" s="14" t="s">
        <v>83</v>
      </c>
      <c r="AW295" s="14" t="s">
        <v>30</v>
      </c>
      <c r="AX295" s="14" t="s">
        <v>81</v>
      </c>
      <c r="AY295" s="253" t="s">
        <v>125</v>
      </c>
    </row>
    <row r="296" spans="1:63" s="12" customFormat="1" ht="22.8" customHeight="1">
      <c r="A296" s="12"/>
      <c r="B296" s="203"/>
      <c r="C296" s="204"/>
      <c r="D296" s="205" t="s">
        <v>72</v>
      </c>
      <c r="E296" s="217" t="s">
        <v>132</v>
      </c>
      <c r="F296" s="217" t="s">
        <v>562</v>
      </c>
      <c r="G296" s="204"/>
      <c r="H296" s="204"/>
      <c r="I296" s="207"/>
      <c r="J296" s="218">
        <f>BK296</f>
        <v>0</v>
      </c>
      <c r="K296" s="204"/>
      <c r="L296" s="209"/>
      <c r="M296" s="210"/>
      <c r="N296" s="211"/>
      <c r="O296" s="211"/>
      <c r="P296" s="212">
        <f>SUM(P297:P331)</f>
        <v>0</v>
      </c>
      <c r="Q296" s="211"/>
      <c r="R296" s="212">
        <f>SUM(R297:R331)</f>
        <v>154.76161928</v>
      </c>
      <c r="S296" s="211"/>
      <c r="T296" s="213">
        <f>SUM(T297:T331)</f>
        <v>0</v>
      </c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R296" s="214" t="s">
        <v>81</v>
      </c>
      <c r="AT296" s="215" t="s">
        <v>72</v>
      </c>
      <c r="AU296" s="215" t="s">
        <v>81</v>
      </c>
      <c r="AY296" s="214" t="s">
        <v>125</v>
      </c>
      <c r="BK296" s="216">
        <f>SUM(BK297:BK331)</f>
        <v>0</v>
      </c>
    </row>
    <row r="297" spans="1:65" s="2" customFormat="1" ht="49.05" customHeight="1">
      <c r="A297" s="39"/>
      <c r="B297" s="40"/>
      <c r="C297" s="219" t="s">
        <v>466</v>
      </c>
      <c r="D297" s="219" t="s">
        <v>127</v>
      </c>
      <c r="E297" s="220" t="s">
        <v>1009</v>
      </c>
      <c r="F297" s="221" t="s">
        <v>1010</v>
      </c>
      <c r="G297" s="222" t="s">
        <v>146</v>
      </c>
      <c r="H297" s="223">
        <v>97</v>
      </c>
      <c r="I297" s="224"/>
      <c r="J297" s="225">
        <f>ROUND(I297*H297,2)</f>
        <v>0</v>
      </c>
      <c r="K297" s="221" t="s">
        <v>699</v>
      </c>
      <c r="L297" s="45"/>
      <c r="M297" s="226" t="s">
        <v>1</v>
      </c>
      <c r="N297" s="227" t="s">
        <v>38</v>
      </c>
      <c r="O297" s="92"/>
      <c r="P297" s="228">
        <f>O297*H297</f>
        <v>0</v>
      </c>
      <c r="Q297" s="228">
        <v>0.03465</v>
      </c>
      <c r="R297" s="228">
        <f>Q297*H297</f>
        <v>3.36105</v>
      </c>
      <c r="S297" s="228">
        <v>0</v>
      </c>
      <c r="T297" s="229">
        <f>S297*H297</f>
        <v>0</v>
      </c>
      <c r="U297" s="39"/>
      <c r="V297" s="39"/>
      <c r="W297" s="39"/>
      <c r="X297" s="39"/>
      <c r="Y297" s="39"/>
      <c r="Z297" s="39"/>
      <c r="AA297" s="39"/>
      <c r="AB297" s="39"/>
      <c r="AC297" s="39"/>
      <c r="AD297" s="39"/>
      <c r="AE297" s="39"/>
      <c r="AR297" s="230" t="s">
        <v>132</v>
      </c>
      <c r="AT297" s="230" t="s">
        <v>127</v>
      </c>
      <c r="AU297" s="230" t="s">
        <v>83</v>
      </c>
      <c r="AY297" s="18" t="s">
        <v>125</v>
      </c>
      <c r="BE297" s="231">
        <f>IF(N297="základní",J297,0)</f>
        <v>0</v>
      </c>
      <c r="BF297" s="231">
        <f>IF(N297="snížená",J297,0)</f>
        <v>0</v>
      </c>
      <c r="BG297" s="231">
        <f>IF(N297="zákl. přenesená",J297,0)</f>
        <v>0</v>
      </c>
      <c r="BH297" s="231">
        <f>IF(N297="sníž. přenesená",J297,0)</f>
        <v>0</v>
      </c>
      <c r="BI297" s="231">
        <f>IF(N297="nulová",J297,0)</f>
        <v>0</v>
      </c>
      <c r="BJ297" s="18" t="s">
        <v>81</v>
      </c>
      <c r="BK297" s="231">
        <f>ROUND(I297*H297,2)</f>
        <v>0</v>
      </c>
      <c r="BL297" s="18" t="s">
        <v>132</v>
      </c>
      <c r="BM297" s="230" t="s">
        <v>1011</v>
      </c>
    </row>
    <row r="298" spans="1:51" s="13" customFormat="1" ht="12">
      <c r="A298" s="13"/>
      <c r="B298" s="232"/>
      <c r="C298" s="233"/>
      <c r="D298" s="234" t="s">
        <v>134</v>
      </c>
      <c r="E298" s="235" t="s">
        <v>1</v>
      </c>
      <c r="F298" s="236" t="s">
        <v>889</v>
      </c>
      <c r="G298" s="233"/>
      <c r="H298" s="235" t="s">
        <v>1</v>
      </c>
      <c r="I298" s="237"/>
      <c r="J298" s="233"/>
      <c r="K298" s="233"/>
      <c r="L298" s="238"/>
      <c r="M298" s="239"/>
      <c r="N298" s="240"/>
      <c r="O298" s="240"/>
      <c r="P298" s="240"/>
      <c r="Q298" s="240"/>
      <c r="R298" s="240"/>
      <c r="S298" s="240"/>
      <c r="T298" s="241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42" t="s">
        <v>134</v>
      </c>
      <c r="AU298" s="242" t="s">
        <v>83</v>
      </c>
      <c r="AV298" s="13" t="s">
        <v>81</v>
      </c>
      <c r="AW298" s="13" t="s">
        <v>30</v>
      </c>
      <c r="AX298" s="13" t="s">
        <v>73</v>
      </c>
      <c r="AY298" s="242" t="s">
        <v>125</v>
      </c>
    </row>
    <row r="299" spans="1:51" s="14" customFormat="1" ht="12">
      <c r="A299" s="14"/>
      <c r="B299" s="243"/>
      <c r="C299" s="244"/>
      <c r="D299" s="234" t="s">
        <v>134</v>
      </c>
      <c r="E299" s="245" t="s">
        <v>840</v>
      </c>
      <c r="F299" s="246" t="s">
        <v>1012</v>
      </c>
      <c r="G299" s="244"/>
      <c r="H299" s="247">
        <v>97</v>
      </c>
      <c r="I299" s="248"/>
      <c r="J299" s="244"/>
      <c r="K299" s="244"/>
      <c r="L299" s="249"/>
      <c r="M299" s="250"/>
      <c r="N299" s="251"/>
      <c r="O299" s="251"/>
      <c r="P299" s="251"/>
      <c r="Q299" s="251"/>
      <c r="R299" s="251"/>
      <c r="S299" s="251"/>
      <c r="T299" s="252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53" t="s">
        <v>134</v>
      </c>
      <c r="AU299" s="253" t="s">
        <v>83</v>
      </c>
      <c r="AV299" s="14" t="s">
        <v>83</v>
      </c>
      <c r="AW299" s="14" t="s">
        <v>30</v>
      </c>
      <c r="AX299" s="14" t="s">
        <v>81</v>
      </c>
      <c r="AY299" s="253" t="s">
        <v>125</v>
      </c>
    </row>
    <row r="300" spans="1:65" s="2" customFormat="1" ht="14.4" customHeight="1">
      <c r="A300" s="39"/>
      <c r="B300" s="40"/>
      <c r="C300" s="269" t="s">
        <v>475</v>
      </c>
      <c r="D300" s="269" t="s">
        <v>490</v>
      </c>
      <c r="E300" s="270" t="s">
        <v>1013</v>
      </c>
      <c r="F300" s="271" t="s">
        <v>1014</v>
      </c>
      <c r="G300" s="272" t="s">
        <v>511</v>
      </c>
      <c r="H300" s="273">
        <v>97</v>
      </c>
      <c r="I300" s="274"/>
      <c r="J300" s="275">
        <f>ROUND(I300*H300,2)</f>
        <v>0</v>
      </c>
      <c r="K300" s="271" t="s">
        <v>699</v>
      </c>
      <c r="L300" s="276"/>
      <c r="M300" s="277" t="s">
        <v>1</v>
      </c>
      <c r="N300" s="278" t="s">
        <v>38</v>
      </c>
      <c r="O300" s="92"/>
      <c r="P300" s="228">
        <f>O300*H300</f>
        <v>0</v>
      </c>
      <c r="Q300" s="228">
        <v>0.056</v>
      </c>
      <c r="R300" s="228">
        <f>Q300*H300</f>
        <v>5.432</v>
      </c>
      <c r="S300" s="228">
        <v>0</v>
      </c>
      <c r="T300" s="229">
        <f>S300*H300</f>
        <v>0</v>
      </c>
      <c r="U300" s="39"/>
      <c r="V300" s="39"/>
      <c r="W300" s="39"/>
      <c r="X300" s="39"/>
      <c r="Y300" s="39"/>
      <c r="Z300" s="39"/>
      <c r="AA300" s="39"/>
      <c r="AB300" s="39"/>
      <c r="AC300" s="39"/>
      <c r="AD300" s="39"/>
      <c r="AE300" s="39"/>
      <c r="AR300" s="230" t="s">
        <v>175</v>
      </c>
      <c r="AT300" s="230" t="s">
        <v>490</v>
      </c>
      <c r="AU300" s="230" t="s">
        <v>83</v>
      </c>
      <c r="AY300" s="18" t="s">
        <v>125</v>
      </c>
      <c r="BE300" s="231">
        <f>IF(N300="základní",J300,0)</f>
        <v>0</v>
      </c>
      <c r="BF300" s="231">
        <f>IF(N300="snížená",J300,0)</f>
        <v>0</v>
      </c>
      <c r="BG300" s="231">
        <f>IF(N300="zákl. přenesená",J300,0)</f>
        <v>0</v>
      </c>
      <c r="BH300" s="231">
        <f>IF(N300="sníž. přenesená",J300,0)</f>
        <v>0</v>
      </c>
      <c r="BI300" s="231">
        <f>IF(N300="nulová",J300,0)</f>
        <v>0</v>
      </c>
      <c r="BJ300" s="18" t="s">
        <v>81</v>
      </c>
      <c r="BK300" s="231">
        <f>ROUND(I300*H300,2)</f>
        <v>0</v>
      </c>
      <c r="BL300" s="18" t="s">
        <v>132</v>
      </c>
      <c r="BM300" s="230" t="s">
        <v>1015</v>
      </c>
    </row>
    <row r="301" spans="1:51" s="13" customFormat="1" ht="12">
      <c r="A301" s="13"/>
      <c r="B301" s="232"/>
      <c r="C301" s="233"/>
      <c r="D301" s="234" t="s">
        <v>134</v>
      </c>
      <c r="E301" s="235" t="s">
        <v>1</v>
      </c>
      <c r="F301" s="236" t="s">
        <v>1016</v>
      </c>
      <c r="G301" s="233"/>
      <c r="H301" s="235" t="s">
        <v>1</v>
      </c>
      <c r="I301" s="237"/>
      <c r="J301" s="233"/>
      <c r="K301" s="233"/>
      <c r="L301" s="238"/>
      <c r="M301" s="239"/>
      <c r="N301" s="240"/>
      <c r="O301" s="240"/>
      <c r="P301" s="240"/>
      <c r="Q301" s="240"/>
      <c r="R301" s="240"/>
      <c r="S301" s="240"/>
      <c r="T301" s="241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2" t="s">
        <v>134</v>
      </c>
      <c r="AU301" s="242" t="s">
        <v>83</v>
      </c>
      <c r="AV301" s="13" t="s">
        <v>81</v>
      </c>
      <c r="AW301" s="13" t="s">
        <v>30</v>
      </c>
      <c r="AX301" s="13" t="s">
        <v>73</v>
      </c>
      <c r="AY301" s="242" t="s">
        <v>125</v>
      </c>
    </row>
    <row r="302" spans="1:51" s="14" customFormat="1" ht="12">
      <c r="A302" s="14"/>
      <c r="B302" s="243"/>
      <c r="C302" s="244"/>
      <c r="D302" s="234" t="s">
        <v>134</v>
      </c>
      <c r="E302" s="245" t="s">
        <v>1</v>
      </c>
      <c r="F302" s="246" t="s">
        <v>840</v>
      </c>
      <c r="G302" s="244"/>
      <c r="H302" s="247">
        <v>97</v>
      </c>
      <c r="I302" s="248"/>
      <c r="J302" s="244"/>
      <c r="K302" s="244"/>
      <c r="L302" s="249"/>
      <c r="M302" s="250"/>
      <c r="N302" s="251"/>
      <c r="O302" s="251"/>
      <c r="P302" s="251"/>
      <c r="Q302" s="251"/>
      <c r="R302" s="251"/>
      <c r="S302" s="251"/>
      <c r="T302" s="252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3" t="s">
        <v>134</v>
      </c>
      <c r="AU302" s="253" t="s">
        <v>83</v>
      </c>
      <c r="AV302" s="14" t="s">
        <v>83</v>
      </c>
      <c r="AW302" s="14" t="s">
        <v>30</v>
      </c>
      <c r="AX302" s="14" t="s">
        <v>81</v>
      </c>
      <c r="AY302" s="253" t="s">
        <v>125</v>
      </c>
    </row>
    <row r="303" spans="1:65" s="2" customFormat="1" ht="14.4" customHeight="1">
      <c r="A303" s="39"/>
      <c r="B303" s="40"/>
      <c r="C303" s="269" t="s">
        <v>479</v>
      </c>
      <c r="D303" s="269" t="s">
        <v>490</v>
      </c>
      <c r="E303" s="270" t="s">
        <v>1017</v>
      </c>
      <c r="F303" s="271" t="s">
        <v>1018</v>
      </c>
      <c r="G303" s="272" t="s">
        <v>493</v>
      </c>
      <c r="H303" s="273">
        <v>291</v>
      </c>
      <c r="I303" s="274"/>
      <c r="J303" s="275">
        <f>ROUND(I303*H303,2)</f>
        <v>0</v>
      </c>
      <c r="K303" s="271" t="s">
        <v>699</v>
      </c>
      <c r="L303" s="276"/>
      <c r="M303" s="277" t="s">
        <v>1</v>
      </c>
      <c r="N303" s="278" t="s">
        <v>38</v>
      </c>
      <c r="O303" s="92"/>
      <c r="P303" s="228">
        <f>O303*H303</f>
        <v>0</v>
      </c>
      <c r="Q303" s="228">
        <v>0.001</v>
      </c>
      <c r="R303" s="228">
        <f>Q303*H303</f>
        <v>0.291</v>
      </c>
      <c r="S303" s="228">
        <v>0</v>
      </c>
      <c r="T303" s="229">
        <f>S303*H303</f>
        <v>0</v>
      </c>
      <c r="U303" s="39"/>
      <c r="V303" s="39"/>
      <c r="W303" s="39"/>
      <c r="X303" s="39"/>
      <c r="Y303" s="39"/>
      <c r="Z303" s="39"/>
      <c r="AA303" s="39"/>
      <c r="AB303" s="39"/>
      <c r="AC303" s="39"/>
      <c r="AD303" s="39"/>
      <c r="AE303" s="39"/>
      <c r="AR303" s="230" t="s">
        <v>175</v>
      </c>
      <c r="AT303" s="230" t="s">
        <v>490</v>
      </c>
      <c r="AU303" s="230" t="s">
        <v>83</v>
      </c>
      <c r="AY303" s="18" t="s">
        <v>125</v>
      </c>
      <c r="BE303" s="231">
        <f>IF(N303="základní",J303,0)</f>
        <v>0</v>
      </c>
      <c r="BF303" s="231">
        <f>IF(N303="snížená",J303,0)</f>
        <v>0</v>
      </c>
      <c r="BG303" s="231">
        <f>IF(N303="zákl. přenesená",J303,0)</f>
        <v>0</v>
      </c>
      <c r="BH303" s="231">
        <f>IF(N303="sníž. přenesená",J303,0)</f>
        <v>0</v>
      </c>
      <c r="BI303" s="231">
        <f>IF(N303="nulová",J303,0)</f>
        <v>0</v>
      </c>
      <c r="BJ303" s="18" t="s">
        <v>81</v>
      </c>
      <c r="BK303" s="231">
        <f>ROUND(I303*H303,2)</f>
        <v>0</v>
      </c>
      <c r="BL303" s="18" t="s">
        <v>132</v>
      </c>
      <c r="BM303" s="230" t="s">
        <v>1019</v>
      </c>
    </row>
    <row r="304" spans="1:51" s="13" customFormat="1" ht="12">
      <c r="A304" s="13"/>
      <c r="B304" s="232"/>
      <c r="C304" s="233"/>
      <c r="D304" s="234" t="s">
        <v>134</v>
      </c>
      <c r="E304" s="235" t="s">
        <v>1</v>
      </c>
      <c r="F304" s="236" t="s">
        <v>1020</v>
      </c>
      <c r="G304" s="233"/>
      <c r="H304" s="235" t="s">
        <v>1</v>
      </c>
      <c r="I304" s="237"/>
      <c r="J304" s="233"/>
      <c r="K304" s="233"/>
      <c r="L304" s="238"/>
      <c r="M304" s="239"/>
      <c r="N304" s="240"/>
      <c r="O304" s="240"/>
      <c r="P304" s="240"/>
      <c r="Q304" s="240"/>
      <c r="R304" s="240"/>
      <c r="S304" s="240"/>
      <c r="T304" s="241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2" t="s">
        <v>134</v>
      </c>
      <c r="AU304" s="242" t="s">
        <v>83</v>
      </c>
      <c r="AV304" s="13" t="s">
        <v>81</v>
      </c>
      <c r="AW304" s="13" t="s">
        <v>30</v>
      </c>
      <c r="AX304" s="13" t="s">
        <v>73</v>
      </c>
      <c r="AY304" s="242" t="s">
        <v>125</v>
      </c>
    </row>
    <row r="305" spans="1:51" s="14" customFormat="1" ht="12">
      <c r="A305" s="14"/>
      <c r="B305" s="243"/>
      <c r="C305" s="244"/>
      <c r="D305" s="234" t="s">
        <v>134</v>
      </c>
      <c r="E305" s="245" t="s">
        <v>1</v>
      </c>
      <c r="F305" s="246" t="s">
        <v>1021</v>
      </c>
      <c r="G305" s="244"/>
      <c r="H305" s="247">
        <v>291</v>
      </c>
      <c r="I305" s="248"/>
      <c r="J305" s="244"/>
      <c r="K305" s="244"/>
      <c r="L305" s="249"/>
      <c r="M305" s="250"/>
      <c r="N305" s="251"/>
      <c r="O305" s="251"/>
      <c r="P305" s="251"/>
      <c r="Q305" s="251"/>
      <c r="R305" s="251"/>
      <c r="S305" s="251"/>
      <c r="T305" s="252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3" t="s">
        <v>134</v>
      </c>
      <c r="AU305" s="253" t="s">
        <v>83</v>
      </c>
      <c r="AV305" s="14" t="s">
        <v>83</v>
      </c>
      <c r="AW305" s="14" t="s">
        <v>30</v>
      </c>
      <c r="AX305" s="14" t="s">
        <v>81</v>
      </c>
      <c r="AY305" s="253" t="s">
        <v>125</v>
      </c>
    </row>
    <row r="306" spans="1:65" s="2" customFormat="1" ht="37.8" customHeight="1">
      <c r="A306" s="39"/>
      <c r="B306" s="40"/>
      <c r="C306" s="219" t="s">
        <v>485</v>
      </c>
      <c r="D306" s="219" t="s">
        <v>127</v>
      </c>
      <c r="E306" s="220" t="s">
        <v>1022</v>
      </c>
      <c r="F306" s="221" t="s">
        <v>1023</v>
      </c>
      <c r="G306" s="222" t="s">
        <v>275</v>
      </c>
      <c r="H306" s="223">
        <v>1.042</v>
      </c>
      <c r="I306" s="224"/>
      <c r="J306" s="225">
        <f>ROUND(I306*H306,2)</f>
        <v>0</v>
      </c>
      <c r="K306" s="221" t="s">
        <v>1</v>
      </c>
      <c r="L306" s="45"/>
      <c r="M306" s="226" t="s">
        <v>1</v>
      </c>
      <c r="N306" s="227" t="s">
        <v>38</v>
      </c>
      <c r="O306" s="92"/>
      <c r="P306" s="228">
        <f>O306*H306</f>
        <v>0</v>
      </c>
      <c r="Q306" s="228">
        <v>0</v>
      </c>
      <c r="R306" s="228">
        <f>Q306*H306</f>
        <v>0</v>
      </c>
      <c r="S306" s="228">
        <v>0</v>
      </c>
      <c r="T306" s="229">
        <f>S306*H306</f>
        <v>0</v>
      </c>
      <c r="U306" s="39"/>
      <c r="V306" s="39"/>
      <c r="W306" s="39"/>
      <c r="X306" s="39"/>
      <c r="Y306" s="39"/>
      <c r="Z306" s="39"/>
      <c r="AA306" s="39"/>
      <c r="AB306" s="39"/>
      <c r="AC306" s="39"/>
      <c r="AD306" s="39"/>
      <c r="AE306" s="39"/>
      <c r="AR306" s="230" t="s">
        <v>132</v>
      </c>
      <c r="AT306" s="230" t="s">
        <v>127</v>
      </c>
      <c r="AU306" s="230" t="s">
        <v>83</v>
      </c>
      <c r="AY306" s="18" t="s">
        <v>125</v>
      </c>
      <c r="BE306" s="231">
        <f>IF(N306="základní",J306,0)</f>
        <v>0</v>
      </c>
      <c r="BF306" s="231">
        <f>IF(N306="snížená",J306,0)</f>
        <v>0</v>
      </c>
      <c r="BG306" s="231">
        <f>IF(N306="zákl. přenesená",J306,0)</f>
        <v>0</v>
      </c>
      <c r="BH306" s="231">
        <f>IF(N306="sníž. přenesená",J306,0)</f>
        <v>0</v>
      </c>
      <c r="BI306" s="231">
        <f>IF(N306="nulová",J306,0)</f>
        <v>0</v>
      </c>
      <c r="BJ306" s="18" t="s">
        <v>81</v>
      </c>
      <c r="BK306" s="231">
        <f>ROUND(I306*H306,2)</f>
        <v>0</v>
      </c>
      <c r="BL306" s="18" t="s">
        <v>132</v>
      </c>
      <c r="BM306" s="230" t="s">
        <v>1024</v>
      </c>
    </row>
    <row r="307" spans="1:51" s="13" customFormat="1" ht="12">
      <c r="A307" s="13"/>
      <c r="B307" s="232"/>
      <c r="C307" s="233"/>
      <c r="D307" s="234" t="s">
        <v>134</v>
      </c>
      <c r="E307" s="235" t="s">
        <v>1</v>
      </c>
      <c r="F307" s="236" t="s">
        <v>938</v>
      </c>
      <c r="G307" s="233"/>
      <c r="H307" s="235" t="s">
        <v>1</v>
      </c>
      <c r="I307" s="237"/>
      <c r="J307" s="233"/>
      <c r="K307" s="233"/>
      <c r="L307" s="238"/>
      <c r="M307" s="239"/>
      <c r="N307" s="240"/>
      <c r="O307" s="240"/>
      <c r="P307" s="240"/>
      <c r="Q307" s="240"/>
      <c r="R307" s="240"/>
      <c r="S307" s="240"/>
      <c r="T307" s="241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42" t="s">
        <v>134</v>
      </c>
      <c r="AU307" s="242" t="s">
        <v>83</v>
      </c>
      <c r="AV307" s="13" t="s">
        <v>81</v>
      </c>
      <c r="AW307" s="13" t="s">
        <v>30</v>
      </c>
      <c r="AX307" s="13" t="s">
        <v>73</v>
      </c>
      <c r="AY307" s="242" t="s">
        <v>125</v>
      </c>
    </row>
    <row r="308" spans="1:51" s="13" customFormat="1" ht="12">
      <c r="A308" s="13"/>
      <c r="B308" s="232"/>
      <c r="C308" s="233"/>
      <c r="D308" s="234" t="s">
        <v>134</v>
      </c>
      <c r="E308" s="235" t="s">
        <v>1</v>
      </c>
      <c r="F308" s="236" t="s">
        <v>939</v>
      </c>
      <c r="G308" s="233"/>
      <c r="H308" s="235" t="s">
        <v>1</v>
      </c>
      <c r="I308" s="237"/>
      <c r="J308" s="233"/>
      <c r="K308" s="233"/>
      <c r="L308" s="238"/>
      <c r="M308" s="239"/>
      <c r="N308" s="240"/>
      <c r="O308" s="240"/>
      <c r="P308" s="240"/>
      <c r="Q308" s="240"/>
      <c r="R308" s="240"/>
      <c r="S308" s="240"/>
      <c r="T308" s="241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2" t="s">
        <v>134</v>
      </c>
      <c r="AU308" s="242" t="s">
        <v>83</v>
      </c>
      <c r="AV308" s="13" t="s">
        <v>81</v>
      </c>
      <c r="AW308" s="13" t="s">
        <v>30</v>
      </c>
      <c r="AX308" s="13" t="s">
        <v>73</v>
      </c>
      <c r="AY308" s="242" t="s">
        <v>125</v>
      </c>
    </row>
    <row r="309" spans="1:51" s="14" customFormat="1" ht="12">
      <c r="A309" s="14"/>
      <c r="B309" s="243"/>
      <c r="C309" s="244"/>
      <c r="D309" s="234" t="s">
        <v>134</v>
      </c>
      <c r="E309" s="245" t="s">
        <v>1</v>
      </c>
      <c r="F309" s="246" t="s">
        <v>1025</v>
      </c>
      <c r="G309" s="244"/>
      <c r="H309" s="247">
        <v>0.322</v>
      </c>
      <c r="I309" s="248"/>
      <c r="J309" s="244"/>
      <c r="K309" s="244"/>
      <c r="L309" s="249"/>
      <c r="M309" s="250"/>
      <c r="N309" s="251"/>
      <c r="O309" s="251"/>
      <c r="P309" s="251"/>
      <c r="Q309" s="251"/>
      <c r="R309" s="251"/>
      <c r="S309" s="251"/>
      <c r="T309" s="252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3" t="s">
        <v>134</v>
      </c>
      <c r="AU309" s="253" t="s">
        <v>83</v>
      </c>
      <c r="AV309" s="14" t="s">
        <v>83</v>
      </c>
      <c r="AW309" s="14" t="s">
        <v>30</v>
      </c>
      <c r="AX309" s="14" t="s">
        <v>73</v>
      </c>
      <c r="AY309" s="253" t="s">
        <v>125</v>
      </c>
    </row>
    <row r="310" spans="1:51" s="13" customFormat="1" ht="12">
      <c r="A310" s="13"/>
      <c r="B310" s="232"/>
      <c r="C310" s="233"/>
      <c r="D310" s="234" t="s">
        <v>134</v>
      </c>
      <c r="E310" s="235" t="s">
        <v>1</v>
      </c>
      <c r="F310" s="236" t="s">
        <v>941</v>
      </c>
      <c r="G310" s="233"/>
      <c r="H310" s="235" t="s">
        <v>1</v>
      </c>
      <c r="I310" s="237"/>
      <c r="J310" s="233"/>
      <c r="K310" s="233"/>
      <c r="L310" s="238"/>
      <c r="M310" s="239"/>
      <c r="N310" s="240"/>
      <c r="O310" s="240"/>
      <c r="P310" s="240"/>
      <c r="Q310" s="240"/>
      <c r="R310" s="240"/>
      <c r="S310" s="240"/>
      <c r="T310" s="241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2" t="s">
        <v>134</v>
      </c>
      <c r="AU310" s="242" t="s">
        <v>83</v>
      </c>
      <c r="AV310" s="13" t="s">
        <v>81</v>
      </c>
      <c r="AW310" s="13" t="s">
        <v>30</v>
      </c>
      <c r="AX310" s="13" t="s">
        <v>73</v>
      </c>
      <c r="AY310" s="242" t="s">
        <v>125</v>
      </c>
    </row>
    <row r="311" spans="1:51" s="14" customFormat="1" ht="12">
      <c r="A311" s="14"/>
      <c r="B311" s="243"/>
      <c r="C311" s="244"/>
      <c r="D311" s="234" t="s">
        <v>134</v>
      </c>
      <c r="E311" s="245" t="s">
        <v>1</v>
      </c>
      <c r="F311" s="246" t="s">
        <v>1026</v>
      </c>
      <c r="G311" s="244"/>
      <c r="H311" s="247">
        <v>0.266</v>
      </c>
      <c r="I311" s="248"/>
      <c r="J311" s="244"/>
      <c r="K311" s="244"/>
      <c r="L311" s="249"/>
      <c r="M311" s="250"/>
      <c r="N311" s="251"/>
      <c r="O311" s="251"/>
      <c r="P311" s="251"/>
      <c r="Q311" s="251"/>
      <c r="R311" s="251"/>
      <c r="S311" s="251"/>
      <c r="T311" s="252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3" t="s">
        <v>134</v>
      </c>
      <c r="AU311" s="253" t="s">
        <v>83</v>
      </c>
      <c r="AV311" s="14" t="s">
        <v>83</v>
      </c>
      <c r="AW311" s="14" t="s">
        <v>30</v>
      </c>
      <c r="AX311" s="14" t="s">
        <v>73</v>
      </c>
      <c r="AY311" s="253" t="s">
        <v>125</v>
      </c>
    </row>
    <row r="312" spans="1:51" s="13" customFormat="1" ht="12">
      <c r="A312" s="13"/>
      <c r="B312" s="232"/>
      <c r="C312" s="233"/>
      <c r="D312" s="234" t="s">
        <v>134</v>
      </c>
      <c r="E312" s="235" t="s">
        <v>1</v>
      </c>
      <c r="F312" s="236" t="s">
        <v>943</v>
      </c>
      <c r="G312" s="233"/>
      <c r="H312" s="235" t="s">
        <v>1</v>
      </c>
      <c r="I312" s="237"/>
      <c r="J312" s="233"/>
      <c r="K312" s="233"/>
      <c r="L312" s="238"/>
      <c r="M312" s="239"/>
      <c r="N312" s="240"/>
      <c r="O312" s="240"/>
      <c r="P312" s="240"/>
      <c r="Q312" s="240"/>
      <c r="R312" s="240"/>
      <c r="S312" s="240"/>
      <c r="T312" s="241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2" t="s">
        <v>134</v>
      </c>
      <c r="AU312" s="242" t="s">
        <v>83</v>
      </c>
      <c r="AV312" s="13" t="s">
        <v>81</v>
      </c>
      <c r="AW312" s="13" t="s">
        <v>30</v>
      </c>
      <c r="AX312" s="13" t="s">
        <v>73</v>
      </c>
      <c r="AY312" s="242" t="s">
        <v>125</v>
      </c>
    </row>
    <row r="313" spans="1:51" s="14" customFormat="1" ht="12">
      <c r="A313" s="14"/>
      <c r="B313" s="243"/>
      <c r="C313" s="244"/>
      <c r="D313" s="234" t="s">
        <v>134</v>
      </c>
      <c r="E313" s="245" t="s">
        <v>1</v>
      </c>
      <c r="F313" s="246" t="s">
        <v>1027</v>
      </c>
      <c r="G313" s="244"/>
      <c r="H313" s="247">
        <v>0.16</v>
      </c>
      <c r="I313" s="248"/>
      <c r="J313" s="244"/>
      <c r="K313" s="244"/>
      <c r="L313" s="249"/>
      <c r="M313" s="250"/>
      <c r="N313" s="251"/>
      <c r="O313" s="251"/>
      <c r="P313" s="251"/>
      <c r="Q313" s="251"/>
      <c r="R313" s="251"/>
      <c r="S313" s="251"/>
      <c r="T313" s="252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3" t="s">
        <v>134</v>
      </c>
      <c r="AU313" s="253" t="s">
        <v>83</v>
      </c>
      <c r="AV313" s="14" t="s">
        <v>83</v>
      </c>
      <c r="AW313" s="14" t="s">
        <v>30</v>
      </c>
      <c r="AX313" s="14" t="s">
        <v>73</v>
      </c>
      <c r="AY313" s="253" t="s">
        <v>125</v>
      </c>
    </row>
    <row r="314" spans="1:51" s="13" customFormat="1" ht="12">
      <c r="A314" s="13"/>
      <c r="B314" s="232"/>
      <c r="C314" s="233"/>
      <c r="D314" s="234" t="s">
        <v>134</v>
      </c>
      <c r="E314" s="235" t="s">
        <v>1</v>
      </c>
      <c r="F314" s="236" t="s">
        <v>945</v>
      </c>
      <c r="G314" s="233"/>
      <c r="H314" s="235" t="s">
        <v>1</v>
      </c>
      <c r="I314" s="237"/>
      <c r="J314" s="233"/>
      <c r="K314" s="233"/>
      <c r="L314" s="238"/>
      <c r="M314" s="239"/>
      <c r="N314" s="240"/>
      <c r="O314" s="240"/>
      <c r="P314" s="240"/>
      <c r="Q314" s="240"/>
      <c r="R314" s="240"/>
      <c r="S314" s="240"/>
      <c r="T314" s="241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2" t="s">
        <v>134</v>
      </c>
      <c r="AU314" s="242" t="s">
        <v>83</v>
      </c>
      <c r="AV314" s="13" t="s">
        <v>81</v>
      </c>
      <c r="AW314" s="13" t="s">
        <v>30</v>
      </c>
      <c r="AX314" s="13" t="s">
        <v>73</v>
      </c>
      <c r="AY314" s="242" t="s">
        <v>125</v>
      </c>
    </row>
    <row r="315" spans="1:51" s="14" customFormat="1" ht="12">
      <c r="A315" s="14"/>
      <c r="B315" s="243"/>
      <c r="C315" s="244"/>
      <c r="D315" s="234" t="s">
        <v>134</v>
      </c>
      <c r="E315" s="245" t="s">
        <v>1</v>
      </c>
      <c r="F315" s="246" t="s">
        <v>1028</v>
      </c>
      <c r="G315" s="244"/>
      <c r="H315" s="247">
        <v>0.294</v>
      </c>
      <c r="I315" s="248"/>
      <c r="J315" s="244"/>
      <c r="K315" s="244"/>
      <c r="L315" s="249"/>
      <c r="M315" s="250"/>
      <c r="N315" s="251"/>
      <c r="O315" s="251"/>
      <c r="P315" s="251"/>
      <c r="Q315" s="251"/>
      <c r="R315" s="251"/>
      <c r="S315" s="251"/>
      <c r="T315" s="252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3" t="s">
        <v>134</v>
      </c>
      <c r="AU315" s="253" t="s">
        <v>83</v>
      </c>
      <c r="AV315" s="14" t="s">
        <v>83</v>
      </c>
      <c r="AW315" s="14" t="s">
        <v>30</v>
      </c>
      <c r="AX315" s="14" t="s">
        <v>73</v>
      </c>
      <c r="AY315" s="253" t="s">
        <v>125</v>
      </c>
    </row>
    <row r="316" spans="1:51" s="15" customFormat="1" ht="12">
      <c r="A316" s="15"/>
      <c r="B316" s="254"/>
      <c r="C316" s="255"/>
      <c r="D316" s="234" t="s">
        <v>134</v>
      </c>
      <c r="E316" s="256" t="s">
        <v>1</v>
      </c>
      <c r="F316" s="257" t="s">
        <v>235</v>
      </c>
      <c r="G316" s="255"/>
      <c r="H316" s="258">
        <v>1.042</v>
      </c>
      <c r="I316" s="259"/>
      <c r="J316" s="255"/>
      <c r="K316" s="255"/>
      <c r="L316" s="260"/>
      <c r="M316" s="261"/>
      <c r="N316" s="262"/>
      <c r="O316" s="262"/>
      <c r="P316" s="262"/>
      <c r="Q316" s="262"/>
      <c r="R316" s="262"/>
      <c r="S316" s="262"/>
      <c r="T316" s="263"/>
      <c r="U316" s="15"/>
      <c r="V316" s="15"/>
      <c r="W316" s="15"/>
      <c r="X316" s="15"/>
      <c r="Y316" s="15"/>
      <c r="Z316" s="15"/>
      <c r="AA316" s="15"/>
      <c r="AB316" s="15"/>
      <c r="AC316" s="15"/>
      <c r="AD316" s="15"/>
      <c r="AE316" s="15"/>
      <c r="AT316" s="264" t="s">
        <v>134</v>
      </c>
      <c r="AU316" s="264" t="s">
        <v>83</v>
      </c>
      <c r="AV316" s="15" t="s">
        <v>132</v>
      </c>
      <c r="AW316" s="15" t="s">
        <v>30</v>
      </c>
      <c r="AX316" s="15" t="s">
        <v>81</v>
      </c>
      <c r="AY316" s="264" t="s">
        <v>125</v>
      </c>
    </row>
    <row r="317" spans="1:65" s="2" customFormat="1" ht="37.8" customHeight="1">
      <c r="A317" s="39"/>
      <c r="B317" s="40"/>
      <c r="C317" s="219" t="s">
        <v>489</v>
      </c>
      <c r="D317" s="219" t="s">
        <v>127</v>
      </c>
      <c r="E317" s="220" t="s">
        <v>1029</v>
      </c>
      <c r="F317" s="221" t="s">
        <v>1030</v>
      </c>
      <c r="G317" s="222" t="s">
        <v>275</v>
      </c>
      <c r="H317" s="223">
        <v>5.339</v>
      </c>
      <c r="I317" s="224"/>
      <c r="J317" s="225">
        <f>ROUND(I317*H317,2)</f>
        <v>0</v>
      </c>
      <c r="K317" s="221" t="s">
        <v>1</v>
      </c>
      <c r="L317" s="45"/>
      <c r="M317" s="226" t="s">
        <v>1</v>
      </c>
      <c r="N317" s="227" t="s">
        <v>38</v>
      </c>
      <c r="O317" s="92"/>
      <c r="P317" s="228">
        <f>O317*H317</f>
        <v>0</v>
      </c>
      <c r="Q317" s="228">
        <v>0</v>
      </c>
      <c r="R317" s="228">
        <f>Q317*H317</f>
        <v>0</v>
      </c>
      <c r="S317" s="228">
        <v>0</v>
      </c>
      <c r="T317" s="229">
        <f>S317*H317</f>
        <v>0</v>
      </c>
      <c r="U317" s="39"/>
      <c r="V317" s="39"/>
      <c r="W317" s="39"/>
      <c r="X317" s="39"/>
      <c r="Y317" s="39"/>
      <c r="Z317" s="39"/>
      <c r="AA317" s="39"/>
      <c r="AB317" s="39"/>
      <c r="AC317" s="39"/>
      <c r="AD317" s="39"/>
      <c r="AE317" s="39"/>
      <c r="AR317" s="230" t="s">
        <v>132</v>
      </c>
      <c r="AT317" s="230" t="s">
        <v>127</v>
      </c>
      <c r="AU317" s="230" t="s">
        <v>83</v>
      </c>
      <c r="AY317" s="18" t="s">
        <v>125</v>
      </c>
      <c r="BE317" s="231">
        <f>IF(N317="základní",J317,0)</f>
        <v>0</v>
      </c>
      <c r="BF317" s="231">
        <f>IF(N317="snížená",J317,0)</f>
        <v>0</v>
      </c>
      <c r="BG317" s="231">
        <f>IF(N317="zákl. přenesená",J317,0)</f>
        <v>0</v>
      </c>
      <c r="BH317" s="231">
        <f>IF(N317="sníž. přenesená",J317,0)</f>
        <v>0</v>
      </c>
      <c r="BI317" s="231">
        <f>IF(N317="nulová",J317,0)</f>
        <v>0</v>
      </c>
      <c r="BJ317" s="18" t="s">
        <v>81</v>
      </c>
      <c r="BK317" s="231">
        <f>ROUND(I317*H317,2)</f>
        <v>0</v>
      </c>
      <c r="BL317" s="18" t="s">
        <v>132</v>
      </c>
      <c r="BM317" s="230" t="s">
        <v>1031</v>
      </c>
    </row>
    <row r="318" spans="1:51" s="13" customFormat="1" ht="12">
      <c r="A318" s="13"/>
      <c r="B318" s="232"/>
      <c r="C318" s="233"/>
      <c r="D318" s="234" t="s">
        <v>134</v>
      </c>
      <c r="E318" s="235" t="s">
        <v>1</v>
      </c>
      <c r="F318" s="236" t="s">
        <v>1032</v>
      </c>
      <c r="G318" s="233"/>
      <c r="H318" s="235" t="s">
        <v>1</v>
      </c>
      <c r="I318" s="237"/>
      <c r="J318" s="233"/>
      <c r="K318" s="233"/>
      <c r="L318" s="238"/>
      <c r="M318" s="239"/>
      <c r="N318" s="240"/>
      <c r="O318" s="240"/>
      <c r="P318" s="240"/>
      <c r="Q318" s="240"/>
      <c r="R318" s="240"/>
      <c r="S318" s="240"/>
      <c r="T318" s="241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2" t="s">
        <v>134</v>
      </c>
      <c r="AU318" s="242" t="s">
        <v>83</v>
      </c>
      <c r="AV318" s="13" t="s">
        <v>81</v>
      </c>
      <c r="AW318" s="13" t="s">
        <v>30</v>
      </c>
      <c r="AX318" s="13" t="s">
        <v>73</v>
      </c>
      <c r="AY318" s="242" t="s">
        <v>125</v>
      </c>
    </row>
    <row r="319" spans="1:51" s="14" customFormat="1" ht="12">
      <c r="A319" s="14"/>
      <c r="B319" s="243"/>
      <c r="C319" s="244"/>
      <c r="D319" s="234" t="s">
        <v>134</v>
      </c>
      <c r="E319" s="245" t="s">
        <v>1</v>
      </c>
      <c r="F319" s="246" t="s">
        <v>1033</v>
      </c>
      <c r="G319" s="244"/>
      <c r="H319" s="247">
        <v>5.339</v>
      </c>
      <c r="I319" s="248"/>
      <c r="J319" s="244"/>
      <c r="K319" s="244"/>
      <c r="L319" s="249"/>
      <c r="M319" s="250"/>
      <c r="N319" s="251"/>
      <c r="O319" s="251"/>
      <c r="P319" s="251"/>
      <c r="Q319" s="251"/>
      <c r="R319" s="251"/>
      <c r="S319" s="251"/>
      <c r="T319" s="252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3" t="s">
        <v>134</v>
      </c>
      <c r="AU319" s="253" t="s">
        <v>83</v>
      </c>
      <c r="AV319" s="14" t="s">
        <v>83</v>
      </c>
      <c r="AW319" s="14" t="s">
        <v>30</v>
      </c>
      <c r="AX319" s="14" t="s">
        <v>81</v>
      </c>
      <c r="AY319" s="253" t="s">
        <v>125</v>
      </c>
    </row>
    <row r="320" spans="1:65" s="2" customFormat="1" ht="37.8" customHeight="1">
      <c r="A320" s="39"/>
      <c r="B320" s="40"/>
      <c r="C320" s="219" t="s">
        <v>497</v>
      </c>
      <c r="D320" s="219" t="s">
        <v>127</v>
      </c>
      <c r="E320" s="220" t="s">
        <v>1034</v>
      </c>
      <c r="F320" s="221" t="s">
        <v>1035</v>
      </c>
      <c r="G320" s="222" t="s">
        <v>275</v>
      </c>
      <c r="H320" s="223">
        <v>30.148</v>
      </c>
      <c r="I320" s="224"/>
      <c r="J320" s="225">
        <f>ROUND(I320*H320,2)</f>
        <v>0</v>
      </c>
      <c r="K320" s="221" t="s">
        <v>131</v>
      </c>
      <c r="L320" s="45"/>
      <c r="M320" s="226" t="s">
        <v>1</v>
      </c>
      <c r="N320" s="227" t="s">
        <v>38</v>
      </c>
      <c r="O320" s="92"/>
      <c r="P320" s="228">
        <f>O320*H320</f>
        <v>0</v>
      </c>
      <c r="Q320" s="228">
        <v>2.43408</v>
      </c>
      <c r="R320" s="228">
        <f>Q320*H320</f>
        <v>73.38264384</v>
      </c>
      <c r="S320" s="228">
        <v>0</v>
      </c>
      <c r="T320" s="229">
        <f>S320*H320</f>
        <v>0</v>
      </c>
      <c r="U320" s="39"/>
      <c r="V320" s="39"/>
      <c r="W320" s="39"/>
      <c r="X320" s="39"/>
      <c r="Y320" s="39"/>
      <c r="Z320" s="39"/>
      <c r="AA320" s="39"/>
      <c r="AB320" s="39"/>
      <c r="AC320" s="39"/>
      <c r="AD320" s="39"/>
      <c r="AE320" s="39"/>
      <c r="AR320" s="230" t="s">
        <v>132</v>
      </c>
      <c r="AT320" s="230" t="s">
        <v>127</v>
      </c>
      <c r="AU320" s="230" t="s">
        <v>83</v>
      </c>
      <c r="AY320" s="18" t="s">
        <v>125</v>
      </c>
      <c r="BE320" s="231">
        <f>IF(N320="základní",J320,0)</f>
        <v>0</v>
      </c>
      <c r="BF320" s="231">
        <f>IF(N320="snížená",J320,0)</f>
        <v>0</v>
      </c>
      <c r="BG320" s="231">
        <f>IF(N320="zákl. přenesená",J320,0)</f>
        <v>0</v>
      </c>
      <c r="BH320" s="231">
        <f>IF(N320="sníž. přenesená",J320,0)</f>
        <v>0</v>
      </c>
      <c r="BI320" s="231">
        <f>IF(N320="nulová",J320,0)</f>
        <v>0</v>
      </c>
      <c r="BJ320" s="18" t="s">
        <v>81</v>
      </c>
      <c r="BK320" s="231">
        <f>ROUND(I320*H320,2)</f>
        <v>0</v>
      </c>
      <c r="BL320" s="18" t="s">
        <v>132</v>
      </c>
      <c r="BM320" s="230" t="s">
        <v>1036</v>
      </c>
    </row>
    <row r="321" spans="1:51" s="13" customFormat="1" ht="12">
      <c r="A321" s="13"/>
      <c r="B321" s="232"/>
      <c r="C321" s="233"/>
      <c r="D321" s="234" t="s">
        <v>134</v>
      </c>
      <c r="E321" s="235" t="s">
        <v>1</v>
      </c>
      <c r="F321" s="236" t="s">
        <v>1037</v>
      </c>
      <c r="G321" s="233"/>
      <c r="H321" s="235" t="s">
        <v>1</v>
      </c>
      <c r="I321" s="237"/>
      <c r="J321" s="233"/>
      <c r="K321" s="233"/>
      <c r="L321" s="238"/>
      <c r="M321" s="239"/>
      <c r="N321" s="240"/>
      <c r="O321" s="240"/>
      <c r="P321" s="240"/>
      <c r="Q321" s="240"/>
      <c r="R321" s="240"/>
      <c r="S321" s="240"/>
      <c r="T321" s="241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2" t="s">
        <v>134</v>
      </c>
      <c r="AU321" s="242" t="s">
        <v>83</v>
      </c>
      <c r="AV321" s="13" t="s">
        <v>81</v>
      </c>
      <c r="AW321" s="13" t="s">
        <v>30</v>
      </c>
      <c r="AX321" s="13" t="s">
        <v>73</v>
      </c>
      <c r="AY321" s="242" t="s">
        <v>125</v>
      </c>
    </row>
    <row r="322" spans="1:51" s="14" customFormat="1" ht="12">
      <c r="A322" s="14"/>
      <c r="B322" s="243"/>
      <c r="C322" s="244"/>
      <c r="D322" s="234" t="s">
        <v>134</v>
      </c>
      <c r="E322" s="245" t="s">
        <v>1</v>
      </c>
      <c r="F322" s="246" t="s">
        <v>1038</v>
      </c>
      <c r="G322" s="244"/>
      <c r="H322" s="247">
        <v>30.148</v>
      </c>
      <c r="I322" s="248"/>
      <c r="J322" s="244"/>
      <c r="K322" s="244"/>
      <c r="L322" s="249"/>
      <c r="M322" s="250"/>
      <c r="N322" s="251"/>
      <c r="O322" s="251"/>
      <c r="P322" s="251"/>
      <c r="Q322" s="251"/>
      <c r="R322" s="251"/>
      <c r="S322" s="251"/>
      <c r="T322" s="252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3" t="s">
        <v>134</v>
      </c>
      <c r="AU322" s="253" t="s">
        <v>83</v>
      </c>
      <c r="AV322" s="14" t="s">
        <v>83</v>
      </c>
      <c r="AW322" s="14" t="s">
        <v>30</v>
      </c>
      <c r="AX322" s="14" t="s">
        <v>81</v>
      </c>
      <c r="AY322" s="253" t="s">
        <v>125</v>
      </c>
    </row>
    <row r="323" spans="1:65" s="2" customFormat="1" ht="37.8" customHeight="1">
      <c r="A323" s="39"/>
      <c r="B323" s="40"/>
      <c r="C323" s="219" t="s">
        <v>149</v>
      </c>
      <c r="D323" s="219" t="s">
        <v>127</v>
      </c>
      <c r="E323" s="220" t="s">
        <v>1039</v>
      </c>
      <c r="F323" s="221" t="s">
        <v>1035</v>
      </c>
      <c r="G323" s="222" t="s">
        <v>275</v>
      </c>
      <c r="H323" s="223">
        <v>10.468</v>
      </c>
      <c r="I323" s="224"/>
      <c r="J323" s="225">
        <f>ROUND(I323*H323,2)</f>
        <v>0</v>
      </c>
      <c r="K323" s="221" t="s">
        <v>1</v>
      </c>
      <c r="L323" s="45"/>
      <c r="M323" s="226" t="s">
        <v>1</v>
      </c>
      <c r="N323" s="227" t="s">
        <v>38</v>
      </c>
      <c r="O323" s="92"/>
      <c r="P323" s="228">
        <f>O323*H323</f>
        <v>0</v>
      </c>
      <c r="Q323" s="228">
        <v>2.43408</v>
      </c>
      <c r="R323" s="228">
        <f>Q323*H323</f>
        <v>25.47994944</v>
      </c>
      <c r="S323" s="228">
        <v>0</v>
      </c>
      <c r="T323" s="229">
        <f>S323*H323</f>
        <v>0</v>
      </c>
      <c r="U323" s="39"/>
      <c r="V323" s="39"/>
      <c r="W323" s="39"/>
      <c r="X323" s="39"/>
      <c r="Y323" s="39"/>
      <c r="Z323" s="39"/>
      <c r="AA323" s="39"/>
      <c r="AB323" s="39"/>
      <c r="AC323" s="39"/>
      <c r="AD323" s="39"/>
      <c r="AE323" s="39"/>
      <c r="AR323" s="230" t="s">
        <v>132</v>
      </c>
      <c r="AT323" s="230" t="s">
        <v>127</v>
      </c>
      <c r="AU323" s="230" t="s">
        <v>83</v>
      </c>
      <c r="AY323" s="18" t="s">
        <v>125</v>
      </c>
      <c r="BE323" s="231">
        <f>IF(N323="základní",J323,0)</f>
        <v>0</v>
      </c>
      <c r="BF323" s="231">
        <f>IF(N323="snížená",J323,0)</f>
        <v>0</v>
      </c>
      <c r="BG323" s="231">
        <f>IF(N323="zákl. přenesená",J323,0)</f>
        <v>0</v>
      </c>
      <c r="BH323" s="231">
        <f>IF(N323="sníž. přenesená",J323,0)</f>
        <v>0</v>
      </c>
      <c r="BI323" s="231">
        <f>IF(N323="nulová",J323,0)</f>
        <v>0</v>
      </c>
      <c r="BJ323" s="18" t="s">
        <v>81</v>
      </c>
      <c r="BK323" s="231">
        <f>ROUND(I323*H323,2)</f>
        <v>0</v>
      </c>
      <c r="BL323" s="18" t="s">
        <v>132</v>
      </c>
      <c r="BM323" s="230" t="s">
        <v>1040</v>
      </c>
    </row>
    <row r="324" spans="1:51" s="13" customFormat="1" ht="12">
      <c r="A324" s="13"/>
      <c r="B324" s="232"/>
      <c r="C324" s="233"/>
      <c r="D324" s="234" t="s">
        <v>134</v>
      </c>
      <c r="E324" s="235" t="s">
        <v>1</v>
      </c>
      <c r="F324" s="236" t="s">
        <v>1041</v>
      </c>
      <c r="G324" s="233"/>
      <c r="H324" s="235" t="s">
        <v>1</v>
      </c>
      <c r="I324" s="237"/>
      <c r="J324" s="233"/>
      <c r="K324" s="233"/>
      <c r="L324" s="238"/>
      <c r="M324" s="239"/>
      <c r="N324" s="240"/>
      <c r="O324" s="240"/>
      <c r="P324" s="240"/>
      <c r="Q324" s="240"/>
      <c r="R324" s="240"/>
      <c r="S324" s="240"/>
      <c r="T324" s="241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42" t="s">
        <v>134</v>
      </c>
      <c r="AU324" s="242" t="s">
        <v>83</v>
      </c>
      <c r="AV324" s="13" t="s">
        <v>81</v>
      </c>
      <c r="AW324" s="13" t="s">
        <v>30</v>
      </c>
      <c r="AX324" s="13" t="s">
        <v>73</v>
      </c>
      <c r="AY324" s="242" t="s">
        <v>125</v>
      </c>
    </row>
    <row r="325" spans="1:51" s="14" customFormat="1" ht="12">
      <c r="A325" s="14"/>
      <c r="B325" s="243"/>
      <c r="C325" s="244"/>
      <c r="D325" s="234" t="s">
        <v>134</v>
      </c>
      <c r="E325" s="245" t="s">
        <v>1</v>
      </c>
      <c r="F325" s="246" t="s">
        <v>838</v>
      </c>
      <c r="G325" s="244"/>
      <c r="H325" s="247">
        <v>10.468</v>
      </c>
      <c r="I325" s="248"/>
      <c r="J325" s="244"/>
      <c r="K325" s="244"/>
      <c r="L325" s="249"/>
      <c r="M325" s="250"/>
      <c r="N325" s="251"/>
      <c r="O325" s="251"/>
      <c r="P325" s="251"/>
      <c r="Q325" s="251"/>
      <c r="R325" s="251"/>
      <c r="S325" s="251"/>
      <c r="T325" s="252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3" t="s">
        <v>134</v>
      </c>
      <c r="AU325" s="253" t="s">
        <v>83</v>
      </c>
      <c r="AV325" s="14" t="s">
        <v>83</v>
      </c>
      <c r="AW325" s="14" t="s">
        <v>30</v>
      </c>
      <c r="AX325" s="14" t="s">
        <v>81</v>
      </c>
      <c r="AY325" s="253" t="s">
        <v>125</v>
      </c>
    </row>
    <row r="326" spans="1:65" s="2" customFormat="1" ht="49.05" customHeight="1">
      <c r="A326" s="39"/>
      <c r="B326" s="40"/>
      <c r="C326" s="219" t="s">
        <v>508</v>
      </c>
      <c r="D326" s="219" t="s">
        <v>127</v>
      </c>
      <c r="E326" s="220" t="s">
        <v>1042</v>
      </c>
      <c r="F326" s="221" t="s">
        <v>1043</v>
      </c>
      <c r="G326" s="222" t="s">
        <v>154</v>
      </c>
      <c r="H326" s="223">
        <v>55.83</v>
      </c>
      <c r="I326" s="224"/>
      <c r="J326" s="225">
        <f>ROUND(I326*H326,2)</f>
        <v>0</v>
      </c>
      <c r="K326" s="221" t="s">
        <v>131</v>
      </c>
      <c r="L326" s="45"/>
      <c r="M326" s="226" t="s">
        <v>1</v>
      </c>
      <c r="N326" s="227" t="s">
        <v>38</v>
      </c>
      <c r="O326" s="92"/>
      <c r="P326" s="228">
        <f>O326*H326</f>
        <v>0</v>
      </c>
      <c r="Q326" s="228">
        <v>0</v>
      </c>
      <c r="R326" s="228">
        <f>Q326*H326</f>
        <v>0</v>
      </c>
      <c r="S326" s="228">
        <v>0</v>
      </c>
      <c r="T326" s="229">
        <f>S326*H326</f>
        <v>0</v>
      </c>
      <c r="U326" s="39"/>
      <c r="V326" s="39"/>
      <c r="W326" s="39"/>
      <c r="X326" s="39"/>
      <c r="Y326" s="39"/>
      <c r="Z326" s="39"/>
      <c r="AA326" s="39"/>
      <c r="AB326" s="39"/>
      <c r="AC326" s="39"/>
      <c r="AD326" s="39"/>
      <c r="AE326" s="39"/>
      <c r="AR326" s="230" t="s">
        <v>132</v>
      </c>
      <c r="AT326" s="230" t="s">
        <v>127</v>
      </c>
      <c r="AU326" s="230" t="s">
        <v>83</v>
      </c>
      <c r="AY326" s="18" t="s">
        <v>125</v>
      </c>
      <c r="BE326" s="231">
        <f>IF(N326="základní",J326,0)</f>
        <v>0</v>
      </c>
      <c r="BF326" s="231">
        <f>IF(N326="snížená",J326,0)</f>
        <v>0</v>
      </c>
      <c r="BG326" s="231">
        <f>IF(N326="zákl. přenesená",J326,0)</f>
        <v>0</v>
      </c>
      <c r="BH326" s="231">
        <f>IF(N326="sníž. přenesená",J326,0)</f>
        <v>0</v>
      </c>
      <c r="BI326" s="231">
        <f>IF(N326="nulová",J326,0)</f>
        <v>0</v>
      </c>
      <c r="BJ326" s="18" t="s">
        <v>81</v>
      </c>
      <c r="BK326" s="231">
        <f>ROUND(I326*H326,2)</f>
        <v>0</v>
      </c>
      <c r="BL326" s="18" t="s">
        <v>132</v>
      </c>
      <c r="BM326" s="230" t="s">
        <v>1044</v>
      </c>
    </row>
    <row r="327" spans="1:51" s="13" customFormat="1" ht="12">
      <c r="A327" s="13"/>
      <c r="B327" s="232"/>
      <c r="C327" s="233"/>
      <c r="D327" s="234" t="s">
        <v>134</v>
      </c>
      <c r="E327" s="235" t="s">
        <v>1</v>
      </c>
      <c r="F327" s="236" t="s">
        <v>1045</v>
      </c>
      <c r="G327" s="233"/>
      <c r="H327" s="235" t="s">
        <v>1</v>
      </c>
      <c r="I327" s="237"/>
      <c r="J327" s="233"/>
      <c r="K327" s="233"/>
      <c r="L327" s="238"/>
      <c r="M327" s="239"/>
      <c r="N327" s="240"/>
      <c r="O327" s="240"/>
      <c r="P327" s="240"/>
      <c r="Q327" s="240"/>
      <c r="R327" s="240"/>
      <c r="S327" s="240"/>
      <c r="T327" s="241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2" t="s">
        <v>134</v>
      </c>
      <c r="AU327" s="242" t="s">
        <v>83</v>
      </c>
      <c r="AV327" s="13" t="s">
        <v>81</v>
      </c>
      <c r="AW327" s="13" t="s">
        <v>30</v>
      </c>
      <c r="AX327" s="13" t="s">
        <v>73</v>
      </c>
      <c r="AY327" s="242" t="s">
        <v>125</v>
      </c>
    </row>
    <row r="328" spans="1:51" s="14" customFormat="1" ht="12">
      <c r="A328" s="14"/>
      <c r="B328" s="243"/>
      <c r="C328" s="244"/>
      <c r="D328" s="234" t="s">
        <v>134</v>
      </c>
      <c r="E328" s="245" t="s">
        <v>1</v>
      </c>
      <c r="F328" s="246" t="s">
        <v>1046</v>
      </c>
      <c r="G328" s="244"/>
      <c r="H328" s="247">
        <v>55.83</v>
      </c>
      <c r="I328" s="248"/>
      <c r="J328" s="244"/>
      <c r="K328" s="244"/>
      <c r="L328" s="249"/>
      <c r="M328" s="250"/>
      <c r="N328" s="251"/>
      <c r="O328" s="251"/>
      <c r="P328" s="251"/>
      <c r="Q328" s="251"/>
      <c r="R328" s="251"/>
      <c r="S328" s="251"/>
      <c r="T328" s="252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3" t="s">
        <v>134</v>
      </c>
      <c r="AU328" s="253" t="s">
        <v>83</v>
      </c>
      <c r="AV328" s="14" t="s">
        <v>83</v>
      </c>
      <c r="AW328" s="14" t="s">
        <v>30</v>
      </c>
      <c r="AX328" s="14" t="s">
        <v>81</v>
      </c>
      <c r="AY328" s="253" t="s">
        <v>125</v>
      </c>
    </row>
    <row r="329" spans="1:65" s="2" customFormat="1" ht="37.8" customHeight="1">
      <c r="A329" s="39"/>
      <c r="B329" s="40"/>
      <c r="C329" s="219" t="s">
        <v>514</v>
      </c>
      <c r="D329" s="219" t="s">
        <v>127</v>
      </c>
      <c r="E329" s="220" t="s">
        <v>1047</v>
      </c>
      <c r="F329" s="221" t="s">
        <v>1048</v>
      </c>
      <c r="G329" s="222" t="s">
        <v>275</v>
      </c>
      <c r="H329" s="223">
        <v>23.445</v>
      </c>
      <c r="I329" s="224"/>
      <c r="J329" s="225">
        <f>ROUND(I329*H329,2)</f>
        <v>0</v>
      </c>
      <c r="K329" s="221" t="s">
        <v>131</v>
      </c>
      <c r="L329" s="45"/>
      <c r="M329" s="226" t="s">
        <v>1</v>
      </c>
      <c r="N329" s="227" t="s">
        <v>38</v>
      </c>
      <c r="O329" s="92"/>
      <c r="P329" s="228">
        <f>O329*H329</f>
        <v>0</v>
      </c>
      <c r="Q329" s="228">
        <v>1.9968</v>
      </c>
      <c r="R329" s="228">
        <f>Q329*H329</f>
        <v>46.814976</v>
      </c>
      <c r="S329" s="228">
        <v>0</v>
      </c>
      <c r="T329" s="229">
        <f>S329*H329</f>
        <v>0</v>
      </c>
      <c r="U329" s="39"/>
      <c r="V329" s="39"/>
      <c r="W329" s="39"/>
      <c r="X329" s="39"/>
      <c r="Y329" s="39"/>
      <c r="Z329" s="39"/>
      <c r="AA329" s="39"/>
      <c r="AB329" s="39"/>
      <c r="AC329" s="39"/>
      <c r="AD329" s="39"/>
      <c r="AE329" s="39"/>
      <c r="AR329" s="230" t="s">
        <v>132</v>
      </c>
      <c r="AT329" s="230" t="s">
        <v>127</v>
      </c>
      <c r="AU329" s="230" t="s">
        <v>83</v>
      </c>
      <c r="AY329" s="18" t="s">
        <v>125</v>
      </c>
      <c r="BE329" s="231">
        <f>IF(N329="základní",J329,0)</f>
        <v>0</v>
      </c>
      <c r="BF329" s="231">
        <f>IF(N329="snížená",J329,0)</f>
        <v>0</v>
      </c>
      <c r="BG329" s="231">
        <f>IF(N329="zákl. přenesená",J329,0)</f>
        <v>0</v>
      </c>
      <c r="BH329" s="231">
        <f>IF(N329="sníž. přenesená",J329,0)</f>
        <v>0</v>
      </c>
      <c r="BI329" s="231">
        <f>IF(N329="nulová",J329,0)</f>
        <v>0</v>
      </c>
      <c r="BJ329" s="18" t="s">
        <v>81</v>
      </c>
      <c r="BK329" s="231">
        <f>ROUND(I329*H329,2)</f>
        <v>0</v>
      </c>
      <c r="BL329" s="18" t="s">
        <v>132</v>
      </c>
      <c r="BM329" s="230" t="s">
        <v>1049</v>
      </c>
    </row>
    <row r="330" spans="1:51" s="13" customFormat="1" ht="12">
      <c r="A330" s="13"/>
      <c r="B330" s="232"/>
      <c r="C330" s="233"/>
      <c r="D330" s="234" t="s">
        <v>134</v>
      </c>
      <c r="E330" s="235" t="s">
        <v>1</v>
      </c>
      <c r="F330" s="236" t="s">
        <v>889</v>
      </c>
      <c r="G330" s="233"/>
      <c r="H330" s="235" t="s">
        <v>1</v>
      </c>
      <c r="I330" s="237"/>
      <c r="J330" s="233"/>
      <c r="K330" s="233"/>
      <c r="L330" s="238"/>
      <c r="M330" s="239"/>
      <c r="N330" s="240"/>
      <c r="O330" s="240"/>
      <c r="P330" s="240"/>
      <c r="Q330" s="240"/>
      <c r="R330" s="240"/>
      <c r="S330" s="240"/>
      <c r="T330" s="241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2" t="s">
        <v>134</v>
      </c>
      <c r="AU330" s="242" t="s">
        <v>83</v>
      </c>
      <c r="AV330" s="13" t="s">
        <v>81</v>
      </c>
      <c r="AW330" s="13" t="s">
        <v>30</v>
      </c>
      <c r="AX330" s="13" t="s">
        <v>73</v>
      </c>
      <c r="AY330" s="242" t="s">
        <v>125</v>
      </c>
    </row>
    <row r="331" spans="1:51" s="14" customFormat="1" ht="12">
      <c r="A331" s="14"/>
      <c r="B331" s="243"/>
      <c r="C331" s="244"/>
      <c r="D331" s="234" t="s">
        <v>134</v>
      </c>
      <c r="E331" s="245" t="s">
        <v>1</v>
      </c>
      <c r="F331" s="246" t="s">
        <v>1050</v>
      </c>
      <c r="G331" s="244"/>
      <c r="H331" s="247">
        <v>23.445</v>
      </c>
      <c r="I331" s="248"/>
      <c r="J331" s="244"/>
      <c r="K331" s="244"/>
      <c r="L331" s="249"/>
      <c r="M331" s="250"/>
      <c r="N331" s="251"/>
      <c r="O331" s="251"/>
      <c r="P331" s="251"/>
      <c r="Q331" s="251"/>
      <c r="R331" s="251"/>
      <c r="S331" s="251"/>
      <c r="T331" s="252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3" t="s">
        <v>134</v>
      </c>
      <c r="AU331" s="253" t="s">
        <v>83</v>
      </c>
      <c r="AV331" s="14" t="s">
        <v>83</v>
      </c>
      <c r="AW331" s="14" t="s">
        <v>30</v>
      </c>
      <c r="AX331" s="14" t="s">
        <v>81</v>
      </c>
      <c r="AY331" s="253" t="s">
        <v>125</v>
      </c>
    </row>
    <row r="332" spans="1:63" s="12" customFormat="1" ht="22.8" customHeight="1">
      <c r="A332" s="12"/>
      <c r="B332" s="203"/>
      <c r="C332" s="204"/>
      <c r="D332" s="205" t="s">
        <v>72</v>
      </c>
      <c r="E332" s="217" t="s">
        <v>159</v>
      </c>
      <c r="F332" s="217" t="s">
        <v>611</v>
      </c>
      <c r="G332" s="204"/>
      <c r="H332" s="204"/>
      <c r="I332" s="207"/>
      <c r="J332" s="218">
        <f>BK332</f>
        <v>0</v>
      </c>
      <c r="K332" s="204"/>
      <c r="L332" s="209"/>
      <c r="M332" s="210"/>
      <c r="N332" s="211"/>
      <c r="O332" s="211"/>
      <c r="P332" s="212">
        <f>SUM(P333:P341)</f>
        <v>0</v>
      </c>
      <c r="Q332" s="211"/>
      <c r="R332" s="212">
        <f>SUM(R333:R341)</f>
        <v>0</v>
      </c>
      <c r="S332" s="211"/>
      <c r="T332" s="213">
        <f>SUM(T333:T341)</f>
        <v>0</v>
      </c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R332" s="214" t="s">
        <v>81</v>
      </c>
      <c r="AT332" s="215" t="s">
        <v>72</v>
      </c>
      <c r="AU332" s="215" t="s">
        <v>81</v>
      </c>
      <c r="AY332" s="214" t="s">
        <v>125</v>
      </c>
      <c r="BK332" s="216">
        <f>SUM(BK333:BK341)</f>
        <v>0</v>
      </c>
    </row>
    <row r="333" spans="1:65" s="2" customFormat="1" ht="24.15" customHeight="1">
      <c r="A333" s="39"/>
      <c r="B333" s="40"/>
      <c r="C333" s="219" t="s">
        <v>530</v>
      </c>
      <c r="D333" s="219" t="s">
        <v>127</v>
      </c>
      <c r="E333" s="220" t="s">
        <v>1051</v>
      </c>
      <c r="F333" s="221" t="s">
        <v>1052</v>
      </c>
      <c r="G333" s="222" t="s">
        <v>154</v>
      </c>
      <c r="H333" s="223">
        <v>113.6</v>
      </c>
      <c r="I333" s="224"/>
      <c r="J333" s="225">
        <f>ROUND(I333*H333,2)</f>
        <v>0</v>
      </c>
      <c r="K333" s="221" t="s">
        <v>131</v>
      </c>
      <c r="L333" s="45"/>
      <c r="M333" s="226" t="s">
        <v>1</v>
      </c>
      <c r="N333" s="227" t="s">
        <v>38</v>
      </c>
      <c r="O333" s="92"/>
      <c r="P333" s="228">
        <f>O333*H333</f>
        <v>0</v>
      </c>
      <c r="Q333" s="228">
        <v>0</v>
      </c>
      <c r="R333" s="228">
        <f>Q333*H333</f>
        <v>0</v>
      </c>
      <c r="S333" s="228">
        <v>0</v>
      </c>
      <c r="T333" s="229">
        <f>S333*H333</f>
        <v>0</v>
      </c>
      <c r="U333" s="39"/>
      <c r="V333" s="39"/>
      <c r="W333" s="39"/>
      <c r="X333" s="39"/>
      <c r="Y333" s="39"/>
      <c r="Z333" s="39"/>
      <c r="AA333" s="39"/>
      <c r="AB333" s="39"/>
      <c r="AC333" s="39"/>
      <c r="AD333" s="39"/>
      <c r="AE333" s="39"/>
      <c r="AR333" s="230" t="s">
        <v>132</v>
      </c>
      <c r="AT333" s="230" t="s">
        <v>127</v>
      </c>
      <c r="AU333" s="230" t="s">
        <v>83</v>
      </c>
      <c r="AY333" s="18" t="s">
        <v>125</v>
      </c>
      <c r="BE333" s="231">
        <f>IF(N333="základní",J333,0)</f>
        <v>0</v>
      </c>
      <c r="BF333" s="231">
        <f>IF(N333="snížená",J333,0)</f>
        <v>0</v>
      </c>
      <c r="BG333" s="231">
        <f>IF(N333="zákl. přenesená",J333,0)</f>
        <v>0</v>
      </c>
      <c r="BH333" s="231">
        <f>IF(N333="sníž. přenesená",J333,0)</f>
        <v>0</v>
      </c>
      <c r="BI333" s="231">
        <f>IF(N333="nulová",J333,0)</f>
        <v>0</v>
      </c>
      <c r="BJ333" s="18" t="s">
        <v>81</v>
      </c>
      <c r="BK333" s="231">
        <f>ROUND(I333*H333,2)</f>
        <v>0</v>
      </c>
      <c r="BL333" s="18" t="s">
        <v>132</v>
      </c>
      <c r="BM333" s="230" t="s">
        <v>1053</v>
      </c>
    </row>
    <row r="334" spans="1:51" s="13" customFormat="1" ht="12">
      <c r="A334" s="13"/>
      <c r="B334" s="232"/>
      <c r="C334" s="233"/>
      <c r="D334" s="234" t="s">
        <v>134</v>
      </c>
      <c r="E334" s="235" t="s">
        <v>1</v>
      </c>
      <c r="F334" s="236" t="s">
        <v>889</v>
      </c>
      <c r="G334" s="233"/>
      <c r="H334" s="235" t="s">
        <v>1</v>
      </c>
      <c r="I334" s="237"/>
      <c r="J334" s="233"/>
      <c r="K334" s="233"/>
      <c r="L334" s="238"/>
      <c r="M334" s="239"/>
      <c r="N334" s="240"/>
      <c r="O334" s="240"/>
      <c r="P334" s="240"/>
      <c r="Q334" s="240"/>
      <c r="R334" s="240"/>
      <c r="S334" s="240"/>
      <c r="T334" s="241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42" t="s">
        <v>134</v>
      </c>
      <c r="AU334" s="242" t="s">
        <v>83</v>
      </c>
      <c r="AV334" s="13" t="s">
        <v>81</v>
      </c>
      <c r="AW334" s="13" t="s">
        <v>30</v>
      </c>
      <c r="AX334" s="13" t="s">
        <v>73</v>
      </c>
      <c r="AY334" s="242" t="s">
        <v>125</v>
      </c>
    </row>
    <row r="335" spans="1:51" s="14" customFormat="1" ht="12">
      <c r="A335" s="14"/>
      <c r="B335" s="243"/>
      <c r="C335" s="244"/>
      <c r="D335" s="234" t="s">
        <v>134</v>
      </c>
      <c r="E335" s="245" t="s">
        <v>846</v>
      </c>
      <c r="F335" s="246" t="s">
        <v>1054</v>
      </c>
      <c r="G335" s="244"/>
      <c r="H335" s="247">
        <v>113.6</v>
      </c>
      <c r="I335" s="248"/>
      <c r="J335" s="244"/>
      <c r="K335" s="244"/>
      <c r="L335" s="249"/>
      <c r="M335" s="250"/>
      <c r="N335" s="251"/>
      <c r="O335" s="251"/>
      <c r="P335" s="251"/>
      <c r="Q335" s="251"/>
      <c r="R335" s="251"/>
      <c r="S335" s="251"/>
      <c r="T335" s="252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3" t="s">
        <v>134</v>
      </c>
      <c r="AU335" s="253" t="s">
        <v>83</v>
      </c>
      <c r="AV335" s="14" t="s">
        <v>83</v>
      </c>
      <c r="AW335" s="14" t="s">
        <v>30</v>
      </c>
      <c r="AX335" s="14" t="s">
        <v>81</v>
      </c>
      <c r="AY335" s="253" t="s">
        <v>125</v>
      </c>
    </row>
    <row r="336" spans="1:65" s="2" customFormat="1" ht="24.15" customHeight="1">
      <c r="A336" s="39"/>
      <c r="B336" s="40"/>
      <c r="C336" s="219" t="s">
        <v>539</v>
      </c>
      <c r="D336" s="219" t="s">
        <v>127</v>
      </c>
      <c r="E336" s="220" t="s">
        <v>1055</v>
      </c>
      <c r="F336" s="221" t="s">
        <v>1056</v>
      </c>
      <c r="G336" s="222" t="s">
        <v>154</v>
      </c>
      <c r="H336" s="223">
        <v>144.378</v>
      </c>
      <c r="I336" s="224"/>
      <c r="J336" s="225">
        <f>ROUND(I336*H336,2)</f>
        <v>0</v>
      </c>
      <c r="K336" s="221" t="s">
        <v>131</v>
      </c>
      <c r="L336" s="45"/>
      <c r="M336" s="226" t="s">
        <v>1</v>
      </c>
      <c r="N336" s="227" t="s">
        <v>38</v>
      </c>
      <c r="O336" s="92"/>
      <c r="P336" s="228">
        <f>O336*H336</f>
        <v>0</v>
      </c>
      <c r="Q336" s="228">
        <v>0</v>
      </c>
      <c r="R336" s="228">
        <f>Q336*H336</f>
        <v>0</v>
      </c>
      <c r="S336" s="228">
        <v>0</v>
      </c>
      <c r="T336" s="229">
        <f>S336*H336</f>
        <v>0</v>
      </c>
      <c r="U336" s="39"/>
      <c r="V336" s="39"/>
      <c r="W336" s="39"/>
      <c r="X336" s="39"/>
      <c r="Y336" s="39"/>
      <c r="Z336" s="39"/>
      <c r="AA336" s="39"/>
      <c r="AB336" s="39"/>
      <c r="AC336" s="39"/>
      <c r="AD336" s="39"/>
      <c r="AE336" s="39"/>
      <c r="AR336" s="230" t="s">
        <v>132</v>
      </c>
      <c r="AT336" s="230" t="s">
        <v>127</v>
      </c>
      <c r="AU336" s="230" t="s">
        <v>83</v>
      </c>
      <c r="AY336" s="18" t="s">
        <v>125</v>
      </c>
      <c r="BE336" s="231">
        <f>IF(N336="základní",J336,0)</f>
        <v>0</v>
      </c>
      <c r="BF336" s="231">
        <f>IF(N336="snížená",J336,0)</f>
        <v>0</v>
      </c>
      <c r="BG336" s="231">
        <f>IF(N336="zákl. přenesená",J336,0)</f>
        <v>0</v>
      </c>
      <c r="BH336" s="231">
        <f>IF(N336="sníž. přenesená",J336,0)</f>
        <v>0</v>
      </c>
      <c r="BI336" s="231">
        <f>IF(N336="nulová",J336,0)</f>
        <v>0</v>
      </c>
      <c r="BJ336" s="18" t="s">
        <v>81</v>
      </c>
      <c r="BK336" s="231">
        <f>ROUND(I336*H336,2)</f>
        <v>0</v>
      </c>
      <c r="BL336" s="18" t="s">
        <v>132</v>
      </c>
      <c r="BM336" s="230" t="s">
        <v>1057</v>
      </c>
    </row>
    <row r="337" spans="1:51" s="13" customFormat="1" ht="12">
      <c r="A337" s="13"/>
      <c r="B337" s="232"/>
      <c r="C337" s="233"/>
      <c r="D337" s="234" t="s">
        <v>134</v>
      </c>
      <c r="E337" s="235" t="s">
        <v>1</v>
      </c>
      <c r="F337" s="236" t="s">
        <v>889</v>
      </c>
      <c r="G337" s="233"/>
      <c r="H337" s="235" t="s">
        <v>1</v>
      </c>
      <c r="I337" s="237"/>
      <c r="J337" s="233"/>
      <c r="K337" s="233"/>
      <c r="L337" s="238"/>
      <c r="M337" s="239"/>
      <c r="N337" s="240"/>
      <c r="O337" s="240"/>
      <c r="P337" s="240"/>
      <c r="Q337" s="240"/>
      <c r="R337" s="240"/>
      <c r="S337" s="240"/>
      <c r="T337" s="241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2" t="s">
        <v>134</v>
      </c>
      <c r="AU337" s="242" t="s">
        <v>83</v>
      </c>
      <c r="AV337" s="13" t="s">
        <v>81</v>
      </c>
      <c r="AW337" s="13" t="s">
        <v>30</v>
      </c>
      <c r="AX337" s="13" t="s">
        <v>73</v>
      </c>
      <c r="AY337" s="242" t="s">
        <v>125</v>
      </c>
    </row>
    <row r="338" spans="1:51" s="14" customFormat="1" ht="12">
      <c r="A338" s="14"/>
      <c r="B338" s="243"/>
      <c r="C338" s="244"/>
      <c r="D338" s="234" t="s">
        <v>134</v>
      </c>
      <c r="E338" s="245" t="s">
        <v>1</v>
      </c>
      <c r="F338" s="246" t="s">
        <v>846</v>
      </c>
      <c r="G338" s="244"/>
      <c r="H338" s="247">
        <v>113.6</v>
      </c>
      <c r="I338" s="248"/>
      <c r="J338" s="244"/>
      <c r="K338" s="244"/>
      <c r="L338" s="249"/>
      <c r="M338" s="250"/>
      <c r="N338" s="251"/>
      <c r="O338" s="251"/>
      <c r="P338" s="251"/>
      <c r="Q338" s="251"/>
      <c r="R338" s="251"/>
      <c r="S338" s="251"/>
      <c r="T338" s="252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3" t="s">
        <v>134</v>
      </c>
      <c r="AU338" s="253" t="s">
        <v>83</v>
      </c>
      <c r="AV338" s="14" t="s">
        <v>83</v>
      </c>
      <c r="AW338" s="14" t="s">
        <v>30</v>
      </c>
      <c r="AX338" s="14" t="s">
        <v>73</v>
      </c>
      <c r="AY338" s="253" t="s">
        <v>125</v>
      </c>
    </row>
    <row r="339" spans="1:51" s="14" customFormat="1" ht="12">
      <c r="A339" s="14"/>
      <c r="B339" s="243"/>
      <c r="C339" s="244"/>
      <c r="D339" s="234" t="s">
        <v>134</v>
      </c>
      <c r="E339" s="245" t="s">
        <v>1</v>
      </c>
      <c r="F339" s="246" t="s">
        <v>1058</v>
      </c>
      <c r="G339" s="244"/>
      <c r="H339" s="247">
        <v>9.903</v>
      </c>
      <c r="I339" s="248"/>
      <c r="J339" s="244"/>
      <c r="K339" s="244"/>
      <c r="L339" s="249"/>
      <c r="M339" s="250"/>
      <c r="N339" s="251"/>
      <c r="O339" s="251"/>
      <c r="P339" s="251"/>
      <c r="Q339" s="251"/>
      <c r="R339" s="251"/>
      <c r="S339" s="251"/>
      <c r="T339" s="252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3" t="s">
        <v>134</v>
      </c>
      <c r="AU339" s="253" t="s">
        <v>83</v>
      </c>
      <c r="AV339" s="14" t="s">
        <v>83</v>
      </c>
      <c r="AW339" s="14" t="s">
        <v>30</v>
      </c>
      <c r="AX339" s="14" t="s">
        <v>73</v>
      </c>
      <c r="AY339" s="253" t="s">
        <v>125</v>
      </c>
    </row>
    <row r="340" spans="1:51" s="14" customFormat="1" ht="12">
      <c r="A340" s="14"/>
      <c r="B340" s="243"/>
      <c r="C340" s="244"/>
      <c r="D340" s="234" t="s">
        <v>134</v>
      </c>
      <c r="E340" s="245" t="s">
        <v>1</v>
      </c>
      <c r="F340" s="246" t="s">
        <v>1059</v>
      </c>
      <c r="G340" s="244"/>
      <c r="H340" s="247">
        <v>20.875</v>
      </c>
      <c r="I340" s="248"/>
      <c r="J340" s="244"/>
      <c r="K340" s="244"/>
      <c r="L340" s="249"/>
      <c r="M340" s="250"/>
      <c r="N340" s="251"/>
      <c r="O340" s="251"/>
      <c r="P340" s="251"/>
      <c r="Q340" s="251"/>
      <c r="R340" s="251"/>
      <c r="S340" s="251"/>
      <c r="T340" s="252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3" t="s">
        <v>134</v>
      </c>
      <c r="AU340" s="253" t="s">
        <v>83</v>
      </c>
      <c r="AV340" s="14" t="s">
        <v>83</v>
      </c>
      <c r="AW340" s="14" t="s">
        <v>30</v>
      </c>
      <c r="AX340" s="14" t="s">
        <v>73</v>
      </c>
      <c r="AY340" s="253" t="s">
        <v>125</v>
      </c>
    </row>
    <row r="341" spans="1:51" s="15" customFormat="1" ht="12">
      <c r="A341" s="15"/>
      <c r="B341" s="254"/>
      <c r="C341" s="255"/>
      <c r="D341" s="234" t="s">
        <v>134</v>
      </c>
      <c r="E341" s="256" t="s">
        <v>1060</v>
      </c>
      <c r="F341" s="257" t="s">
        <v>235</v>
      </c>
      <c r="G341" s="255"/>
      <c r="H341" s="258">
        <v>144.378</v>
      </c>
      <c r="I341" s="259"/>
      <c r="J341" s="255"/>
      <c r="K341" s="255"/>
      <c r="L341" s="260"/>
      <c r="M341" s="261"/>
      <c r="N341" s="262"/>
      <c r="O341" s="262"/>
      <c r="P341" s="262"/>
      <c r="Q341" s="262"/>
      <c r="R341" s="262"/>
      <c r="S341" s="262"/>
      <c r="T341" s="263"/>
      <c r="U341" s="15"/>
      <c r="V341" s="15"/>
      <c r="W341" s="15"/>
      <c r="X341" s="15"/>
      <c r="Y341" s="15"/>
      <c r="Z341" s="15"/>
      <c r="AA341" s="15"/>
      <c r="AB341" s="15"/>
      <c r="AC341" s="15"/>
      <c r="AD341" s="15"/>
      <c r="AE341" s="15"/>
      <c r="AT341" s="264" t="s">
        <v>134</v>
      </c>
      <c r="AU341" s="264" t="s">
        <v>83</v>
      </c>
      <c r="AV341" s="15" t="s">
        <v>132</v>
      </c>
      <c r="AW341" s="15" t="s">
        <v>30</v>
      </c>
      <c r="AX341" s="15" t="s">
        <v>81</v>
      </c>
      <c r="AY341" s="264" t="s">
        <v>125</v>
      </c>
    </row>
    <row r="342" spans="1:63" s="12" customFormat="1" ht="22.8" customHeight="1">
      <c r="A342" s="12"/>
      <c r="B342" s="203"/>
      <c r="C342" s="204"/>
      <c r="D342" s="205" t="s">
        <v>72</v>
      </c>
      <c r="E342" s="217" t="s">
        <v>167</v>
      </c>
      <c r="F342" s="217" t="s">
        <v>1061</v>
      </c>
      <c r="G342" s="204"/>
      <c r="H342" s="204"/>
      <c r="I342" s="207"/>
      <c r="J342" s="218">
        <f>BK342</f>
        <v>0</v>
      </c>
      <c r="K342" s="204"/>
      <c r="L342" s="209"/>
      <c r="M342" s="210"/>
      <c r="N342" s="211"/>
      <c r="O342" s="211"/>
      <c r="P342" s="212">
        <f>SUM(P343:P349)</f>
        <v>0</v>
      </c>
      <c r="Q342" s="211"/>
      <c r="R342" s="212">
        <f>SUM(R343:R349)</f>
        <v>0.59166198</v>
      </c>
      <c r="S342" s="211"/>
      <c r="T342" s="213">
        <f>SUM(T343:T349)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4" t="s">
        <v>81</v>
      </c>
      <c r="AT342" s="215" t="s">
        <v>72</v>
      </c>
      <c r="AU342" s="215" t="s">
        <v>81</v>
      </c>
      <c r="AY342" s="214" t="s">
        <v>125</v>
      </c>
      <c r="BK342" s="216">
        <f>SUM(BK343:BK349)</f>
        <v>0</v>
      </c>
    </row>
    <row r="343" spans="1:65" s="2" customFormat="1" ht="24.15" customHeight="1">
      <c r="A343" s="39"/>
      <c r="B343" s="40"/>
      <c r="C343" s="219" t="s">
        <v>545</v>
      </c>
      <c r="D343" s="219" t="s">
        <v>127</v>
      </c>
      <c r="E343" s="220" t="s">
        <v>1062</v>
      </c>
      <c r="F343" s="221" t="s">
        <v>1063</v>
      </c>
      <c r="G343" s="222" t="s">
        <v>154</v>
      </c>
      <c r="H343" s="223">
        <v>721.539</v>
      </c>
      <c r="I343" s="224"/>
      <c r="J343" s="225">
        <f>ROUND(I343*H343,2)</f>
        <v>0</v>
      </c>
      <c r="K343" s="221" t="s">
        <v>131</v>
      </c>
      <c r="L343" s="45"/>
      <c r="M343" s="226" t="s">
        <v>1</v>
      </c>
      <c r="N343" s="227" t="s">
        <v>38</v>
      </c>
      <c r="O343" s="92"/>
      <c r="P343" s="228">
        <f>O343*H343</f>
        <v>0</v>
      </c>
      <c r="Q343" s="228">
        <v>0.00082</v>
      </c>
      <c r="R343" s="228">
        <f>Q343*H343</f>
        <v>0.59166198</v>
      </c>
      <c r="S343" s="228">
        <v>0</v>
      </c>
      <c r="T343" s="229">
        <f>S343*H343</f>
        <v>0</v>
      </c>
      <c r="U343" s="39"/>
      <c r="V343" s="39"/>
      <c r="W343" s="39"/>
      <c r="X343" s="39"/>
      <c r="Y343" s="39"/>
      <c r="Z343" s="39"/>
      <c r="AA343" s="39"/>
      <c r="AB343" s="39"/>
      <c r="AC343" s="39"/>
      <c r="AD343" s="39"/>
      <c r="AE343" s="39"/>
      <c r="AR343" s="230" t="s">
        <v>132</v>
      </c>
      <c r="AT343" s="230" t="s">
        <v>127</v>
      </c>
      <c r="AU343" s="230" t="s">
        <v>83</v>
      </c>
      <c r="AY343" s="18" t="s">
        <v>125</v>
      </c>
      <c r="BE343" s="231">
        <f>IF(N343="základní",J343,0)</f>
        <v>0</v>
      </c>
      <c r="BF343" s="231">
        <f>IF(N343="snížená",J343,0)</f>
        <v>0</v>
      </c>
      <c r="BG343" s="231">
        <f>IF(N343="zákl. přenesená",J343,0)</f>
        <v>0</v>
      </c>
      <c r="BH343" s="231">
        <f>IF(N343="sníž. přenesená",J343,0)</f>
        <v>0</v>
      </c>
      <c r="BI343" s="231">
        <f>IF(N343="nulová",J343,0)</f>
        <v>0</v>
      </c>
      <c r="BJ343" s="18" t="s">
        <v>81</v>
      </c>
      <c r="BK343" s="231">
        <f>ROUND(I343*H343,2)</f>
        <v>0</v>
      </c>
      <c r="BL343" s="18" t="s">
        <v>132</v>
      </c>
      <c r="BM343" s="230" t="s">
        <v>1064</v>
      </c>
    </row>
    <row r="344" spans="1:51" s="13" customFormat="1" ht="12">
      <c r="A344" s="13"/>
      <c r="B344" s="232"/>
      <c r="C344" s="233"/>
      <c r="D344" s="234" t="s">
        <v>134</v>
      </c>
      <c r="E344" s="235" t="s">
        <v>1</v>
      </c>
      <c r="F344" s="236" t="s">
        <v>1065</v>
      </c>
      <c r="G344" s="233"/>
      <c r="H344" s="235" t="s">
        <v>1</v>
      </c>
      <c r="I344" s="237"/>
      <c r="J344" s="233"/>
      <c r="K344" s="233"/>
      <c r="L344" s="238"/>
      <c r="M344" s="239"/>
      <c r="N344" s="240"/>
      <c r="O344" s="240"/>
      <c r="P344" s="240"/>
      <c r="Q344" s="240"/>
      <c r="R344" s="240"/>
      <c r="S344" s="240"/>
      <c r="T344" s="241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42" t="s">
        <v>134</v>
      </c>
      <c r="AU344" s="242" t="s">
        <v>83</v>
      </c>
      <c r="AV344" s="13" t="s">
        <v>81</v>
      </c>
      <c r="AW344" s="13" t="s">
        <v>30</v>
      </c>
      <c r="AX344" s="13" t="s">
        <v>73</v>
      </c>
      <c r="AY344" s="242" t="s">
        <v>125</v>
      </c>
    </row>
    <row r="345" spans="1:51" s="14" customFormat="1" ht="12">
      <c r="A345" s="14"/>
      <c r="B345" s="243"/>
      <c r="C345" s="244"/>
      <c r="D345" s="234" t="s">
        <v>134</v>
      </c>
      <c r="E345" s="245" t="s">
        <v>1</v>
      </c>
      <c r="F345" s="246" t="s">
        <v>834</v>
      </c>
      <c r="G345" s="244"/>
      <c r="H345" s="247">
        <v>598.427</v>
      </c>
      <c r="I345" s="248"/>
      <c r="J345" s="244"/>
      <c r="K345" s="244"/>
      <c r="L345" s="249"/>
      <c r="M345" s="250"/>
      <c r="N345" s="251"/>
      <c r="O345" s="251"/>
      <c r="P345" s="251"/>
      <c r="Q345" s="251"/>
      <c r="R345" s="251"/>
      <c r="S345" s="251"/>
      <c r="T345" s="252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3" t="s">
        <v>134</v>
      </c>
      <c r="AU345" s="253" t="s">
        <v>83</v>
      </c>
      <c r="AV345" s="14" t="s">
        <v>83</v>
      </c>
      <c r="AW345" s="14" t="s">
        <v>30</v>
      </c>
      <c r="AX345" s="14" t="s">
        <v>73</v>
      </c>
      <c r="AY345" s="253" t="s">
        <v>125</v>
      </c>
    </row>
    <row r="346" spans="1:51" s="14" customFormat="1" ht="12">
      <c r="A346" s="14"/>
      <c r="B346" s="243"/>
      <c r="C346" s="244"/>
      <c r="D346" s="234" t="s">
        <v>134</v>
      </c>
      <c r="E346" s="245" t="s">
        <v>1</v>
      </c>
      <c r="F346" s="246" t="s">
        <v>1066</v>
      </c>
      <c r="G346" s="244"/>
      <c r="H346" s="247">
        <v>25.572</v>
      </c>
      <c r="I346" s="248"/>
      <c r="J346" s="244"/>
      <c r="K346" s="244"/>
      <c r="L346" s="249"/>
      <c r="M346" s="250"/>
      <c r="N346" s="251"/>
      <c r="O346" s="251"/>
      <c r="P346" s="251"/>
      <c r="Q346" s="251"/>
      <c r="R346" s="251"/>
      <c r="S346" s="251"/>
      <c r="T346" s="252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3" t="s">
        <v>134</v>
      </c>
      <c r="AU346" s="253" t="s">
        <v>83</v>
      </c>
      <c r="AV346" s="14" t="s">
        <v>83</v>
      </c>
      <c r="AW346" s="14" t="s">
        <v>30</v>
      </c>
      <c r="AX346" s="14" t="s">
        <v>73</v>
      </c>
      <c r="AY346" s="253" t="s">
        <v>125</v>
      </c>
    </row>
    <row r="347" spans="1:51" s="14" customFormat="1" ht="12">
      <c r="A347" s="14"/>
      <c r="B347" s="243"/>
      <c r="C347" s="244"/>
      <c r="D347" s="234" t="s">
        <v>134</v>
      </c>
      <c r="E347" s="245" t="s">
        <v>1</v>
      </c>
      <c r="F347" s="246" t="s">
        <v>1067</v>
      </c>
      <c r="G347" s="244"/>
      <c r="H347" s="247">
        <v>19.781</v>
      </c>
      <c r="I347" s="248"/>
      <c r="J347" s="244"/>
      <c r="K347" s="244"/>
      <c r="L347" s="249"/>
      <c r="M347" s="250"/>
      <c r="N347" s="251"/>
      <c r="O347" s="251"/>
      <c r="P347" s="251"/>
      <c r="Q347" s="251"/>
      <c r="R347" s="251"/>
      <c r="S347" s="251"/>
      <c r="T347" s="252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3" t="s">
        <v>134</v>
      </c>
      <c r="AU347" s="253" t="s">
        <v>83</v>
      </c>
      <c r="AV347" s="14" t="s">
        <v>83</v>
      </c>
      <c r="AW347" s="14" t="s">
        <v>30</v>
      </c>
      <c r="AX347" s="14" t="s">
        <v>73</v>
      </c>
      <c r="AY347" s="253" t="s">
        <v>125</v>
      </c>
    </row>
    <row r="348" spans="1:51" s="14" customFormat="1" ht="12">
      <c r="A348" s="14"/>
      <c r="B348" s="243"/>
      <c r="C348" s="244"/>
      <c r="D348" s="234" t="s">
        <v>134</v>
      </c>
      <c r="E348" s="245" t="s">
        <v>1</v>
      </c>
      <c r="F348" s="246" t="s">
        <v>836</v>
      </c>
      <c r="G348" s="244"/>
      <c r="H348" s="247">
        <v>77.759</v>
      </c>
      <c r="I348" s="248"/>
      <c r="J348" s="244"/>
      <c r="K348" s="244"/>
      <c r="L348" s="249"/>
      <c r="M348" s="250"/>
      <c r="N348" s="251"/>
      <c r="O348" s="251"/>
      <c r="P348" s="251"/>
      <c r="Q348" s="251"/>
      <c r="R348" s="251"/>
      <c r="S348" s="251"/>
      <c r="T348" s="252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3" t="s">
        <v>134</v>
      </c>
      <c r="AU348" s="253" t="s">
        <v>83</v>
      </c>
      <c r="AV348" s="14" t="s">
        <v>83</v>
      </c>
      <c r="AW348" s="14" t="s">
        <v>30</v>
      </c>
      <c r="AX348" s="14" t="s">
        <v>73</v>
      </c>
      <c r="AY348" s="253" t="s">
        <v>125</v>
      </c>
    </row>
    <row r="349" spans="1:51" s="15" customFormat="1" ht="12">
      <c r="A349" s="15"/>
      <c r="B349" s="254"/>
      <c r="C349" s="255"/>
      <c r="D349" s="234" t="s">
        <v>134</v>
      </c>
      <c r="E349" s="256" t="s">
        <v>1</v>
      </c>
      <c r="F349" s="257" t="s">
        <v>235</v>
      </c>
      <c r="G349" s="255"/>
      <c r="H349" s="258">
        <v>721.539</v>
      </c>
      <c r="I349" s="259"/>
      <c r="J349" s="255"/>
      <c r="K349" s="255"/>
      <c r="L349" s="260"/>
      <c r="M349" s="261"/>
      <c r="N349" s="262"/>
      <c r="O349" s="262"/>
      <c r="P349" s="262"/>
      <c r="Q349" s="262"/>
      <c r="R349" s="262"/>
      <c r="S349" s="262"/>
      <c r="T349" s="263"/>
      <c r="U349" s="15"/>
      <c r="V349" s="15"/>
      <c r="W349" s="15"/>
      <c r="X349" s="15"/>
      <c r="Y349" s="15"/>
      <c r="Z349" s="15"/>
      <c r="AA349" s="15"/>
      <c r="AB349" s="15"/>
      <c r="AC349" s="15"/>
      <c r="AD349" s="15"/>
      <c r="AE349" s="15"/>
      <c r="AT349" s="264" t="s">
        <v>134</v>
      </c>
      <c r="AU349" s="264" t="s">
        <v>83</v>
      </c>
      <c r="AV349" s="15" t="s">
        <v>132</v>
      </c>
      <c r="AW349" s="15" t="s">
        <v>30</v>
      </c>
      <c r="AX349" s="15" t="s">
        <v>81</v>
      </c>
      <c r="AY349" s="264" t="s">
        <v>125</v>
      </c>
    </row>
    <row r="350" spans="1:63" s="12" customFormat="1" ht="22.8" customHeight="1">
      <c r="A350" s="12"/>
      <c r="B350" s="203"/>
      <c r="C350" s="204"/>
      <c r="D350" s="205" t="s">
        <v>72</v>
      </c>
      <c r="E350" s="217" t="s">
        <v>175</v>
      </c>
      <c r="F350" s="217" t="s">
        <v>659</v>
      </c>
      <c r="G350" s="204"/>
      <c r="H350" s="204"/>
      <c r="I350" s="207"/>
      <c r="J350" s="218">
        <f>BK350</f>
        <v>0</v>
      </c>
      <c r="K350" s="204"/>
      <c r="L350" s="209"/>
      <c r="M350" s="210"/>
      <c r="N350" s="211"/>
      <c r="O350" s="211"/>
      <c r="P350" s="212">
        <f>SUM(P351:P446)</f>
        <v>0</v>
      </c>
      <c r="Q350" s="211"/>
      <c r="R350" s="212">
        <f>SUM(R351:R446)</f>
        <v>0.665923</v>
      </c>
      <c r="S350" s="211"/>
      <c r="T350" s="213">
        <f>SUM(T351:T446)</f>
        <v>0.67155</v>
      </c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R350" s="214" t="s">
        <v>81</v>
      </c>
      <c r="AT350" s="215" t="s">
        <v>72</v>
      </c>
      <c r="AU350" s="215" t="s">
        <v>81</v>
      </c>
      <c r="AY350" s="214" t="s">
        <v>125</v>
      </c>
      <c r="BK350" s="216">
        <f>SUM(BK351:BK446)</f>
        <v>0</v>
      </c>
    </row>
    <row r="351" spans="1:65" s="2" customFormat="1" ht="37.8" customHeight="1">
      <c r="A351" s="39"/>
      <c r="B351" s="40"/>
      <c r="C351" s="219" t="s">
        <v>549</v>
      </c>
      <c r="D351" s="219" t="s">
        <v>127</v>
      </c>
      <c r="E351" s="220" t="s">
        <v>1068</v>
      </c>
      <c r="F351" s="221" t="s">
        <v>1069</v>
      </c>
      <c r="G351" s="222" t="s">
        <v>511</v>
      </c>
      <c r="H351" s="223">
        <v>1.7</v>
      </c>
      <c r="I351" s="224"/>
      <c r="J351" s="225">
        <f>ROUND(I351*H351,2)</f>
        <v>0</v>
      </c>
      <c r="K351" s="221" t="s">
        <v>699</v>
      </c>
      <c r="L351" s="45"/>
      <c r="M351" s="226" t="s">
        <v>1</v>
      </c>
      <c r="N351" s="227" t="s">
        <v>38</v>
      </c>
      <c r="O351" s="92"/>
      <c r="P351" s="228">
        <f>O351*H351</f>
        <v>0</v>
      </c>
      <c r="Q351" s="228">
        <v>0.00167</v>
      </c>
      <c r="R351" s="228">
        <f>Q351*H351</f>
        <v>0.002839</v>
      </c>
      <c r="S351" s="228">
        <v>0</v>
      </c>
      <c r="T351" s="229">
        <f>S351*H351</f>
        <v>0</v>
      </c>
      <c r="U351" s="39"/>
      <c r="V351" s="39"/>
      <c r="W351" s="39"/>
      <c r="X351" s="39"/>
      <c r="Y351" s="39"/>
      <c r="Z351" s="39"/>
      <c r="AA351" s="39"/>
      <c r="AB351" s="39"/>
      <c r="AC351" s="39"/>
      <c r="AD351" s="39"/>
      <c r="AE351" s="39"/>
      <c r="AR351" s="230" t="s">
        <v>132</v>
      </c>
      <c r="AT351" s="230" t="s">
        <v>127</v>
      </c>
      <c r="AU351" s="230" t="s">
        <v>83</v>
      </c>
      <c r="AY351" s="18" t="s">
        <v>125</v>
      </c>
      <c r="BE351" s="231">
        <f>IF(N351="základní",J351,0)</f>
        <v>0</v>
      </c>
      <c r="BF351" s="231">
        <f>IF(N351="snížená",J351,0)</f>
        <v>0</v>
      </c>
      <c r="BG351" s="231">
        <f>IF(N351="zákl. přenesená",J351,0)</f>
        <v>0</v>
      </c>
      <c r="BH351" s="231">
        <f>IF(N351="sníž. přenesená",J351,0)</f>
        <v>0</v>
      </c>
      <c r="BI351" s="231">
        <f>IF(N351="nulová",J351,0)</f>
        <v>0</v>
      </c>
      <c r="BJ351" s="18" t="s">
        <v>81</v>
      </c>
      <c r="BK351" s="231">
        <f>ROUND(I351*H351,2)</f>
        <v>0</v>
      </c>
      <c r="BL351" s="18" t="s">
        <v>132</v>
      </c>
      <c r="BM351" s="230" t="s">
        <v>1070</v>
      </c>
    </row>
    <row r="352" spans="1:51" s="13" customFormat="1" ht="12">
      <c r="A352" s="13"/>
      <c r="B352" s="232"/>
      <c r="C352" s="233"/>
      <c r="D352" s="234" t="s">
        <v>134</v>
      </c>
      <c r="E352" s="235" t="s">
        <v>1</v>
      </c>
      <c r="F352" s="236" t="s">
        <v>889</v>
      </c>
      <c r="G352" s="233"/>
      <c r="H352" s="235" t="s">
        <v>1</v>
      </c>
      <c r="I352" s="237"/>
      <c r="J352" s="233"/>
      <c r="K352" s="233"/>
      <c r="L352" s="238"/>
      <c r="M352" s="239"/>
      <c r="N352" s="240"/>
      <c r="O352" s="240"/>
      <c r="P352" s="240"/>
      <c r="Q352" s="240"/>
      <c r="R352" s="240"/>
      <c r="S352" s="240"/>
      <c r="T352" s="241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2" t="s">
        <v>134</v>
      </c>
      <c r="AU352" s="242" t="s">
        <v>83</v>
      </c>
      <c r="AV352" s="13" t="s">
        <v>81</v>
      </c>
      <c r="AW352" s="13" t="s">
        <v>30</v>
      </c>
      <c r="AX352" s="13" t="s">
        <v>73</v>
      </c>
      <c r="AY352" s="242" t="s">
        <v>125</v>
      </c>
    </row>
    <row r="353" spans="1:51" s="14" customFormat="1" ht="12">
      <c r="A353" s="14"/>
      <c r="B353" s="243"/>
      <c r="C353" s="244"/>
      <c r="D353" s="234" t="s">
        <v>134</v>
      </c>
      <c r="E353" s="245" t="s">
        <v>1</v>
      </c>
      <c r="F353" s="246" t="s">
        <v>1071</v>
      </c>
      <c r="G353" s="244"/>
      <c r="H353" s="247">
        <v>1.7</v>
      </c>
      <c r="I353" s="248"/>
      <c r="J353" s="244"/>
      <c r="K353" s="244"/>
      <c r="L353" s="249"/>
      <c r="M353" s="250"/>
      <c r="N353" s="251"/>
      <c r="O353" s="251"/>
      <c r="P353" s="251"/>
      <c r="Q353" s="251"/>
      <c r="R353" s="251"/>
      <c r="S353" s="251"/>
      <c r="T353" s="252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3" t="s">
        <v>134</v>
      </c>
      <c r="AU353" s="253" t="s">
        <v>83</v>
      </c>
      <c r="AV353" s="14" t="s">
        <v>83</v>
      </c>
      <c r="AW353" s="14" t="s">
        <v>30</v>
      </c>
      <c r="AX353" s="14" t="s">
        <v>81</v>
      </c>
      <c r="AY353" s="253" t="s">
        <v>125</v>
      </c>
    </row>
    <row r="354" spans="1:65" s="2" customFormat="1" ht="37.8" customHeight="1">
      <c r="A354" s="39"/>
      <c r="B354" s="40"/>
      <c r="C354" s="219" t="s">
        <v>556</v>
      </c>
      <c r="D354" s="219" t="s">
        <v>127</v>
      </c>
      <c r="E354" s="220" t="s">
        <v>1072</v>
      </c>
      <c r="F354" s="221" t="s">
        <v>1073</v>
      </c>
      <c r="G354" s="222" t="s">
        <v>511</v>
      </c>
      <c r="H354" s="223">
        <v>1</v>
      </c>
      <c r="I354" s="224"/>
      <c r="J354" s="225">
        <f>ROUND(I354*H354,2)</f>
        <v>0</v>
      </c>
      <c r="K354" s="221" t="s">
        <v>131</v>
      </c>
      <c r="L354" s="45"/>
      <c r="M354" s="226" t="s">
        <v>1</v>
      </c>
      <c r="N354" s="227" t="s">
        <v>38</v>
      </c>
      <c r="O354" s="92"/>
      <c r="P354" s="228">
        <f>O354*H354</f>
        <v>0</v>
      </c>
      <c r="Q354" s="228">
        <v>0.00301</v>
      </c>
      <c r="R354" s="228">
        <f>Q354*H354</f>
        <v>0.00301</v>
      </c>
      <c r="S354" s="228">
        <v>0</v>
      </c>
      <c r="T354" s="229">
        <f>S354*H354</f>
        <v>0</v>
      </c>
      <c r="U354" s="39"/>
      <c r="V354" s="39"/>
      <c r="W354" s="39"/>
      <c r="X354" s="39"/>
      <c r="Y354" s="39"/>
      <c r="Z354" s="39"/>
      <c r="AA354" s="39"/>
      <c r="AB354" s="39"/>
      <c r="AC354" s="39"/>
      <c r="AD354" s="39"/>
      <c r="AE354" s="39"/>
      <c r="AR354" s="230" t="s">
        <v>132</v>
      </c>
      <c r="AT354" s="230" t="s">
        <v>127</v>
      </c>
      <c r="AU354" s="230" t="s">
        <v>83</v>
      </c>
      <c r="AY354" s="18" t="s">
        <v>125</v>
      </c>
      <c r="BE354" s="231">
        <f>IF(N354="základní",J354,0)</f>
        <v>0</v>
      </c>
      <c r="BF354" s="231">
        <f>IF(N354="snížená",J354,0)</f>
        <v>0</v>
      </c>
      <c r="BG354" s="231">
        <f>IF(N354="zákl. přenesená",J354,0)</f>
        <v>0</v>
      </c>
      <c r="BH354" s="231">
        <f>IF(N354="sníž. přenesená",J354,0)</f>
        <v>0</v>
      </c>
      <c r="BI354" s="231">
        <f>IF(N354="nulová",J354,0)</f>
        <v>0</v>
      </c>
      <c r="BJ354" s="18" t="s">
        <v>81</v>
      </c>
      <c r="BK354" s="231">
        <f>ROUND(I354*H354,2)</f>
        <v>0</v>
      </c>
      <c r="BL354" s="18" t="s">
        <v>132</v>
      </c>
      <c r="BM354" s="230" t="s">
        <v>1074</v>
      </c>
    </row>
    <row r="355" spans="1:65" s="2" customFormat="1" ht="24.15" customHeight="1">
      <c r="A355" s="39"/>
      <c r="B355" s="40"/>
      <c r="C355" s="269" t="s">
        <v>563</v>
      </c>
      <c r="D355" s="269" t="s">
        <v>490</v>
      </c>
      <c r="E355" s="270" t="s">
        <v>1075</v>
      </c>
      <c r="F355" s="271" t="s">
        <v>1076</v>
      </c>
      <c r="G355" s="272" t="s">
        <v>511</v>
      </c>
      <c r="H355" s="273">
        <v>1</v>
      </c>
      <c r="I355" s="274"/>
      <c r="J355" s="275">
        <f>ROUND(I355*H355,2)</f>
        <v>0</v>
      </c>
      <c r="K355" s="271" t="s">
        <v>131</v>
      </c>
      <c r="L355" s="276"/>
      <c r="M355" s="277" t="s">
        <v>1</v>
      </c>
      <c r="N355" s="278" t="s">
        <v>38</v>
      </c>
      <c r="O355" s="92"/>
      <c r="P355" s="228">
        <f>O355*H355</f>
        <v>0</v>
      </c>
      <c r="Q355" s="228">
        <v>0.0114</v>
      </c>
      <c r="R355" s="228">
        <f>Q355*H355</f>
        <v>0.0114</v>
      </c>
      <c r="S355" s="228">
        <v>0</v>
      </c>
      <c r="T355" s="229">
        <f>S355*H355</f>
        <v>0</v>
      </c>
      <c r="U355" s="39"/>
      <c r="V355" s="39"/>
      <c r="W355" s="39"/>
      <c r="X355" s="39"/>
      <c r="Y355" s="39"/>
      <c r="Z355" s="39"/>
      <c r="AA355" s="39"/>
      <c r="AB355" s="39"/>
      <c r="AC355" s="39"/>
      <c r="AD355" s="39"/>
      <c r="AE355" s="39"/>
      <c r="AR355" s="230" t="s">
        <v>175</v>
      </c>
      <c r="AT355" s="230" t="s">
        <v>490</v>
      </c>
      <c r="AU355" s="230" t="s">
        <v>83</v>
      </c>
      <c r="AY355" s="18" t="s">
        <v>125</v>
      </c>
      <c r="BE355" s="231">
        <f>IF(N355="základní",J355,0)</f>
        <v>0</v>
      </c>
      <c r="BF355" s="231">
        <f>IF(N355="snížená",J355,0)</f>
        <v>0</v>
      </c>
      <c r="BG355" s="231">
        <f>IF(N355="zákl. přenesená",J355,0)</f>
        <v>0</v>
      </c>
      <c r="BH355" s="231">
        <f>IF(N355="sníž. přenesená",J355,0)</f>
        <v>0</v>
      </c>
      <c r="BI355" s="231">
        <f>IF(N355="nulová",J355,0)</f>
        <v>0</v>
      </c>
      <c r="BJ355" s="18" t="s">
        <v>81</v>
      </c>
      <c r="BK355" s="231">
        <f>ROUND(I355*H355,2)</f>
        <v>0</v>
      </c>
      <c r="BL355" s="18" t="s">
        <v>132</v>
      </c>
      <c r="BM355" s="230" t="s">
        <v>1077</v>
      </c>
    </row>
    <row r="356" spans="1:51" s="13" customFormat="1" ht="12">
      <c r="A356" s="13"/>
      <c r="B356" s="232"/>
      <c r="C356" s="233"/>
      <c r="D356" s="234" t="s">
        <v>134</v>
      </c>
      <c r="E356" s="235" t="s">
        <v>1</v>
      </c>
      <c r="F356" s="236" t="s">
        <v>1078</v>
      </c>
      <c r="G356" s="233"/>
      <c r="H356" s="235" t="s">
        <v>1</v>
      </c>
      <c r="I356" s="237"/>
      <c r="J356" s="233"/>
      <c r="K356" s="233"/>
      <c r="L356" s="238"/>
      <c r="M356" s="239"/>
      <c r="N356" s="240"/>
      <c r="O356" s="240"/>
      <c r="P356" s="240"/>
      <c r="Q356" s="240"/>
      <c r="R356" s="240"/>
      <c r="S356" s="240"/>
      <c r="T356" s="241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2" t="s">
        <v>134</v>
      </c>
      <c r="AU356" s="242" t="s">
        <v>83</v>
      </c>
      <c r="AV356" s="13" t="s">
        <v>81</v>
      </c>
      <c r="AW356" s="13" t="s">
        <v>30</v>
      </c>
      <c r="AX356" s="13" t="s">
        <v>73</v>
      </c>
      <c r="AY356" s="242" t="s">
        <v>125</v>
      </c>
    </row>
    <row r="357" spans="1:51" s="14" customFormat="1" ht="12">
      <c r="A357" s="14"/>
      <c r="B357" s="243"/>
      <c r="C357" s="244"/>
      <c r="D357" s="234" t="s">
        <v>134</v>
      </c>
      <c r="E357" s="245" t="s">
        <v>1</v>
      </c>
      <c r="F357" s="246" t="s">
        <v>81</v>
      </c>
      <c r="G357" s="244"/>
      <c r="H357" s="247">
        <v>1</v>
      </c>
      <c r="I357" s="248"/>
      <c r="J357" s="244"/>
      <c r="K357" s="244"/>
      <c r="L357" s="249"/>
      <c r="M357" s="250"/>
      <c r="N357" s="251"/>
      <c r="O357" s="251"/>
      <c r="P357" s="251"/>
      <c r="Q357" s="251"/>
      <c r="R357" s="251"/>
      <c r="S357" s="251"/>
      <c r="T357" s="252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3" t="s">
        <v>134</v>
      </c>
      <c r="AU357" s="253" t="s">
        <v>83</v>
      </c>
      <c r="AV357" s="14" t="s">
        <v>83</v>
      </c>
      <c r="AW357" s="14" t="s">
        <v>30</v>
      </c>
      <c r="AX357" s="14" t="s">
        <v>81</v>
      </c>
      <c r="AY357" s="253" t="s">
        <v>125</v>
      </c>
    </row>
    <row r="358" spans="1:65" s="2" customFormat="1" ht="14.4" customHeight="1">
      <c r="A358" s="39"/>
      <c r="B358" s="40"/>
      <c r="C358" s="219" t="s">
        <v>567</v>
      </c>
      <c r="D358" s="219" t="s">
        <v>127</v>
      </c>
      <c r="E358" s="220" t="s">
        <v>515</v>
      </c>
      <c r="F358" s="221" t="s">
        <v>1079</v>
      </c>
      <c r="G358" s="222" t="s">
        <v>146</v>
      </c>
      <c r="H358" s="223">
        <v>1.7</v>
      </c>
      <c r="I358" s="224"/>
      <c r="J358" s="225">
        <f>ROUND(I358*H358,2)</f>
        <v>0</v>
      </c>
      <c r="K358" s="221" t="s">
        <v>1</v>
      </c>
      <c r="L358" s="45"/>
      <c r="M358" s="226" t="s">
        <v>1</v>
      </c>
      <c r="N358" s="227" t="s">
        <v>38</v>
      </c>
      <c r="O358" s="92"/>
      <c r="P358" s="228">
        <f>O358*H358</f>
        <v>0</v>
      </c>
      <c r="Q358" s="228">
        <v>0</v>
      </c>
      <c r="R358" s="228">
        <f>Q358*H358</f>
        <v>0</v>
      </c>
      <c r="S358" s="228">
        <v>0</v>
      </c>
      <c r="T358" s="229">
        <f>S358*H358</f>
        <v>0</v>
      </c>
      <c r="U358" s="39"/>
      <c r="V358" s="39"/>
      <c r="W358" s="39"/>
      <c r="X358" s="39"/>
      <c r="Y358" s="39"/>
      <c r="Z358" s="39"/>
      <c r="AA358" s="39"/>
      <c r="AB358" s="39"/>
      <c r="AC358" s="39"/>
      <c r="AD358" s="39"/>
      <c r="AE358" s="39"/>
      <c r="AR358" s="230" t="s">
        <v>132</v>
      </c>
      <c r="AT358" s="230" t="s">
        <v>127</v>
      </c>
      <c r="AU358" s="230" t="s">
        <v>83</v>
      </c>
      <c r="AY358" s="18" t="s">
        <v>125</v>
      </c>
      <c r="BE358" s="231">
        <f>IF(N358="základní",J358,0)</f>
        <v>0</v>
      </c>
      <c r="BF358" s="231">
        <f>IF(N358="snížená",J358,0)</f>
        <v>0</v>
      </c>
      <c r="BG358" s="231">
        <f>IF(N358="zákl. přenesená",J358,0)</f>
        <v>0</v>
      </c>
      <c r="BH358" s="231">
        <f>IF(N358="sníž. přenesená",J358,0)</f>
        <v>0</v>
      </c>
      <c r="BI358" s="231">
        <f>IF(N358="nulová",J358,0)</f>
        <v>0</v>
      </c>
      <c r="BJ358" s="18" t="s">
        <v>81</v>
      </c>
      <c r="BK358" s="231">
        <f>ROUND(I358*H358,2)</f>
        <v>0</v>
      </c>
      <c r="BL358" s="18" t="s">
        <v>132</v>
      </c>
      <c r="BM358" s="230" t="s">
        <v>1080</v>
      </c>
    </row>
    <row r="359" spans="1:51" s="13" customFormat="1" ht="12">
      <c r="A359" s="13"/>
      <c r="B359" s="232"/>
      <c r="C359" s="233"/>
      <c r="D359" s="234" t="s">
        <v>134</v>
      </c>
      <c r="E359" s="235" t="s">
        <v>1</v>
      </c>
      <c r="F359" s="236" t="s">
        <v>889</v>
      </c>
      <c r="G359" s="233"/>
      <c r="H359" s="235" t="s">
        <v>1</v>
      </c>
      <c r="I359" s="237"/>
      <c r="J359" s="233"/>
      <c r="K359" s="233"/>
      <c r="L359" s="238"/>
      <c r="M359" s="239"/>
      <c r="N359" s="240"/>
      <c r="O359" s="240"/>
      <c r="P359" s="240"/>
      <c r="Q359" s="240"/>
      <c r="R359" s="240"/>
      <c r="S359" s="240"/>
      <c r="T359" s="241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2" t="s">
        <v>134</v>
      </c>
      <c r="AU359" s="242" t="s">
        <v>83</v>
      </c>
      <c r="AV359" s="13" t="s">
        <v>81</v>
      </c>
      <c r="AW359" s="13" t="s">
        <v>30</v>
      </c>
      <c r="AX359" s="13" t="s">
        <v>73</v>
      </c>
      <c r="AY359" s="242" t="s">
        <v>125</v>
      </c>
    </row>
    <row r="360" spans="1:51" s="14" customFormat="1" ht="12">
      <c r="A360" s="14"/>
      <c r="B360" s="243"/>
      <c r="C360" s="244"/>
      <c r="D360" s="234" t="s">
        <v>134</v>
      </c>
      <c r="E360" s="245" t="s">
        <v>1</v>
      </c>
      <c r="F360" s="246" t="s">
        <v>1071</v>
      </c>
      <c r="G360" s="244"/>
      <c r="H360" s="247">
        <v>1.7</v>
      </c>
      <c r="I360" s="248"/>
      <c r="J360" s="244"/>
      <c r="K360" s="244"/>
      <c r="L360" s="249"/>
      <c r="M360" s="250"/>
      <c r="N360" s="251"/>
      <c r="O360" s="251"/>
      <c r="P360" s="251"/>
      <c r="Q360" s="251"/>
      <c r="R360" s="251"/>
      <c r="S360" s="251"/>
      <c r="T360" s="252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3" t="s">
        <v>134</v>
      </c>
      <c r="AU360" s="253" t="s">
        <v>83</v>
      </c>
      <c r="AV360" s="14" t="s">
        <v>83</v>
      </c>
      <c r="AW360" s="14" t="s">
        <v>30</v>
      </c>
      <c r="AX360" s="14" t="s">
        <v>81</v>
      </c>
      <c r="AY360" s="253" t="s">
        <v>125</v>
      </c>
    </row>
    <row r="361" spans="1:65" s="2" customFormat="1" ht="14.4" customHeight="1">
      <c r="A361" s="39"/>
      <c r="B361" s="40"/>
      <c r="C361" s="219" t="s">
        <v>571</v>
      </c>
      <c r="D361" s="219" t="s">
        <v>127</v>
      </c>
      <c r="E361" s="220" t="s">
        <v>1081</v>
      </c>
      <c r="F361" s="221" t="s">
        <v>1082</v>
      </c>
      <c r="G361" s="222" t="s">
        <v>511</v>
      </c>
      <c r="H361" s="223">
        <v>2</v>
      </c>
      <c r="I361" s="224"/>
      <c r="J361" s="225">
        <f>ROUND(I361*H361,2)</f>
        <v>0</v>
      </c>
      <c r="K361" s="221" t="s">
        <v>1</v>
      </c>
      <c r="L361" s="45"/>
      <c r="M361" s="226" t="s">
        <v>1</v>
      </c>
      <c r="N361" s="227" t="s">
        <v>38</v>
      </c>
      <c r="O361" s="92"/>
      <c r="P361" s="228">
        <f>O361*H361</f>
        <v>0</v>
      </c>
      <c r="Q361" s="228">
        <v>0</v>
      </c>
      <c r="R361" s="228">
        <f>Q361*H361</f>
        <v>0</v>
      </c>
      <c r="S361" s="228">
        <v>0</v>
      </c>
      <c r="T361" s="229">
        <f>S361*H361</f>
        <v>0</v>
      </c>
      <c r="U361" s="39"/>
      <c r="V361" s="39"/>
      <c r="W361" s="39"/>
      <c r="X361" s="39"/>
      <c r="Y361" s="39"/>
      <c r="Z361" s="39"/>
      <c r="AA361" s="39"/>
      <c r="AB361" s="39"/>
      <c r="AC361" s="39"/>
      <c r="AD361" s="39"/>
      <c r="AE361" s="39"/>
      <c r="AR361" s="230" t="s">
        <v>132</v>
      </c>
      <c r="AT361" s="230" t="s">
        <v>127</v>
      </c>
      <c r="AU361" s="230" t="s">
        <v>83</v>
      </c>
      <c r="AY361" s="18" t="s">
        <v>125</v>
      </c>
      <c r="BE361" s="231">
        <f>IF(N361="základní",J361,0)</f>
        <v>0</v>
      </c>
      <c r="BF361" s="231">
        <f>IF(N361="snížená",J361,0)</f>
        <v>0</v>
      </c>
      <c r="BG361" s="231">
        <f>IF(N361="zákl. přenesená",J361,0)</f>
        <v>0</v>
      </c>
      <c r="BH361" s="231">
        <f>IF(N361="sníž. přenesená",J361,0)</f>
        <v>0</v>
      </c>
      <c r="BI361" s="231">
        <f>IF(N361="nulová",J361,0)</f>
        <v>0</v>
      </c>
      <c r="BJ361" s="18" t="s">
        <v>81</v>
      </c>
      <c r="BK361" s="231">
        <f>ROUND(I361*H361,2)</f>
        <v>0</v>
      </c>
      <c r="BL361" s="18" t="s">
        <v>132</v>
      </c>
      <c r="BM361" s="230" t="s">
        <v>1083</v>
      </c>
    </row>
    <row r="362" spans="1:51" s="13" customFormat="1" ht="12">
      <c r="A362" s="13"/>
      <c r="B362" s="232"/>
      <c r="C362" s="233"/>
      <c r="D362" s="234" t="s">
        <v>134</v>
      </c>
      <c r="E362" s="235" t="s">
        <v>1</v>
      </c>
      <c r="F362" s="236" t="s">
        <v>889</v>
      </c>
      <c r="G362" s="233"/>
      <c r="H362" s="235" t="s">
        <v>1</v>
      </c>
      <c r="I362" s="237"/>
      <c r="J362" s="233"/>
      <c r="K362" s="233"/>
      <c r="L362" s="238"/>
      <c r="M362" s="239"/>
      <c r="N362" s="240"/>
      <c r="O362" s="240"/>
      <c r="P362" s="240"/>
      <c r="Q362" s="240"/>
      <c r="R362" s="240"/>
      <c r="S362" s="240"/>
      <c r="T362" s="241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42" t="s">
        <v>134</v>
      </c>
      <c r="AU362" s="242" t="s">
        <v>83</v>
      </c>
      <c r="AV362" s="13" t="s">
        <v>81</v>
      </c>
      <c r="AW362" s="13" t="s">
        <v>30</v>
      </c>
      <c r="AX362" s="13" t="s">
        <v>73</v>
      </c>
      <c r="AY362" s="242" t="s">
        <v>125</v>
      </c>
    </row>
    <row r="363" spans="1:51" s="14" customFormat="1" ht="12">
      <c r="A363" s="14"/>
      <c r="B363" s="243"/>
      <c r="C363" s="244"/>
      <c r="D363" s="234" t="s">
        <v>134</v>
      </c>
      <c r="E363" s="245" t="s">
        <v>1</v>
      </c>
      <c r="F363" s="246" t="s">
        <v>83</v>
      </c>
      <c r="G363" s="244"/>
      <c r="H363" s="247">
        <v>2</v>
      </c>
      <c r="I363" s="248"/>
      <c r="J363" s="244"/>
      <c r="K363" s="244"/>
      <c r="L363" s="249"/>
      <c r="M363" s="250"/>
      <c r="N363" s="251"/>
      <c r="O363" s="251"/>
      <c r="P363" s="251"/>
      <c r="Q363" s="251"/>
      <c r="R363" s="251"/>
      <c r="S363" s="251"/>
      <c r="T363" s="252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3" t="s">
        <v>134</v>
      </c>
      <c r="AU363" s="253" t="s">
        <v>83</v>
      </c>
      <c r="AV363" s="14" t="s">
        <v>83</v>
      </c>
      <c r="AW363" s="14" t="s">
        <v>30</v>
      </c>
      <c r="AX363" s="14" t="s">
        <v>81</v>
      </c>
      <c r="AY363" s="253" t="s">
        <v>125</v>
      </c>
    </row>
    <row r="364" spans="1:65" s="2" customFormat="1" ht="14.4" customHeight="1">
      <c r="A364" s="39"/>
      <c r="B364" s="40"/>
      <c r="C364" s="219" t="s">
        <v>576</v>
      </c>
      <c r="D364" s="219" t="s">
        <v>127</v>
      </c>
      <c r="E364" s="220" t="s">
        <v>1084</v>
      </c>
      <c r="F364" s="221" t="s">
        <v>1085</v>
      </c>
      <c r="G364" s="222" t="s">
        <v>511</v>
      </c>
      <c r="H364" s="223">
        <v>1</v>
      </c>
      <c r="I364" s="224"/>
      <c r="J364" s="225">
        <f>ROUND(I364*H364,2)</f>
        <v>0</v>
      </c>
      <c r="K364" s="221" t="s">
        <v>1</v>
      </c>
      <c r="L364" s="45"/>
      <c r="M364" s="226" t="s">
        <v>1</v>
      </c>
      <c r="N364" s="227" t="s">
        <v>38</v>
      </c>
      <c r="O364" s="92"/>
      <c r="P364" s="228">
        <f>O364*H364</f>
        <v>0</v>
      </c>
      <c r="Q364" s="228">
        <v>0</v>
      </c>
      <c r="R364" s="228">
        <f>Q364*H364</f>
        <v>0</v>
      </c>
      <c r="S364" s="228">
        <v>0</v>
      </c>
      <c r="T364" s="229">
        <f>S364*H364</f>
        <v>0</v>
      </c>
      <c r="U364" s="39"/>
      <c r="V364" s="39"/>
      <c r="W364" s="39"/>
      <c r="X364" s="39"/>
      <c r="Y364" s="39"/>
      <c r="Z364" s="39"/>
      <c r="AA364" s="39"/>
      <c r="AB364" s="39"/>
      <c r="AC364" s="39"/>
      <c r="AD364" s="39"/>
      <c r="AE364" s="39"/>
      <c r="AR364" s="230" t="s">
        <v>132</v>
      </c>
      <c r="AT364" s="230" t="s">
        <v>127</v>
      </c>
      <c r="AU364" s="230" t="s">
        <v>83</v>
      </c>
      <c r="AY364" s="18" t="s">
        <v>125</v>
      </c>
      <c r="BE364" s="231">
        <f>IF(N364="základní",J364,0)</f>
        <v>0</v>
      </c>
      <c r="BF364" s="231">
        <f>IF(N364="snížená",J364,0)</f>
        <v>0</v>
      </c>
      <c r="BG364" s="231">
        <f>IF(N364="zákl. přenesená",J364,0)</f>
        <v>0</v>
      </c>
      <c r="BH364" s="231">
        <f>IF(N364="sníž. přenesená",J364,0)</f>
        <v>0</v>
      </c>
      <c r="BI364" s="231">
        <f>IF(N364="nulová",J364,0)</f>
        <v>0</v>
      </c>
      <c r="BJ364" s="18" t="s">
        <v>81</v>
      </c>
      <c r="BK364" s="231">
        <f>ROUND(I364*H364,2)</f>
        <v>0</v>
      </c>
      <c r="BL364" s="18" t="s">
        <v>132</v>
      </c>
      <c r="BM364" s="230" t="s">
        <v>1086</v>
      </c>
    </row>
    <row r="365" spans="1:51" s="13" customFormat="1" ht="12">
      <c r="A365" s="13"/>
      <c r="B365" s="232"/>
      <c r="C365" s="233"/>
      <c r="D365" s="234" t="s">
        <v>134</v>
      </c>
      <c r="E365" s="235" t="s">
        <v>1</v>
      </c>
      <c r="F365" s="236" t="s">
        <v>889</v>
      </c>
      <c r="G365" s="233"/>
      <c r="H365" s="235" t="s">
        <v>1</v>
      </c>
      <c r="I365" s="237"/>
      <c r="J365" s="233"/>
      <c r="K365" s="233"/>
      <c r="L365" s="238"/>
      <c r="M365" s="239"/>
      <c r="N365" s="240"/>
      <c r="O365" s="240"/>
      <c r="P365" s="240"/>
      <c r="Q365" s="240"/>
      <c r="R365" s="240"/>
      <c r="S365" s="240"/>
      <c r="T365" s="241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2" t="s">
        <v>134</v>
      </c>
      <c r="AU365" s="242" t="s">
        <v>83</v>
      </c>
      <c r="AV365" s="13" t="s">
        <v>81</v>
      </c>
      <c r="AW365" s="13" t="s">
        <v>30</v>
      </c>
      <c r="AX365" s="13" t="s">
        <v>73</v>
      </c>
      <c r="AY365" s="242" t="s">
        <v>125</v>
      </c>
    </row>
    <row r="366" spans="1:51" s="13" customFormat="1" ht="12">
      <c r="A366" s="13"/>
      <c r="B366" s="232"/>
      <c r="C366" s="233"/>
      <c r="D366" s="234" t="s">
        <v>134</v>
      </c>
      <c r="E366" s="235" t="s">
        <v>1</v>
      </c>
      <c r="F366" s="236" t="s">
        <v>1087</v>
      </c>
      <c r="G366" s="233"/>
      <c r="H366" s="235" t="s">
        <v>1</v>
      </c>
      <c r="I366" s="237"/>
      <c r="J366" s="233"/>
      <c r="K366" s="233"/>
      <c r="L366" s="238"/>
      <c r="M366" s="239"/>
      <c r="N366" s="240"/>
      <c r="O366" s="240"/>
      <c r="P366" s="240"/>
      <c r="Q366" s="240"/>
      <c r="R366" s="240"/>
      <c r="S366" s="240"/>
      <c r="T366" s="241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2" t="s">
        <v>134</v>
      </c>
      <c r="AU366" s="242" t="s">
        <v>83</v>
      </c>
      <c r="AV366" s="13" t="s">
        <v>81</v>
      </c>
      <c r="AW366" s="13" t="s">
        <v>30</v>
      </c>
      <c r="AX366" s="13" t="s">
        <v>73</v>
      </c>
      <c r="AY366" s="242" t="s">
        <v>125</v>
      </c>
    </row>
    <row r="367" spans="1:51" s="13" customFormat="1" ht="12">
      <c r="A367" s="13"/>
      <c r="B367" s="232"/>
      <c r="C367" s="233"/>
      <c r="D367" s="234" t="s">
        <v>134</v>
      </c>
      <c r="E367" s="235" t="s">
        <v>1</v>
      </c>
      <c r="F367" s="236" t="s">
        <v>1088</v>
      </c>
      <c r="G367" s="233"/>
      <c r="H367" s="235" t="s">
        <v>1</v>
      </c>
      <c r="I367" s="237"/>
      <c r="J367" s="233"/>
      <c r="K367" s="233"/>
      <c r="L367" s="238"/>
      <c r="M367" s="239"/>
      <c r="N367" s="240"/>
      <c r="O367" s="240"/>
      <c r="P367" s="240"/>
      <c r="Q367" s="240"/>
      <c r="R367" s="240"/>
      <c r="S367" s="240"/>
      <c r="T367" s="241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2" t="s">
        <v>134</v>
      </c>
      <c r="AU367" s="242" t="s">
        <v>83</v>
      </c>
      <c r="AV367" s="13" t="s">
        <v>81</v>
      </c>
      <c r="AW367" s="13" t="s">
        <v>30</v>
      </c>
      <c r="AX367" s="13" t="s">
        <v>73</v>
      </c>
      <c r="AY367" s="242" t="s">
        <v>125</v>
      </c>
    </row>
    <row r="368" spans="1:51" s="14" customFormat="1" ht="12">
      <c r="A368" s="14"/>
      <c r="B368" s="243"/>
      <c r="C368" s="244"/>
      <c r="D368" s="234" t="s">
        <v>134</v>
      </c>
      <c r="E368" s="245" t="s">
        <v>1</v>
      </c>
      <c r="F368" s="246" t="s">
        <v>81</v>
      </c>
      <c r="G368" s="244"/>
      <c r="H368" s="247">
        <v>1</v>
      </c>
      <c r="I368" s="248"/>
      <c r="J368" s="244"/>
      <c r="K368" s="244"/>
      <c r="L368" s="249"/>
      <c r="M368" s="250"/>
      <c r="N368" s="251"/>
      <c r="O368" s="251"/>
      <c r="P368" s="251"/>
      <c r="Q368" s="251"/>
      <c r="R368" s="251"/>
      <c r="S368" s="251"/>
      <c r="T368" s="252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3" t="s">
        <v>134</v>
      </c>
      <c r="AU368" s="253" t="s">
        <v>83</v>
      </c>
      <c r="AV368" s="14" t="s">
        <v>83</v>
      </c>
      <c r="AW368" s="14" t="s">
        <v>30</v>
      </c>
      <c r="AX368" s="14" t="s">
        <v>81</v>
      </c>
      <c r="AY368" s="253" t="s">
        <v>125</v>
      </c>
    </row>
    <row r="369" spans="1:65" s="2" customFormat="1" ht="37.8" customHeight="1">
      <c r="A369" s="39"/>
      <c r="B369" s="40"/>
      <c r="C369" s="219" t="s">
        <v>582</v>
      </c>
      <c r="D369" s="219" t="s">
        <v>127</v>
      </c>
      <c r="E369" s="220" t="s">
        <v>1089</v>
      </c>
      <c r="F369" s="221" t="s">
        <v>1090</v>
      </c>
      <c r="G369" s="222" t="s">
        <v>511</v>
      </c>
      <c r="H369" s="223">
        <v>1.7</v>
      </c>
      <c r="I369" s="224"/>
      <c r="J369" s="225">
        <f>ROUND(I369*H369,2)</f>
        <v>0</v>
      </c>
      <c r="K369" s="221" t="s">
        <v>699</v>
      </c>
      <c r="L369" s="45"/>
      <c r="M369" s="226" t="s">
        <v>1</v>
      </c>
      <c r="N369" s="227" t="s">
        <v>38</v>
      </c>
      <c r="O369" s="92"/>
      <c r="P369" s="228">
        <f>O369*H369</f>
        <v>0</v>
      </c>
      <c r="Q369" s="228">
        <v>0.00542</v>
      </c>
      <c r="R369" s="228">
        <f>Q369*H369</f>
        <v>0.009214</v>
      </c>
      <c r="S369" s="228">
        <v>0</v>
      </c>
      <c r="T369" s="229">
        <f>S369*H369</f>
        <v>0</v>
      </c>
      <c r="U369" s="39"/>
      <c r="V369" s="39"/>
      <c r="W369" s="39"/>
      <c r="X369" s="39"/>
      <c r="Y369" s="39"/>
      <c r="Z369" s="39"/>
      <c r="AA369" s="39"/>
      <c r="AB369" s="39"/>
      <c r="AC369" s="39"/>
      <c r="AD369" s="39"/>
      <c r="AE369" s="39"/>
      <c r="AR369" s="230" t="s">
        <v>132</v>
      </c>
      <c r="AT369" s="230" t="s">
        <v>127</v>
      </c>
      <c r="AU369" s="230" t="s">
        <v>83</v>
      </c>
      <c r="AY369" s="18" t="s">
        <v>125</v>
      </c>
      <c r="BE369" s="231">
        <f>IF(N369="základní",J369,0)</f>
        <v>0</v>
      </c>
      <c r="BF369" s="231">
        <f>IF(N369="snížená",J369,0)</f>
        <v>0</v>
      </c>
      <c r="BG369" s="231">
        <f>IF(N369="zákl. přenesená",J369,0)</f>
        <v>0</v>
      </c>
      <c r="BH369" s="231">
        <f>IF(N369="sníž. přenesená",J369,0)</f>
        <v>0</v>
      </c>
      <c r="BI369" s="231">
        <f>IF(N369="nulová",J369,0)</f>
        <v>0</v>
      </c>
      <c r="BJ369" s="18" t="s">
        <v>81</v>
      </c>
      <c r="BK369" s="231">
        <f>ROUND(I369*H369,2)</f>
        <v>0</v>
      </c>
      <c r="BL369" s="18" t="s">
        <v>132</v>
      </c>
      <c r="BM369" s="230" t="s">
        <v>1091</v>
      </c>
    </row>
    <row r="370" spans="1:51" s="13" customFormat="1" ht="12">
      <c r="A370" s="13"/>
      <c r="B370" s="232"/>
      <c r="C370" s="233"/>
      <c r="D370" s="234" t="s">
        <v>134</v>
      </c>
      <c r="E370" s="235" t="s">
        <v>1</v>
      </c>
      <c r="F370" s="236" t="s">
        <v>889</v>
      </c>
      <c r="G370" s="233"/>
      <c r="H370" s="235" t="s">
        <v>1</v>
      </c>
      <c r="I370" s="237"/>
      <c r="J370" s="233"/>
      <c r="K370" s="233"/>
      <c r="L370" s="238"/>
      <c r="M370" s="239"/>
      <c r="N370" s="240"/>
      <c r="O370" s="240"/>
      <c r="P370" s="240"/>
      <c r="Q370" s="240"/>
      <c r="R370" s="240"/>
      <c r="S370" s="240"/>
      <c r="T370" s="241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2" t="s">
        <v>134</v>
      </c>
      <c r="AU370" s="242" t="s">
        <v>83</v>
      </c>
      <c r="AV370" s="13" t="s">
        <v>81</v>
      </c>
      <c r="AW370" s="13" t="s">
        <v>30</v>
      </c>
      <c r="AX370" s="13" t="s">
        <v>73</v>
      </c>
      <c r="AY370" s="242" t="s">
        <v>125</v>
      </c>
    </row>
    <row r="371" spans="1:51" s="14" customFormat="1" ht="12">
      <c r="A371" s="14"/>
      <c r="B371" s="243"/>
      <c r="C371" s="244"/>
      <c r="D371" s="234" t="s">
        <v>134</v>
      </c>
      <c r="E371" s="245" t="s">
        <v>1</v>
      </c>
      <c r="F371" s="246" t="s">
        <v>1071</v>
      </c>
      <c r="G371" s="244"/>
      <c r="H371" s="247">
        <v>1.7</v>
      </c>
      <c r="I371" s="248"/>
      <c r="J371" s="244"/>
      <c r="K371" s="244"/>
      <c r="L371" s="249"/>
      <c r="M371" s="250"/>
      <c r="N371" s="251"/>
      <c r="O371" s="251"/>
      <c r="P371" s="251"/>
      <c r="Q371" s="251"/>
      <c r="R371" s="251"/>
      <c r="S371" s="251"/>
      <c r="T371" s="252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3" t="s">
        <v>134</v>
      </c>
      <c r="AU371" s="253" t="s">
        <v>83</v>
      </c>
      <c r="AV371" s="14" t="s">
        <v>83</v>
      </c>
      <c r="AW371" s="14" t="s">
        <v>30</v>
      </c>
      <c r="AX371" s="14" t="s">
        <v>81</v>
      </c>
      <c r="AY371" s="253" t="s">
        <v>125</v>
      </c>
    </row>
    <row r="372" spans="1:65" s="2" customFormat="1" ht="14.4" customHeight="1">
      <c r="A372" s="39"/>
      <c r="B372" s="40"/>
      <c r="C372" s="219" t="s">
        <v>587</v>
      </c>
      <c r="D372" s="219" t="s">
        <v>127</v>
      </c>
      <c r="E372" s="220" t="s">
        <v>509</v>
      </c>
      <c r="F372" s="221" t="s">
        <v>1092</v>
      </c>
      <c r="G372" s="222" t="s">
        <v>146</v>
      </c>
      <c r="H372" s="223">
        <v>3.4</v>
      </c>
      <c r="I372" s="224"/>
      <c r="J372" s="225">
        <f>ROUND(I372*H372,2)</f>
        <v>0</v>
      </c>
      <c r="K372" s="221" t="s">
        <v>1</v>
      </c>
      <c r="L372" s="45"/>
      <c r="M372" s="226" t="s">
        <v>1</v>
      </c>
      <c r="N372" s="227" t="s">
        <v>38</v>
      </c>
      <c r="O372" s="92"/>
      <c r="P372" s="228">
        <f>O372*H372</f>
        <v>0</v>
      </c>
      <c r="Q372" s="228">
        <v>0</v>
      </c>
      <c r="R372" s="228">
        <f>Q372*H372</f>
        <v>0</v>
      </c>
      <c r="S372" s="228">
        <v>0</v>
      </c>
      <c r="T372" s="229">
        <f>S372*H372</f>
        <v>0</v>
      </c>
      <c r="U372" s="39"/>
      <c r="V372" s="39"/>
      <c r="W372" s="39"/>
      <c r="X372" s="39"/>
      <c r="Y372" s="39"/>
      <c r="Z372" s="39"/>
      <c r="AA372" s="39"/>
      <c r="AB372" s="39"/>
      <c r="AC372" s="39"/>
      <c r="AD372" s="39"/>
      <c r="AE372" s="39"/>
      <c r="AR372" s="230" t="s">
        <v>132</v>
      </c>
      <c r="AT372" s="230" t="s">
        <v>127</v>
      </c>
      <c r="AU372" s="230" t="s">
        <v>83</v>
      </c>
      <c r="AY372" s="18" t="s">
        <v>125</v>
      </c>
      <c r="BE372" s="231">
        <f>IF(N372="základní",J372,0)</f>
        <v>0</v>
      </c>
      <c r="BF372" s="231">
        <f>IF(N372="snížená",J372,0)</f>
        <v>0</v>
      </c>
      <c r="BG372" s="231">
        <f>IF(N372="zákl. přenesená",J372,0)</f>
        <v>0</v>
      </c>
      <c r="BH372" s="231">
        <f>IF(N372="sníž. přenesená",J372,0)</f>
        <v>0</v>
      </c>
      <c r="BI372" s="231">
        <f>IF(N372="nulová",J372,0)</f>
        <v>0</v>
      </c>
      <c r="BJ372" s="18" t="s">
        <v>81</v>
      </c>
      <c r="BK372" s="231">
        <f>ROUND(I372*H372,2)</f>
        <v>0</v>
      </c>
      <c r="BL372" s="18" t="s">
        <v>132</v>
      </c>
      <c r="BM372" s="230" t="s">
        <v>1093</v>
      </c>
    </row>
    <row r="373" spans="1:51" s="13" customFormat="1" ht="12">
      <c r="A373" s="13"/>
      <c r="B373" s="232"/>
      <c r="C373" s="233"/>
      <c r="D373" s="234" t="s">
        <v>134</v>
      </c>
      <c r="E373" s="235" t="s">
        <v>1</v>
      </c>
      <c r="F373" s="236" t="s">
        <v>889</v>
      </c>
      <c r="G373" s="233"/>
      <c r="H373" s="235" t="s">
        <v>1</v>
      </c>
      <c r="I373" s="237"/>
      <c r="J373" s="233"/>
      <c r="K373" s="233"/>
      <c r="L373" s="238"/>
      <c r="M373" s="239"/>
      <c r="N373" s="240"/>
      <c r="O373" s="240"/>
      <c r="P373" s="240"/>
      <c r="Q373" s="240"/>
      <c r="R373" s="240"/>
      <c r="S373" s="240"/>
      <c r="T373" s="241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2" t="s">
        <v>134</v>
      </c>
      <c r="AU373" s="242" t="s">
        <v>83</v>
      </c>
      <c r="AV373" s="13" t="s">
        <v>81</v>
      </c>
      <c r="AW373" s="13" t="s">
        <v>30</v>
      </c>
      <c r="AX373" s="13" t="s">
        <v>73</v>
      </c>
      <c r="AY373" s="242" t="s">
        <v>125</v>
      </c>
    </row>
    <row r="374" spans="1:51" s="14" customFormat="1" ht="12">
      <c r="A374" s="14"/>
      <c r="B374" s="243"/>
      <c r="C374" s="244"/>
      <c r="D374" s="234" t="s">
        <v>134</v>
      </c>
      <c r="E374" s="245" t="s">
        <v>1</v>
      </c>
      <c r="F374" s="246" t="s">
        <v>1094</v>
      </c>
      <c r="G374" s="244"/>
      <c r="H374" s="247">
        <v>3.4</v>
      </c>
      <c r="I374" s="248"/>
      <c r="J374" s="244"/>
      <c r="K374" s="244"/>
      <c r="L374" s="249"/>
      <c r="M374" s="250"/>
      <c r="N374" s="251"/>
      <c r="O374" s="251"/>
      <c r="P374" s="251"/>
      <c r="Q374" s="251"/>
      <c r="R374" s="251"/>
      <c r="S374" s="251"/>
      <c r="T374" s="252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3" t="s">
        <v>134</v>
      </c>
      <c r="AU374" s="253" t="s">
        <v>83</v>
      </c>
      <c r="AV374" s="14" t="s">
        <v>83</v>
      </c>
      <c r="AW374" s="14" t="s">
        <v>30</v>
      </c>
      <c r="AX374" s="14" t="s">
        <v>81</v>
      </c>
      <c r="AY374" s="253" t="s">
        <v>125</v>
      </c>
    </row>
    <row r="375" spans="1:65" s="2" customFormat="1" ht="14.4" customHeight="1">
      <c r="A375" s="39"/>
      <c r="B375" s="40"/>
      <c r="C375" s="219" t="s">
        <v>592</v>
      </c>
      <c r="D375" s="219" t="s">
        <v>127</v>
      </c>
      <c r="E375" s="220" t="s">
        <v>772</v>
      </c>
      <c r="F375" s="221" t="s">
        <v>1095</v>
      </c>
      <c r="G375" s="222" t="s">
        <v>511</v>
      </c>
      <c r="H375" s="223">
        <v>4</v>
      </c>
      <c r="I375" s="224"/>
      <c r="J375" s="225">
        <f>ROUND(I375*H375,2)</f>
        <v>0</v>
      </c>
      <c r="K375" s="221" t="s">
        <v>1</v>
      </c>
      <c r="L375" s="45"/>
      <c r="M375" s="226" t="s">
        <v>1</v>
      </c>
      <c r="N375" s="227" t="s">
        <v>38</v>
      </c>
      <c r="O375" s="92"/>
      <c r="P375" s="228">
        <f>O375*H375</f>
        <v>0</v>
      </c>
      <c r="Q375" s="228">
        <v>0</v>
      </c>
      <c r="R375" s="228">
        <f>Q375*H375</f>
        <v>0</v>
      </c>
      <c r="S375" s="228">
        <v>0</v>
      </c>
      <c r="T375" s="229">
        <f>S375*H375</f>
        <v>0</v>
      </c>
      <c r="U375" s="39"/>
      <c r="V375" s="39"/>
      <c r="W375" s="39"/>
      <c r="X375" s="39"/>
      <c r="Y375" s="39"/>
      <c r="Z375" s="39"/>
      <c r="AA375" s="39"/>
      <c r="AB375" s="39"/>
      <c r="AC375" s="39"/>
      <c r="AD375" s="39"/>
      <c r="AE375" s="39"/>
      <c r="AR375" s="230" t="s">
        <v>132</v>
      </c>
      <c r="AT375" s="230" t="s">
        <v>127</v>
      </c>
      <c r="AU375" s="230" t="s">
        <v>83</v>
      </c>
      <c r="AY375" s="18" t="s">
        <v>125</v>
      </c>
      <c r="BE375" s="231">
        <f>IF(N375="základní",J375,0)</f>
        <v>0</v>
      </c>
      <c r="BF375" s="231">
        <f>IF(N375="snížená",J375,0)</f>
        <v>0</v>
      </c>
      <c r="BG375" s="231">
        <f>IF(N375="zákl. přenesená",J375,0)</f>
        <v>0</v>
      </c>
      <c r="BH375" s="231">
        <f>IF(N375="sníž. přenesená",J375,0)</f>
        <v>0</v>
      </c>
      <c r="BI375" s="231">
        <f>IF(N375="nulová",J375,0)</f>
        <v>0</v>
      </c>
      <c r="BJ375" s="18" t="s">
        <v>81</v>
      </c>
      <c r="BK375" s="231">
        <f>ROUND(I375*H375,2)</f>
        <v>0</v>
      </c>
      <c r="BL375" s="18" t="s">
        <v>132</v>
      </c>
      <c r="BM375" s="230" t="s">
        <v>1096</v>
      </c>
    </row>
    <row r="376" spans="1:51" s="13" customFormat="1" ht="12">
      <c r="A376" s="13"/>
      <c r="B376" s="232"/>
      <c r="C376" s="233"/>
      <c r="D376" s="234" t="s">
        <v>134</v>
      </c>
      <c r="E376" s="235" t="s">
        <v>1</v>
      </c>
      <c r="F376" s="236" t="s">
        <v>889</v>
      </c>
      <c r="G376" s="233"/>
      <c r="H376" s="235" t="s">
        <v>1</v>
      </c>
      <c r="I376" s="237"/>
      <c r="J376" s="233"/>
      <c r="K376" s="233"/>
      <c r="L376" s="238"/>
      <c r="M376" s="239"/>
      <c r="N376" s="240"/>
      <c r="O376" s="240"/>
      <c r="P376" s="240"/>
      <c r="Q376" s="240"/>
      <c r="R376" s="240"/>
      <c r="S376" s="240"/>
      <c r="T376" s="241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42" t="s">
        <v>134</v>
      </c>
      <c r="AU376" s="242" t="s">
        <v>83</v>
      </c>
      <c r="AV376" s="13" t="s">
        <v>81</v>
      </c>
      <c r="AW376" s="13" t="s">
        <v>30</v>
      </c>
      <c r="AX376" s="13" t="s">
        <v>73</v>
      </c>
      <c r="AY376" s="242" t="s">
        <v>125</v>
      </c>
    </row>
    <row r="377" spans="1:51" s="14" customFormat="1" ht="12">
      <c r="A377" s="14"/>
      <c r="B377" s="243"/>
      <c r="C377" s="244"/>
      <c r="D377" s="234" t="s">
        <v>134</v>
      </c>
      <c r="E377" s="245" t="s">
        <v>1</v>
      </c>
      <c r="F377" s="246" t="s">
        <v>1097</v>
      </c>
      <c r="G377" s="244"/>
      <c r="H377" s="247">
        <v>4</v>
      </c>
      <c r="I377" s="248"/>
      <c r="J377" s="244"/>
      <c r="K377" s="244"/>
      <c r="L377" s="249"/>
      <c r="M377" s="250"/>
      <c r="N377" s="251"/>
      <c r="O377" s="251"/>
      <c r="P377" s="251"/>
      <c r="Q377" s="251"/>
      <c r="R377" s="251"/>
      <c r="S377" s="251"/>
      <c r="T377" s="252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3" t="s">
        <v>134</v>
      </c>
      <c r="AU377" s="253" t="s">
        <v>83</v>
      </c>
      <c r="AV377" s="14" t="s">
        <v>83</v>
      </c>
      <c r="AW377" s="14" t="s">
        <v>30</v>
      </c>
      <c r="AX377" s="14" t="s">
        <v>81</v>
      </c>
      <c r="AY377" s="253" t="s">
        <v>125</v>
      </c>
    </row>
    <row r="378" spans="1:65" s="2" customFormat="1" ht="14.4" customHeight="1">
      <c r="A378" s="39"/>
      <c r="B378" s="40"/>
      <c r="C378" s="219" t="s">
        <v>598</v>
      </c>
      <c r="D378" s="219" t="s">
        <v>127</v>
      </c>
      <c r="E378" s="220" t="s">
        <v>1098</v>
      </c>
      <c r="F378" s="221" t="s">
        <v>1099</v>
      </c>
      <c r="G378" s="222" t="s">
        <v>511</v>
      </c>
      <c r="H378" s="223">
        <v>2</v>
      </c>
      <c r="I378" s="224"/>
      <c r="J378" s="225">
        <f>ROUND(I378*H378,2)</f>
        <v>0</v>
      </c>
      <c r="K378" s="221" t="s">
        <v>1</v>
      </c>
      <c r="L378" s="45"/>
      <c r="M378" s="226" t="s">
        <v>1</v>
      </c>
      <c r="N378" s="227" t="s">
        <v>38</v>
      </c>
      <c r="O378" s="92"/>
      <c r="P378" s="228">
        <f>O378*H378</f>
        <v>0</v>
      </c>
      <c r="Q378" s="228">
        <v>0</v>
      </c>
      <c r="R378" s="228">
        <f>Q378*H378</f>
        <v>0</v>
      </c>
      <c r="S378" s="228">
        <v>0</v>
      </c>
      <c r="T378" s="229">
        <f>S378*H378</f>
        <v>0</v>
      </c>
      <c r="U378" s="39"/>
      <c r="V378" s="39"/>
      <c r="W378" s="39"/>
      <c r="X378" s="39"/>
      <c r="Y378" s="39"/>
      <c r="Z378" s="39"/>
      <c r="AA378" s="39"/>
      <c r="AB378" s="39"/>
      <c r="AC378" s="39"/>
      <c r="AD378" s="39"/>
      <c r="AE378" s="39"/>
      <c r="AR378" s="230" t="s">
        <v>132</v>
      </c>
      <c r="AT378" s="230" t="s">
        <v>127</v>
      </c>
      <c r="AU378" s="230" t="s">
        <v>83</v>
      </c>
      <c r="AY378" s="18" t="s">
        <v>125</v>
      </c>
      <c r="BE378" s="231">
        <f>IF(N378="základní",J378,0)</f>
        <v>0</v>
      </c>
      <c r="BF378" s="231">
        <f>IF(N378="snížená",J378,0)</f>
        <v>0</v>
      </c>
      <c r="BG378" s="231">
        <f>IF(N378="zákl. přenesená",J378,0)</f>
        <v>0</v>
      </c>
      <c r="BH378" s="231">
        <f>IF(N378="sníž. přenesená",J378,0)</f>
        <v>0</v>
      </c>
      <c r="BI378" s="231">
        <f>IF(N378="nulová",J378,0)</f>
        <v>0</v>
      </c>
      <c r="BJ378" s="18" t="s">
        <v>81</v>
      </c>
      <c r="BK378" s="231">
        <f>ROUND(I378*H378,2)</f>
        <v>0</v>
      </c>
      <c r="BL378" s="18" t="s">
        <v>132</v>
      </c>
      <c r="BM378" s="230" t="s">
        <v>1100</v>
      </c>
    </row>
    <row r="379" spans="1:51" s="13" customFormat="1" ht="12">
      <c r="A379" s="13"/>
      <c r="B379" s="232"/>
      <c r="C379" s="233"/>
      <c r="D379" s="234" t="s">
        <v>134</v>
      </c>
      <c r="E379" s="235" t="s">
        <v>1</v>
      </c>
      <c r="F379" s="236" t="s">
        <v>889</v>
      </c>
      <c r="G379" s="233"/>
      <c r="H379" s="235" t="s">
        <v>1</v>
      </c>
      <c r="I379" s="237"/>
      <c r="J379" s="233"/>
      <c r="K379" s="233"/>
      <c r="L379" s="238"/>
      <c r="M379" s="239"/>
      <c r="N379" s="240"/>
      <c r="O379" s="240"/>
      <c r="P379" s="240"/>
      <c r="Q379" s="240"/>
      <c r="R379" s="240"/>
      <c r="S379" s="240"/>
      <c r="T379" s="241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42" t="s">
        <v>134</v>
      </c>
      <c r="AU379" s="242" t="s">
        <v>83</v>
      </c>
      <c r="AV379" s="13" t="s">
        <v>81</v>
      </c>
      <c r="AW379" s="13" t="s">
        <v>30</v>
      </c>
      <c r="AX379" s="13" t="s">
        <v>73</v>
      </c>
      <c r="AY379" s="242" t="s">
        <v>125</v>
      </c>
    </row>
    <row r="380" spans="1:51" s="13" customFormat="1" ht="12">
      <c r="A380" s="13"/>
      <c r="B380" s="232"/>
      <c r="C380" s="233"/>
      <c r="D380" s="234" t="s">
        <v>134</v>
      </c>
      <c r="E380" s="235" t="s">
        <v>1</v>
      </c>
      <c r="F380" s="236" t="s">
        <v>1101</v>
      </c>
      <c r="G380" s="233"/>
      <c r="H380" s="235" t="s">
        <v>1</v>
      </c>
      <c r="I380" s="237"/>
      <c r="J380" s="233"/>
      <c r="K380" s="233"/>
      <c r="L380" s="238"/>
      <c r="M380" s="239"/>
      <c r="N380" s="240"/>
      <c r="O380" s="240"/>
      <c r="P380" s="240"/>
      <c r="Q380" s="240"/>
      <c r="R380" s="240"/>
      <c r="S380" s="240"/>
      <c r="T380" s="241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T380" s="242" t="s">
        <v>134</v>
      </c>
      <c r="AU380" s="242" t="s">
        <v>83</v>
      </c>
      <c r="AV380" s="13" t="s">
        <v>81</v>
      </c>
      <c r="AW380" s="13" t="s">
        <v>30</v>
      </c>
      <c r="AX380" s="13" t="s">
        <v>73</v>
      </c>
      <c r="AY380" s="242" t="s">
        <v>125</v>
      </c>
    </row>
    <row r="381" spans="1:51" s="13" customFormat="1" ht="12">
      <c r="A381" s="13"/>
      <c r="B381" s="232"/>
      <c r="C381" s="233"/>
      <c r="D381" s="234" t="s">
        <v>134</v>
      </c>
      <c r="E381" s="235" t="s">
        <v>1</v>
      </c>
      <c r="F381" s="236" t="s">
        <v>1088</v>
      </c>
      <c r="G381" s="233"/>
      <c r="H381" s="235" t="s">
        <v>1</v>
      </c>
      <c r="I381" s="237"/>
      <c r="J381" s="233"/>
      <c r="K381" s="233"/>
      <c r="L381" s="238"/>
      <c r="M381" s="239"/>
      <c r="N381" s="240"/>
      <c r="O381" s="240"/>
      <c r="P381" s="240"/>
      <c r="Q381" s="240"/>
      <c r="R381" s="240"/>
      <c r="S381" s="240"/>
      <c r="T381" s="241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T381" s="242" t="s">
        <v>134</v>
      </c>
      <c r="AU381" s="242" t="s">
        <v>83</v>
      </c>
      <c r="AV381" s="13" t="s">
        <v>81</v>
      </c>
      <c r="AW381" s="13" t="s">
        <v>30</v>
      </c>
      <c r="AX381" s="13" t="s">
        <v>73</v>
      </c>
      <c r="AY381" s="242" t="s">
        <v>125</v>
      </c>
    </row>
    <row r="382" spans="1:51" s="14" customFormat="1" ht="12">
      <c r="A382" s="14"/>
      <c r="B382" s="243"/>
      <c r="C382" s="244"/>
      <c r="D382" s="234" t="s">
        <v>134</v>
      </c>
      <c r="E382" s="245" t="s">
        <v>1</v>
      </c>
      <c r="F382" s="246" t="s">
        <v>83</v>
      </c>
      <c r="G382" s="244"/>
      <c r="H382" s="247">
        <v>2</v>
      </c>
      <c r="I382" s="248"/>
      <c r="J382" s="244"/>
      <c r="K382" s="244"/>
      <c r="L382" s="249"/>
      <c r="M382" s="250"/>
      <c r="N382" s="251"/>
      <c r="O382" s="251"/>
      <c r="P382" s="251"/>
      <c r="Q382" s="251"/>
      <c r="R382" s="251"/>
      <c r="S382" s="251"/>
      <c r="T382" s="252"/>
      <c r="U382" s="14"/>
      <c r="V382" s="14"/>
      <c r="W382" s="14"/>
      <c r="X382" s="14"/>
      <c r="Y382" s="14"/>
      <c r="Z382" s="14"/>
      <c r="AA382" s="14"/>
      <c r="AB382" s="14"/>
      <c r="AC382" s="14"/>
      <c r="AD382" s="14"/>
      <c r="AE382" s="14"/>
      <c r="AT382" s="253" t="s">
        <v>134</v>
      </c>
      <c r="AU382" s="253" t="s">
        <v>83</v>
      </c>
      <c r="AV382" s="14" t="s">
        <v>83</v>
      </c>
      <c r="AW382" s="14" t="s">
        <v>30</v>
      </c>
      <c r="AX382" s="14" t="s">
        <v>81</v>
      </c>
      <c r="AY382" s="253" t="s">
        <v>125</v>
      </c>
    </row>
    <row r="383" spans="1:65" s="2" customFormat="1" ht="37.8" customHeight="1">
      <c r="A383" s="39"/>
      <c r="B383" s="40"/>
      <c r="C383" s="219" t="s">
        <v>605</v>
      </c>
      <c r="D383" s="219" t="s">
        <v>127</v>
      </c>
      <c r="E383" s="220" t="s">
        <v>1102</v>
      </c>
      <c r="F383" s="221" t="s">
        <v>1103</v>
      </c>
      <c r="G383" s="222" t="s">
        <v>511</v>
      </c>
      <c r="H383" s="223">
        <v>1</v>
      </c>
      <c r="I383" s="224"/>
      <c r="J383" s="225">
        <f>ROUND(I383*H383,2)</f>
        <v>0</v>
      </c>
      <c r="K383" s="221" t="s">
        <v>699</v>
      </c>
      <c r="L383" s="45"/>
      <c r="M383" s="226" t="s">
        <v>1</v>
      </c>
      <c r="N383" s="227" t="s">
        <v>38</v>
      </c>
      <c r="O383" s="92"/>
      <c r="P383" s="228">
        <f>O383*H383</f>
        <v>0</v>
      </c>
      <c r="Q383" s="228">
        <v>0.00086</v>
      </c>
      <c r="R383" s="228">
        <f>Q383*H383</f>
        <v>0.00086</v>
      </c>
      <c r="S383" s="228">
        <v>0</v>
      </c>
      <c r="T383" s="229">
        <f>S383*H383</f>
        <v>0</v>
      </c>
      <c r="U383" s="39"/>
      <c r="V383" s="39"/>
      <c r="W383" s="39"/>
      <c r="X383" s="39"/>
      <c r="Y383" s="39"/>
      <c r="Z383" s="39"/>
      <c r="AA383" s="39"/>
      <c r="AB383" s="39"/>
      <c r="AC383" s="39"/>
      <c r="AD383" s="39"/>
      <c r="AE383" s="39"/>
      <c r="AR383" s="230" t="s">
        <v>132</v>
      </c>
      <c r="AT383" s="230" t="s">
        <v>127</v>
      </c>
      <c r="AU383" s="230" t="s">
        <v>83</v>
      </c>
      <c r="AY383" s="18" t="s">
        <v>125</v>
      </c>
      <c r="BE383" s="231">
        <f>IF(N383="základní",J383,0)</f>
        <v>0</v>
      </c>
      <c r="BF383" s="231">
        <f>IF(N383="snížená",J383,0)</f>
        <v>0</v>
      </c>
      <c r="BG383" s="231">
        <f>IF(N383="zákl. přenesená",J383,0)</f>
        <v>0</v>
      </c>
      <c r="BH383" s="231">
        <f>IF(N383="sníž. přenesená",J383,0)</f>
        <v>0</v>
      </c>
      <c r="BI383" s="231">
        <f>IF(N383="nulová",J383,0)</f>
        <v>0</v>
      </c>
      <c r="BJ383" s="18" t="s">
        <v>81</v>
      </c>
      <c r="BK383" s="231">
        <f>ROUND(I383*H383,2)</f>
        <v>0</v>
      </c>
      <c r="BL383" s="18" t="s">
        <v>132</v>
      </c>
      <c r="BM383" s="230" t="s">
        <v>1104</v>
      </c>
    </row>
    <row r="384" spans="1:65" s="2" customFormat="1" ht="24.15" customHeight="1">
      <c r="A384" s="39"/>
      <c r="B384" s="40"/>
      <c r="C384" s="269" t="s">
        <v>612</v>
      </c>
      <c r="D384" s="269" t="s">
        <v>490</v>
      </c>
      <c r="E384" s="270" t="s">
        <v>1105</v>
      </c>
      <c r="F384" s="271" t="s">
        <v>1106</v>
      </c>
      <c r="G384" s="272" t="s">
        <v>511</v>
      </c>
      <c r="H384" s="273">
        <v>1</v>
      </c>
      <c r="I384" s="274"/>
      <c r="J384" s="275">
        <f>ROUND(I384*H384,2)</f>
        <v>0</v>
      </c>
      <c r="K384" s="271" t="s">
        <v>1</v>
      </c>
      <c r="L384" s="276"/>
      <c r="M384" s="277" t="s">
        <v>1</v>
      </c>
      <c r="N384" s="278" t="s">
        <v>38</v>
      </c>
      <c r="O384" s="92"/>
      <c r="P384" s="228">
        <f>O384*H384</f>
        <v>0</v>
      </c>
      <c r="Q384" s="228">
        <v>0.04</v>
      </c>
      <c r="R384" s="228">
        <f>Q384*H384</f>
        <v>0.04</v>
      </c>
      <c r="S384" s="228">
        <v>0</v>
      </c>
      <c r="T384" s="229">
        <f>S384*H384</f>
        <v>0</v>
      </c>
      <c r="U384" s="39"/>
      <c r="V384" s="39"/>
      <c r="W384" s="39"/>
      <c r="X384" s="39"/>
      <c r="Y384" s="39"/>
      <c r="Z384" s="39"/>
      <c r="AA384" s="39"/>
      <c r="AB384" s="39"/>
      <c r="AC384" s="39"/>
      <c r="AD384" s="39"/>
      <c r="AE384" s="39"/>
      <c r="AR384" s="230" t="s">
        <v>175</v>
      </c>
      <c r="AT384" s="230" t="s">
        <v>490</v>
      </c>
      <c r="AU384" s="230" t="s">
        <v>83</v>
      </c>
      <c r="AY384" s="18" t="s">
        <v>125</v>
      </c>
      <c r="BE384" s="231">
        <f>IF(N384="základní",J384,0)</f>
        <v>0</v>
      </c>
      <c r="BF384" s="231">
        <f>IF(N384="snížená",J384,0)</f>
        <v>0</v>
      </c>
      <c r="BG384" s="231">
        <f>IF(N384="zákl. přenesená",J384,0)</f>
        <v>0</v>
      </c>
      <c r="BH384" s="231">
        <f>IF(N384="sníž. přenesená",J384,0)</f>
        <v>0</v>
      </c>
      <c r="BI384" s="231">
        <f>IF(N384="nulová",J384,0)</f>
        <v>0</v>
      </c>
      <c r="BJ384" s="18" t="s">
        <v>81</v>
      </c>
      <c r="BK384" s="231">
        <f>ROUND(I384*H384,2)</f>
        <v>0</v>
      </c>
      <c r="BL384" s="18" t="s">
        <v>132</v>
      </c>
      <c r="BM384" s="230" t="s">
        <v>1107</v>
      </c>
    </row>
    <row r="385" spans="1:51" s="13" customFormat="1" ht="12">
      <c r="A385" s="13"/>
      <c r="B385" s="232"/>
      <c r="C385" s="233"/>
      <c r="D385" s="234" t="s">
        <v>134</v>
      </c>
      <c r="E385" s="235" t="s">
        <v>1</v>
      </c>
      <c r="F385" s="236" t="s">
        <v>889</v>
      </c>
      <c r="G385" s="233"/>
      <c r="H385" s="235" t="s">
        <v>1</v>
      </c>
      <c r="I385" s="237"/>
      <c r="J385" s="233"/>
      <c r="K385" s="233"/>
      <c r="L385" s="238"/>
      <c r="M385" s="239"/>
      <c r="N385" s="240"/>
      <c r="O385" s="240"/>
      <c r="P385" s="240"/>
      <c r="Q385" s="240"/>
      <c r="R385" s="240"/>
      <c r="S385" s="240"/>
      <c r="T385" s="241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T385" s="242" t="s">
        <v>134</v>
      </c>
      <c r="AU385" s="242" t="s">
        <v>83</v>
      </c>
      <c r="AV385" s="13" t="s">
        <v>81</v>
      </c>
      <c r="AW385" s="13" t="s">
        <v>30</v>
      </c>
      <c r="AX385" s="13" t="s">
        <v>73</v>
      </c>
      <c r="AY385" s="242" t="s">
        <v>125</v>
      </c>
    </row>
    <row r="386" spans="1:51" s="14" customFormat="1" ht="12">
      <c r="A386" s="14"/>
      <c r="B386" s="243"/>
      <c r="C386" s="244"/>
      <c r="D386" s="234" t="s">
        <v>134</v>
      </c>
      <c r="E386" s="245" t="s">
        <v>1</v>
      </c>
      <c r="F386" s="246" t="s">
        <v>81</v>
      </c>
      <c r="G386" s="244"/>
      <c r="H386" s="247">
        <v>1</v>
      </c>
      <c r="I386" s="248"/>
      <c r="J386" s="244"/>
      <c r="K386" s="244"/>
      <c r="L386" s="249"/>
      <c r="M386" s="250"/>
      <c r="N386" s="251"/>
      <c r="O386" s="251"/>
      <c r="P386" s="251"/>
      <c r="Q386" s="251"/>
      <c r="R386" s="251"/>
      <c r="S386" s="251"/>
      <c r="T386" s="252"/>
      <c r="U386" s="14"/>
      <c r="V386" s="14"/>
      <c r="W386" s="14"/>
      <c r="X386" s="14"/>
      <c r="Y386" s="14"/>
      <c r="Z386" s="14"/>
      <c r="AA386" s="14"/>
      <c r="AB386" s="14"/>
      <c r="AC386" s="14"/>
      <c r="AD386" s="14"/>
      <c r="AE386" s="14"/>
      <c r="AT386" s="253" t="s">
        <v>134</v>
      </c>
      <c r="AU386" s="253" t="s">
        <v>83</v>
      </c>
      <c r="AV386" s="14" t="s">
        <v>83</v>
      </c>
      <c r="AW386" s="14" t="s">
        <v>30</v>
      </c>
      <c r="AX386" s="14" t="s">
        <v>81</v>
      </c>
      <c r="AY386" s="253" t="s">
        <v>125</v>
      </c>
    </row>
    <row r="387" spans="1:65" s="2" customFormat="1" ht="24.15" customHeight="1">
      <c r="A387" s="39"/>
      <c r="B387" s="40"/>
      <c r="C387" s="219" t="s">
        <v>621</v>
      </c>
      <c r="D387" s="219" t="s">
        <v>127</v>
      </c>
      <c r="E387" s="220" t="s">
        <v>1108</v>
      </c>
      <c r="F387" s="221" t="s">
        <v>1109</v>
      </c>
      <c r="G387" s="222" t="s">
        <v>511</v>
      </c>
      <c r="H387" s="223">
        <v>16</v>
      </c>
      <c r="I387" s="224"/>
      <c r="J387" s="225">
        <f>ROUND(I387*H387,2)</f>
        <v>0</v>
      </c>
      <c r="K387" s="221" t="s">
        <v>1</v>
      </c>
      <c r="L387" s="45"/>
      <c r="M387" s="226" t="s">
        <v>1</v>
      </c>
      <c r="N387" s="227" t="s">
        <v>38</v>
      </c>
      <c r="O387" s="92"/>
      <c r="P387" s="228">
        <f>O387*H387</f>
        <v>0</v>
      </c>
      <c r="Q387" s="228">
        <v>0</v>
      </c>
      <c r="R387" s="228">
        <f>Q387*H387</f>
        <v>0</v>
      </c>
      <c r="S387" s="228">
        <v>0</v>
      </c>
      <c r="T387" s="229">
        <f>S387*H387</f>
        <v>0</v>
      </c>
      <c r="U387" s="39"/>
      <c r="V387" s="39"/>
      <c r="W387" s="39"/>
      <c r="X387" s="39"/>
      <c r="Y387" s="39"/>
      <c r="Z387" s="39"/>
      <c r="AA387" s="39"/>
      <c r="AB387" s="39"/>
      <c r="AC387" s="39"/>
      <c r="AD387" s="39"/>
      <c r="AE387" s="39"/>
      <c r="AR387" s="230" t="s">
        <v>132</v>
      </c>
      <c r="AT387" s="230" t="s">
        <v>127</v>
      </c>
      <c r="AU387" s="230" t="s">
        <v>83</v>
      </c>
      <c r="AY387" s="18" t="s">
        <v>125</v>
      </c>
      <c r="BE387" s="231">
        <f>IF(N387="základní",J387,0)</f>
        <v>0</v>
      </c>
      <c r="BF387" s="231">
        <f>IF(N387="snížená",J387,0)</f>
        <v>0</v>
      </c>
      <c r="BG387" s="231">
        <f>IF(N387="zákl. přenesená",J387,0)</f>
        <v>0</v>
      </c>
      <c r="BH387" s="231">
        <f>IF(N387="sníž. přenesená",J387,0)</f>
        <v>0</v>
      </c>
      <c r="BI387" s="231">
        <f>IF(N387="nulová",J387,0)</f>
        <v>0</v>
      </c>
      <c r="BJ387" s="18" t="s">
        <v>81</v>
      </c>
      <c r="BK387" s="231">
        <f>ROUND(I387*H387,2)</f>
        <v>0</v>
      </c>
      <c r="BL387" s="18" t="s">
        <v>132</v>
      </c>
      <c r="BM387" s="230" t="s">
        <v>1110</v>
      </c>
    </row>
    <row r="388" spans="1:51" s="14" customFormat="1" ht="12">
      <c r="A388" s="14"/>
      <c r="B388" s="243"/>
      <c r="C388" s="244"/>
      <c r="D388" s="234" t="s">
        <v>134</v>
      </c>
      <c r="E388" s="245" t="s">
        <v>1</v>
      </c>
      <c r="F388" s="246" t="s">
        <v>1111</v>
      </c>
      <c r="G388" s="244"/>
      <c r="H388" s="247">
        <v>16</v>
      </c>
      <c r="I388" s="248"/>
      <c r="J388" s="244"/>
      <c r="K388" s="244"/>
      <c r="L388" s="249"/>
      <c r="M388" s="250"/>
      <c r="N388" s="251"/>
      <c r="O388" s="251"/>
      <c r="P388" s="251"/>
      <c r="Q388" s="251"/>
      <c r="R388" s="251"/>
      <c r="S388" s="251"/>
      <c r="T388" s="252"/>
      <c r="U388" s="14"/>
      <c r="V388" s="14"/>
      <c r="W388" s="14"/>
      <c r="X388" s="14"/>
      <c r="Y388" s="14"/>
      <c r="Z388" s="14"/>
      <c r="AA388" s="14"/>
      <c r="AB388" s="14"/>
      <c r="AC388" s="14"/>
      <c r="AD388" s="14"/>
      <c r="AE388" s="14"/>
      <c r="AT388" s="253" t="s">
        <v>134</v>
      </c>
      <c r="AU388" s="253" t="s">
        <v>83</v>
      </c>
      <c r="AV388" s="14" t="s">
        <v>83</v>
      </c>
      <c r="AW388" s="14" t="s">
        <v>30</v>
      </c>
      <c r="AX388" s="14" t="s">
        <v>81</v>
      </c>
      <c r="AY388" s="253" t="s">
        <v>125</v>
      </c>
    </row>
    <row r="389" spans="1:65" s="2" customFormat="1" ht="24.15" customHeight="1">
      <c r="A389" s="39"/>
      <c r="B389" s="40"/>
      <c r="C389" s="219" t="s">
        <v>627</v>
      </c>
      <c r="D389" s="219" t="s">
        <v>127</v>
      </c>
      <c r="E389" s="220" t="s">
        <v>1112</v>
      </c>
      <c r="F389" s="221" t="s">
        <v>1113</v>
      </c>
      <c r="G389" s="222" t="s">
        <v>511</v>
      </c>
      <c r="H389" s="223">
        <v>16</v>
      </c>
      <c r="I389" s="224"/>
      <c r="J389" s="225">
        <f>ROUND(I389*H389,2)</f>
        <v>0</v>
      </c>
      <c r="K389" s="221" t="s">
        <v>1</v>
      </c>
      <c r="L389" s="45"/>
      <c r="M389" s="226" t="s">
        <v>1</v>
      </c>
      <c r="N389" s="227" t="s">
        <v>38</v>
      </c>
      <c r="O389" s="92"/>
      <c r="P389" s="228">
        <f>O389*H389</f>
        <v>0</v>
      </c>
      <c r="Q389" s="228">
        <v>0</v>
      </c>
      <c r="R389" s="228">
        <f>Q389*H389</f>
        <v>0</v>
      </c>
      <c r="S389" s="228">
        <v>0</v>
      </c>
      <c r="T389" s="229">
        <f>S389*H389</f>
        <v>0</v>
      </c>
      <c r="U389" s="39"/>
      <c r="V389" s="39"/>
      <c r="W389" s="39"/>
      <c r="X389" s="39"/>
      <c r="Y389" s="39"/>
      <c r="Z389" s="39"/>
      <c r="AA389" s="39"/>
      <c r="AB389" s="39"/>
      <c r="AC389" s="39"/>
      <c r="AD389" s="39"/>
      <c r="AE389" s="39"/>
      <c r="AR389" s="230" t="s">
        <v>132</v>
      </c>
      <c r="AT389" s="230" t="s">
        <v>127</v>
      </c>
      <c r="AU389" s="230" t="s">
        <v>83</v>
      </c>
      <c r="AY389" s="18" t="s">
        <v>125</v>
      </c>
      <c r="BE389" s="231">
        <f>IF(N389="základní",J389,0)</f>
        <v>0</v>
      </c>
      <c r="BF389" s="231">
        <f>IF(N389="snížená",J389,0)</f>
        <v>0</v>
      </c>
      <c r="BG389" s="231">
        <f>IF(N389="zákl. přenesená",J389,0)</f>
        <v>0</v>
      </c>
      <c r="BH389" s="231">
        <f>IF(N389="sníž. přenesená",J389,0)</f>
        <v>0</v>
      </c>
      <c r="BI389" s="231">
        <f>IF(N389="nulová",J389,0)</f>
        <v>0</v>
      </c>
      <c r="BJ389" s="18" t="s">
        <v>81</v>
      </c>
      <c r="BK389" s="231">
        <f>ROUND(I389*H389,2)</f>
        <v>0</v>
      </c>
      <c r="BL389" s="18" t="s">
        <v>132</v>
      </c>
      <c r="BM389" s="230" t="s">
        <v>1114</v>
      </c>
    </row>
    <row r="390" spans="1:51" s="14" customFormat="1" ht="12">
      <c r="A390" s="14"/>
      <c r="B390" s="243"/>
      <c r="C390" s="244"/>
      <c r="D390" s="234" t="s">
        <v>134</v>
      </c>
      <c r="E390" s="245" t="s">
        <v>1</v>
      </c>
      <c r="F390" s="246" t="s">
        <v>1111</v>
      </c>
      <c r="G390" s="244"/>
      <c r="H390" s="247">
        <v>16</v>
      </c>
      <c r="I390" s="248"/>
      <c r="J390" s="244"/>
      <c r="K390" s="244"/>
      <c r="L390" s="249"/>
      <c r="M390" s="250"/>
      <c r="N390" s="251"/>
      <c r="O390" s="251"/>
      <c r="P390" s="251"/>
      <c r="Q390" s="251"/>
      <c r="R390" s="251"/>
      <c r="S390" s="251"/>
      <c r="T390" s="252"/>
      <c r="U390" s="14"/>
      <c r="V390" s="14"/>
      <c r="W390" s="14"/>
      <c r="X390" s="14"/>
      <c r="Y390" s="14"/>
      <c r="Z390" s="14"/>
      <c r="AA390" s="14"/>
      <c r="AB390" s="14"/>
      <c r="AC390" s="14"/>
      <c r="AD390" s="14"/>
      <c r="AE390" s="14"/>
      <c r="AT390" s="253" t="s">
        <v>134</v>
      </c>
      <c r="AU390" s="253" t="s">
        <v>83</v>
      </c>
      <c r="AV390" s="14" t="s">
        <v>83</v>
      </c>
      <c r="AW390" s="14" t="s">
        <v>30</v>
      </c>
      <c r="AX390" s="14" t="s">
        <v>81</v>
      </c>
      <c r="AY390" s="253" t="s">
        <v>125</v>
      </c>
    </row>
    <row r="391" spans="1:65" s="2" customFormat="1" ht="37.8" customHeight="1">
      <c r="A391" s="39"/>
      <c r="B391" s="40"/>
      <c r="C391" s="219" t="s">
        <v>632</v>
      </c>
      <c r="D391" s="219" t="s">
        <v>127</v>
      </c>
      <c r="E391" s="220" t="s">
        <v>1115</v>
      </c>
      <c r="F391" s="221" t="s">
        <v>1116</v>
      </c>
      <c r="G391" s="222" t="s">
        <v>511</v>
      </c>
      <c r="H391" s="223">
        <v>1</v>
      </c>
      <c r="I391" s="224"/>
      <c r="J391" s="225">
        <f>ROUND(I391*H391,2)</f>
        <v>0</v>
      </c>
      <c r="K391" s="221" t="s">
        <v>131</v>
      </c>
      <c r="L391" s="45"/>
      <c r="M391" s="226" t="s">
        <v>1</v>
      </c>
      <c r="N391" s="227" t="s">
        <v>38</v>
      </c>
      <c r="O391" s="92"/>
      <c r="P391" s="228">
        <f>O391*H391</f>
        <v>0</v>
      </c>
      <c r="Q391" s="228">
        <v>0</v>
      </c>
      <c r="R391" s="228">
        <f>Q391*H391</f>
        <v>0</v>
      </c>
      <c r="S391" s="228">
        <v>0.06387</v>
      </c>
      <c r="T391" s="229">
        <f>S391*H391</f>
        <v>0.06387</v>
      </c>
      <c r="U391" s="39"/>
      <c r="V391" s="39"/>
      <c r="W391" s="39"/>
      <c r="X391" s="39"/>
      <c r="Y391" s="39"/>
      <c r="Z391" s="39"/>
      <c r="AA391" s="39"/>
      <c r="AB391" s="39"/>
      <c r="AC391" s="39"/>
      <c r="AD391" s="39"/>
      <c r="AE391" s="39"/>
      <c r="AR391" s="230" t="s">
        <v>132</v>
      </c>
      <c r="AT391" s="230" t="s">
        <v>127</v>
      </c>
      <c r="AU391" s="230" t="s">
        <v>83</v>
      </c>
      <c r="AY391" s="18" t="s">
        <v>125</v>
      </c>
      <c r="BE391" s="231">
        <f>IF(N391="základní",J391,0)</f>
        <v>0</v>
      </c>
      <c r="BF391" s="231">
        <f>IF(N391="snížená",J391,0)</f>
        <v>0</v>
      </c>
      <c r="BG391" s="231">
        <f>IF(N391="zákl. přenesená",J391,0)</f>
        <v>0</v>
      </c>
      <c r="BH391" s="231">
        <f>IF(N391="sníž. přenesená",J391,0)</f>
        <v>0</v>
      </c>
      <c r="BI391" s="231">
        <f>IF(N391="nulová",J391,0)</f>
        <v>0</v>
      </c>
      <c r="BJ391" s="18" t="s">
        <v>81</v>
      </c>
      <c r="BK391" s="231">
        <f>ROUND(I391*H391,2)</f>
        <v>0</v>
      </c>
      <c r="BL391" s="18" t="s">
        <v>132</v>
      </c>
      <c r="BM391" s="230" t="s">
        <v>1117</v>
      </c>
    </row>
    <row r="392" spans="1:51" s="13" customFormat="1" ht="12">
      <c r="A392" s="13"/>
      <c r="B392" s="232"/>
      <c r="C392" s="233"/>
      <c r="D392" s="234" t="s">
        <v>134</v>
      </c>
      <c r="E392" s="235" t="s">
        <v>1</v>
      </c>
      <c r="F392" s="236" t="s">
        <v>1118</v>
      </c>
      <c r="G392" s="233"/>
      <c r="H392" s="235" t="s">
        <v>1</v>
      </c>
      <c r="I392" s="237"/>
      <c r="J392" s="233"/>
      <c r="K392" s="233"/>
      <c r="L392" s="238"/>
      <c r="M392" s="239"/>
      <c r="N392" s="240"/>
      <c r="O392" s="240"/>
      <c r="P392" s="240"/>
      <c r="Q392" s="240"/>
      <c r="R392" s="240"/>
      <c r="S392" s="240"/>
      <c r="T392" s="241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T392" s="242" t="s">
        <v>134</v>
      </c>
      <c r="AU392" s="242" t="s">
        <v>83</v>
      </c>
      <c r="AV392" s="13" t="s">
        <v>81</v>
      </c>
      <c r="AW392" s="13" t="s">
        <v>30</v>
      </c>
      <c r="AX392" s="13" t="s">
        <v>73</v>
      </c>
      <c r="AY392" s="242" t="s">
        <v>125</v>
      </c>
    </row>
    <row r="393" spans="1:51" s="14" customFormat="1" ht="12">
      <c r="A393" s="14"/>
      <c r="B393" s="243"/>
      <c r="C393" s="244"/>
      <c r="D393" s="234" t="s">
        <v>134</v>
      </c>
      <c r="E393" s="245" t="s">
        <v>1</v>
      </c>
      <c r="F393" s="246" t="s">
        <v>81</v>
      </c>
      <c r="G393" s="244"/>
      <c r="H393" s="247">
        <v>1</v>
      </c>
      <c r="I393" s="248"/>
      <c r="J393" s="244"/>
      <c r="K393" s="244"/>
      <c r="L393" s="249"/>
      <c r="M393" s="250"/>
      <c r="N393" s="251"/>
      <c r="O393" s="251"/>
      <c r="P393" s="251"/>
      <c r="Q393" s="251"/>
      <c r="R393" s="251"/>
      <c r="S393" s="251"/>
      <c r="T393" s="252"/>
      <c r="U393" s="14"/>
      <c r="V393" s="14"/>
      <c r="W393" s="14"/>
      <c r="X393" s="14"/>
      <c r="Y393" s="14"/>
      <c r="Z393" s="14"/>
      <c r="AA393" s="14"/>
      <c r="AB393" s="14"/>
      <c r="AC393" s="14"/>
      <c r="AD393" s="14"/>
      <c r="AE393" s="14"/>
      <c r="AT393" s="253" t="s">
        <v>134</v>
      </c>
      <c r="AU393" s="253" t="s">
        <v>83</v>
      </c>
      <c r="AV393" s="14" t="s">
        <v>83</v>
      </c>
      <c r="AW393" s="14" t="s">
        <v>30</v>
      </c>
      <c r="AX393" s="14" t="s">
        <v>81</v>
      </c>
      <c r="AY393" s="253" t="s">
        <v>125</v>
      </c>
    </row>
    <row r="394" spans="1:65" s="2" customFormat="1" ht="37.8" customHeight="1">
      <c r="A394" s="39"/>
      <c r="B394" s="40"/>
      <c r="C394" s="219" t="s">
        <v>637</v>
      </c>
      <c r="D394" s="219" t="s">
        <v>127</v>
      </c>
      <c r="E394" s="220" t="s">
        <v>1119</v>
      </c>
      <c r="F394" s="221" t="s">
        <v>1120</v>
      </c>
      <c r="G394" s="222" t="s">
        <v>511</v>
      </c>
      <c r="H394" s="223">
        <v>2</v>
      </c>
      <c r="I394" s="224"/>
      <c r="J394" s="225">
        <f>ROUND(I394*H394,2)</f>
        <v>0</v>
      </c>
      <c r="K394" s="221" t="s">
        <v>699</v>
      </c>
      <c r="L394" s="45"/>
      <c r="M394" s="226" t="s">
        <v>1</v>
      </c>
      <c r="N394" s="227" t="s">
        <v>38</v>
      </c>
      <c r="O394" s="92"/>
      <c r="P394" s="228">
        <f>O394*H394</f>
        <v>0</v>
      </c>
      <c r="Q394" s="228">
        <v>0.00545</v>
      </c>
      <c r="R394" s="228">
        <f>Q394*H394</f>
        <v>0.0109</v>
      </c>
      <c r="S394" s="228">
        <v>0</v>
      </c>
      <c r="T394" s="229">
        <f>S394*H394</f>
        <v>0</v>
      </c>
      <c r="U394" s="39"/>
      <c r="V394" s="39"/>
      <c r="W394" s="39"/>
      <c r="X394" s="39"/>
      <c r="Y394" s="39"/>
      <c r="Z394" s="39"/>
      <c r="AA394" s="39"/>
      <c r="AB394" s="39"/>
      <c r="AC394" s="39"/>
      <c r="AD394" s="39"/>
      <c r="AE394" s="39"/>
      <c r="AR394" s="230" t="s">
        <v>132</v>
      </c>
      <c r="AT394" s="230" t="s">
        <v>127</v>
      </c>
      <c r="AU394" s="230" t="s">
        <v>83</v>
      </c>
      <c r="AY394" s="18" t="s">
        <v>125</v>
      </c>
      <c r="BE394" s="231">
        <f>IF(N394="základní",J394,0)</f>
        <v>0</v>
      </c>
      <c r="BF394" s="231">
        <f>IF(N394="snížená",J394,0)</f>
        <v>0</v>
      </c>
      <c r="BG394" s="231">
        <f>IF(N394="zákl. přenesená",J394,0)</f>
        <v>0</v>
      </c>
      <c r="BH394" s="231">
        <f>IF(N394="sníž. přenesená",J394,0)</f>
        <v>0</v>
      </c>
      <c r="BI394" s="231">
        <f>IF(N394="nulová",J394,0)</f>
        <v>0</v>
      </c>
      <c r="BJ394" s="18" t="s">
        <v>81</v>
      </c>
      <c r="BK394" s="231">
        <f>ROUND(I394*H394,2)</f>
        <v>0</v>
      </c>
      <c r="BL394" s="18" t="s">
        <v>132</v>
      </c>
      <c r="BM394" s="230" t="s">
        <v>1121</v>
      </c>
    </row>
    <row r="395" spans="1:65" s="2" customFormat="1" ht="24.15" customHeight="1">
      <c r="A395" s="39"/>
      <c r="B395" s="40"/>
      <c r="C395" s="269" t="s">
        <v>642</v>
      </c>
      <c r="D395" s="269" t="s">
        <v>490</v>
      </c>
      <c r="E395" s="270" t="s">
        <v>1122</v>
      </c>
      <c r="F395" s="271" t="s">
        <v>1123</v>
      </c>
      <c r="G395" s="272" t="s">
        <v>511</v>
      </c>
      <c r="H395" s="273">
        <v>2</v>
      </c>
      <c r="I395" s="274"/>
      <c r="J395" s="275">
        <f>ROUND(I395*H395,2)</f>
        <v>0</v>
      </c>
      <c r="K395" s="271" t="s">
        <v>1</v>
      </c>
      <c r="L395" s="276"/>
      <c r="M395" s="277" t="s">
        <v>1</v>
      </c>
      <c r="N395" s="278" t="s">
        <v>38</v>
      </c>
      <c r="O395" s="92"/>
      <c r="P395" s="228">
        <f>O395*H395</f>
        <v>0</v>
      </c>
      <c r="Q395" s="228">
        <v>0.175</v>
      </c>
      <c r="R395" s="228">
        <f>Q395*H395</f>
        <v>0.35</v>
      </c>
      <c r="S395" s="228">
        <v>0</v>
      </c>
      <c r="T395" s="229">
        <f>S395*H395</f>
        <v>0</v>
      </c>
      <c r="U395" s="39"/>
      <c r="V395" s="39"/>
      <c r="W395" s="39"/>
      <c r="X395" s="39"/>
      <c r="Y395" s="39"/>
      <c r="Z395" s="39"/>
      <c r="AA395" s="39"/>
      <c r="AB395" s="39"/>
      <c r="AC395" s="39"/>
      <c r="AD395" s="39"/>
      <c r="AE395" s="39"/>
      <c r="AR395" s="230" t="s">
        <v>175</v>
      </c>
      <c r="AT395" s="230" t="s">
        <v>490</v>
      </c>
      <c r="AU395" s="230" t="s">
        <v>83</v>
      </c>
      <c r="AY395" s="18" t="s">
        <v>125</v>
      </c>
      <c r="BE395" s="231">
        <f>IF(N395="základní",J395,0)</f>
        <v>0</v>
      </c>
      <c r="BF395" s="231">
        <f>IF(N395="snížená",J395,0)</f>
        <v>0</v>
      </c>
      <c r="BG395" s="231">
        <f>IF(N395="zákl. přenesená",J395,0)</f>
        <v>0</v>
      </c>
      <c r="BH395" s="231">
        <f>IF(N395="sníž. přenesená",J395,0)</f>
        <v>0</v>
      </c>
      <c r="BI395" s="231">
        <f>IF(N395="nulová",J395,0)</f>
        <v>0</v>
      </c>
      <c r="BJ395" s="18" t="s">
        <v>81</v>
      </c>
      <c r="BK395" s="231">
        <f>ROUND(I395*H395,2)</f>
        <v>0</v>
      </c>
      <c r="BL395" s="18" t="s">
        <v>132</v>
      </c>
      <c r="BM395" s="230" t="s">
        <v>1124</v>
      </c>
    </row>
    <row r="396" spans="1:51" s="13" customFormat="1" ht="12">
      <c r="A396" s="13"/>
      <c r="B396" s="232"/>
      <c r="C396" s="233"/>
      <c r="D396" s="234" t="s">
        <v>134</v>
      </c>
      <c r="E396" s="235" t="s">
        <v>1</v>
      </c>
      <c r="F396" s="236" t="s">
        <v>889</v>
      </c>
      <c r="G396" s="233"/>
      <c r="H396" s="235" t="s">
        <v>1</v>
      </c>
      <c r="I396" s="237"/>
      <c r="J396" s="233"/>
      <c r="K396" s="233"/>
      <c r="L396" s="238"/>
      <c r="M396" s="239"/>
      <c r="N396" s="240"/>
      <c r="O396" s="240"/>
      <c r="P396" s="240"/>
      <c r="Q396" s="240"/>
      <c r="R396" s="240"/>
      <c r="S396" s="240"/>
      <c r="T396" s="241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T396" s="242" t="s">
        <v>134</v>
      </c>
      <c r="AU396" s="242" t="s">
        <v>83</v>
      </c>
      <c r="AV396" s="13" t="s">
        <v>81</v>
      </c>
      <c r="AW396" s="13" t="s">
        <v>30</v>
      </c>
      <c r="AX396" s="13" t="s">
        <v>73</v>
      </c>
      <c r="AY396" s="242" t="s">
        <v>125</v>
      </c>
    </row>
    <row r="397" spans="1:51" s="14" customFormat="1" ht="12">
      <c r="A397" s="14"/>
      <c r="B397" s="243"/>
      <c r="C397" s="244"/>
      <c r="D397" s="234" t="s">
        <v>134</v>
      </c>
      <c r="E397" s="245" t="s">
        <v>1</v>
      </c>
      <c r="F397" s="246" t="s">
        <v>83</v>
      </c>
      <c r="G397" s="244"/>
      <c r="H397" s="247">
        <v>2</v>
      </c>
      <c r="I397" s="248"/>
      <c r="J397" s="244"/>
      <c r="K397" s="244"/>
      <c r="L397" s="249"/>
      <c r="M397" s="250"/>
      <c r="N397" s="251"/>
      <c r="O397" s="251"/>
      <c r="P397" s="251"/>
      <c r="Q397" s="251"/>
      <c r="R397" s="251"/>
      <c r="S397" s="251"/>
      <c r="T397" s="252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3" t="s">
        <v>134</v>
      </c>
      <c r="AU397" s="253" t="s">
        <v>83</v>
      </c>
      <c r="AV397" s="14" t="s">
        <v>83</v>
      </c>
      <c r="AW397" s="14" t="s">
        <v>30</v>
      </c>
      <c r="AX397" s="14" t="s">
        <v>81</v>
      </c>
      <c r="AY397" s="253" t="s">
        <v>125</v>
      </c>
    </row>
    <row r="398" spans="1:65" s="2" customFormat="1" ht="24.15" customHeight="1">
      <c r="A398" s="39"/>
      <c r="B398" s="40"/>
      <c r="C398" s="219" t="s">
        <v>646</v>
      </c>
      <c r="D398" s="219" t="s">
        <v>127</v>
      </c>
      <c r="E398" s="220" t="s">
        <v>1125</v>
      </c>
      <c r="F398" s="221" t="s">
        <v>1126</v>
      </c>
      <c r="G398" s="222" t="s">
        <v>511</v>
      </c>
      <c r="H398" s="223">
        <v>48</v>
      </c>
      <c r="I398" s="224"/>
      <c r="J398" s="225">
        <f>ROUND(I398*H398,2)</f>
        <v>0</v>
      </c>
      <c r="K398" s="221" t="s">
        <v>1</v>
      </c>
      <c r="L398" s="45"/>
      <c r="M398" s="226" t="s">
        <v>1</v>
      </c>
      <c r="N398" s="227" t="s">
        <v>38</v>
      </c>
      <c r="O398" s="92"/>
      <c r="P398" s="228">
        <f>O398*H398</f>
        <v>0</v>
      </c>
      <c r="Q398" s="228">
        <v>0</v>
      </c>
      <c r="R398" s="228">
        <f>Q398*H398</f>
        <v>0</v>
      </c>
      <c r="S398" s="228">
        <v>0</v>
      </c>
      <c r="T398" s="229">
        <f>S398*H398</f>
        <v>0</v>
      </c>
      <c r="U398" s="39"/>
      <c r="V398" s="39"/>
      <c r="W398" s="39"/>
      <c r="X398" s="39"/>
      <c r="Y398" s="39"/>
      <c r="Z398" s="39"/>
      <c r="AA398" s="39"/>
      <c r="AB398" s="39"/>
      <c r="AC398" s="39"/>
      <c r="AD398" s="39"/>
      <c r="AE398" s="39"/>
      <c r="AR398" s="230" t="s">
        <v>132</v>
      </c>
      <c r="AT398" s="230" t="s">
        <v>127</v>
      </c>
      <c r="AU398" s="230" t="s">
        <v>83</v>
      </c>
      <c r="AY398" s="18" t="s">
        <v>125</v>
      </c>
      <c r="BE398" s="231">
        <f>IF(N398="základní",J398,0)</f>
        <v>0</v>
      </c>
      <c r="BF398" s="231">
        <f>IF(N398="snížená",J398,0)</f>
        <v>0</v>
      </c>
      <c r="BG398" s="231">
        <f>IF(N398="zákl. přenesená",J398,0)</f>
        <v>0</v>
      </c>
      <c r="BH398" s="231">
        <f>IF(N398="sníž. přenesená",J398,0)</f>
        <v>0</v>
      </c>
      <c r="BI398" s="231">
        <f>IF(N398="nulová",J398,0)</f>
        <v>0</v>
      </c>
      <c r="BJ398" s="18" t="s">
        <v>81</v>
      </c>
      <c r="BK398" s="231">
        <f>ROUND(I398*H398,2)</f>
        <v>0</v>
      </c>
      <c r="BL398" s="18" t="s">
        <v>132</v>
      </c>
      <c r="BM398" s="230" t="s">
        <v>1127</v>
      </c>
    </row>
    <row r="399" spans="1:51" s="14" customFormat="1" ht="12">
      <c r="A399" s="14"/>
      <c r="B399" s="243"/>
      <c r="C399" s="244"/>
      <c r="D399" s="234" t="s">
        <v>134</v>
      </c>
      <c r="E399" s="245" t="s">
        <v>1</v>
      </c>
      <c r="F399" s="246" t="s">
        <v>1128</v>
      </c>
      <c r="G399" s="244"/>
      <c r="H399" s="247">
        <v>48</v>
      </c>
      <c r="I399" s="248"/>
      <c r="J399" s="244"/>
      <c r="K399" s="244"/>
      <c r="L399" s="249"/>
      <c r="M399" s="250"/>
      <c r="N399" s="251"/>
      <c r="O399" s="251"/>
      <c r="P399" s="251"/>
      <c r="Q399" s="251"/>
      <c r="R399" s="251"/>
      <c r="S399" s="251"/>
      <c r="T399" s="252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3" t="s">
        <v>134</v>
      </c>
      <c r="AU399" s="253" t="s">
        <v>83</v>
      </c>
      <c r="AV399" s="14" t="s">
        <v>83</v>
      </c>
      <c r="AW399" s="14" t="s">
        <v>30</v>
      </c>
      <c r="AX399" s="14" t="s">
        <v>81</v>
      </c>
      <c r="AY399" s="253" t="s">
        <v>125</v>
      </c>
    </row>
    <row r="400" spans="1:65" s="2" customFormat="1" ht="24.15" customHeight="1">
      <c r="A400" s="39"/>
      <c r="B400" s="40"/>
      <c r="C400" s="219" t="s">
        <v>650</v>
      </c>
      <c r="D400" s="219" t="s">
        <v>127</v>
      </c>
      <c r="E400" s="220" t="s">
        <v>1129</v>
      </c>
      <c r="F400" s="221" t="s">
        <v>1130</v>
      </c>
      <c r="G400" s="222" t="s">
        <v>511</v>
      </c>
      <c r="H400" s="223">
        <v>48</v>
      </c>
      <c r="I400" s="224"/>
      <c r="J400" s="225">
        <f>ROUND(I400*H400,2)</f>
        <v>0</v>
      </c>
      <c r="K400" s="221" t="s">
        <v>1</v>
      </c>
      <c r="L400" s="45"/>
      <c r="M400" s="226" t="s">
        <v>1</v>
      </c>
      <c r="N400" s="227" t="s">
        <v>38</v>
      </c>
      <c r="O400" s="92"/>
      <c r="P400" s="228">
        <f>O400*H400</f>
        <v>0</v>
      </c>
      <c r="Q400" s="228">
        <v>0</v>
      </c>
      <c r="R400" s="228">
        <f>Q400*H400</f>
        <v>0</v>
      </c>
      <c r="S400" s="228">
        <v>0</v>
      </c>
      <c r="T400" s="229">
        <f>S400*H400</f>
        <v>0</v>
      </c>
      <c r="U400" s="39"/>
      <c r="V400" s="39"/>
      <c r="W400" s="39"/>
      <c r="X400" s="39"/>
      <c r="Y400" s="39"/>
      <c r="Z400" s="39"/>
      <c r="AA400" s="39"/>
      <c r="AB400" s="39"/>
      <c r="AC400" s="39"/>
      <c r="AD400" s="39"/>
      <c r="AE400" s="39"/>
      <c r="AR400" s="230" t="s">
        <v>132</v>
      </c>
      <c r="AT400" s="230" t="s">
        <v>127</v>
      </c>
      <c r="AU400" s="230" t="s">
        <v>83</v>
      </c>
      <c r="AY400" s="18" t="s">
        <v>125</v>
      </c>
      <c r="BE400" s="231">
        <f>IF(N400="základní",J400,0)</f>
        <v>0</v>
      </c>
      <c r="BF400" s="231">
        <f>IF(N400="snížená",J400,0)</f>
        <v>0</v>
      </c>
      <c r="BG400" s="231">
        <f>IF(N400="zákl. přenesená",J400,0)</f>
        <v>0</v>
      </c>
      <c r="BH400" s="231">
        <f>IF(N400="sníž. přenesená",J400,0)</f>
        <v>0</v>
      </c>
      <c r="BI400" s="231">
        <f>IF(N400="nulová",J400,0)</f>
        <v>0</v>
      </c>
      <c r="BJ400" s="18" t="s">
        <v>81</v>
      </c>
      <c r="BK400" s="231">
        <f>ROUND(I400*H400,2)</f>
        <v>0</v>
      </c>
      <c r="BL400" s="18" t="s">
        <v>132</v>
      </c>
      <c r="BM400" s="230" t="s">
        <v>1131</v>
      </c>
    </row>
    <row r="401" spans="1:51" s="14" customFormat="1" ht="12">
      <c r="A401" s="14"/>
      <c r="B401" s="243"/>
      <c r="C401" s="244"/>
      <c r="D401" s="234" t="s">
        <v>134</v>
      </c>
      <c r="E401" s="245" t="s">
        <v>1</v>
      </c>
      <c r="F401" s="246" t="s">
        <v>1128</v>
      </c>
      <c r="G401" s="244"/>
      <c r="H401" s="247">
        <v>48</v>
      </c>
      <c r="I401" s="248"/>
      <c r="J401" s="244"/>
      <c r="K401" s="244"/>
      <c r="L401" s="249"/>
      <c r="M401" s="250"/>
      <c r="N401" s="251"/>
      <c r="O401" s="251"/>
      <c r="P401" s="251"/>
      <c r="Q401" s="251"/>
      <c r="R401" s="251"/>
      <c r="S401" s="251"/>
      <c r="T401" s="252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3" t="s">
        <v>134</v>
      </c>
      <c r="AU401" s="253" t="s">
        <v>83</v>
      </c>
      <c r="AV401" s="14" t="s">
        <v>83</v>
      </c>
      <c r="AW401" s="14" t="s">
        <v>30</v>
      </c>
      <c r="AX401" s="14" t="s">
        <v>81</v>
      </c>
      <c r="AY401" s="253" t="s">
        <v>125</v>
      </c>
    </row>
    <row r="402" spans="1:65" s="2" customFormat="1" ht="37.8" customHeight="1">
      <c r="A402" s="39"/>
      <c r="B402" s="40"/>
      <c r="C402" s="219" t="s">
        <v>654</v>
      </c>
      <c r="D402" s="219" t="s">
        <v>127</v>
      </c>
      <c r="E402" s="220" t="s">
        <v>1132</v>
      </c>
      <c r="F402" s="221" t="s">
        <v>1133</v>
      </c>
      <c r="G402" s="222" t="s">
        <v>511</v>
      </c>
      <c r="H402" s="223">
        <v>4</v>
      </c>
      <c r="I402" s="224"/>
      <c r="J402" s="225">
        <f>ROUND(I402*H402,2)</f>
        <v>0</v>
      </c>
      <c r="K402" s="221" t="s">
        <v>699</v>
      </c>
      <c r="L402" s="45"/>
      <c r="M402" s="226" t="s">
        <v>1</v>
      </c>
      <c r="N402" s="227" t="s">
        <v>38</v>
      </c>
      <c r="O402" s="92"/>
      <c r="P402" s="228">
        <f>O402*H402</f>
        <v>0</v>
      </c>
      <c r="Q402" s="228">
        <v>0</v>
      </c>
      <c r="R402" s="228">
        <f>Q402*H402</f>
        <v>0</v>
      </c>
      <c r="S402" s="228">
        <v>0.15192</v>
      </c>
      <c r="T402" s="229">
        <f>S402*H402</f>
        <v>0.60768</v>
      </c>
      <c r="U402" s="39"/>
      <c r="V402" s="39"/>
      <c r="W402" s="39"/>
      <c r="X402" s="39"/>
      <c r="Y402" s="39"/>
      <c r="Z402" s="39"/>
      <c r="AA402" s="39"/>
      <c r="AB402" s="39"/>
      <c r="AC402" s="39"/>
      <c r="AD402" s="39"/>
      <c r="AE402" s="39"/>
      <c r="AR402" s="230" t="s">
        <v>132</v>
      </c>
      <c r="AT402" s="230" t="s">
        <v>127</v>
      </c>
      <c r="AU402" s="230" t="s">
        <v>83</v>
      </c>
      <c r="AY402" s="18" t="s">
        <v>125</v>
      </c>
      <c r="BE402" s="231">
        <f>IF(N402="základní",J402,0)</f>
        <v>0</v>
      </c>
      <c r="BF402" s="231">
        <f>IF(N402="snížená",J402,0)</f>
        <v>0</v>
      </c>
      <c r="BG402" s="231">
        <f>IF(N402="zákl. přenesená",J402,0)</f>
        <v>0</v>
      </c>
      <c r="BH402" s="231">
        <f>IF(N402="sníž. přenesená",J402,0)</f>
        <v>0</v>
      </c>
      <c r="BI402" s="231">
        <f>IF(N402="nulová",J402,0)</f>
        <v>0</v>
      </c>
      <c r="BJ402" s="18" t="s">
        <v>81</v>
      </c>
      <c r="BK402" s="231">
        <f>ROUND(I402*H402,2)</f>
        <v>0</v>
      </c>
      <c r="BL402" s="18" t="s">
        <v>132</v>
      </c>
      <c r="BM402" s="230" t="s">
        <v>1134</v>
      </c>
    </row>
    <row r="403" spans="1:51" s="13" customFormat="1" ht="12">
      <c r="A403" s="13"/>
      <c r="B403" s="232"/>
      <c r="C403" s="233"/>
      <c r="D403" s="234" t="s">
        <v>134</v>
      </c>
      <c r="E403" s="235" t="s">
        <v>1</v>
      </c>
      <c r="F403" s="236" t="s">
        <v>1078</v>
      </c>
      <c r="G403" s="233"/>
      <c r="H403" s="235" t="s">
        <v>1</v>
      </c>
      <c r="I403" s="237"/>
      <c r="J403" s="233"/>
      <c r="K403" s="233"/>
      <c r="L403" s="238"/>
      <c r="M403" s="239"/>
      <c r="N403" s="240"/>
      <c r="O403" s="240"/>
      <c r="P403" s="240"/>
      <c r="Q403" s="240"/>
      <c r="R403" s="240"/>
      <c r="S403" s="240"/>
      <c r="T403" s="241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42" t="s">
        <v>134</v>
      </c>
      <c r="AU403" s="242" t="s">
        <v>83</v>
      </c>
      <c r="AV403" s="13" t="s">
        <v>81</v>
      </c>
      <c r="AW403" s="13" t="s">
        <v>30</v>
      </c>
      <c r="AX403" s="13" t="s">
        <v>73</v>
      </c>
      <c r="AY403" s="242" t="s">
        <v>125</v>
      </c>
    </row>
    <row r="404" spans="1:51" s="14" customFormat="1" ht="12">
      <c r="A404" s="14"/>
      <c r="B404" s="243"/>
      <c r="C404" s="244"/>
      <c r="D404" s="234" t="s">
        <v>134</v>
      </c>
      <c r="E404" s="245" t="s">
        <v>1</v>
      </c>
      <c r="F404" s="246" t="s">
        <v>1135</v>
      </c>
      <c r="G404" s="244"/>
      <c r="H404" s="247">
        <v>2</v>
      </c>
      <c r="I404" s="248"/>
      <c r="J404" s="244"/>
      <c r="K404" s="244"/>
      <c r="L404" s="249"/>
      <c r="M404" s="250"/>
      <c r="N404" s="251"/>
      <c r="O404" s="251"/>
      <c r="P404" s="251"/>
      <c r="Q404" s="251"/>
      <c r="R404" s="251"/>
      <c r="S404" s="251"/>
      <c r="T404" s="252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3" t="s">
        <v>134</v>
      </c>
      <c r="AU404" s="253" t="s">
        <v>83</v>
      </c>
      <c r="AV404" s="14" t="s">
        <v>83</v>
      </c>
      <c r="AW404" s="14" t="s">
        <v>30</v>
      </c>
      <c r="AX404" s="14" t="s">
        <v>73</v>
      </c>
      <c r="AY404" s="253" t="s">
        <v>125</v>
      </c>
    </row>
    <row r="405" spans="1:51" s="14" customFormat="1" ht="12">
      <c r="A405" s="14"/>
      <c r="B405" s="243"/>
      <c r="C405" s="244"/>
      <c r="D405" s="234" t="s">
        <v>134</v>
      </c>
      <c r="E405" s="245" t="s">
        <v>1</v>
      </c>
      <c r="F405" s="246" t="s">
        <v>1136</v>
      </c>
      <c r="G405" s="244"/>
      <c r="H405" s="247">
        <v>2</v>
      </c>
      <c r="I405" s="248"/>
      <c r="J405" s="244"/>
      <c r="K405" s="244"/>
      <c r="L405" s="249"/>
      <c r="M405" s="250"/>
      <c r="N405" s="251"/>
      <c r="O405" s="251"/>
      <c r="P405" s="251"/>
      <c r="Q405" s="251"/>
      <c r="R405" s="251"/>
      <c r="S405" s="251"/>
      <c r="T405" s="252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3" t="s">
        <v>134</v>
      </c>
      <c r="AU405" s="253" t="s">
        <v>83</v>
      </c>
      <c r="AV405" s="14" t="s">
        <v>83</v>
      </c>
      <c r="AW405" s="14" t="s">
        <v>30</v>
      </c>
      <c r="AX405" s="14" t="s">
        <v>73</v>
      </c>
      <c r="AY405" s="253" t="s">
        <v>125</v>
      </c>
    </row>
    <row r="406" spans="1:51" s="15" customFormat="1" ht="12">
      <c r="A406" s="15"/>
      <c r="B406" s="254"/>
      <c r="C406" s="255"/>
      <c r="D406" s="234" t="s">
        <v>134</v>
      </c>
      <c r="E406" s="256" t="s">
        <v>1</v>
      </c>
      <c r="F406" s="257" t="s">
        <v>235</v>
      </c>
      <c r="G406" s="255"/>
      <c r="H406" s="258">
        <v>4</v>
      </c>
      <c r="I406" s="259"/>
      <c r="J406" s="255"/>
      <c r="K406" s="255"/>
      <c r="L406" s="260"/>
      <c r="M406" s="261"/>
      <c r="N406" s="262"/>
      <c r="O406" s="262"/>
      <c r="P406" s="262"/>
      <c r="Q406" s="262"/>
      <c r="R406" s="262"/>
      <c r="S406" s="262"/>
      <c r="T406" s="263"/>
      <c r="U406" s="15"/>
      <c r="V406" s="15"/>
      <c r="W406" s="15"/>
      <c r="X406" s="15"/>
      <c r="Y406" s="15"/>
      <c r="Z406" s="15"/>
      <c r="AA406" s="15"/>
      <c r="AB406" s="15"/>
      <c r="AC406" s="15"/>
      <c r="AD406" s="15"/>
      <c r="AE406" s="15"/>
      <c r="AT406" s="264" t="s">
        <v>134</v>
      </c>
      <c r="AU406" s="264" t="s">
        <v>83</v>
      </c>
      <c r="AV406" s="15" t="s">
        <v>132</v>
      </c>
      <c r="AW406" s="15" t="s">
        <v>30</v>
      </c>
      <c r="AX406" s="15" t="s">
        <v>81</v>
      </c>
      <c r="AY406" s="264" t="s">
        <v>125</v>
      </c>
    </row>
    <row r="407" spans="1:65" s="2" customFormat="1" ht="24.15" customHeight="1">
      <c r="A407" s="39"/>
      <c r="B407" s="40"/>
      <c r="C407" s="219" t="s">
        <v>660</v>
      </c>
      <c r="D407" s="219" t="s">
        <v>127</v>
      </c>
      <c r="E407" s="220" t="s">
        <v>1137</v>
      </c>
      <c r="F407" s="221" t="s">
        <v>1138</v>
      </c>
      <c r="G407" s="222" t="s">
        <v>511</v>
      </c>
      <c r="H407" s="223">
        <v>1</v>
      </c>
      <c r="I407" s="224"/>
      <c r="J407" s="225">
        <f>ROUND(I407*H407,2)</f>
        <v>0</v>
      </c>
      <c r="K407" s="221" t="s">
        <v>1</v>
      </c>
      <c r="L407" s="45"/>
      <c r="M407" s="226" t="s">
        <v>1</v>
      </c>
      <c r="N407" s="227" t="s">
        <v>38</v>
      </c>
      <c r="O407" s="92"/>
      <c r="P407" s="228">
        <f>O407*H407</f>
        <v>0</v>
      </c>
      <c r="Q407" s="228">
        <v>0.21734</v>
      </c>
      <c r="R407" s="228">
        <f>Q407*H407</f>
        <v>0.21734</v>
      </c>
      <c r="S407" s="228">
        <v>0</v>
      </c>
      <c r="T407" s="229">
        <f>S407*H407</f>
        <v>0</v>
      </c>
      <c r="U407" s="39"/>
      <c r="V407" s="39"/>
      <c r="W407" s="39"/>
      <c r="X407" s="39"/>
      <c r="Y407" s="39"/>
      <c r="Z407" s="39"/>
      <c r="AA407" s="39"/>
      <c r="AB407" s="39"/>
      <c r="AC407" s="39"/>
      <c r="AD407" s="39"/>
      <c r="AE407" s="39"/>
      <c r="AR407" s="230" t="s">
        <v>132</v>
      </c>
      <c r="AT407" s="230" t="s">
        <v>127</v>
      </c>
      <c r="AU407" s="230" t="s">
        <v>83</v>
      </c>
      <c r="AY407" s="18" t="s">
        <v>125</v>
      </c>
      <c r="BE407" s="231">
        <f>IF(N407="základní",J407,0)</f>
        <v>0</v>
      </c>
      <c r="BF407" s="231">
        <f>IF(N407="snížená",J407,0)</f>
        <v>0</v>
      </c>
      <c r="BG407" s="231">
        <f>IF(N407="zákl. přenesená",J407,0)</f>
        <v>0</v>
      </c>
      <c r="BH407" s="231">
        <f>IF(N407="sníž. přenesená",J407,0)</f>
        <v>0</v>
      </c>
      <c r="BI407" s="231">
        <f>IF(N407="nulová",J407,0)</f>
        <v>0</v>
      </c>
      <c r="BJ407" s="18" t="s">
        <v>81</v>
      </c>
      <c r="BK407" s="231">
        <f>ROUND(I407*H407,2)</f>
        <v>0</v>
      </c>
      <c r="BL407" s="18" t="s">
        <v>132</v>
      </c>
      <c r="BM407" s="230" t="s">
        <v>1139</v>
      </c>
    </row>
    <row r="408" spans="1:51" s="13" customFormat="1" ht="12">
      <c r="A408" s="13"/>
      <c r="B408" s="232"/>
      <c r="C408" s="233"/>
      <c r="D408" s="234" t="s">
        <v>134</v>
      </c>
      <c r="E408" s="235" t="s">
        <v>1</v>
      </c>
      <c r="F408" s="236" t="s">
        <v>1140</v>
      </c>
      <c r="G408" s="233"/>
      <c r="H408" s="235" t="s">
        <v>1</v>
      </c>
      <c r="I408" s="237"/>
      <c r="J408" s="233"/>
      <c r="K408" s="233"/>
      <c r="L408" s="238"/>
      <c r="M408" s="239"/>
      <c r="N408" s="240"/>
      <c r="O408" s="240"/>
      <c r="P408" s="240"/>
      <c r="Q408" s="240"/>
      <c r="R408" s="240"/>
      <c r="S408" s="240"/>
      <c r="T408" s="241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T408" s="242" t="s">
        <v>134</v>
      </c>
      <c r="AU408" s="242" t="s">
        <v>83</v>
      </c>
      <c r="AV408" s="13" t="s">
        <v>81</v>
      </c>
      <c r="AW408" s="13" t="s">
        <v>30</v>
      </c>
      <c r="AX408" s="13" t="s">
        <v>73</v>
      </c>
      <c r="AY408" s="242" t="s">
        <v>125</v>
      </c>
    </row>
    <row r="409" spans="1:51" s="14" customFormat="1" ht="12">
      <c r="A409" s="14"/>
      <c r="B409" s="243"/>
      <c r="C409" s="244"/>
      <c r="D409" s="234" t="s">
        <v>134</v>
      </c>
      <c r="E409" s="245" t="s">
        <v>1</v>
      </c>
      <c r="F409" s="246" t="s">
        <v>81</v>
      </c>
      <c r="G409" s="244"/>
      <c r="H409" s="247">
        <v>1</v>
      </c>
      <c r="I409" s="248"/>
      <c r="J409" s="244"/>
      <c r="K409" s="244"/>
      <c r="L409" s="249"/>
      <c r="M409" s="250"/>
      <c r="N409" s="251"/>
      <c r="O409" s="251"/>
      <c r="P409" s="251"/>
      <c r="Q409" s="251"/>
      <c r="R409" s="251"/>
      <c r="S409" s="251"/>
      <c r="T409" s="252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3" t="s">
        <v>134</v>
      </c>
      <c r="AU409" s="253" t="s">
        <v>83</v>
      </c>
      <c r="AV409" s="14" t="s">
        <v>83</v>
      </c>
      <c r="AW409" s="14" t="s">
        <v>30</v>
      </c>
      <c r="AX409" s="14" t="s">
        <v>81</v>
      </c>
      <c r="AY409" s="253" t="s">
        <v>125</v>
      </c>
    </row>
    <row r="410" spans="1:65" s="2" customFormat="1" ht="24.15" customHeight="1">
      <c r="A410" s="39"/>
      <c r="B410" s="40"/>
      <c r="C410" s="269" t="s">
        <v>666</v>
      </c>
      <c r="D410" s="269" t="s">
        <v>490</v>
      </c>
      <c r="E410" s="270" t="s">
        <v>1141</v>
      </c>
      <c r="F410" s="271" t="s">
        <v>1142</v>
      </c>
      <c r="G410" s="272" t="s">
        <v>511</v>
      </c>
      <c r="H410" s="273">
        <v>1</v>
      </c>
      <c r="I410" s="274"/>
      <c r="J410" s="275">
        <f>ROUND(I410*H410,2)</f>
        <v>0</v>
      </c>
      <c r="K410" s="271" t="s">
        <v>1</v>
      </c>
      <c r="L410" s="276"/>
      <c r="M410" s="277" t="s">
        <v>1</v>
      </c>
      <c r="N410" s="278" t="s">
        <v>38</v>
      </c>
      <c r="O410" s="92"/>
      <c r="P410" s="228">
        <f>O410*H410</f>
        <v>0</v>
      </c>
      <c r="Q410" s="228">
        <v>0.011</v>
      </c>
      <c r="R410" s="228">
        <f>Q410*H410</f>
        <v>0.011</v>
      </c>
      <c r="S410" s="228">
        <v>0</v>
      </c>
      <c r="T410" s="229">
        <f>S410*H410</f>
        <v>0</v>
      </c>
      <c r="U410" s="39"/>
      <c r="V410" s="39"/>
      <c r="W410" s="39"/>
      <c r="X410" s="39"/>
      <c r="Y410" s="39"/>
      <c r="Z410" s="39"/>
      <c r="AA410" s="39"/>
      <c r="AB410" s="39"/>
      <c r="AC410" s="39"/>
      <c r="AD410" s="39"/>
      <c r="AE410" s="39"/>
      <c r="AR410" s="230" t="s">
        <v>175</v>
      </c>
      <c r="AT410" s="230" t="s">
        <v>490</v>
      </c>
      <c r="AU410" s="230" t="s">
        <v>83</v>
      </c>
      <c r="AY410" s="18" t="s">
        <v>125</v>
      </c>
      <c r="BE410" s="231">
        <f>IF(N410="základní",J410,0)</f>
        <v>0</v>
      </c>
      <c r="BF410" s="231">
        <f>IF(N410="snížená",J410,0)</f>
        <v>0</v>
      </c>
      <c r="BG410" s="231">
        <f>IF(N410="zákl. přenesená",J410,0)</f>
        <v>0</v>
      </c>
      <c r="BH410" s="231">
        <f>IF(N410="sníž. přenesená",J410,0)</f>
        <v>0</v>
      </c>
      <c r="BI410" s="231">
        <f>IF(N410="nulová",J410,0)</f>
        <v>0</v>
      </c>
      <c r="BJ410" s="18" t="s">
        <v>81</v>
      </c>
      <c r="BK410" s="231">
        <f>ROUND(I410*H410,2)</f>
        <v>0</v>
      </c>
      <c r="BL410" s="18" t="s">
        <v>132</v>
      </c>
      <c r="BM410" s="230" t="s">
        <v>1143</v>
      </c>
    </row>
    <row r="411" spans="1:51" s="13" customFormat="1" ht="12">
      <c r="A411" s="13"/>
      <c r="B411" s="232"/>
      <c r="C411" s="233"/>
      <c r="D411" s="234" t="s">
        <v>134</v>
      </c>
      <c r="E411" s="235" t="s">
        <v>1</v>
      </c>
      <c r="F411" s="236" t="s">
        <v>1140</v>
      </c>
      <c r="G411" s="233"/>
      <c r="H411" s="235" t="s">
        <v>1</v>
      </c>
      <c r="I411" s="237"/>
      <c r="J411" s="233"/>
      <c r="K411" s="233"/>
      <c r="L411" s="238"/>
      <c r="M411" s="239"/>
      <c r="N411" s="240"/>
      <c r="O411" s="240"/>
      <c r="P411" s="240"/>
      <c r="Q411" s="240"/>
      <c r="R411" s="240"/>
      <c r="S411" s="240"/>
      <c r="T411" s="241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42" t="s">
        <v>134</v>
      </c>
      <c r="AU411" s="242" t="s">
        <v>83</v>
      </c>
      <c r="AV411" s="13" t="s">
        <v>81</v>
      </c>
      <c r="AW411" s="13" t="s">
        <v>30</v>
      </c>
      <c r="AX411" s="13" t="s">
        <v>73</v>
      </c>
      <c r="AY411" s="242" t="s">
        <v>125</v>
      </c>
    </row>
    <row r="412" spans="1:51" s="14" customFormat="1" ht="12">
      <c r="A412" s="14"/>
      <c r="B412" s="243"/>
      <c r="C412" s="244"/>
      <c r="D412" s="234" t="s">
        <v>134</v>
      </c>
      <c r="E412" s="245" t="s">
        <v>1</v>
      </c>
      <c r="F412" s="246" t="s">
        <v>81</v>
      </c>
      <c r="G412" s="244"/>
      <c r="H412" s="247">
        <v>1</v>
      </c>
      <c r="I412" s="248"/>
      <c r="J412" s="244"/>
      <c r="K412" s="244"/>
      <c r="L412" s="249"/>
      <c r="M412" s="250"/>
      <c r="N412" s="251"/>
      <c r="O412" s="251"/>
      <c r="P412" s="251"/>
      <c r="Q412" s="251"/>
      <c r="R412" s="251"/>
      <c r="S412" s="251"/>
      <c r="T412" s="252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3" t="s">
        <v>134</v>
      </c>
      <c r="AU412" s="253" t="s">
        <v>83</v>
      </c>
      <c r="AV412" s="14" t="s">
        <v>83</v>
      </c>
      <c r="AW412" s="14" t="s">
        <v>30</v>
      </c>
      <c r="AX412" s="14" t="s">
        <v>81</v>
      </c>
      <c r="AY412" s="253" t="s">
        <v>125</v>
      </c>
    </row>
    <row r="413" spans="1:65" s="2" customFormat="1" ht="37.8" customHeight="1">
      <c r="A413" s="39"/>
      <c r="B413" s="40"/>
      <c r="C413" s="219" t="s">
        <v>671</v>
      </c>
      <c r="D413" s="219" t="s">
        <v>127</v>
      </c>
      <c r="E413" s="220" t="s">
        <v>1144</v>
      </c>
      <c r="F413" s="221" t="s">
        <v>1145</v>
      </c>
      <c r="G413" s="222" t="s">
        <v>511</v>
      </c>
      <c r="H413" s="223">
        <v>6</v>
      </c>
      <c r="I413" s="224"/>
      <c r="J413" s="225">
        <f>ROUND(I413*H413,2)</f>
        <v>0</v>
      </c>
      <c r="K413" s="221" t="s">
        <v>131</v>
      </c>
      <c r="L413" s="45"/>
      <c r="M413" s="226" t="s">
        <v>1</v>
      </c>
      <c r="N413" s="227" t="s">
        <v>38</v>
      </c>
      <c r="O413" s="92"/>
      <c r="P413" s="228">
        <f>O413*H413</f>
        <v>0</v>
      </c>
      <c r="Q413" s="228">
        <v>0.00156</v>
      </c>
      <c r="R413" s="228">
        <f>Q413*H413</f>
        <v>0.00936</v>
      </c>
      <c r="S413" s="228">
        <v>0</v>
      </c>
      <c r="T413" s="229">
        <f>S413*H413</f>
        <v>0</v>
      </c>
      <c r="U413" s="39"/>
      <c r="V413" s="39"/>
      <c r="W413" s="39"/>
      <c r="X413" s="39"/>
      <c r="Y413" s="39"/>
      <c r="Z413" s="39"/>
      <c r="AA413" s="39"/>
      <c r="AB413" s="39"/>
      <c r="AC413" s="39"/>
      <c r="AD413" s="39"/>
      <c r="AE413" s="39"/>
      <c r="AR413" s="230" t="s">
        <v>132</v>
      </c>
      <c r="AT413" s="230" t="s">
        <v>127</v>
      </c>
      <c r="AU413" s="230" t="s">
        <v>83</v>
      </c>
      <c r="AY413" s="18" t="s">
        <v>125</v>
      </c>
      <c r="BE413" s="231">
        <f>IF(N413="základní",J413,0)</f>
        <v>0</v>
      </c>
      <c r="BF413" s="231">
        <f>IF(N413="snížená",J413,0)</f>
        <v>0</v>
      </c>
      <c r="BG413" s="231">
        <f>IF(N413="zákl. přenesená",J413,0)</f>
        <v>0</v>
      </c>
      <c r="BH413" s="231">
        <f>IF(N413="sníž. přenesená",J413,0)</f>
        <v>0</v>
      </c>
      <c r="BI413" s="231">
        <f>IF(N413="nulová",J413,0)</f>
        <v>0</v>
      </c>
      <c r="BJ413" s="18" t="s">
        <v>81</v>
      </c>
      <c r="BK413" s="231">
        <f>ROUND(I413*H413,2)</f>
        <v>0</v>
      </c>
      <c r="BL413" s="18" t="s">
        <v>132</v>
      </c>
      <c r="BM413" s="230" t="s">
        <v>1146</v>
      </c>
    </row>
    <row r="414" spans="1:51" s="13" customFormat="1" ht="12">
      <c r="A414" s="13"/>
      <c r="B414" s="232"/>
      <c r="C414" s="233"/>
      <c r="D414" s="234" t="s">
        <v>134</v>
      </c>
      <c r="E414" s="235" t="s">
        <v>1</v>
      </c>
      <c r="F414" s="236" t="s">
        <v>889</v>
      </c>
      <c r="G414" s="233"/>
      <c r="H414" s="235" t="s">
        <v>1</v>
      </c>
      <c r="I414" s="237"/>
      <c r="J414" s="233"/>
      <c r="K414" s="233"/>
      <c r="L414" s="238"/>
      <c r="M414" s="239"/>
      <c r="N414" s="240"/>
      <c r="O414" s="240"/>
      <c r="P414" s="240"/>
      <c r="Q414" s="240"/>
      <c r="R414" s="240"/>
      <c r="S414" s="240"/>
      <c r="T414" s="241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T414" s="242" t="s">
        <v>134</v>
      </c>
      <c r="AU414" s="242" t="s">
        <v>83</v>
      </c>
      <c r="AV414" s="13" t="s">
        <v>81</v>
      </c>
      <c r="AW414" s="13" t="s">
        <v>30</v>
      </c>
      <c r="AX414" s="13" t="s">
        <v>73</v>
      </c>
      <c r="AY414" s="242" t="s">
        <v>125</v>
      </c>
    </row>
    <row r="415" spans="1:51" s="14" customFormat="1" ht="12">
      <c r="A415" s="14"/>
      <c r="B415" s="243"/>
      <c r="C415" s="244"/>
      <c r="D415" s="234" t="s">
        <v>134</v>
      </c>
      <c r="E415" s="245" t="s">
        <v>1</v>
      </c>
      <c r="F415" s="246" t="s">
        <v>167</v>
      </c>
      <c r="G415" s="244"/>
      <c r="H415" s="247">
        <v>6</v>
      </c>
      <c r="I415" s="248"/>
      <c r="J415" s="244"/>
      <c r="K415" s="244"/>
      <c r="L415" s="249"/>
      <c r="M415" s="250"/>
      <c r="N415" s="251"/>
      <c r="O415" s="251"/>
      <c r="P415" s="251"/>
      <c r="Q415" s="251"/>
      <c r="R415" s="251"/>
      <c r="S415" s="251"/>
      <c r="T415" s="252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3" t="s">
        <v>134</v>
      </c>
      <c r="AU415" s="253" t="s">
        <v>83</v>
      </c>
      <c r="AV415" s="14" t="s">
        <v>83</v>
      </c>
      <c r="AW415" s="14" t="s">
        <v>30</v>
      </c>
      <c r="AX415" s="14" t="s">
        <v>81</v>
      </c>
      <c r="AY415" s="253" t="s">
        <v>125</v>
      </c>
    </row>
    <row r="416" spans="1:65" s="2" customFormat="1" ht="14.4" customHeight="1">
      <c r="A416" s="39"/>
      <c r="B416" s="40"/>
      <c r="C416" s="219" t="s">
        <v>677</v>
      </c>
      <c r="D416" s="219" t="s">
        <v>127</v>
      </c>
      <c r="E416" s="220" t="s">
        <v>540</v>
      </c>
      <c r="F416" s="221" t="s">
        <v>1147</v>
      </c>
      <c r="G416" s="222" t="s">
        <v>532</v>
      </c>
      <c r="H416" s="223">
        <v>3</v>
      </c>
      <c r="I416" s="224"/>
      <c r="J416" s="225">
        <f>ROUND(I416*H416,2)</f>
        <v>0</v>
      </c>
      <c r="K416" s="221" t="s">
        <v>1</v>
      </c>
      <c r="L416" s="45"/>
      <c r="M416" s="226" t="s">
        <v>1</v>
      </c>
      <c r="N416" s="227" t="s">
        <v>38</v>
      </c>
      <c r="O416" s="92"/>
      <c r="P416" s="228">
        <f>O416*H416</f>
        <v>0</v>
      </c>
      <c r="Q416" s="228">
        <v>0</v>
      </c>
      <c r="R416" s="228">
        <f>Q416*H416</f>
        <v>0</v>
      </c>
      <c r="S416" s="228">
        <v>0</v>
      </c>
      <c r="T416" s="229">
        <f>S416*H416</f>
        <v>0</v>
      </c>
      <c r="U416" s="39"/>
      <c r="V416" s="39"/>
      <c r="W416" s="39"/>
      <c r="X416" s="39"/>
      <c r="Y416" s="39"/>
      <c r="Z416" s="39"/>
      <c r="AA416" s="39"/>
      <c r="AB416" s="39"/>
      <c r="AC416" s="39"/>
      <c r="AD416" s="39"/>
      <c r="AE416" s="39"/>
      <c r="AR416" s="230" t="s">
        <v>132</v>
      </c>
      <c r="AT416" s="230" t="s">
        <v>127</v>
      </c>
      <c r="AU416" s="230" t="s">
        <v>83</v>
      </c>
      <c r="AY416" s="18" t="s">
        <v>125</v>
      </c>
      <c r="BE416" s="231">
        <f>IF(N416="základní",J416,0)</f>
        <v>0</v>
      </c>
      <c r="BF416" s="231">
        <f>IF(N416="snížená",J416,0)</f>
        <v>0</v>
      </c>
      <c r="BG416" s="231">
        <f>IF(N416="zákl. přenesená",J416,0)</f>
        <v>0</v>
      </c>
      <c r="BH416" s="231">
        <f>IF(N416="sníž. přenesená",J416,0)</f>
        <v>0</v>
      </c>
      <c r="BI416" s="231">
        <f>IF(N416="nulová",J416,0)</f>
        <v>0</v>
      </c>
      <c r="BJ416" s="18" t="s">
        <v>81</v>
      </c>
      <c r="BK416" s="231">
        <f>ROUND(I416*H416,2)</f>
        <v>0</v>
      </c>
      <c r="BL416" s="18" t="s">
        <v>132</v>
      </c>
      <c r="BM416" s="230" t="s">
        <v>1148</v>
      </c>
    </row>
    <row r="417" spans="1:51" s="13" customFormat="1" ht="12">
      <c r="A417" s="13"/>
      <c r="B417" s="232"/>
      <c r="C417" s="233"/>
      <c r="D417" s="234" t="s">
        <v>134</v>
      </c>
      <c r="E417" s="235" t="s">
        <v>1</v>
      </c>
      <c r="F417" s="236" t="s">
        <v>889</v>
      </c>
      <c r="G417" s="233"/>
      <c r="H417" s="235" t="s">
        <v>1</v>
      </c>
      <c r="I417" s="237"/>
      <c r="J417" s="233"/>
      <c r="K417" s="233"/>
      <c r="L417" s="238"/>
      <c r="M417" s="239"/>
      <c r="N417" s="240"/>
      <c r="O417" s="240"/>
      <c r="P417" s="240"/>
      <c r="Q417" s="240"/>
      <c r="R417" s="240"/>
      <c r="S417" s="240"/>
      <c r="T417" s="241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42" t="s">
        <v>134</v>
      </c>
      <c r="AU417" s="242" t="s">
        <v>83</v>
      </c>
      <c r="AV417" s="13" t="s">
        <v>81</v>
      </c>
      <c r="AW417" s="13" t="s">
        <v>30</v>
      </c>
      <c r="AX417" s="13" t="s">
        <v>73</v>
      </c>
      <c r="AY417" s="242" t="s">
        <v>125</v>
      </c>
    </row>
    <row r="418" spans="1:51" s="13" customFormat="1" ht="12">
      <c r="A418" s="13"/>
      <c r="B418" s="232"/>
      <c r="C418" s="233"/>
      <c r="D418" s="234" t="s">
        <v>134</v>
      </c>
      <c r="E418" s="235" t="s">
        <v>1</v>
      </c>
      <c r="F418" s="236" t="s">
        <v>1149</v>
      </c>
      <c r="G418" s="233"/>
      <c r="H418" s="235" t="s">
        <v>1</v>
      </c>
      <c r="I418" s="237"/>
      <c r="J418" s="233"/>
      <c r="K418" s="233"/>
      <c r="L418" s="238"/>
      <c r="M418" s="239"/>
      <c r="N418" s="240"/>
      <c r="O418" s="240"/>
      <c r="P418" s="240"/>
      <c r="Q418" s="240"/>
      <c r="R418" s="240"/>
      <c r="S418" s="240"/>
      <c r="T418" s="241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42" t="s">
        <v>134</v>
      </c>
      <c r="AU418" s="242" t="s">
        <v>83</v>
      </c>
      <c r="AV418" s="13" t="s">
        <v>81</v>
      </c>
      <c r="AW418" s="13" t="s">
        <v>30</v>
      </c>
      <c r="AX418" s="13" t="s">
        <v>73</v>
      </c>
      <c r="AY418" s="242" t="s">
        <v>125</v>
      </c>
    </row>
    <row r="419" spans="1:51" s="13" customFormat="1" ht="12">
      <c r="A419" s="13"/>
      <c r="B419" s="232"/>
      <c r="C419" s="233"/>
      <c r="D419" s="234" t="s">
        <v>134</v>
      </c>
      <c r="E419" s="235" t="s">
        <v>1</v>
      </c>
      <c r="F419" s="236" t="s">
        <v>1150</v>
      </c>
      <c r="G419" s="233"/>
      <c r="H419" s="235" t="s">
        <v>1</v>
      </c>
      <c r="I419" s="237"/>
      <c r="J419" s="233"/>
      <c r="K419" s="233"/>
      <c r="L419" s="238"/>
      <c r="M419" s="239"/>
      <c r="N419" s="240"/>
      <c r="O419" s="240"/>
      <c r="P419" s="240"/>
      <c r="Q419" s="240"/>
      <c r="R419" s="240"/>
      <c r="S419" s="240"/>
      <c r="T419" s="241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42" t="s">
        <v>134</v>
      </c>
      <c r="AU419" s="242" t="s">
        <v>83</v>
      </c>
      <c r="AV419" s="13" t="s">
        <v>81</v>
      </c>
      <c r="AW419" s="13" t="s">
        <v>30</v>
      </c>
      <c r="AX419" s="13" t="s">
        <v>73</v>
      </c>
      <c r="AY419" s="242" t="s">
        <v>125</v>
      </c>
    </row>
    <row r="420" spans="1:51" s="13" customFormat="1" ht="12">
      <c r="A420" s="13"/>
      <c r="B420" s="232"/>
      <c r="C420" s="233"/>
      <c r="D420" s="234" t="s">
        <v>134</v>
      </c>
      <c r="E420" s="235" t="s">
        <v>1</v>
      </c>
      <c r="F420" s="236" t="s">
        <v>1151</v>
      </c>
      <c r="G420" s="233"/>
      <c r="H420" s="235" t="s">
        <v>1</v>
      </c>
      <c r="I420" s="237"/>
      <c r="J420" s="233"/>
      <c r="K420" s="233"/>
      <c r="L420" s="238"/>
      <c r="M420" s="239"/>
      <c r="N420" s="240"/>
      <c r="O420" s="240"/>
      <c r="P420" s="240"/>
      <c r="Q420" s="240"/>
      <c r="R420" s="240"/>
      <c r="S420" s="240"/>
      <c r="T420" s="241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42" t="s">
        <v>134</v>
      </c>
      <c r="AU420" s="242" t="s">
        <v>83</v>
      </c>
      <c r="AV420" s="13" t="s">
        <v>81</v>
      </c>
      <c r="AW420" s="13" t="s">
        <v>30</v>
      </c>
      <c r="AX420" s="13" t="s">
        <v>73</v>
      </c>
      <c r="AY420" s="242" t="s">
        <v>125</v>
      </c>
    </row>
    <row r="421" spans="1:51" s="14" customFormat="1" ht="12">
      <c r="A421" s="14"/>
      <c r="B421" s="243"/>
      <c r="C421" s="244"/>
      <c r="D421" s="234" t="s">
        <v>134</v>
      </c>
      <c r="E421" s="245" t="s">
        <v>1</v>
      </c>
      <c r="F421" s="246" t="s">
        <v>142</v>
      </c>
      <c r="G421" s="244"/>
      <c r="H421" s="247">
        <v>3</v>
      </c>
      <c r="I421" s="248"/>
      <c r="J421" s="244"/>
      <c r="K421" s="244"/>
      <c r="L421" s="249"/>
      <c r="M421" s="250"/>
      <c r="N421" s="251"/>
      <c r="O421" s="251"/>
      <c r="P421" s="251"/>
      <c r="Q421" s="251"/>
      <c r="R421" s="251"/>
      <c r="S421" s="251"/>
      <c r="T421" s="252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3" t="s">
        <v>134</v>
      </c>
      <c r="AU421" s="253" t="s">
        <v>83</v>
      </c>
      <c r="AV421" s="14" t="s">
        <v>83</v>
      </c>
      <c r="AW421" s="14" t="s">
        <v>30</v>
      </c>
      <c r="AX421" s="14" t="s">
        <v>81</v>
      </c>
      <c r="AY421" s="253" t="s">
        <v>125</v>
      </c>
    </row>
    <row r="422" spans="1:65" s="2" customFormat="1" ht="24.15" customHeight="1">
      <c r="A422" s="39"/>
      <c r="B422" s="40"/>
      <c r="C422" s="219" t="s">
        <v>682</v>
      </c>
      <c r="D422" s="219" t="s">
        <v>127</v>
      </c>
      <c r="E422" s="220" t="s">
        <v>1152</v>
      </c>
      <c r="F422" s="221" t="s">
        <v>1153</v>
      </c>
      <c r="G422" s="222" t="s">
        <v>511</v>
      </c>
      <c r="H422" s="223">
        <v>1</v>
      </c>
      <c r="I422" s="224"/>
      <c r="J422" s="225">
        <f>ROUND(I422*H422,2)</f>
        <v>0</v>
      </c>
      <c r="K422" s="221" t="s">
        <v>1</v>
      </c>
      <c r="L422" s="45"/>
      <c r="M422" s="226" t="s">
        <v>1</v>
      </c>
      <c r="N422" s="227" t="s">
        <v>38</v>
      </c>
      <c r="O422" s="92"/>
      <c r="P422" s="228">
        <f>O422*H422</f>
        <v>0</v>
      </c>
      <c r="Q422" s="228">
        <v>0</v>
      </c>
      <c r="R422" s="228">
        <f>Q422*H422</f>
        <v>0</v>
      </c>
      <c r="S422" s="228">
        <v>0</v>
      </c>
      <c r="T422" s="229">
        <f>S422*H422</f>
        <v>0</v>
      </c>
      <c r="U422" s="39"/>
      <c r="V422" s="39"/>
      <c r="W422" s="39"/>
      <c r="X422" s="39"/>
      <c r="Y422" s="39"/>
      <c r="Z422" s="39"/>
      <c r="AA422" s="39"/>
      <c r="AB422" s="39"/>
      <c r="AC422" s="39"/>
      <c r="AD422" s="39"/>
      <c r="AE422" s="39"/>
      <c r="AR422" s="230" t="s">
        <v>132</v>
      </c>
      <c r="AT422" s="230" t="s">
        <v>127</v>
      </c>
      <c r="AU422" s="230" t="s">
        <v>83</v>
      </c>
      <c r="AY422" s="18" t="s">
        <v>125</v>
      </c>
      <c r="BE422" s="231">
        <f>IF(N422="základní",J422,0)</f>
        <v>0</v>
      </c>
      <c r="BF422" s="231">
        <f>IF(N422="snížená",J422,0)</f>
        <v>0</v>
      </c>
      <c r="BG422" s="231">
        <f>IF(N422="zákl. přenesená",J422,0)</f>
        <v>0</v>
      </c>
      <c r="BH422" s="231">
        <f>IF(N422="sníž. přenesená",J422,0)</f>
        <v>0</v>
      </c>
      <c r="BI422" s="231">
        <f>IF(N422="nulová",J422,0)</f>
        <v>0</v>
      </c>
      <c r="BJ422" s="18" t="s">
        <v>81</v>
      </c>
      <c r="BK422" s="231">
        <f>ROUND(I422*H422,2)</f>
        <v>0</v>
      </c>
      <c r="BL422" s="18" t="s">
        <v>132</v>
      </c>
      <c r="BM422" s="230" t="s">
        <v>1154</v>
      </c>
    </row>
    <row r="423" spans="1:51" s="13" customFormat="1" ht="12">
      <c r="A423" s="13"/>
      <c r="B423" s="232"/>
      <c r="C423" s="233"/>
      <c r="D423" s="234" t="s">
        <v>134</v>
      </c>
      <c r="E423" s="235" t="s">
        <v>1</v>
      </c>
      <c r="F423" s="236" t="s">
        <v>1155</v>
      </c>
      <c r="G423" s="233"/>
      <c r="H423" s="235" t="s">
        <v>1</v>
      </c>
      <c r="I423" s="237"/>
      <c r="J423" s="233"/>
      <c r="K423" s="233"/>
      <c r="L423" s="238"/>
      <c r="M423" s="239"/>
      <c r="N423" s="240"/>
      <c r="O423" s="240"/>
      <c r="P423" s="240"/>
      <c r="Q423" s="240"/>
      <c r="R423" s="240"/>
      <c r="S423" s="240"/>
      <c r="T423" s="241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T423" s="242" t="s">
        <v>134</v>
      </c>
      <c r="AU423" s="242" t="s">
        <v>83</v>
      </c>
      <c r="AV423" s="13" t="s">
        <v>81</v>
      </c>
      <c r="AW423" s="13" t="s">
        <v>30</v>
      </c>
      <c r="AX423" s="13" t="s">
        <v>73</v>
      </c>
      <c r="AY423" s="242" t="s">
        <v>125</v>
      </c>
    </row>
    <row r="424" spans="1:51" s="13" customFormat="1" ht="12">
      <c r="A424" s="13"/>
      <c r="B424" s="232"/>
      <c r="C424" s="233"/>
      <c r="D424" s="234" t="s">
        <v>134</v>
      </c>
      <c r="E424" s="235" t="s">
        <v>1</v>
      </c>
      <c r="F424" s="236" t="s">
        <v>1156</v>
      </c>
      <c r="G424" s="233"/>
      <c r="H424" s="235" t="s">
        <v>1</v>
      </c>
      <c r="I424" s="237"/>
      <c r="J424" s="233"/>
      <c r="K424" s="233"/>
      <c r="L424" s="238"/>
      <c r="M424" s="239"/>
      <c r="N424" s="240"/>
      <c r="O424" s="240"/>
      <c r="P424" s="240"/>
      <c r="Q424" s="240"/>
      <c r="R424" s="240"/>
      <c r="S424" s="240"/>
      <c r="T424" s="241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42" t="s">
        <v>134</v>
      </c>
      <c r="AU424" s="242" t="s">
        <v>83</v>
      </c>
      <c r="AV424" s="13" t="s">
        <v>81</v>
      </c>
      <c r="AW424" s="13" t="s">
        <v>30</v>
      </c>
      <c r="AX424" s="13" t="s">
        <v>73</v>
      </c>
      <c r="AY424" s="242" t="s">
        <v>125</v>
      </c>
    </row>
    <row r="425" spans="1:51" s="13" customFormat="1" ht="12">
      <c r="A425" s="13"/>
      <c r="B425" s="232"/>
      <c r="C425" s="233"/>
      <c r="D425" s="234" t="s">
        <v>134</v>
      </c>
      <c r="E425" s="235" t="s">
        <v>1</v>
      </c>
      <c r="F425" s="236" t="s">
        <v>1157</v>
      </c>
      <c r="G425" s="233"/>
      <c r="H425" s="235" t="s">
        <v>1</v>
      </c>
      <c r="I425" s="237"/>
      <c r="J425" s="233"/>
      <c r="K425" s="233"/>
      <c r="L425" s="238"/>
      <c r="M425" s="239"/>
      <c r="N425" s="240"/>
      <c r="O425" s="240"/>
      <c r="P425" s="240"/>
      <c r="Q425" s="240"/>
      <c r="R425" s="240"/>
      <c r="S425" s="240"/>
      <c r="T425" s="241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T425" s="242" t="s">
        <v>134</v>
      </c>
      <c r="AU425" s="242" t="s">
        <v>83</v>
      </c>
      <c r="AV425" s="13" t="s">
        <v>81</v>
      </c>
      <c r="AW425" s="13" t="s">
        <v>30</v>
      </c>
      <c r="AX425" s="13" t="s">
        <v>73</v>
      </c>
      <c r="AY425" s="242" t="s">
        <v>125</v>
      </c>
    </row>
    <row r="426" spans="1:51" s="14" customFormat="1" ht="12">
      <c r="A426" s="14"/>
      <c r="B426" s="243"/>
      <c r="C426" s="244"/>
      <c r="D426" s="234" t="s">
        <v>134</v>
      </c>
      <c r="E426" s="245" t="s">
        <v>1</v>
      </c>
      <c r="F426" s="246" t="s">
        <v>81</v>
      </c>
      <c r="G426" s="244"/>
      <c r="H426" s="247">
        <v>1</v>
      </c>
      <c r="I426" s="248"/>
      <c r="J426" s="244"/>
      <c r="K426" s="244"/>
      <c r="L426" s="249"/>
      <c r="M426" s="250"/>
      <c r="N426" s="251"/>
      <c r="O426" s="251"/>
      <c r="P426" s="251"/>
      <c r="Q426" s="251"/>
      <c r="R426" s="251"/>
      <c r="S426" s="251"/>
      <c r="T426" s="252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3" t="s">
        <v>134</v>
      </c>
      <c r="AU426" s="253" t="s">
        <v>83</v>
      </c>
      <c r="AV426" s="14" t="s">
        <v>83</v>
      </c>
      <c r="AW426" s="14" t="s">
        <v>30</v>
      </c>
      <c r="AX426" s="14" t="s">
        <v>81</v>
      </c>
      <c r="AY426" s="253" t="s">
        <v>125</v>
      </c>
    </row>
    <row r="427" spans="1:65" s="2" customFormat="1" ht="24.15" customHeight="1">
      <c r="A427" s="39"/>
      <c r="B427" s="40"/>
      <c r="C427" s="219" t="s">
        <v>688</v>
      </c>
      <c r="D427" s="219" t="s">
        <v>127</v>
      </c>
      <c r="E427" s="220" t="s">
        <v>1158</v>
      </c>
      <c r="F427" s="221" t="s">
        <v>1159</v>
      </c>
      <c r="G427" s="222" t="s">
        <v>511</v>
      </c>
      <c r="H427" s="223">
        <v>2</v>
      </c>
      <c r="I427" s="224"/>
      <c r="J427" s="225">
        <f>ROUND(I427*H427,2)</f>
        <v>0</v>
      </c>
      <c r="K427" s="221" t="s">
        <v>1</v>
      </c>
      <c r="L427" s="45"/>
      <c r="M427" s="226" t="s">
        <v>1</v>
      </c>
      <c r="N427" s="227" t="s">
        <v>38</v>
      </c>
      <c r="O427" s="92"/>
      <c r="P427" s="228">
        <f>O427*H427</f>
        <v>0</v>
      </c>
      <c r="Q427" s="228">
        <v>0</v>
      </c>
      <c r="R427" s="228">
        <f>Q427*H427</f>
        <v>0</v>
      </c>
      <c r="S427" s="228">
        <v>0</v>
      </c>
      <c r="T427" s="229">
        <f>S427*H427</f>
        <v>0</v>
      </c>
      <c r="U427" s="39"/>
      <c r="V427" s="39"/>
      <c r="W427" s="39"/>
      <c r="X427" s="39"/>
      <c r="Y427" s="39"/>
      <c r="Z427" s="39"/>
      <c r="AA427" s="39"/>
      <c r="AB427" s="39"/>
      <c r="AC427" s="39"/>
      <c r="AD427" s="39"/>
      <c r="AE427" s="39"/>
      <c r="AR427" s="230" t="s">
        <v>132</v>
      </c>
      <c r="AT427" s="230" t="s">
        <v>127</v>
      </c>
      <c r="AU427" s="230" t="s">
        <v>83</v>
      </c>
      <c r="AY427" s="18" t="s">
        <v>125</v>
      </c>
      <c r="BE427" s="231">
        <f>IF(N427="základní",J427,0)</f>
        <v>0</v>
      </c>
      <c r="BF427" s="231">
        <f>IF(N427="snížená",J427,0)</f>
        <v>0</v>
      </c>
      <c r="BG427" s="231">
        <f>IF(N427="zákl. přenesená",J427,0)</f>
        <v>0</v>
      </c>
      <c r="BH427" s="231">
        <f>IF(N427="sníž. přenesená",J427,0)</f>
        <v>0</v>
      </c>
      <c r="BI427" s="231">
        <f>IF(N427="nulová",J427,0)</f>
        <v>0</v>
      </c>
      <c r="BJ427" s="18" t="s">
        <v>81</v>
      </c>
      <c r="BK427" s="231">
        <f>ROUND(I427*H427,2)</f>
        <v>0</v>
      </c>
      <c r="BL427" s="18" t="s">
        <v>132</v>
      </c>
      <c r="BM427" s="230" t="s">
        <v>1160</v>
      </c>
    </row>
    <row r="428" spans="1:51" s="13" customFormat="1" ht="12">
      <c r="A428" s="13"/>
      <c r="B428" s="232"/>
      <c r="C428" s="233"/>
      <c r="D428" s="234" t="s">
        <v>134</v>
      </c>
      <c r="E428" s="235" t="s">
        <v>1</v>
      </c>
      <c r="F428" s="236" t="s">
        <v>1155</v>
      </c>
      <c r="G428" s="233"/>
      <c r="H428" s="235" t="s">
        <v>1</v>
      </c>
      <c r="I428" s="237"/>
      <c r="J428" s="233"/>
      <c r="K428" s="233"/>
      <c r="L428" s="238"/>
      <c r="M428" s="239"/>
      <c r="N428" s="240"/>
      <c r="O428" s="240"/>
      <c r="P428" s="240"/>
      <c r="Q428" s="240"/>
      <c r="R428" s="240"/>
      <c r="S428" s="240"/>
      <c r="T428" s="241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42" t="s">
        <v>134</v>
      </c>
      <c r="AU428" s="242" t="s">
        <v>83</v>
      </c>
      <c r="AV428" s="13" t="s">
        <v>81</v>
      </c>
      <c r="AW428" s="13" t="s">
        <v>30</v>
      </c>
      <c r="AX428" s="13" t="s">
        <v>73</v>
      </c>
      <c r="AY428" s="242" t="s">
        <v>125</v>
      </c>
    </row>
    <row r="429" spans="1:51" s="13" customFormat="1" ht="12">
      <c r="A429" s="13"/>
      <c r="B429" s="232"/>
      <c r="C429" s="233"/>
      <c r="D429" s="234" t="s">
        <v>134</v>
      </c>
      <c r="E429" s="235" t="s">
        <v>1</v>
      </c>
      <c r="F429" s="236" t="s">
        <v>1161</v>
      </c>
      <c r="G429" s="233"/>
      <c r="H429" s="235" t="s">
        <v>1</v>
      </c>
      <c r="I429" s="237"/>
      <c r="J429" s="233"/>
      <c r="K429" s="233"/>
      <c r="L429" s="238"/>
      <c r="M429" s="239"/>
      <c r="N429" s="240"/>
      <c r="O429" s="240"/>
      <c r="P429" s="240"/>
      <c r="Q429" s="240"/>
      <c r="R429" s="240"/>
      <c r="S429" s="240"/>
      <c r="T429" s="241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T429" s="242" t="s">
        <v>134</v>
      </c>
      <c r="AU429" s="242" t="s">
        <v>83</v>
      </c>
      <c r="AV429" s="13" t="s">
        <v>81</v>
      </c>
      <c r="AW429" s="13" t="s">
        <v>30</v>
      </c>
      <c r="AX429" s="13" t="s">
        <v>73</v>
      </c>
      <c r="AY429" s="242" t="s">
        <v>125</v>
      </c>
    </row>
    <row r="430" spans="1:51" s="13" customFormat="1" ht="12">
      <c r="A430" s="13"/>
      <c r="B430" s="232"/>
      <c r="C430" s="233"/>
      <c r="D430" s="234" t="s">
        <v>134</v>
      </c>
      <c r="E430" s="235" t="s">
        <v>1</v>
      </c>
      <c r="F430" s="236" t="s">
        <v>1162</v>
      </c>
      <c r="G430" s="233"/>
      <c r="H430" s="235" t="s">
        <v>1</v>
      </c>
      <c r="I430" s="237"/>
      <c r="J430" s="233"/>
      <c r="K430" s="233"/>
      <c r="L430" s="238"/>
      <c r="M430" s="239"/>
      <c r="N430" s="240"/>
      <c r="O430" s="240"/>
      <c r="P430" s="240"/>
      <c r="Q430" s="240"/>
      <c r="R430" s="240"/>
      <c r="S430" s="240"/>
      <c r="T430" s="241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T430" s="242" t="s">
        <v>134</v>
      </c>
      <c r="AU430" s="242" t="s">
        <v>83</v>
      </c>
      <c r="AV430" s="13" t="s">
        <v>81</v>
      </c>
      <c r="AW430" s="13" t="s">
        <v>30</v>
      </c>
      <c r="AX430" s="13" t="s">
        <v>73</v>
      </c>
      <c r="AY430" s="242" t="s">
        <v>125</v>
      </c>
    </row>
    <row r="431" spans="1:51" s="14" customFormat="1" ht="12">
      <c r="A431" s="14"/>
      <c r="B431" s="243"/>
      <c r="C431" s="244"/>
      <c r="D431" s="234" t="s">
        <v>134</v>
      </c>
      <c r="E431" s="245" t="s">
        <v>1</v>
      </c>
      <c r="F431" s="246" t="s">
        <v>83</v>
      </c>
      <c r="G431" s="244"/>
      <c r="H431" s="247">
        <v>2</v>
      </c>
      <c r="I431" s="248"/>
      <c r="J431" s="244"/>
      <c r="K431" s="244"/>
      <c r="L431" s="249"/>
      <c r="M431" s="250"/>
      <c r="N431" s="251"/>
      <c r="O431" s="251"/>
      <c r="P431" s="251"/>
      <c r="Q431" s="251"/>
      <c r="R431" s="251"/>
      <c r="S431" s="251"/>
      <c r="T431" s="252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3" t="s">
        <v>134</v>
      </c>
      <c r="AU431" s="253" t="s">
        <v>83</v>
      </c>
      <c r="AV431" s="14" t="s">
        <v>83</v>
      </c>
      <c r="AW431" s="14" t="s">
        <v>30</v>
      </c>
      <c r="AX431" s="14" t="s">
        <v>81</v>
      </c>
      <c r="AY431" s="253" t="s">
        <v>125</v>
      </c>
    </row>
    <row r="432" spans="1:65" s="2" customFormat="1" ht="24.15" customHeight="1">
      <c r="A432" s="39"/>
      <c r="B432" s="40"/>
      <c r="C432" s="219" t="s">
        <v>692</v>
      </c>
      <c r="D432" s="219" t="s">
        <v>127</v>
      </c>
      <c r="E432" s="220" t="s">
        <v>1163</v>
      </c>
      <c r="F432" s="221" t="s">
        <v>1164</v>
      </c>
      <c r="G432" s="222" t="s">
        <v>511</v>
      </c>
      <c r="H432" s="223">
        <v>1</v>
      </c>
      <c r="I432" s="224"/>
      <c r="J432" s="225">
        <f>ROUND(I432*H432,2)</f>
        <v>0</v>
      </c>
      <c r="K432" s="221" t="s">
        <v>1</v>
      </c>
      <c r="L432" s="45"/>
      <c r="M432" s="226" t="s">
        <v>1</v>
      </c>
      <c r="N432" s="227" t="s">
        <v>38</v>
      </c>
      <c r="O432" s="92"/>
      <c r="P432" s="228">
        <f>O432*H432</f>
        <v>0</v>
      </c>
      <c r="Q432" s="228">
        <v>0</v>
      </c>
      <c r="R432" s="228">
        <f>Q432*H432</f>
        <v>0</v>
      </c>
      <c r="S432" s="228">
        <v>0</v>
      </c>
      <c r="T432" s="229">
        <f>S432*H432</f>
        <v>0</v>
      </c>
      <c r="U432" s="39"/>
      <c r="V432" s="39"/>
      <c r="W432" s="39"/>
      <c r="X432" s="39"/>
      <c r="Y432" s="39"/>
      <c r="Z432" s="39"/>
      <c r="AA432" s="39"/>
      <c r="AB432" s="39"/>
      <c r="AC432" s="39"/>
      <c r="AD432" s="39"/>
      <c r="AE432" s="39"/>
      <c r="AR432" s="230" t="s">
        <v>132</v>
      </c>
      <c r="AT432" s="230" t="s">
        <v>127</v>
      </c>
      <c r="AU432" s="230" t="s">
        <v>83</v>
      </c>
      <c r="AY432" s="18" t="s">
        <v>125</v>
      </c>
      <c r="BE432" s="231">
        <f>IF(N432="základní",J432,0)</f>
        <v>0</v>
      </c>
      <c r="BF432" s="231">
        <f>IF(N432="snížená",J432,0)</f>
        <v>0</v>
      </c>
      <c r="BG432" s="231">
        <f>IF(N432="zákl. přenesená",J432,0)</f>
        <v>0</v>
      </c>
      <c r="BH432" s="231">
        <f>IF(N432="sníž. přenesená",J432,0)</f>
        <v>0</v>
      </c>
      <c r="BI432" s="231">
        <f>IF(N432="nulová",J432,0)</f>
        <v>0</v>
      </c>
      <c r="BJ432" s="18" t="s">
        <v>81</v>
      </c>
      <c r="BK432" s="231">
        <f>ROUND(I432*H432,2)</f>
        <v>0</v>
      </c>
      <c r="BL432" s="18" t="s">
        <v>132</v>
      </c>
      <c r="BM432" s="230" t="s">
        <v>1165</v>
      </c>
    </row>
    <row r="433" spans="1:51" s="13" customFormat="1" ht="12">
      <c r="A433" s="13"/>
      <c r="B433" s="232"/>
      <c r="C433" s="233"/>
      <c r="D433" s="234" t="s">
        <v>134</v>
      </c>
      <c r="E433" s="235" t="s">
        <v>1</v>
      </c>
      <c r="F433" s="236" t="s">
        <v>1155</v>
      </c>
      <c r="G433" s="233"/>
      <c r="H433" s="235" t="s">
        <v>1</v>
      </c>
      <c r="I433" s="237"/>
      <c r="J433" s="233"/>
      <c r="K433" s="233"/>
      <c r="L433" s="238"/>
      <c r="M433" s="239"/>
      <c r="N433" s="240"/>
      <c r="O433" s="240"/>
      <c r="P433" s="240"/>
      <c r="Q433" s="240"/>
      <c r="R433" s="240"/>
      <c r="S433" s="240"/>
      <c r="T433" s="241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T433" s="242" t="s">
        <v>134</v>
      </c>
      <c r="AU433" s="242" t="s">
        <v>83</v>
      </c>
      <c r="AV433" s="13" t="s">
        <v>81</v>
      </c>
      <c r="AW433" s="13" t="s">
        <v>30</v>
      </c>
      <c r="AX433" s="13" t="s">
        <v>73</v>
      </c>
      <c r="AY433" s="242" t="s">
        <v>125</v>
      </c>
    </row>
    <row r="434" spans="1:51" s="13" customFormat="1" ht="12">
      <c r="A434" s="13"/>
      <c r="B434" s="232"/>
      <c r="C434" s="233"/>
      <c r="D434" s="234" t="s">
        <v>134</v>
      </c>
      <c r="E434" s="235" t="s">
        <v>1</v>
      </c>
      <c r="F434" s="236" t="s">
        <v>1166</v>
      </c>
      <c r="G434" s="233"/>
      <c r="H434" s="235" t="s">
        <v>1</v>
      </c>
      <c r="I434" s="237"/>
      <c r="J434" s="233"/>
      <c r="K434" s="233"/>
      <c r="L434" s="238"/>
      <c r="M434" s="239"/>
      <c r="N434" s="240"/>
      <c r="O434" s="240"/>
      <c r="P434" s="240"/>
      <c r="Q434" s="240"/>
      <c r="R434" s="240"/>
      <c r="S434" s="240"/>
      <c r="T434" s="241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T434" s="242" t="s">
        <v>134</v>
      </c>
      <c r="AU434" s="242" t="s">
        <v>83</v>
      </c>
      <c r="AV434" s="13" t="s">
        <v>81</v>
      </c>
      <c r="AW434" s="13" t="s">
        <v>30</v>
      </c>
      <c r="AX434" s="13" t="s">
        <v>73</v>
      </c>
      <c r="AY434" s="242" t="s">
        <v>125</v>
      </c>
    </row>
    <row r="435" spans="1:51" s="13" customFormat="1" ht="12">
      <c r="A435" s="13"/>
      <c r="B435" s="232"/>
      <c r="C435" s="233"/>
      <c r="D435" s="234" t="s">
        <v>134</v>
      </c>
      <c r="E435" s="235" t="s">
        <v>1</v>
      </c>
      <c r="F435" s="236" t="s">
        <v>1167</v>
      </c>
      <c r="G435" s="233"/>
      <c r="H435" s="235" t="s">
        <v>1</v>
      </c>
      <c r="I435" s="237"/>
      <c r="J435" s="233"/>
      <c r="K435" s="233"/>
      <c r="L435" s="238"/>
      <c r="M435" s="239"/>
      <c r="N435" s="240"/>
      <c r="O435" s="240"/>
      <c r="P435" s="240"/>
      <c r="Q435" s="240"/>
      <c r="R435" s="240"/>
      <c r="S435" s="240"/>
      <c r="T435" s="241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T435" s="242" t="s">
        <v>134</v>
      </c>
      <c r="AU435" s="242" t="s">
        <v>83</v>
      </c>
      <c r="AV435" s="13" t="s">
        <v>81</v>
      </c>
      <c r="AW435" s="13" t="s">
        <v>30</v>
      </c>
      <c r="AX435" s="13" t="s">
        <v>73</v>
      </c>
      <c r="AY435" s="242" t="s">
        <v>125</v>
      </c>
    </row>
    <row r="436" spans="1:51" s="14" customFormat="1" ht="12">
      <c r="A436" s="14"/>
      <c r="B436" s="243"/>
      <c r="C436" s="244"/>
      <c r="D436" s="234" t="s">
        <v>134</v>
      </c>
      <c r="E436" s="245" t="s">
        <v>1</v>
      </c>
      <c r="F436" s="246" t="s">
        <v>81</v>
      </c>
      <c r="G436" s="244"/>
      <c r="H436" s="247">
        <v>1</v>
      </c>
      <c r="I436" s="248"/>
      <c r="J436" s="244"/>
      <c r="K436" s="244"/>
      <c r="L436" s="249"/>
      <c r="M436" s="250"/>
      <c r="N436" s="251"/>
      <c r="O436" s="251"/>
      <c r="P436" s="251"/>
      <c r="Q436" s="251"/>
      <c r="R436" s="251"/>
      <c r="S436" s="251"/>
      <c r="T436" s="252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3" t="s">
        <v>134</v>
      </c>
      <c r="AU436" s="253" t="s">
        <v>83</v>
      </c>
      <c r="AV436" s="14" t="s">
        <v>83</v>
      </c>
      <c r="AW436" s="14" t="s">
        <v>30</v>
      </c>
      <c r="AX436" s="14" t="s">
        <v>81</v>
      </c>
      <c r="AY436" s="253" t="s">
        <v>125</v>
      </c>
    </row>
    <row r="437" spans="1:65" s="2" customFormat="1" ht="37.8" customHeight="1">
      <c r="A437" s="39"/>
      <c r="B437" s="40"/>
      <c r="C437" s="219" t="s">
        <v>696</v>
      </c>
      <c r="D437" s="219" t="s">
        <v>127</v>
      </c>
      <c r="E437" s="220" t="s">
        <v>1168</v>
      </c>
      <c r="F437" s="221" t="s">
        <v>1169</v>
      </c>
      <c r="G437" s="222" t="s">
        <v>511</v>
      </c>
      <c r="H437" s="223">
        <v>1</v>
      </c>
      <c r="I437" s="224"/>
      <c r="J437" s="225">
        <f>ROUND(I437*H437,2)</f>
        <v>0</v>
      </c>
      <c r="K437" s="221" t="s">
        <v>1</v>
      </c>
      <c r="L437" s="45"/>
      <c r="M437" s="226" t="s">
        <v>1</v>
      </c>
      <c r="N437" s="227" t="s">
        <v>38</v>
      </c>
      <c r="O437" s="92"/>
      <c r="P437" s="228">
        <f>O437*H437</f>
        <v>0</v>
      </c>
      <c r="Q437" s="228">
        <v>0</v>
      </c>
      <c r="R437" s="228">
        <f>Q437*H437</f>
        <v>0</v>
      </c>
      <c r="S437" s="228">
        <v>0</v>
      </c>
      <c r="T437" s="229">
        <f>S437*H437</f>
        <v>0</v>
      </c>
      <c r="U437" s="39"/>
      <c r="V437" s="39"/>
      <c r="W437" s="39"/>
      <c r="X437" s="39"/>
      <c r="Y437" s="39"/>
      <c r="Z437" s="39"/>
      <c r="AA437" s="39"/>
      <c r="AB437" s="39"/>
      <c r="AC437" s="39"/>
      <c r="AD437" s="39"/>
      <c r="AE437" s="39"/>
      <c r="AR437" s="230" t="s">
        <v>132</v>
      </c>
      <c r="AT437" s="230" t="s">
        <v>127</v>
      </c>
      <c r="AU437" s="230" t="s">
        <v>83</v>
      </c>
      <c r="AY437" s="18" t="s">
        <v>125</v>
      </c>
      <c r="BE437" s="231">
        <f>IF(N437="základní",J437,0)</f>
        <v>0</v>
      </c>
      <c r="BF437" s="231">
        <f>IF(N437="snížená",J437,0)</f>
        <v>0</v>
      </c>
      <c r="BG437" s="231">
        <f>IF(N437="zákl. přenesená",J437,0)</f>
        <v>0</v>
      </c>
      <c r="BH437" s="231">
        <f>IF(N437="sníž. přenesená",J437,0)</f>
        <v>0</v>
      </c>
      <c r="BI437" s="231">
        <f>IF(N437="nulová",J437,0)</f>
        <v>0</v>
      </c>
      <c r="BJ437" s="18" t="s">
        <v>81</v>
      </c>
      <c r="BK437" s="231">
        <f>ROUND(I437*H437,2)</f>
        <v>0</v>
      </c>
      <c r="BL437" s="18" t="s">
        <v>132</v>
      </c>
      <c r="BM437" s="230" t="s">
        <v>1170</v>
      </c>
    </row>
    <row r="438" spans="1:51" s="13" customFormat="1" ht="12">
      <c r="A438" s="13"/>
      <c r="B438" s="232"/>
      <c r="C438" s="233"/>
      <c r="D438" s="234" t="s">
        <v>134</v>
      </c>
      <c r="E438" s="235" t="s">
        <v>1</v>
      </c>
      <c r="F438" s="236" t="s">
        <v>1155</v>
      </c>
      <c r="G438" s="233"/>
      <c r="H438" s="235" t="s">
        <v>1</v>
      </c>
      <c r="I438" s="237"/>
      <c r="J438" s="233"/>
      <c r="K438" s="233"/>
      <c r="L438" s="238"/>
      <c r="M438" s="239"/>
      <c r="N438" s="240"/>
      <c r="O438" s="240"/>
      <c r="P438" s="240"/>
      <c r="Q438" s="240"/>
      <c r="R438" s="240"/>
      <c r="S438" s="240"/>
      <c r="T438" s="241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T438" s="242" t="s">
        <v>134</v>
      </c>
      <c r="AU438" s="242" t="s">
        <v>83</v>
      </c>
      <c r="AV438" s="13" t="s">
        <v>81</v>
      </c>
      <c r="AW438" s="13" t="s">
        <v>30</v>
      </c>
      <c r="AX438" s="13" t="s">
        <v>73</v>
      </c>
      <c r="AY438" s="242" t="s">
        <v>125</v>
      </c>
    </row>
    <row r="439" spans="1:51" s="13" customFormat="1" ht="12">
      <c r="A439" s="13"/>
      <c r="B439" s="232"/>
      <c r="C439" s="233"/>
      <c r="D439" s="234" t="s">
        <v>134</v>
      </c>
      <c r="E439" s="235" t="s">
        <v>1</v>
      </c>
      <c r="F439" s="236" t="s">
        <v>1171</v>
      </c>
      <c r="G439" s="233"/>
      <c r="H439" s="235" t="s">
        <v>1</v>
      </c>
      <c r="I439" s="237"/>
      <c r="J439" s="233"/>
      <c r="K439" s="233"/>
      <c r="L439" s="238"/>
      <c r="M439" s="239"/>
      <c r="N439" s="240"/>
      <c r="O439" s="240"/>
      <c r="P439" s="240"/>
      <c r="Q439" s="240"/>
      <c r="R439" s="240"/>
      <c r="S439" s="240"/>
      <c r="T439" s="241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T439" s="242" t="s">
        <v>134</v>
      </c>
      <c r="AU439" s="242" t="s">
        <v>83</v>
      </c>
      <c r="AV439" s="13" t="s">
        <v>81</v>
      </c>
      <c r="AW439" s="13" t="s">
        <v>30</v>
      </c>
      <c r="AX439" s="13" t="s">
        <v>73</v>
      </c>
      <c r="AY439" s="242" t="s">
        <v>125</v>
      </c>
    </row>
    <row r="440" spans="1:51" s="13" customFormat="1" ht="12">
      <c r="A440" s="13"/>
      <c r="B440" s="232"/>
      <c r="C440" s="233"/>
      <c r="D440" s="234" t="s">
        <v>134</v>
      </c>
      <c r="E440" s="235" t="s">
        <v>1</v>
      </c>
      <c r="F440" s="236" t="s">
        <v>1172</v>
      </c>
      <c r="G440" s="233"/>
      <c r="H440" s="235" t="s">
        <v>1</v>
      </c>
      <c r="I440" s="237"/>
      <c r="J440" s="233"/>
      <c r="K440" s="233"/>
      <c r="L440" s="238"/>
      <c r="M440" s="239"/>
      <c r="N440" s="240"/>
      <c r="O440" s="240"/>
      <c r="P440" s="240"/>
      <c r="Q440" s="240"/>
      <c r="R440" s="240"/>
      <c r="S440" s="240"/>
      <c r="T440" s="241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T440" s="242" t="s">
        <v>134</v>
      </c>
      <c r="AU440" s="242" t="s">
        <v>83</v>
      </c>
      <c r="AV440" s="13" t="s">
        <v>81</v>
      </c>
      <c r="AW440" s="13" t="s">
        <v>30</v>
      </c>
      <c r="AX440" s="13" t="s">
        <v>73</v>
      </c>
      <c r="AY440" s="242" t="s">
        <v>125</v>
      </c>
    </row>
    <row r="441" spans="1:51" s="14" customFormat="1" ht="12">
      <c r="A441" s="14"/>
      <c r="B441" s="243"/>
      <c r="C441" s="244"/>
      <c r="D441" s="234" t="s">
        <v>134</v>
      </c>
      <c r="E441" s="245" t="s">
        <v>1</v>
      </c>
      <c r="F441" s="246" t="s">
        <v>81</v>
      </c>
      <c r="G441" s="244"/>
      <c r="H441" s="247">
        <v>1</v>
      </c>
      <c r="I441" s="248"/>
      <c r="J441" s="244"/>
      <c r="K441" s="244"/>
      <c r="L441" s="249"/>
      <c r="M441" s="250"/>
      <c r="N441" s="251"/>
      <c r="O441" s="251"/>
      <c r="P441" s="251"/>
      <c r="Q441" s="251"/>
      <c r="R441" s="251"/>
      <c r="S441" s="251"/>
      <c r="T441" s="252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3" t="s">
        <v>134</v>
      </c>
      <c r="AU441" s="253" t="s">
        <v>83</v>
      </c>
      <c r="AV441" s="14" t="s">
        <v>83</v>
      </c>
      <c r="AW441" s="14" t="s">
        <v>30</v>
      </c>
      <c r="AX441" s="14" t="s">
        <v>81</v>
      </c>
      <c r="AY441" s="253" t="s">
        <v>125</v>
      </c>
    </row>
    <row r="442" spans="1:65" s="2" customFormat="1" ht="24.15" customHeight="1">
      <c r="A442" s="39"/>
      <c r="B442" s="40"/>
      <c r="C442" s="219" t="s">
        <v>702</v>
      </c>
      <c r="D442" s="219" t="s">
        <v>127</v>
      </c>
      <c r="E442" s="220" t="s">
        <v>1173</v>
      </c>
      <c r="F442" s="221" t="s">
        <v>1174</v>
      </c>
      <c r="G442" s="222" t="s">
        <v>511</v>
      </c>
      <c r="H442" s="223">
        <v>3</v>
      </c>
      <c r="I442" s="224"/>
      <c r="J442" s="225">
        <f>ROUND(I442*H442,2)</f>
        <v>0</v>
      </c>
      <c r="K442" s="221" t="s">
        <v>1</v>
      </c>
      <c r="L442" s="45"/>
      <c r="M442" s="226" t="s">
        <v>1</v>
      </c>
      <c r="N442" s="227" t="s">
        <v>38</v>
      </c>
      <c r="O442" s="92"/>
      <c r="P442" s="228">
        <f>O442*H442</f>
        <v>0</v>
      </c>
      <c r="Q442" s="228">
        <v>0</v>
      </c>
      <c r="R442" s="228">
        <f>Q442*H442</f>
        <v>0</v>
      </c>
      <c r="S442" s="228">
        <v>0</v>
      </c>
      <c r="T442" s="229">
        <f>S442*H442</f>
        <v>0</v>
      </c>
      <c r="U442" s="39"/>
      <c r="V442" s="39"/>
      <c r="W442" s="39"/>
      <c r="X442" s="39"/>
      <c r="Y442" s="39"/>
      <c r="Z442" s="39"/>
      <c r="AA442" s="39"/>
      <c r="AB442" s="39"/>
      <c r="AC442" s="39"/>
      <c r="AD442" s="39"/>
      <c r="AE442" s="39"/>
      <c r="AR442" s="230" t="s">
        <v>132</v>
      </c>
      <c r="AT442" s="230" t="s">
        <v>127</v>
      </c>
      <c r="AU442" s="230" t="s">
        <v>83</v>
      </c>
      <c r="AY442" s="18" t="s">
        <v>125</v>
      </c>
      <c r="BE442" s="231">
        <f>IF(N442="základní",J442,0)</f>
        <v>0</v>
      </c>
      <c r="BF442" s="231">
        <f>IF(N442="snížená",J442,0)</f>
        <v>0</v>
      </c>
      <c r="BG442" s="231">
        <f>IF(N442="zákl. přenesená",J442,0)</f>
        <v>0</v>
      </c>
      <c r="BH442" s="231">
        <f>IF(N442="sníž. přenesená",J442,0)</f>
        <v>0</v>
      </c>
      <c r="BI442" s="231">
        <f>IF(N442="nulová",J442,0)</f>
        <v>0</v>
      </c>
      <c r="BJ442" s="18" t="s">
        <v>81</v>
      </c>
      <c r="BK442" s="231">
        <f>ROUND(I442*H442,2)</f>
        <v>0</v>
      </c>
      <c r="BL442" s="18" t="s">
        <v>132</v>
      </c>
      <c r="BM442" s="230" t="s">
        <v>1175</v>
      </c>
    </row>
    <row r="443" spans="1:51" s="13" customFormat="1" ht="12">
      <c r="A443" s="13"/>
      <c r="B443" s="232"/>
      <c r="C443" s="233"/>
      <c r="D443" s="234" t="s">
        <v>134</v>
      </c>
      <c r="E443" s="235" t="s">
        <v>1</v>
      </c>
      <c r="F443" s="236" t="s">
        <v>1176</v>
      </c>
      <c r="G443" s="233"/>
      <c r="H443" s="235" t="s">
        <v>1</v>
      </c>
      <c r="I443" s="237"/>
      <c r="J443" s="233"/>
      <c r="K443" s="233"/>
      <c r="L443" s="238"/>
      <c r="M443" s="239"/>
      <c r="N443" s="240"/>
      <c r="O443" s="240"/>
      <c r="P443" s="240"/>
      <c r="Q443" s="240"/>
      <c r="R443" s="240"/>
      <c r="S443" s="240"/>
      <c r="T443" s="241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T443" s="242" t="s">
        <v>134</v>
      </c>
      <c r="AU443" s="242" t="s">
        <v>83</v>
      </c>
      <c r="AV443" s="13" t="s">
        <v>81</v>
      </c>
      <c r="AW443" s="13" t="s">
        <v>30</v>
      </c>
      <c r="AX443" s="13" t="s">
        <v>73</v>
      </c>
      <c r="AY443" s="242" t="s">
        <v>125</v>
      </c>
    </row>
    <row r="444" spans="1:51" s="13" customFormat="1" ht="12">
      <c r="A444" s="13"/>
      <c r="B444" s="232"/>
      <c r="C444" s="233"/>
      <c r="D444" s="234" t="s">
        <v>134</v>
      </c>
      <c r="E444" s="235" t="s">
        <v>1</v>
      </c>
      <c r="F444" s="236" t="s">
        <v>1177</v>
      </c>
      <c r="G444" s="233"/>
      <c r="H444" s="235" t="s">
        <v>1</v>
      </c>
      <c r="I444" s="237"/>
      <c r="J444" s="233"/>
      <c r="K444" s="233"/>
      <c r="L444" s="238"/>
      <c r="M444" s="239"/>
      <c r="N444" s="240"/>
      <c r="O444" s="240"/>
      <c r="P444" s="240"/>
      <c r="Q444" s="240"/>
      <c r="R444" s="240"/>
      <c r="S444" s="240"/>
      <c r="T444" s="241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42" t="s">
        <v>134</v>
      </c>
      <c r="AU444" s="242" t="s">
        <v>83</v>
      </c>
      <c r="AV444" s="13" t="s">
        <v>81</v>
      </c>
      <c r="AW444" s="13" t="s">
        <v>30</v>
      </c>
      <c r="AX444" s="13" t="s">
        <v>73</v>
      </c>
      <c r="AY444" s="242" t="s">
        <v>125</v>
      </c>
    </row>
    <row r="445" spans="1:51" s="13" customFormat="1" ht="12">
      <c r="A445" s="13"/>
      <c r="B445" s="232"/>
      <c r="C445" s="233"/>
      <c r="D445" s="234" t="s">
        <v>134</v>
      </c>
      <c r="E445" s="235" t="s">
        <v>1</v>
      </c>
      <c r="F445" s="236" t="s">
        <v>1178</v>
      </c>
      <c r="G445" s="233"/>
      <c r="H445" s="235" t="s">
        <v>1</v>
      </c>
      <c r="I445" s="237"/>
      <c r="J445" s="233"/>
      <c r="K445" s="233"/>
      <c r="L445" s="238"/>
      <c r="M445" s="239"/>
      <c r="N445" s="240"/>
      <c r="O445" s="240"/>
      <c r="P445" s="240"/>
      <c r="Q445" s="240"/>
      <c r="R445" s="240"/>
      <c r="S445" s="240"/>
      <c r="T445" s="241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T445" s="242" t="s">
        <v>134</v>
      </c>
      <c r="AU445" s="242" t="s">
        <v>83</v>
      </c>
      <c r="AV445" s="13" t="s">
        <v>81</v>
      </c>
      <c r="AW445" s="13" t="s">
        <v>30</v>
      </c>
      <c r="AX445" s="13" t="s">
        <v>73</v>
      </c>
      <c r="AY445" s="242" t="s">
        <v>125</v>
      </c>
    </row>
    <row r="446" spans="1:51" s="14" customFormat="1" ht="12">
      <c r="A446" s="14"/>
      <c r="B446" s="243"/>
      <c r="C446" s="244"/>
      <c r="D446" s="234" t="s">
        <v>134</v>
      </c>
      <c r="E446" s="245" t="s">
        <v>1</v>
      </c>
      <c r="F446" s="246" t="s">
        <v>142</v>
      </c>
      <c r="G446" s="244"/>
      <c r="H446" s="247">
        <v>3</v>
      </c>
      <c r="I446" s="248"/>
      <c r="J446" s="244"/>
      <c r="K446" s="244"/>
      <c r="L446" s="249"/>
      <c r="M446" s="250"/>
      <c r="N446" s="251"/>
      <c r="O446" s="251"/>
      <c r="P446" s="251"/>
      <c r="Q446" s="251"/>
      <c r="R446" s="251"/>
      <c r="S446" s="251"/>
      <c r="T446" s="252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3" t="s">
        <v>134</v>
      </c>
      <c r="AU446" s="253" t="s">
        <v>83</v>
      </c>
      <c r="AV446" s="14" t="s">
        <v>83</v>
      </c>
      <c r="AW446" s="14" t="s">
        <v>30</v>
      </c>
      <c r="AX446" s="14" t="s">
        <v>81</v>
      </c>
      <c r="AY446" s="253" t="s">
        <v>125</v>
      </c>
    </row>
    <row r="447" spans="1:63" s="12" customFormat="1" ht="22.8" customHeight="1">
      <c r="A447" s="12"/>
      <c r="B447" s="203"/>
      <c r="C447" s="204"/>
      <c r="D447" s="205" t="s">
        <v>72</v>
      </c>
      <c r="E447" s="217" t="s">
        <v>150</v>
      </c>
      <c r="F447" s="217" t="s">
        <v>151</v>
      </c>
      <c r="G447" s="204"/>
      <c r="H447" s="204"/>
      <c r="I447" s="207"/>
      <c r="J447" s="218">
        <f>BK447</f>
        <v>0</v>
      </c>
      <c r="K447" s="204"/>
      <c r="L447" s="209"/>
      <c r="M447" s="210"/>
      <c r="N447" s="211"/>
      <c r="O447" s="211"/>
      <c r="P447" s="212">
        <f>SUM(P448:P639)</f>
        <v>0</v>
      </c>
      <c r="Q447" s="211"/>
      <c r="R447" s="212">
        <f>SUM(R448:R639)</f>
        <v>15.08626307</v>
      </c>
      <c r="S447" s="211"/>
      <c r="T447" s="213">
        <f>SUM(T448:T639)</f>
        <v>259.851154</v>
      </c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R447" s="214" t="s">
        <v>81</v>
      </c>
      <c r="AT447" s="215" t="s">
        <v>72</v>
      </c>
      <c r="AU447" s="215" t="s">
        <v>81</v>
      </c>
      <c r="AY447" s="214" t="s">
        <v>125</v>
      </c>
      <c r="BK447" s="216">
        <f>SUM(BK448:BK639)</f>
        <v>0</v>
      </c>
    </row>
    <row r="448" spans="1:65" s="2" customFormat="1" ht="24.15" customHeight="1">
      <c r="A448" s="39"/>
      <c r="B448" s="40"/>
      <c r="C448" s="219" t="s">
        <v>706</v>
      </c>
      <c r="D448" s="219" t="s">
        <v>127</v>
      </c>
      <c r="E448" s="220" t="s">
        <v>1179</v>
      </c>
      <c r="F448" s="221" t="s">
        <v>1180</v>
      </c>
      <c r="G448" s="222" t="s">
        <v>154</v>
      </c>
      <c r="H448" s="223">
        <v>14.725</v>
      </c>
      <c r="I448" s="224"/>
      <c r="J448" s="225">
        <f>ROUND(I448*H448,2)</f>
        <v>0</v>
      </c>
      <c r="K448" s="221" t="s">
        <v>1</v>
      </c>
      <c r="L448" s="45"/>
      <c r="M448" s="226" t="s">
        <v>1</v>
      </c>
      <c r="N448" s="227" t="s">
        <v>38</v>
      </c>
      <c r="O448" s="92"/>
      <c r="P448" s="228">
        <f>O448*H448</f>
        <v>0</v>
      </c>
      <c r="Q448" s="228">
        <v>0.00063</v>
      </c>
      <c r="R448" s="228">
        <f>Q448*H448</f>
        <v>0.00927675</v>
      </c>
      <c r="S448" s="228">
        <v>0</v>
      </c>
      <c r="T448" s="229">
        <f>S448*H448</f>
        <v>0</v>
      </c>
      <c r="U448" s="39"/>
      <c r="V448" s="39"/>
      <c r="W448" s="39"/>
      <c r="X448" s="39"/>
      <c r="Y448" s="39"/>
      <c r="Z448" s="39"/>
      <c r="AA448" s="39"/>
      <c r="AB448" s="39"/>
      <c r="AC448" s="39"/>
      <c r="AD448" s="39"/>
      <c r="AE448" s="39"/>
      <c r="AR448" s="230" t="s">
        <v>132</v>
      </c>
      <c r="AT448" s="230" t="s">
        <v>127</v>
      </c>
      <c r="AU448" s="230" t="s">
        <v>83</v>
      </c>
      <c r="AY448" s="18" t="s">
        <v>125</v>
      </c>
      <c r="BE448" s="231">
        <f>IF(N448="základní",J448,0)</f>
        <v>0</v>
      </c>
      <c r="BF448" s="231">
        <f>IF(N448="snížená",J448,0)</f>
        <v>0</v>
      </c>
      <c r="BG448" s="231">
        <f>IF(N448="zákl. přenesená",J448,0)</f>
        <v>0</v>
      </c>
      <c r="BH448" s="231">
        <f>IF(N448="sníž. přenesená",J448,0)</f>
        <v>0</v>
      </c>
      <c r="BI448" s="231">
        <f>IF(N448="nulová",J448,0)</f>
        <v>0</v>
      </c>
      <c r="BJ448" s="18" t="s">
        <v>81</v>
      </c>
      <c r="BK448" s="231">
        <f>ROUND(I448*H448,2)</f>
        <v>0</v>
      </c>
      <c r="BL448" s="18" t="s">
        <v>132</v>
      </c>
      <c r="BM448" s="230" t="s">
        <v>1181</v>
      </c>
    </row>
    <row r="449" spans="1:51" s="13" customFormat="1" ht="12">
      <c r="A449" s="13"/>
      <c r="B449" s="232"/>
      <c r="C449" s="233"/>
      <c r="D449" s="234" t="s">
        <v>134</v>
      </c>
      <c r="E449" s="235" t="s">
        <v>1</v>
      </c>
      <c r="F449" s="236" t="s">
        <v>1182</v>
      </c>
      <c r="G449" s="233"/>
      <c r="H449" s="235" t="s">
        <v>1</v>
      </c>
      <c r="I449" s="237"/>
      <c r="J449" s="233"/>
      <c r="K449" s="233"/>
      <c r="L449" s="238"/>
      <c r="M449" s="239"/>
      <c r="N449" s="240"/>
      <c r="O449" s="240"/>
      <c r="P449" s="240"/>
      <c r="Q449" s="240"/>
      <c r="R449" s="240"/>
      <c r="S449" s="240"/>
      <c r="T449" s="241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T449" s="242" t="s">
        <v>134</v>
      </c>
      <c r="AU449" s="242" t="s">
        <v>83</v>
      </c>
      <c r="AV449" s="13" t="s">
        <v>81</v>
      </c>
      <c r="AW449" s="13" t="s">
        <v>30</v>
      </c>
      <c r="AX449" s="13" t="s">
        <v>73</v>
      </c>
      <c r="AY449" s="242" t="s">
        <v>125</v>
      </c>
    </row>
    <row r="450" spans="1:51" s="14" customFormat="1" ht="12">
      <c r="A450" s="14"/>
      <c r="B450" s="243"/>
      <c r="C450" s="244"/>
      <c r="D450" s="234" t="s">
        <v>134</v>
      </c>
      <c r="E450" s="245" t="s">
        <v>1</v>
      </c>
      <c r="F450" s="246" t="s">
        <v>1183</v>
      </c>
      <c r="G450" s="244"/>
      <c r="H450" s="247">
        <v>5.895</v>
      </c>
      <c r="I450" s="248"/>
      <c r="J450" s="244"/>
      <c r="K450" s="244"/>
      <c r="L450" s="249"/>
      <c r="M450" s="250"/>
      <c r="N450" s="251"/>
      <c r="O450" s="251"/>
      <c r="P450" s="251"/>
      <c r="Q450" s="251"/>
      <c r="R450" s="251"/>
      <c r="S450" s="251"/>
      <c r="T450" s="252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3" t="s">
        <v>134</v>
      </c>
      <c r="AU450" s="253" t="s">
        <v>83</v>
      </c>
      <c r="AV450" s="14" t="s">
        <v>83</v>
      </c>
      <c r="AW450" s="14" t="s">
        <v>30</v>
      </c>
      <c r="AX450" s="14" t="s">
        <v>73</v>
      </c>
      <c r="AY450" s="253" t="s">
        <v>125</v>
      </c>
    </row>
    <row r="451" spans="1:51" s="14" customFormat="1" ht="12">
      <c r="A451" s="14"/>
      <c r="B451" s="243"/>
      <c r="C451" s="244"/>
      <c r="D451" s="234" t="s">
        <v>134</v>
      </c>
      <c r="E451" s="245" t="s">
        <v>1</v>
      </c>
      <c r="F451" s="246" t="s">
        <v>1184</v>
      </c>
      <c r="G451" s="244"/>
      <c r="H451" s="247">
        <v>3.73</v>
      </c>
      <c r="I451" s="248"/>
      <c r="J451" s="244"/>
      <c r="K451" s="244"/>
      <c r="L451" s="249"/>
      <c r="M451" s="250"/>
      <c r="N451" s="251"/>
      <c r="O451" s="251"/>
      <c r="P451" s="251"/>
      <c r="Q451" s="251"/>
      <c r="R451" s="251"/>
      <c r="S451" s="251"/>
      <c r="T451" s="252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3" t="s">
        <v>134</v>
      </c>
      <c r="AU451" s="253" t="s">
        <v>83</v>
      </c>
      <c r="AV451" s="14" t="s">
        <v>83</v>
      </c>
      <c r="AW451" s="14" t="s">
        <v>30</v>
      </c>
      <c r="AX451" s="14" t="s">
        <v>73</v>
      </c>
      <c r="AY451" s="253" t="s">
        <v>125</v>
      </c>
    </row>
    <row r="452" spans="1:51" s="14" customFormat="1" ht="12">
      <c r="A452" s="14"/>
      <c r="B452" s="243"/>
      <c r="C452" s="244"/>
      <c r="D452" s="234" t="s">
        <v>134</v>
      </c>
      <c r="E452" s="245" t="s">
        <v>1</v>
      </c>
      <c r="F452" s="246" t="s">
        <v>1185</v>
      </c>
      <c r="G452" s="244"/>
      <c r="H452" s="247">
        <v>5.1</v>
      </c>
      <c r="I452" s="248"/>
      <c r="J452" s="244"/>
      <c r="K452" s="244"/>
      <c r="L452" s="249"/>
      <c r="M452" s="250"/>
      <c r="N452" s="251"/>
      <c r="O452" s="251"/>
      <c r="P452" s="251"/>
      <c r="Q452" s="251"/>
      <c r="R452" s="251"/>
      <c r="S452" s="251"/>
      <c r="T452" s="252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3" t="s">
        <v>134</v>
      </c>
      <c r="AU452" s="253" t="s">
        <v>83</v>
      </c>
      <c r="AV452" s="14" t="s">
        <v>83</v>
      </c>
      <c r="AW452" s="14" t="s">
        <v>30</v>
      </c>
      <c r="AX452" s="14" t="s">
        <v>73</v>
      </c>
      <c r="AY452" s="253" t="s">
        <v>125</v>
      </c>
    </row>
    <row r="453" spans="1:51" s="15" customFormat="1" ht="12">
      <c r="A453" s="15"/>
      <c r="B453" s="254"/>
      <c r="C453" s="255"/>
      <c r="D453" s="234" t="s">
        <v>134</v>
      </c>
      <c r="E453" s="256" t="s">
        <v>1</v>
      </c>
      <c r="F453" s="257" t="s">
        <v>235</v>
      </c>
      <c r="G453" s="255"/>
      <c r="H453" s="258">
        <v>14.725</v>
      </c>
      <c r="I453" s="259"/>
      <c r="J453" s="255"/>
      <c r="K453" s="255"/>
      <c r="L453" s="260"/>
      <c r="M453" s="261"/>
      <c r="N453" s="262"/>
      <c r="O453" s="262"/>
      <c r="P453" s="262"/>
      <c r="Q453" s="262"/>
      <c r="R453" s="262"/>
      <c r="S453" s="262"/>
      <c r="T453" s="263"/>
      <c r="U453" s="15"/>
      <c r="V453" s="15"/>
      <c r="W453" s="15"/>
      <c r="X453" s="15"/>
      <c r="Y453" s="15"/>
      <c r="Z453" s="15"/>
      <c r="AA453" s="15"/>
      <c r="AB453" s="15"/>
      <c r="AC453" s="15"/>
      <c r="AD453" s="15"/>
      <c r="AE453" s="15"/>
      <c r="AT453" s="264" t="s">
        <v>134</v>
      </c>
      <c r="AU453" s="264" t="s">
        <v>83</v>
      </c>
      <c r="AV453" s="15" t="s">
        <v>132</v>
      </c>
      <c r="AW453" s="15" t="s">
        <v>30</v>
      </c>
      <c r="AX453" s="15" t="s">
        <v>81</v>
      </c>
      <c r="AY453" s="264" t="s">
        <v>125</v>
      </c>
    </row>
    <row r="454" spans="1:65" s="2" customFormat="1" ht="24.15" customHeight="1">
      <c r="A454" s="39"/>
      <c r="B454" s="40"/>
      <c r="C454" s="219" t="s">
        <v>710</v>
      </c>
      <c r="D454" s="219" t="s">
        <v>127</v>
      </c>
      <c r="E454" s="220" t="s">
        <v>1186</v>
      </c>
      <c r="F454" s="221" t="s">
        <v>1187</v>
      </c>
      <c r="G454" s="222" t="s">
        <v>146</v>
      </c>
      <c r="H454" s="223">
        <v>36.44</v>
      </c>
      <c r="I454" s="224"/>
      <c r="J454" s="225">
        <f>ROUND(I454*H454,2)</f>
        <v>0</v>
      </c>
      <c r="K454" s="221" t="s">
        <v>131</v>
      </c>
      <c r="L454" s="45"/>
      <c r="M454" s="226" t="s">
        <v>1</v>
      </c>
      <c r="N454" s="227" t="s">
        <v>38</v>
      </c>
      <c r="O454" s="92"/>
      <c r="P454" s="228">
        <f>O454*H454</f>
        <v>0</v>
      </c>
      <c r="Q454" s="228">
        <v>0.00017</v>
      </c>
      <c r="R454" s="228">
        <f>Q454*H454</f>
        <v>0.0061948</v>
      </c>
      <c r="S454" s="228">
        <v>0</v>
      </c>
      <c r="T454" s="229">
        <f>S454*H454</f>
        <v>0</v>
      </c>
      <c r="U454" s="39"/>
      <c r="V454" s="39"/>
      <c r="W454" s="39"/>
      <c r="X454" s="39"/>
      <c r="Y454" s="39"/>
      <c r="Z454" s="39"/>
      <c r="AA454" s="39"/>
      <c r="AB454" s="39"/>
      <c r="AC454" s="39"/>
      <c r="AD454" s="39"/>
      <c r="AE454" s="39"/>
      <c r="AR454" s="230" t="s">
        <v>132</v>
      </c>
      <c r="AT454" s="230" t="s">
        <v>127</v>
      </c>
      <c r="AU454" s="230" t="s">
        <v>83</v>
      </c>
      <c r="AY454" s="18" t="s">
        <v>125</v>
      </c>
      <c r="BE454" s="231">
        <f>IF(N454="základní",J454,0)</f>
        <v>0</v>
      </c>
      <c r="BF454" s="231">
        <f>IF(N454="snížená",J454,0)</f>
        <v>0</v>
      </c>
      <c r="BG454" s="231">
        <f>IF(N454="zákl. přenesená",J454,0)</f>
        <v>0</v>
      </c>
      <c r="BH454" s="231">
        <f>IF(N454="sníž. přenesená",J454,0)</f>
        <v>0</v>
      </c>
      <c r="BI454" s="231">
        <f>IF(N454="nulová",J454,0)</f>
        <v>0</v>
      </c>
      <c r="BJ454" s="18" t="s">
        <v>81</v>
      </c>
      <c r="BK454" s="231">
        <f>ROUND(I454*H454,2)</f>
        <v>0</v>
      </c>
      <c r="BL454" s="18" t="s">
        <v>132</v>
      </c>
      <c r="BM454" s="230" t="s">
        <v>1188</v>
      </c>
    </row>
    <row r="455" spans="1:51" s="13" customFormat="1" ht="12">
      <c r="A455" s="13"/>
      <c r="B455" s="232"/>
      <c r="C455" s="233"/>
      <c r="D455" s="234" t="s">
        <v>134</v>
      </c>
      <c r="E455" s="235" t="s">
        <v>1</v>
      </c>
      <c r="F455" s="236" t="s">
        <v>1182</v>
      </c>
      <c r="G455" s="233"/>
      <c r="H455" s="235" t="s">
        <v>1</v>
      </c>
      <c r="I455" s="237"/>
      <c r="J455" s="233"/>
      <c r="K455" s="233"/>
      <c r="L455" s="238"/>
      <c r="M455" s="239"/>
      <c r="N455" s="240"/>
      <c r="O455" s="240"/>
      <c r="P455" s="240"/>
      <c r="Q455" s="240"/>
      <c r="R455" s="240"/>
      <c r="S455" s="240"/>
      <c r="T455" s="241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2" t="s">
        <v>134</v>
      </c>
      <c r="AU455" s="242" t="s">
        <v>83</v>
      </c>
      <c r="AV455" s="13" t="s">
        <v>81</v>
      </c>
      <c r="AW455" s="13" t="s">
        <v>30</v>
      </c>
      <c r="AX455" s="13" t="s">
        <v>73</v>
      </c>
      <c r="AY455" s="242" t="s">
        <v>125</v>
      </c>
    </row>
    <row r="456" spans="1:51" s="13" customFormat="1" ht="12">
      <c r="A456" s="13"/>
      <c r="B456" s="232"/>
      <c r="C456" s="233"/>
      <c r="D456" s="234" t="s">
        <v>134</v>
      </c>
      <c r="E456" s="235" t="s">
        <v>1</v>
      </c>
      <c r="F456" s="236" t="s">
        <v>1189</v>
      </c>
      <c r="G456" s="233"/>
      <c r="H456" s="235" t="s">
        <v>1</v>
      </c>
      <c r="I456" s="237"/>
      <c r="J456" s="233"/>
      <c r="K456" s="233"/>
      <c r="L456" s="238"/>
      <c r="M456" s="239"/>
      <c r="N456" s="240"/>
      <c r="O456" s="240"/>
      <c r="P456" s="240"/>
      <c r="Q456" s="240"/>
      <c r="R456" s="240"/>
      <c r="S456" s="240"/>
      <c r="T456" s="241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42" t="s">
        <v>134</v>
      </c>
      <c r="AU456" s="242" t="s">
        <v>83</v>
      </c>
      <c r="AV456" s="13" t="s">
        <v>81</v>
      </c>
      <c r="AW456" s="13" t="s">
        <v>30</v>
      </c>
      <c r="AX456" s="13" t="s">
        <v>73</v>
      </c>
      <c r="AY456" s="242" t="s">
        <v>125</v>
      </c>
    </row>
    <row r="457" spans="1:51" s="14" customFormat="1" ht="12">
      <c r="A457" s="14"/>
      <c r="B457" s="243"/>
      <c r="C457" s="244"/>
      <c r="D457" s="234" t="s">
        <v>134</v>
      </c>
      <c r="E457" s="245" t="s">
        <v>1</v>
      </c>
      <c r="F457" s="246" t="s">
        <v>842</v>
      </c>
      <c r="G457" s="244"/>
      <c r="H457" s="247">
        <v>10.9</v>
      </c>
      <c r="I457" s="248"/>
      <c r="J457" s="244"/>
      <c r="K457" s="244"/>
      <c r="L457" s="249"/>
      <c r="M457" s="250"/>
      <c r="N457" s="251"/>
      <c r="O457" s="251"/>
      <c r="P457" s="251"/>
      <c r="Q457" s="251"/>
      <c r="R457" s="251"/>
      <c r="S457" s="251"/>
      <c r="T457" s="252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3" t="s">
        <v>134</v>
      </c>
      <c r="AU457" s="253" t="s">
        <v>83</v>
      </c>
      <c r="AV457" s="14" t="s">
        <v>83</v>
      </c>
      <c r="AW457" s="14" t="s">
        <v>30</v>
      </c>
      <c r="AX457" s="14" t="s">
        <v>73</v>
      </c>
      <c r="AY457" s="253" t="s">
        <v>125</v>
      </c>
    </row>
    <row r="458" spans="1:51" s="14" customFormat="1" ht="12">
      <c r="A458" s="14"/>
      <c r="B458" s="243"/>
      <c r="C458" s="244"/>
      <c r="D458" s="234" t="s">
        <v>134</v>
      </c>
      <c r="E458" s="245" t="s">
        <v>1</v>
      </c>
      <c r="F458" s="246" t="s">
        <v>1190</v>
      </c>
      <c r="G458" s="244"/>
      <c r="H458" s="247">
        <v>12.09</v>
      </c>
      <c r="I458" s="248"/>
      <c r="J458" s="244"/>
      <c r="K458" s="244"/>
      <c r="L458" s="249"/>
      <c r="M458" s="250"/>
      <c r="N458" s="251"/>
      <c r="O458" s="251"/>
      <c r="P458" s="251"/>
      <c r="Q458" s="251"/>
      <c r="R458" s="251"/>
      <c r="S458" s="251"/>
      <c r="T458" s="252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3" t="s">
        <v>134</v>
      </c>
      <c r="AU458" s="253" t="s">
        <v>83</v>
      </c>
      <c r="AV458" s="14" t="s">
        <v>83</v>
      </c>
      <c r="AW458" s="14" t="s">
        <v>30</v>
      </c>
      <c r="AX458" s="14" t="s">
        <v>73</v>
      </c>
      <c r="AY458" s="253" t="s">
        <v>125</v>
      </c>
    </row>
    <row r="459" spans="1:51" s="14" customFormat="1" ht="12">
      <c r="A459" s="14"/>
      <c r="B459" s="243"/>
      <c r="C459" s="244"/>
      <c r="D459" s="234" t="s">
        <v>134</v>
      </c>
      <c r="E459" s="245" t="s">
        <v>1</v>
      </c>
      <c r="F459" s="246" t="s">
        <v>1191</v>
      </c>
      <c r="G459" s="244"/>
      <c r="H459" s="247">
        <v>6.45</v>
      </c>
      <c r="I459" s="248"/>
      <c r="J459" s="244"/>
      <c r="K459" s="244"/>
      <c r="L459" s="249"/>
      <c r="M459" s="250"/>
      <c r="N459" s="251"/>
      <c r="O459" s="251"/>
      <c r="P459" s="251"/>
      <c r="Q459" s="251"/>
      <c r="R459" s="251"/>
      <c r="S459" s="251"/>
      <c r="T459" s="252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3" t="s">
        <v>134</v>
      </c>
      <c r="AU459" s="253" t="s">
        <v>83</v>
      </c>
      <c r="AV459" s="14" t="s">
        <v>83</v>
      </c>
      <c r="AW459" s="14" t="s">
        <v>30</v>
      </c>
      <c r="AX459" s="14" t="s">
        <v>73</v>
      </c>
      <c r="AY459" s="253" t="s">
        <v>125</v>
      </c>
    </row>
    <row r="460" spans="1:51" s="14" customFormat="1" ht="12">
      <c r="A460" s="14"/>
      <c r="B460" s="243"/>
      <c r="C460" s="244"/>
      <c r="D460" s="234" t="s">
        <v>134</v>
      </c>
      <c r="E460" s="245" t="s">
        <v>1</v>
      </c>
      <c r="F460" s="246" t="s">
        <v>1192</v>
      </c>
      <c r="G460" s="244"/>
      <c r="H460" s="247">
        <v>7</v>
      </c>
      <c r="I460" s="248"/>
      <c r="J460" s="244"/>
      <c r="K460" s="244"/>
      <c r="L460" s="249"/>
      <c r="M460" s="250"/>
      <c r="N460" s="251"/>
      <c r="O460" s="251"/>
      <c r="P460" s="251"/>
      <c r="Q460" s="251"/>
      <c r="R460" s="251"/>
      <c r="S460" s="251"/>
      <c r="T460" s="252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3" t="s">
        <v>134</v>
      </c>
      <c r="AU460" s="253" t="s">
        <v>83</v>
      </c>
      <c r="AV460" s="14" t="s">
        <v>83</v>
      </c>
      <c r="AW460" s="14" t="s">
        <v>30</v>
      </c>
      <c r="AX460" s="14" t="s">
        <v>73</v>
      </c>
      <c r="AY460" s="253" t="s">
        <v>125</v>
      </c>
    </row>
    <row r="461" spans="1:51" s="15" customFormat="1" ht="12">
      <c r="A461" s="15"/>
      <c r="B461" s="254"/>
      <c r="C461" s="255"/>
      <c r="D461" s="234" t="s">
        <v>134</v>
      </c>
      <c r="E461" s="256" t="s">
        <v>1</v>
      </c>
      <c r="F461" s="257" t="s">
        <v>235</v>
      </c>
      <c r="G461" s="255"/>
      <c r="H461" s="258">
        <v>36.44</v>
      </c>
      <c r="I461" s="259"/>
      <c r="J461" s="255"/>
      <c r="K461" s="255"/>
      <c r="L461" s="260"/>
      <c r="M461" s="261"/>
      <c r="N461" s="262"/>
      <c r="O461" s="262"/>
      <c r="P461" s="262"/>
      <c r="Q461" s="262"/>
      <c r="R461" s="262"/>
      <c r="S461" s="262"/>
      <c r="T461" s="263"/>
      <c r="U461" s="15"/>
      <c r="V461" s="15"/>
      <c r="W461" s="15"/>
      <c r="X461" s="15"/>
      <c r="Y461" s="15"/>
      <c r="Z461" s="15"/>
      <c r="AA461" s="15"/>
      <c r="AB461" s="15"/>
      <c r="AC461" s="15"/>
      <c r="AD461" s="15"/>
      <c r="AE461" s="15"/>
      <c r="AT461" s="264" t="s">
        <v>134</v>
      </c>
      <c r="AU461" s="264" t="s">
        <v>83</v>
      </c>
      <c r="AV461" s="15" t="s">
        <v>132</v>
      </c>
      <c r="AW461" s="15" t="s">
        <v>30</v>
      </c>
      <c r="AX461" s="15" t="s">
        <v>81</v>
      </c>
      <c r="AY461" s="264" t="s">
        <v>125</v>
      </c>
    </row>
    <row r="462" spans="1:65" s="2" customFormat="1" ht="37.8" customHeight="1">
      <c r="A462" s="39"/>
      <c r="B462" s="40"/>
      <c r="C462" s="219" t="s">
        <v>714</v>
      </c>
      <c r="D462" s="219" t="s">
        <v>127</v>
      </c>
      <c r="E462" s="220" t="s">
        <v>1193</v>
      </c>
      <c r="F462" s="221" t="s">
        <v>1194</v>
      </c>
      <c r="G462" s="222" t="s">
        <v>154</v>
      </c>
      <c r="H462" s="223">
        <v>13.464</v>
      </c>
      <c r="I462" s="224"/>
      <c r="J462" s="225">
        <f>ROUND(I462*H462,2)</f>
        <v>0</v>
      </c>
      <c r="K462" s="221" t="s">
        <v>131</v>
      </c>
      <c r="L462" s="45"/>
      <c r="M462" s="226" t="s">
        <v>1</v>
      </c>
      <c r="N462" s="227" t="s">
        <v>38</v>
      </c>
      <c r="O462" s="92"/>
      <c r="P462" s="228">
        <f>O462*H462</f>
        <v>0</v>
      </c>
      <c r="Q462" s="228">
        <v>0.05345</v>
      </c>
      <c r="R462" s="228">
        <f>Q462*H462</f>
        <v>0.7196508</v>
      </c>
      <c r="S462" s="228">
        <v>0</v>
      </c>
      <c r="T462" s="229">
        <f>S462*H462</f>
        <v>0</v>
      </c>
      <c r="U462" s="39"/>
      <c r="V462" s="39"/>
      <c r="W462" s="39"/>
      <c r="X462" s="39"/>
      <c r="Y462" s="39"/>
      <c r="Z462" s="39"/>
      <c r="AA462" s="39"/>
      <c r="AB462" s="39"/>
      <c r="AC462" s="39"/>
      <c r="AD462" s="39"/>
      <c r="AE462" s="39"/>
      <c r="AR462" s="230" t="s">
        <v>132</v>
      </c>
      <c r="AT462" s="230" t="s">
        <v>127</v>
      </c>
      <c r="AU462" s="230" t="s">
        <v>83</v>
      </c>
      <c r="AY462" s="18" t="s">
        <v>125</v>
      </c>
      <c r="BE462" s="231">
        <f>IF(N462="základní",J462,0)</f>
        <v>0</v>
      </c>
      <c r="BF462" s="231">
        <f>IF(N462="snížená",J462,0)</f>
        <v>0</v>
      </c>
      <c r="BG462" s="231">
        <f>IF(N462="zákl. přenesená",J462,0)</f>
        <v>0</v>
      </c>
      <c r="BH462" s="231">
        <f>IF(N462="sníž. přenesená",J462,0)</f>
        <v>0</v>
      </c>
      <c r="BI462" s="231">
        <f>IF(N462="nulová",J462,0)</f>
        <v>0</v>
      </c>
      <c r="BJ462" s="18" t="s">
        <v>81</v>
      </c>
      <c r="BK462" s="231">
        <f>ROUND(I462*H462,2)</f>
        <v>0</v>
      </c>
      <c r="BL462" s="18" t="s">
        <v>132</v>
      </c>
      <c r="BM462" s="230" t="s">
        <v>1195</v>
      </c>
    </row>
    <row r="463" spans="1:51" s="13" customFormat="1" ht="12">
      <c r="A463" s="13"/>
      <c r="B463" s="232"/>
      <c r="C463" s="233"/>
      <c r="D463" s="234" t="s">
        <v>134</v>
      </c>
      <c r="E463" s="235" t="s">
        <v>1</v>
      </c>
      <c r="F463" s="236" t="s">
        <v>1155</v>
      </c>
      <c r="G463" s="233"/>
      <c r="H463" s="235" t="s">
        <v>1</v>
      </c>
      <c r="I463" s="237"/>
      <c r="J463" s="233"/>
      <c r="K463" s="233"/>
      <c r="L463" s="238"/>
      <c r="M463" s="239"/>
      <c r="N463" s="240"/>
      <c r="O463" s="240"/>
      <c r="P463" s="240"/>
      <c r="Q463" s="240"/>
      <c r="R463" s="240"/>
      <c r="S463" s="240"/>
      <c r="T463" s="241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T463" s="242" t="s">
        <v>134</v>
      </c>
      <c r="AU463" s="242" t="s">
        <v>83</v>
      </c>
      <c r="AV463" s="13" t="s">
        <v>81</v>
      </c>
      <c r="AW463" s="13" t="s">
        <v>30</v>
      </c>
      <c r="AX463" s="13" t="s">
        <v>73</v>
      </c>
      <c r="AY463" s="242" t="s">
        <v>125</v>
      </c>
    </row>
    <row r="464" spans="1:51" s="14" customFormat="1" ht="12">
      <c r="A464" s="14"/>
      <c r="B464" s="243"/>
      <c r="C464" s="244"/>
      <c r="D464" s="234" t="s">
        <v>134</v>
      </c>
      <c r="E464" s="245" t="s">
        <v>1</v>
      </c>
      <c r="F464" s="246" t="s">
        <v>1196</v>
      </c>
      <c r="G464" s="244"/>
      <c r="H464" s="247">
        <v>13.464</v>
      </c>
      <c r="I464" s="248"/>
      <c r="J464" s="244"/>
      <c r="K464" s="244"/>
      <c r="L464" s="249"/>
      <c r="M464" s="250"/>
      <c r="N464" s="251"/>
      <c r="O464" s="251"/>
      <c r="P464" s="251"/>
      <c r="Q464" s="251"/>
      <c r="R464" s="251"/>
      <c r="S464" s="251"/>
      <c r="T464" s="252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3" t="s">
        <v>134</v>
      </c>
      <c r="AU464" s="253" t="s">
        <v>83</v>
      </c>
      <c r="AV464" s="14" t="s">
        <v>83</v>
      </c>
      <c r="AW464" s="14" t="s">
        <v>30</v>
      </c>
      <c r="AX464" s="14" t="s">
        <v>81</v>
      </c>
      <c r="AY464" s="253" t="s">
        <v>125</v>
      </c>
    </row>
    <row r="465" spans="1:65" s="2" customFormat="1" ht="24.15" customHeight="1">
      <c r="A465" s="39"/>
      <c r="B465" s="40"/>
      <c r="C465" s="219" t="s">
        <v>561</v>
      </c>
      <c r="D465" s="219" t="s">
        <v>127</v>
      </c>
      <c r="E465" s="220" t="s">
        <v>1197</v>
      </c>
      <c r="F465" s="221" t="s">
        <v>1198</v>
      </c>
      <c r="G465" s="222" t="s">
        <v>146</v>
      </c>
      <c r="H465" s="223">
        <v>10</v>
      </c>
      <c r="I465" s="224"/>
      <c r="J465" s="225">
        <f>ROUND(I465*H465,2)</f>
        <v>0</v>
      </c>
      <c r="K465" s="221" t="s">
        <v>131</v>
      </c>
      <c r="L465" s="45"/>
      <c r="M465" s="226" t="s">
        <v>1</v>
      </c>
      <c r="N465" s="227" t="s">
        <v>38</v>
      </c>
      <c r="O465" s="92"/>
      <c r="P465" s="228">
        <f>O465*H465</f>
        <v>0</v>
      </c>
      <c r="Q465" s="228">
        <v>4E-05</v>
      </c>
      <c r="R465" s="228">
        <f>Q465*H465</f>
        <v>0.0004</v>
      </c>
      <c r="S465" s="228">
        <v>0</v>
      </c>
      <c r="T465" s="229">
        <f>S465*H465</f>
        <v>0</v>
      </c>
      <c r="U465" s="39"/>
      <c r="V465" s="39"/>
      <c r="W465" s="39"/>
      <c r="X465" s="39"/>
      <c r="Y465" s="39"/>
      <c r="Z465" s="39"/>
      <c r="AA465" s="39"/>
      <c r="AB465" s="39"/>
      <c r="AC465" s="39"/>
      <c r="AD465" s="39"/>
      <c r="AE465" s="39"/>
      <c r="AR465" s="230" t="s">
        <v>132</v>
      </c>
      <c r="AT465" s="230" t="s">
        <v>127</v>
      </c>
      <c r="AU465" s="230" t="s">
        <v>83</v>
      </c>
      <c r="AY465" s="18" t="s">
        <v>125</v>
      </c>
      <c r="BE465" s="231">
        <f>IF(N465="základní",J465,0)</f>
        <v>0</v>
      </c>
      <c r="BF465" s="231">
        <f>IF(N465="snížená",J465,0)</f>
        <v>0</v>
      </c>
      <c r="BG465" s="231">
        <f>IF(N465="zákl. přenesená",J465,0)</f>
        <v>0</v>
      </c>
      <c r="BH465" s="231">
        <f>IF(N465="sníž. přenesená",J465,0)</f>
        <v>0</v>
      </c>
      <c r="BI465" s="231">
        <f>IF(N465="nulová",J465,0)</f>
        <v>0</v>
      </c>
      <c r="BJ465" s="18" t="s">
        <v>81</v>
      </c>
      <c r="BK465" s="231">
        <f>ROUND(I465*H465,2)</f>
        <v>0</v>
      </c>
      <c r="BL465" s="18" t="s">
        <v>132</v>
      </c>
      <c r="BM465" s="230" t="s">
        <v>1199</v>
      </c>
    </row>
    <row r="466" spans="1:51" s="13" customFormat="1" ht="12">
      <c r="A466" s="13"/>
      <c r="B466" s="232"/>
      <c r="C466" s="233"/>
      <c r="D466" s="234" t="s">
        <v>134</v>
      </c>
      <c r="E466" s="235" t="s">
        <v>1</v>
      </c>
      <c r="F466" s="236" t="s">
        <v>1200</v>
      </c>
      <c r="G466" s="233"/>
      <c r="H466" s="235" t="s">
        <v>1</v>
      </c>
      <c r="I466" s="237"/>
      <c r="J466" s="233"/>
      <c r="K466" s="233"/>
      <c r="L466" s="238"/>
      <c r="M466" s="239"/>
      <c r="N466" s="240"/>
      <c r="O466" s="240"/>
      <c r="P466" s="240"/>
      <c r="Q466" s="240"/>
      <c r="R466" s="240"/>
      <c r="S466" s="240"/>
      <c r="T466" s="241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42" t="s">
        <v>134</v>
      </c>
      <c r="AU466" s="242" t="s">
        <v>83</v>
      </c>
      <c r="AV466" s="13" t="s">
        <v>81</v>
      </c>
      <c r="AW466" s="13" t="s">
        <v>30</v>
      </c>
      <c r="AX466" s="13" t="s">
        <v>73</v>
      </c>
      <c r="AY466" s="242" t="s">
        <v>125</v>
      </c>
    </row>
    <row r="467" spans="1:51" s="14" customFormat="1" ht="12">
      <c r="A467" s="14"/>
      <c r="B467" s="243"/>
      <c r="C467" s="244"/>
      <c r="D467" s="234" t="s">
        <v>134</v>
      </c>
      <c r="E467" s="245" t="s">
        <v>1</v>
      </c>
      <c r="F467" s="246" t="s">
        <v>182</v>
      </c>
      <c r="G467" s="244"/>
      <c r="H467" s="247">
        <v>10</v>
      </c>
      <c r="I467" s="248"/>
      <c r="J467" s="244"/>
      <c r="K467" s="244"/>
      <c r="L467" s="249"/>
      <c r="M467" s="250"/>
      <c r="N467" s="251"/>
      <c r="O467" s="251"/>
      <c r="P467" s="251"/>
      <c r="Q467" s="251"/>
      <c r="R467" s="251"/>
      <c r="S467" s="251"/>
      <c r="T467" s="252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53" t="s">
        <v>134</v>
      </c>
      <c r="AU467" s="253" t="s">
        <v>83</v>
      </c>
      <c r="AV467" s="14" t="s">
        <v>83</v>
      </c>
      <c r="AW467" s="14" t="s">
        <v>30</v>
      </c>
      <c r="AX467" s="14" t="s">
        <v>81</v>
      </c>
      <c r="AY467" s="253" t="s">
        <v>125</v>
      </c>
    </row>
    <row r="468" spans="1:65" s="2" customFormat="1" ht="49.05" customHeight="1">
      <c r="A468" s="39"/>
      <c r="B468" s="40"/>
      <c r="C468" s="219" t="s">
        <v>721</v>
      </c>
      <c r="D468" s="219" t="s">
        <v>127</v>
      </c>
      <c r="E468" s="220" t="s">
        <v>1201</v>
      </c>
      <c r="F468" s="221" t="s">
        <v>1202</v>
      </c>
      <c r="G468" s="222" t="s">
        <v>154</v>
      </c>
      <c r="H468" s="223">
        <v>260</v>
      </c>
      <c r="I468" s="224"/>
      <c r="J468" s="225">
        <f>ROUND(I468*H468,2)</f>
        <v>0</v>
      </c>
      <c r="K468" s="221" t="s">
        <v>699</v>
      </c>
      <c r="L468" s="45"/>
      <c r="M468" s="226" t="s">
        <v>1</v>
      </c>
      <c r="N468" s="227" t="s">
        <v>38</v>
      </c>
      <c r="O468" s="92"/>
      <c r="P468" s="228">
        <f>O468*H468</f>
        <v>0</v>
      </c>
      <c r="Q468" s="228">
        <v>0</v>
      </c>
      <c r="R468" s="228">
        <f>Q468*H468</f>
        <v>0</v>
      </c>
      <c r="S468" s="228">
        <v>0</v>
      </c>
      <c r="T468" s="229">
        <f>S468*H468</f>
        <v>0</v>
      </c>
      <c r="U468" s="39"/>
      <c r="V468" s="39"/>
      <c r="W468" s="39"/>
      <c r="X468" s="39"/>
      <c r="Y468" s="39"/>
      <c r="Z468" s="39"/>
      <c r="AA468" s="39"/>
      <c r="AB468" s="39"/>
      <c r="AC468" s="39"/>
      <c r="AD468" s="39"/>
      <c r="AE468" s="39"/>
      <c r="AR468" s="230" t="s">
        <v>132</v>
      </c>
      <c r="AT468" s="230" t="s">
        <v>127</v>
      </c>
      <c r="AU468" s="230" t="s">
        <v>83</v>
      </c>
      <c r="AY468" s="18" t="s">
        <v>125</v>
      </c>
      <c r="BE468" s="231">
        <f>IF(N468="základní",J468,0)</f>
        <v>0</v>
      </c>
      <c r="BF468" s="231">
        <f>IF(N468="snížená",J468,0)</f>
        <v>0</v>
      </c>
      <c r="BG468" s="231">
        <f>IF(N468="zákl. přenesená",J468,0)</f>
        <v>0</v>
      </c>
      <c r="BH468" s="231">
        <f>IF(N468="sníž. přenesená",J468,0)</f>
        <v>0</v>
      </c>
      <c r="BI468" s="231">
        <f>IF(N468="nulová",J468,0)</f>
        <v>0</v>
      </c>
      <c r="BJ468" s="18" t="s">
        <v>81</v>
      </c>
      <c r="BK468" s="231">
        <f>ROUND(I468*H468,2)</f>
        <v>0</v>
      </c>
      <c r="BL468" s="18" t="s">
        <v>132</v>
      </c>
      <c r="BM468" s="230" t="s">
        <v>1203</v>
      </c>
    </row>
    <row r="469" spans="1:51" s="13" customFormat="1" ht="12">
      <c r="A469" s="13"/>
      <c r="B469" s="232"/>
      <c r="C469" s="233"/>
      <c r="D469" s="234" t="s">
        <v>134</v>
      </c>
      <c r="E469" s="235" t="s">
        <v>1</v>
      </c>
      <c r="F469" s="236" t="s">
        <v>889</v>
      </c>
      <c r="G469" s="233"/>
      <c r="H469" s="235" t="s">
        <v>1</v>
      </c>
      <c r="I469" s="237"/>
      <c r="J469" s="233"/>
      <c r="K469" s="233"/>
      <c r="L469" s="238"/>
      <c r="M469" s="239"/>
      <c r="N469" s="240"/>
      <c r="O469" s="240"/>
      <c r="P469" s="240"/>
      <c r="Q469" s="240"/>
      <c r="R469" s="240"/>
      <c r="S469" s="240"/>
      <c r="T469" s="241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T469" s="242" t="s">
        <v>134</v>
      </c>
      <c r="AU469" s="242" t="s">
        <v>83</v>
      </c>
      <c r="AV469" s="13" t="s">
        <v>81</v>
      </c>
      <c r="AW469" s="13" t="s">
        <v>30</v>
      </c>
      <c r="AX469" s="13" t="s">
        <v>73</v>
      </c>
      <c r="AY469" s="242" t="s">
        <v>125</v>
      </c>
    </row>
    <row r="470" spans="1:51" s="14" customFormat="1" ht="12">
      <c r="A470" s="14"/>
      <c r="B470" s="243"/>
      <c r="C470" s="244"/>
      <c r="D470" s="234" t="s">
        <v>134</v>
      </c>
      <c r="E470" s="245" t="s">
        <v>828</v>
      </c>
      <c r="F470" s="246" t="s">
        <v>1204</v>
      </c>
      <c r="G470" s="244"/>
      <c r="H470" s="247">
        <v>260</v>
      </c>
      <c r="I470" s="248"/>
      <c r="J470" s="244"/>
      <c r="K470" s="244"/>
      <c r="L470" s="249"/>
      <c r="M470" s="250"/>
      <c r="N470" s="251"/>
      <c r="O470" s="251"/>
      <c r="P470" s="251"/>
      <c r="Q470" s="251"/>
      <c r="R470" s="251"/>
      <c r="S470" s="251"/>
      <c r="T470" s="252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3" t="s">
        <v>134</v>
      </c>
      <c r="AU470" s="253" t="s">
        <v>83</v>
      </c>
      <c r="AV470" s="14" t="s">
        <v>83</v>
      </c>
      <c r="AW470" s="14" t="s">
        <v>30</v>
      </c>
      <c r="AX470" s="14" t="s">
        <v>81</v>
      </c>
      <c r="AY470" s="253" t="s">
        <v>125</v>
      </c>
    </row>
    <row r="471" spans="1:65" s="2" customFormat="1" ht="49.05" customHeight="1">
      <c r="A471" s="39"/>
      <c r="B471" s="40"/>
      <c r="C471" s="219" t="s">
        <v>725</v>
      </c>
      <c r="D471" s="219" t="s">
        <v>127</v>
      </c>
      <c r="E471" s="220" t="s">
        <v>1205</v>
      </c>
      <c r="F471" s="221" t="s">
        <v>1206</v>
      </c>
      <c r="G471" s="222" t="s">
        <v>154</v>
      </c>
      <c r="H471" s="223">
        <v>13000</v>
      </c>
      <c r="I471" s="224"/>
      <c r="J471" s="225">
        <f>ROUND(I471*H471,2)</f>
        <v>0</v>
      </c>
      <c r="K471" s="221" t="s">
        <v>699</v>
      </c>
      <c r="L471" s="45"/>
      <c r="M471" s="226" t="s">
        <v>1</v>
      </c>
      <c r="N471" s="227" t="s">
        <v>38</v>
      </c>
      <c r="O471" s="92"/>
      <c r="P471" s="228">
        <f>O471*H471</f>
        <v>0</v>
      </c>
      <c r="Q471" s="228">
        <v>0</v>
      </c>
      <c r="R471" s="228">
        <f>Q471*H471</f>
        <v>0</v>
      </c>
      <c r="S471" s="228">
        <v>0</v>
      </c>
      <c r="T471" s="229">
        <f>S471*H471</f>
        <v>0</v>
      </c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R471" s="230" t="s">
        <v>132</v>
      </c>
      <c r="AT471" s="230" t="s">
        <v>127</v>
      </c>
      <c r="AU471" s="230" t="s">
        <v>83</v>
      </c>
      <c r="AY471" s="18" t="s">
        <v>125</v>
      </c>
      <c r="BE471" s="231">
        <f>IF(N471="základní",J471,0)</f>
        <v>0</v>
      </c>
      <c r="BF471" s="231">
        <f>IF(N471="snížená",J471,0)</f>
        <v>0</v>
      </c>
      <c r="BG471" s="231">
        <f>IF(N471="zákl. přenesená",J471,0)</f>
        <v>0</v>
      </c>
      <c r="BH471" s="231">
        <f>IF(N471="sníž. přenesená",J471,0)</f>
        <v>0</v>
      </c>
      <c r="BI471" s="231">
        <f>IF(N471="nulová",J471,0)</f>
        <v>0</v>
      </c>
      <c r="BJ471" s="18" t="s">
        <v>81</v>
      </c>
      <c r="BK471" s="231">
        <f>ROUND(I471*H471,2)</f>
        <v>0</v>
      </c>
      <c r="BL471" s="18" t="s">
        <v>132</v>
      </c>
      <c r="BM471" s="230" t="s">
        <v>1207</v>
      </c>
    </row>
    <row r="472" spans="1:51" s="14" customFormat="1" ht="12">
      <c r="A472" s="14"/>
      <c r="B472" s="243"/>
      <c r="C472" s="244"/>
      <c r="D472" s="234" t="s">
        <v>134</v>
      </c>
      <c r="E472" s="245" t="s">
        <v>1</v>
      </c>
      <c r="F472" s="246" t="s">
        <v>1208</v>
      </c>
      <c r="G472" s="244"/>
      <c r="H472" s="247">
        <v>13000</v>
      </c>
      <c r="I472" s="248"/>
      <c r="J472" s="244"/>
      <c r="K472" s="244"/>
      <c r="L472" s="249"/>
      <c r="M472" s="250"/>
      <c r="N472" s="251"/>
      <c r="O472" s="251"/>
      <c r="P472" s="251"/>
      <c r="Q472" s="251"/>
      <c r="R472" s="251"/>
      <c r="S472" s="251"/>
      <c r="T472" s="252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3" t="s">
        <v>134</v>
      </c>
      <c r="AU472" s="253" t="s">
        <v>83</v>
      </c>
      <c r="AV472" s="14" t="s">
        <v>83</v>
      </c>
      <c r="AW472" s="14" t="s">
        <v>30</v>
      </c>
      <c r="AX472" s="14" t="s">
        <v>81</v>
      </c>
      <c r="AY472" s="253" t="s">
        <v>125</v>
      </c>
    </row>
    <row r="473" spans="1:65" s="2" customFormat="1" ht="37.8" customHeight="1">
      <c r="A473" s="39"/>
      <c r="B473" s="40"/>
      <c r="C473" s="219" t="s">
        <v>729</v>
      </c>
      <c r="D473" s="219" t="s">
        <v>127</v>
      </c>
      <c r="E473" s="220" t="s">
        <v>1209</v>
      </c>
      <c r="F473" s="221" t="s">
        <v>1210</v>
      </c>
      <c r="G473" s="222" t="s">
        <v>275</v>
      </c>
      <c r="H473" s="223">
        <v>260</v>
      </c>
      <c r="I473" s="224"/>
      <c r="J473" s="225">
        <f>ROUND(I473*H473,2)</f>
        <v>0</v>
      </c>
      <c r="K473" s="221" t="s">
        <v>699</v>
      </c>
      <c r="L473" s="45"/>
      <c r="M473" s="226" t="s">
        <v>1</v>
      </c>
      <c r="N473" s="227" t="s">
        <v>38</v>
      </c>
      <c r="O473" s="92"/>
      <c r="P473" s="228">
        <f>O473*H473</f>
        <v>0</v>
      </c>
      <c r="Q473" s="228">
        <v>0</v>
      </c>
      <c r="R473" s="228">
        <f>Q473*H473</f>
        <v>0</v>
      </c>
      <c r="S473" s="228">
        <v>0</v>
      </c>
      <c r="T473" s="229">
        <f>S473*H473</f>
        <v>0</v>
      </c>
      <c r="U473" s="39"/>
      <c r="V473" s="39"/>
      <c r="W473" s="39"/>
      <c r="X473" s="39"/>
      <c r="Y473" s="39"/>
      <c r="Z473" s="39"/>
      <c r="AA473" s="39"/>
      <c r="AB473" s="39"/>
      <c r="AC473" s="39"/>
      <c r="AD473" s="39"/>
      <c r="AE473" s="39"/>
      <c r="AR473" s="230" t="s">
        <v>132</v>
      </c>
      <c r="AT473" s="230" t="s">
        <v>127</v>
      </c>
      <c r="AU473" s="230" t="s">
        <v>83</v>
      </c>
      <c r="AY473" s="18" t="s">
        <v>125</v>
      </c>
      <c r="BE473" s="231">
        <f>IF(N473="základní",J473,0)</f>
        <v>0</v>
      </c>
      <c r="BF473" s="231">
        <f>IF(N473="snížená",J473,0)</f>
        <v>0</v>
      </c>
      <c r="BG473" s="231">
        <f>IF(N473="zákl. přenesená",J473,0)</f>
        <v>0</v>
      </c>
      <c r="BH473" s="231">
        <f>IF(N473="sníž. přenesená",J473,0)</f>
        <v>0</v>
      </c>
      <c r="BI473" s="231">
        <f>IF(N473="nulová",J473,0)</f>
        <v>0</v>
      </c>
      <c r="BJ473" s="18" t="s">
        <v>81</v>
      </c>
      <c r="BK473" s="231">
        <f>ROUND(I473*H473,2)</f>
        <v>0</v>
      </c>
      <c r="BL473" s="18" t="s">
        <v>132</v>
      </c>
      <c r="BM473" s="230" t="s">
        <v>1211</v>
      </c>
    </row>
    <row r="474" spans="1:51" s="14" customFormat="1" ht="12">
      <c r="A474" s="14"/>
      <c r="B474" s="243"/>
      <c r="C474" s="244"/>
      <c r="D474" s="234" t="s">
        <v>134</v>
      </c>
      <c r="E474" s="245" t="s">
        <v>1</v>
      </c>
      <c r="F474" s="246" t="s">
        <v>828</v>
      </c>
      <c r="G474" s="244"/>
      <c r="H474" s="247">
        <v>260</v>
      </c>
      <c r="I474" s="248"/>
      <c r="J474" s="244"/>
      <c r="K474" s="244"/>
      <c r="L474" s="249"/>
      <c r="M474" s="250"/>
      <c r="N474" s="251"/>
      <c r="O474" s="251"/>
      <c r="P474" s="251"/>
      <c r="Q474" s="251"/>
      <c r="R474" s="251"/>
      <c r="S474" s="251"/>
      <c r="T474" s="252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3" t="s">
        <v>134</v>
      </c>
      <c r="AU474" s="253" t="s">
        <v>83</v>
      </c>
      <c r="AV474" s="14" t="s">
        <v>83</v>
      </c>
      <c r="AW474" s="14" t="s">
        <v>30</v>
      </c>
      <c r="AX474" s="14" t="s">
        <v>81</v>
      </c>
      <c r="AY474" s="253" t="s">
        <v>125</v>
      </c>
    </row>
    <row r="475" spans="1:65" s="2" customFormat="1" ht="24.15" customHeight="1">
      <c r="A475" s="39"/>
      <c r="B475" s="40"/>
      <c r="C475" s="219" t="s">
        <v>734</v>
      </c>
      <c r="D475" s="219" t="s">
        <v>127</v>
      </c>
      <c r="E475" s="220" t="s">
        <v>1212</v>
      </c>
      <c r="F475" s="221" t="s">
        <v>1213</v>
      </c>
      <c r="G475" s="222" t="s">
        <v>146</v>
      </c>
      <c r="H475" s="223">
        <v>53.273</v>
      </c>
      <c r="I475" s="224"/>
      <c r="J475" s="225">
        <f>ROUND(I475*H475,2)</f>
        <v>0</v>
      </c>
      <c r="K475" s="221" t="s">
        <v>1</v>
      </c>
      <c r="L475" s="45"/>
      <c r="M475" s="226" t="s">
        <v>1</v>
      </c>
      <c r="N475" s="227" t="s">
        <v>38</v>
      </c>
      <c r="O475" s="92"/>
      <c r="P475" s="228">
        <f>O475*H475</f>
        <v>0</v>
      </c>
      <c r="Q475" s="228">
        <v>0.00137</v>
      </c>
      <c r="R475" s="228">
        <f>Q475*H475</f>
        <v>0.07298401</v>
      </c>
      <c r="S475" s="228">
        <v>0</v>
      </c>
      <c r="T475" s="229">
        <f>S475*H475</f>
        <v>0</v>
      </c>
      <c r="U475" s="39"/>
      <c r="V475" s="39"/>
      <c r="W475" s="39"/>
      <c r="X475" s="39"/>
      <c r="Y475" s="39"/>
      <c r="Z475" s="39"/>
      <c r="AA475" s="39"/>
      <c r="AB475" s="39"/>
      <c r="AC475" s="39"/>
      <c r="AD475" s="39"/>
      <c r="AE475" s="39"/>
      <c r="AR475" s="230" t="s">
        <v>132</v>
      </c>
      <c r="AT475" s="230" t="s">
        <v>127</v>
      </c>
      <c r="AU475" s="230" t="s">
        <v>83</v>
      </c>
      <c r="AY475" s="18" t="s">
        <v>125</v>
      </c>
      <c r="BE475" s="231">
        <f>IF(N475="základní",J475,0)</f>
        <v>0</v>
      </c>
      <c r="BF475" s="231">
        <f>IF(N475="snížená",J475,0)</f>
        <v>0</v>
      </c>
      <c r="BG475" s="231">
        <f>IF(N475="zákl. přenesená",J475,0)</f>
        <v>0</v>
      </c>
      <c r="BH475" s="231">
        <f>IF(N475="sníž. přenesená",J475,0)</f>
        <v>0</v>
      </c>
      <c r="BI475" s="231">
        <f>IF(N475="nulová",J475,0)</f>
        <v>0</v>
      </c>
      <c r="BJ475" s="18" t="s">
        <v>81</v>
      </c>
      <c r="BK475" s="231">
        <f>ROUND(I475*H475,2)</f>
        <v>0</v>
      </c>
      <c r="BL475" s="18" t="s">
        <v>132</v>
      </c>
      <c r="BM475" s="230" t="s">
        <v>1214</v>
      </c>
    </row>
    <row r="476" spans="1:51" s="13" customFormat="1" ht="12">
      <c r="A476" s="13"/>
      <c r="B476" s="232"/>
      <c r="C476" s="233"/>
      <c r="D476" s="234" t="s">
        <v>134</v>
      </c>
      <c r="E476" s="235" t="s">
        <v>1</v>
      </c>
      <c r="F476" s="236" t="s">
        <v>1215</v>
      </c>
      <c r="G476" s="233"/>
      <c r="H476" s="235" t="s">
        <v>1</v>
      </c>
      <c r="I476" s="237"/>
      <c r="J476" s="233"/>
      <c r="K476" s="233"/>
      <c r="L476" s="238"/>
      <c r="M476" s="239"/>
      <c r="N476" s="240"/>
      <c r="O476" s="240"/>
      <c r="P476" s="240"/>
      <c r="Q476" s="240"/>
      <c r="R476" s="240"/>
      <c r="S476" s="240"/>
      <c r="T476" s="241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T476" s="242" t="s">
        <v>134</v>
      </c>
      <c r="AU476" s="242" t="s">
        <v>83</v>
      </c>
      <c r="AV476" s="13" t="s">
        <v>81</v>
      </c>
      <c r="AW476" s="13" t="s">
        <v>30</v>
      </c>
      <c r="AX476" s="13" t="s">
        <v>73</v>
      </c>
      <c r="AY476" s="242" t="s">
        <v>125</v>
      </c>
    </row>
    <row r="477" spans="1:51" s="13" customFormat="1" ht="12">
      <c r="A477" s="13"/>
      <c r="B477" s="232"/>
      <c r="C477" s="233"/>
      <c r="D477" s="234" t="s">
        <v>134</v>
      </c>
      <c r="E477" s="235" t="s">
        <v>1</v>
      </c>
      <c r="F477" s="236" t="s">
        <v>1216</v>
      </c>
      <c r="G477" s="233"/>
      <c r="H477" s="235" t="s">
        <v>1</v>
      </c>
      <c r="I477" s="237"/>
      <c r="J477" s="233"/>
      <c r="K477" s="233"/>
      <c r="L477" s="238"/>
      <c r="M477" s="239"/>
      <c r="N477" s="240"/>
      <c r="O477" s="240"/>
      <c r="P477" s="240"/>
      <c r="Q477" s="240"/>
      <c r="R477" s="240"/>
      <c r="S477" s="240"/>
      <c r="T477" s="241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T477" s="242" t="s">
        <v>134</v>
      </c>
      <c r="AU477" s="242" t="s">
        <v>83</v>
      </c>
      <c r="AV477" s="13" t="s">
        <v>81</v>
      </c>
      <c r="AW477" s="13" t="s">
        <v>30</v>
      </c>
      <c r="AX477" s="13" t="s">
        <v>73</v>
      </c>
      <c r="AY477" s="242" t="s">
        <v>125</v>
      </c>
    </row>
    <row r="478" spans="1:51" s="14" customFormat="1" ht="12">
      <c r="A478" s="14"/>
      <c r="B478" s="243"/>
      <c r="C478" s="244"/>
      <c r="D478" s="234" t="s">
        <v>134</v>
      </c>
      <c r="E478" s="245" t="s">
        <v>1</v>
      </c>
      <c r="F478" s="246" t="s">
        <v>1217</v>
      </c>
      <c r="G478" s="244"/>
      <c r="H478" s="247">
        <v>14</v>
      </c>
      <c r="I478" s="248"/>
      <c r="J478" s="244"/>
      <c r="K478" s="244"/>
      <c r="L478" s="249"/>
      <c r="M478" s="250"/>
      <c r="N478" s="251"/>
      <c r="O478" s="251"/>
      <c r="P478" s="251"/>
      <c r="Q478" s="251"/>
      <c r="R478" s="251"/>
      <c r="S478" s="251"/>
      <c r="T478" s="252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3" t="s">
        <v>134</v>
      </c>
      <c r="AU478" s="253" t="s">
        <v>83</v>
      </c>
      <c r="AV478" s="14" t="s">
        <v>83</v>
      </c>
      <c r="AW478" s="14" t="s">
        <v>30</v>
      </c>
      <c r="AX478" s="14" t="s">
        <v>73</v>
      </c>
      <c r="AY478" s="253" t="s">
        <v>125</v>
      </c>
    </row>
    <row r="479" spans="1:51" s="14" customFormat="1" ht="12">
      <c r="A479" s="14"/>
      <c r="B479" s="243"/>
      <c r="C479" s="244"/>
      <c r="D479" s="234" t="s">
        <v>134</v>
      </c>
      <c r="E479" s="245" t="s">
        <v>1</v>
      </c>
      <c r="F479" s="246" t="s">
        <v>1218</v>
      </c>
      <c r="G479" s="244"/>
      <c r="H479" s="247">
        <v>4.273</v>
      </c>
      <c r="I479" s="248"/>
      <c r="J479" s="244"/>
      <c r="K479" s="244"/>
      <c r="L479" s="249"/>
      <c r="M479" s="250"/>
      <c r="N479" s="251"/>
      <c r="O479" s="251"/>
      <c r="P479" s="251"/>
      <c r="Q479" s="251"/>
      <c r="R479" s="251"/>
      <c r="S479" s="251"/>
      <c r="T479" s="252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3" t="s">
        <v>134</v>
      </c>
      <c r="AU479" s="253" t="s">
        <v>83</v>
      </c>
      <c r="AV479" s="14" t="s">
        <v>83</v>
      </c>
      <c r="AW479" s="14" t="s">
        <v>30</v>
      </c>
      <c r="AX479" s="14" t="s">
        <v>73</v>
      </c>
      <c r="AY479" s="253" t="s">
        <v>125</v>
      </c>
    </row>
    <row r="480" spans="1:51" s="14" customFormat="1" ht="12">
      <c r="A480" s="14"/>
      <c r="B480" s="243"/>
      <c r="C480" s="244"/>
      <c r="D480" s="234" t="s">
        <v>134</v>
      </c>
      <c r="E480" s="245" t="s">
        <v>1</v>
      </c>
      <c r="F480" s="246" t="s">
        <v>1219</v>
      </c>
      <c r="G480" s="244"/>
      <c r="H480" s="247">
        <v>35</v>
      </c>
      <c r="I480" s="248"/>
      <c r="J480" s="244"/>
      <c r="K480" s="244"/>
      <c r="L480" s="249"/>
      <c r="M480" s="250"/>
      <c r="N480" s="251"/>
      <c r="O480" s="251"/>
      <c r="P480" s="251"/>
      <c r="Q480" s="251"/>
      <c r="R480" s="251"/>
      <c r="S480" s="251"/>
      <c r="T480" s="252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3" t="s">
        <v>134</v>
      </c>
      <c r="AU480" s="253" t="s">
        <v>83</v>
      </c>
      <c r="AV480" s="14" t="s">
        <v>83</v>
      </c>
      <c r="AW480" s="14" t="s">
        <v>30</v>
      </c>
      <c r="AX480" s="14" t="s">
        <v>73</v>
      </c>
      <c r="AY480" s="253" t="s">
        <v>125</v>
      </c>
    </row>
    <row r="481" spans="1:51" s="15" customFormat="1" ht="12">
      <c r="A481" s="15"/>
      <c r="B481" s="254"/>
      <c r="C481" s="255"/>
      <c r="D481" s="234" t="s">
        <v>134</v>
      </c>
      <c r="E481" s="256" t="s">
        <v>1</v>
      </c>
      <c r="F481" s="257" t="s">
        <v>235</v>
      </c>
      <c r="G481" s="255"/>
      <c r="H481" s="258">
        <v>53.273</v>
      </c>
      <c r="I481" s="259"/>
      <c r="J481" s="255"/>
      <c r="K481" s="255"/>
      <c r="L481" s="260"/>
      <c r="M481" s="261"/>
      <c r="N481" s="262"/>
      <c r="O481" s="262"/>
      <c r="P481" s="262"/>
      <c r="Q481" s="262"/>
      <c r="R481" s="262"/>
      <c r="S481" s="262"/>
      <c r="T481" s="263"/>
      <c r="U481" s="15"/>
      <c r="V481" s="15"/>
      <c r="W481" s="15"/>
      <c r="X481" s="15"/>
      <c r="Y481" s="15"/>
      <c r="Z481" s="15"/>
      <c r="AA481" s="15"/>
      <c r="AB481" s="15"/>
      <c r="AC481" s="15"/>
      <c r="AD481" s="15"/>
      <c r="AE481" s="15"/>
      <c r="AT481" s="264" t="s">
        <v>134</v>
      </c>
      <c r="AU481" s="264" t="s">
        <v>83</v>
      </c>
      <c r="AV481" s="15" t="s">
        <v>132</v>
      </c>
      <c r="AW481" s="15" t="s">
        <v>30</v>
      </c>
      <c r="AX481" s="15" t="s">
        <v>81</v>
      </c>
      <c r="AY481" s="264" t="s">
        <v>125</v>
      </c>
    </row>
    <row r="482" spans="1:65" s="2" customFormat="1" ht="49.05" customHeight="1">
      <c r="A482" s="39"/>
      <c r="B482" s="40"/>
      <c r="C482" s="219" t="s">
        <v>738</v>
      </c>
      <c r="D482" s="219" t="s">
        <v>127</v>
      </c>
      <c r="E482" s="220" t="s">
        <v>1220</v>
      </c>
      <c r="F482" s="221" t="s">
        <v>1221</v>
      </c>
      <c r="G482" s="222" t="s">
        <v>275</v>
      </c>
      <c r="H482" s="223">
        <v>3.352</v>
      </c>
      <c r="I482" s="224"/>
      <c r="J482" s="225">
        <f>ROUND(I482*H482,2)</f>
        <v>0</v>
      </c>
      <c r="K482" s="221" t="s">
        <v>131</v>
      </c>
      <c r="L482" s="45"/>
      <c r="M482" s="226" t="s">
        <v>1</v>
      </c>
      <c r="N482" s="227" t="s">
        <v>38</v>
      </c>
      <c r="O482" s="92"/>
      <c r="P482" s="228">
        <f>O482*H482</f>
        <v>0</v>
      </c>
      <c r="Q482" s="228">
        <v>0</v>
      </c>
      <c r="R482" s="228">
        <f>Q482*H482</f>
        <v>0</v>
      </c>
      <c r="S482" s="228">
        <v>2.2</v>
      </c>
      <c r="T482" s="229">
        <f>S482*H482</f>
        <v>7.3744000000000005</v>
      </c>
      <c r="U482" s="39"/>
      <c r="V482" s="39"/>
      <c r="W482" s="39"/>
      <c r="X482" s="39"/>
      <c r="Y482" s="39"/>
      <c r="Z482" s="39"/>
      <c r="AA482" s="39"/>
      <c r="AB482" s="39"/>
      <c r="AC482" s="39"/>
      <c r="AD482" s="39"/>
      <c r="AE482" s="39"/>
      <c r="AR482" s="230" t="s">
        <v>132</v>
      </c>
      <c r="AT482" s="230" t="s">
        <v>127</v>
      </c>
      <c r="AU482" s="230" t="s">
        <v>83</v>
      </c>
      <c r="AY482" s="18" t="s">
        <v>125</v>
      </c>
      <c r="BE482" s="231">
        <f>IF(N482="základní",J482,0)</f>
        <v>0</v>
      </c>
      <c r="BF482" s="231">
        <f>IF(N482="snížená",J482,0)</f>
        <v>0</v>
      </c>
      <c r="BG482" s="231">
        <f>IF(N482="zákl. přenesená",J482,0)</f>
        <v>0</v>
      </c>
      <c r="BH482" s="231">
        <f>IF(N482="sníž. přenesená",J482,0)</f>
        <v>0</v>
      </c>
      <c r="BI482" s="231">
        <f>IF(N482="nulová",J482,0)</f>
        <v>0</v>
      </c>
      <c r="BJ482" s="18" t="s">
        <v>81</v>
      </c>
      <c r="BK482" s="231">
        <f>ROUND(I482*H482,2)</f>
        <v>0</v>
      </c>
      <c r="BL482" s="18" t="s">
        <v>132</v>
      </c>
      <c r="BM482" s="230" t="s">
        <v>1222</v>
      </c>
    </row>
    <row r="483" spans="1:51" s="13" customFormat="1" ht="12">
      <c r="A483" s="13"/>
      <c r="B483" s="232"/>
      <c r="C483" s="233"/>
      <c r="D483" s="234" t="s">
        <v>134</v>
      </c>
      <c r="E483" s="235" t="s">
        <v>1</v>
      </c>
      <c r="F483" s="236" t="s">
        <v>1155</v>
      </c>
      <c r="G483" s="233"/>
      <c r="H483" s="235" t="s">
        <v>1</v>
      </c>
      <c r="I483" s="237"/>
      <c r="J483" s="233"/>
      <c r="K483" s="233"/>
      <c r="L483" s="238"/>
      <c r="M483" s="239"/>
      <c r="N483" s="240"/>
      <c r="O483" s="240"/>
      <c r="P483" s="240"/>
      <c r="Q483" s="240"/>
      <c r="R483" s="240"/>
      <c r="S483" s="240"/>
      <c r="T483" s="241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42" t="s">
        <v>134</v>
      </c>
      <c r="AU483" s="242" t="s">
        <v>83</v>
      </c>
      <c r="AV483" s="13" t="s">
        <v>81</v>
      </c>
      <c r="AW483" s="13" t="s">
        <v>30</v>
      </c>
      <c r="AX483" s="13" t="s">
        <v>73</v>
      </c>
      <c r="AY483" s="242" t="s">
        <v>125</v>
      </c>
    </row>
    <row r="484" spans="1:51" s="14" customFormat="1" ht="12">
      <c r="A484" s="14"/>
      <c r="B484" s="243"/>
      <c r="C484" s="244"/>
      <c r="D484" s="234" t="s">
        <v>134</v>
      </c>
      <c r="E484" s="245" t="s">
        <v>814</v>
      </c>
      <c r="F484" s="246" t="s">
        <v>1223</v>
      </c>
      <c r="G484" s="244"/>
      <c r="H484" s="247">
        <v>3.352</v>
      </c>
      <c r="I484" s="248"/>
      <c r="J484" s="244"/>
      <c r="K484" s="244"/>
      <c r="L484" s="249"/>
      <c r="M484" s="250"/>
      <c r="N484" s="251"/>
      <c r="O484" s="251"/>
      <c r="P484" s="251"/>
      <c r="Q484" s="251"/>
      <c r="R484" s="251"/>
      <c r="S484" s="251"/>
      <c r="T484" s="252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3" t="s">
        <v>134</v>
      </c>
      <c r="AU484" s="253" t="s">
        <v>83</v>
      </c>
      <c r="AV484" s="14" t="s">
        <v>83</v>
      </c>
      <c r="AW484" s="14" t="s">
        <v>30</v>
      </c>
      <c r="AX484" s="14" t="s">
        <v>81</v>
      </c>
      <c r="AY484" s="253" t="s">
        <v>125</v>
      </c>
    </row>
    <row r="485" spans="1:65" s="2" customFormat="1" ht="49.05" customHeight="1">
      <c r="A485" s="39"/>
      <c r="B485" s="40"/>
      <c r="C485" s="219" t="s">
        <v>742</v>
      </c>
      <c r="D485" s="219" t="s">
        <v>127</v>
      </c>
      <c r="E485" s="220" t="s">
        <v>1224</v>
      </c>
      <c r="F485" s="221" t="s">
        <v>1225</v>
      </c>
      <c r="G485" s="222" t="s">
        <v>275</v>
      </c>
      <c r="H485" s="223">
        <v>6.447</v>
      </c>
      <c r="I485" s="224"/>
      <c r="J485" s="225">
        <f>ROUND(I485*H485,2)</f>
        <v>0</v>
      </c>
      <c r="K485" s="221" t="s">
        <v>131</v>
      </c>
      <c r="L485" s="45"/>
      <c r="M485" s="226" t="s">
        <v>1</v>
      </c>
      <c r="N485" s="227" t="s">
        <v>38</v>
      </c>
      <c r="O485" s="92"/>
      <c r="P485" s="228">
        <f>O485*H485</f>
        <v>0</v>
      </c>
      <c r="Q485" s="228">
        <v>0</v>
      </c>
      <c r="R485" s="228">
        <f>Q485*H485</f>
        <v>0</v>
      </c>
      <c r="S485" s="228">
        <v>2.5</v>
      </c>
      <c r="T485" s="229">
        <f>S485*H485</f>
        <v>16.1175</v>
      </c>
      <c r="U485" s="39"/>
      <c r="V485" s="39"/>
      <c r="W485" s="39"/>
      <c r="X485" s="39"/>
      <c r="Y485" s="39"/>
      <c r="Z485" s="39"/>
      <c r="AA485" s="39"/>
      <c r="AB485" s="39"/>
      <c r="AC485" s="39"/>
      <c r="AD485" s="39"/>
      <c r="AE485" s="39"/>
      <c r="AR485" s="230" t="s">
        <v>132</v>
      </c>
      <c r="AT485" s="230" t="s">
        <v>127</v>
      </c>
      <c r="AU485" s="230" t="s">
        <v>83</v>
      </c>
      <c r="AY485" s="18" t="s">
        <v>125</v>
      </c>
      <c r="BE485" s="231">
        <f>IF(N485="základní",J485,0)</f>
        <v>0</v>
      </c>
      <c r="BF485" s="231">
        <f>IF(N485="snížená",J485,0)</f>
        <v>0</v>
      </c>
      <c r="BG485" s="231">
        <f>IF(N485="zákl. přenesená",J485,0)</f>
        <v>0</v>
      </c>
      <c r="BH485" s="231">
        <f>IF(N485="sníž. přenesená",J485,0)</f>
        <v>0</v>
      </c>
      <c r="BI485" s="231">
        <f>IF(N485="nulová",J485,0)</f>
        <v>0</v>
      </c>
      <c r="BJ485" s="18" t="s">
        <v>81</v>
      </c>
      <c r="BK485" s="231">
        <f>ROUND(I485*H485,2)</f>
        <v>0</v>
      </c>
      <c r="BL485" s="18" t="s">
        <v>132</v>
      </c>
      <c r="BM485" s="230" t="s">
        <v>1226</v>
      </c>
    </row>
    <row r="486" spans="1:51" s="13" customFormat="1" ht="12">
      <c r="A486" s="13"/>
      <c r="B486" s="232"/>
      <c r="C486" s="233"/>
      <c r="D486" s="234" t="s">
        <v>134</v>
      </c>
      <c r="E486" s="235" t="s">
        <v>1</v>
      </c>
      <c r="F486" s="236" t="s">
        <v>1155</v>
      </c>
      <c r="G486" s="233"/>
      <c r="H486" s="235" t="s">
        <v>1</v>
      </c>
      <c r="I486" s="237"/>
      <c r="J486" s="233"/>
      <c r="K486" s="233"/>
      <c r="L486" s="238"/>
      <c r="M486" s="239"/>
      <c r="N486" s="240"/>
      <c r="O486" s="240"/>
      <c r="P486" s="240"/>
      <c r="Q486" s="240"/>
      <c r="R486" s="240"/>
      <c r="S486" s="240"/>
      <c r="T486" s="241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T486" s="242" t="s">
        <v>134</v>
      </c>
      <c r="AU486" s="242" t="s">
        <v>83</v>
      </c>
      <c r="AV486" s="13" t="s">
        <v>81</v>
      </c>
      <c r="AW486" s="13" t="s">
        <v>30</v>
      </c>
      <c r="AX486" s="13" t="s">
        <v>73</v>
      </c>
      <c r="AY486" s="242" t="s">
        <v>125</v>
      </c>
    </row>
    <row r="487" spans="1:51" s="13" customFormat="1" ht="12">
      <c r="A487" s="13"/>
      <c r="B487" s="232"/>
      <c r="C487" s="233"/>
      <c r="D487" s="234" t="s">
        <v>134</v>
      </c>
      <c r="E487" s="235" t="s">
        <v>1</v>
      </c>
      <c r="F487" s="236" t="s">
        <v>1227</v>
      </c>
      <c r="G487" s="233"/>
      <c r="H487" s="235" t="s">
        <v>1</v>
      </c>
      <c r="I487" s="237"/>
      <c r="J487" s="233"/>
      <c r="K487" s="233"/>
      <c r="L487" s="238"/>
      <c r="M487" s="239"/>
      <c r="N487" s="240"/>
      <c r="O487" s="240"/>
      <c r="P487" s="240"/>
      <c r="Q487" s="240"/>
      <c r="R487" s="240"/>
      <c r="S487" s="240"/>
      <c r="T487" s="241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42" t="s">
        <v>134</v>
      </c>
      <c r="AU487" s="242" t="s">
        <v>83</v>
      </c>
      <c r="AV487" s="13" t="s">
        <v>81</v>
      </c>
      <c r="AW487" s="13" t="s">
        <v>30</v>
      </c>
      <c r="AX487" s="13" t="s">
        <v>73</v>
      </c>
      <c r="AY487" s="242" t="s">
        <v>125</v>
      </c>
    </row>
    <row r="488" spans="1:51" s="14" customFormat="1" ht="12">
      <c r="A488" s="14"/>
      <c r="B488" s="243"/>
      <c r="C488" s="244"/>
      <c r="D488" s="234" t="s">
        <v>134</v>
      </c>
      <c r="E488" s="245" t="s">
        <v>1</v>
      </c>
      <c r="F488" s="246" t="s">
        <v>1228</v>
      </c>
      <c r="G488" s="244"/>
      <c r="H488" s="247">
        <v>1.35</v>
      </c>
      <c r="I488" s="248"/>
      <c r="J488" s="244"/>
      <c r="K488" s="244"/>
      <c r="L488" s="249"/>
      <c r="M488" s="250"/>
      <c r="N488" s="251"/>
      <c r="O488" s="251"/>
      <c r="P488" s="251"/>
      <c r="Q488" s="251"/>
      <c r="R488" s="251"/>
      <c r="S488" s="251"/>
      <c r="T488" s="252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3" t="s">
        <v>134</v>
      </c>
      <c r="AU488" s="253" t="s">
        <v>83</v>
      </c>
      <c r="AV488" s="14" t="s">
        <v>83</v>
      </c>
      <c r="AW488" s="14" t="s">
        <v>30</v>
      </c>
      <c r="AX488" s="14" t="s">
        <v>73</v>
      </c>
      <c r="AY488" s="253" t="s">
        <v>125</v>
      </c>
    </row>
    <row r="489" spans="1:51" s="14" customFormat="1" ht="12">
      <c r="A489" s="14"/>
      <c r="B489" s="243"/>
      <c r="C489" s="244"/>
      <c r="D489" s="234" t="s">
        <v>134</v>
      </c>
      <c r="E489" s="245" t="s">
        <v>1</v>
      </c>
      <c r="F489" s="246" t="s">
        <v>1229</v>
      </c>
      <c r="G489" s="244"/>
      <c r="H489" s="247">
        <v>1.44</v>
      </c>
      <c r="I489" s="248"/>
      <c r="J489" s="244"/>
      <c r="K489" s="244"/>
      <c r="L489" s="249"/>
      <c r="M489" s="250"/>
      <c r="N489" s="251"/>
      <c r="O489" s="251"/>
      <c r="P489" s="251"/>
      <c r="Q489" s="251"/>
      <c r="R489" s="251"/>
      <c r="S489" s="251"/>
      <c r="T489" s="252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3" t="s">
        <v>134</v>
      </c>
      <c r="AU489" s="253" t="s">
        <v>83</v>
      </c>
      <c r="AV489" s="14" t="s">
        <v>83</v>
      </c>
      <c r="AW489" s="14" t="s">
        <v>30</v>
      </c>
      <c r="AX489" s="14" t="s">
        <v>73</v>
      </c>
      <c r="AY489" s="253" t="s">
        <v>125</v>
      </c>
    </row>
    <row r="490" spans="1:51" s="14" customFormat="1" ht="12">
      <c r="A490" s="14"/>
      <c r="B490" s="243"/>
      <c r="C490" s="244"/>
      <c r="D490" s="234" t="s">
        <v>134</v>
      </c>
      <c r="E490" s="245" t="s">
        <v>1</v>
      </c>
      <c r="F490" s="246" t="s">
        <v>1230</v>
      </c>
      <c r="G490" s="244"/>
      <c r="H490" s="247">
        <v>0.72</v>
      </c>
      <c r="I490" s="248"/>
      <c r="J490" s="244"/>
      <c r="K490" s="244"/>
      <c r="L490" s="249"/>
      <c r="M490" s="250"/>
      <c r="N490" s="251"/>
      <c r="O490" s="251"/>
      <c r="P490" s="251"/>
      <c r="Q490" s="251"/>
      <c r="R490" s="251"/>
      <c r="S490" s="251"/>
      <c r="T490" s="252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3" t="s">
        <v>134</v>
      </c>
      <c r="AU490" s="253" t="s">
        <v>83</v>
      </c>
      <c r="AV490" s="14" t="s">
        <v>83</v>
      </c>
      <c r="AW490" s="14" t="s">
        <v>30</v>
      </c>
      <c r="AX490" s="14" t="s">
        <v>73</v>
      </c>
      <c r="AY490" s="253" t="s">
        <v>125</v>
      </c>
    </row>
    <row r="491" spans="1:51" s="14" customFormat="1" ht="12">
      <c r="A491" s="14"/>
      <c r="B491" s="243"/>
      <c r="C491" s="244"/>
      <c r="D491" s="234" t="s">
        <v>134</v>
      </c>
      <c r="E491" s="245" t="s">
        <v>1</v>
      </c>
      <c r="F491" s="246" t="s">
        <v>1231</v>
      </c>
      <c r="G491" s="244"/>
      <c r="H491" s="247">
        <v>2.869</v>
      </c>
      <c r="I491" s="248"/>
      <c r="J491" s="244"/>
      <c r="K491" s="244"/>
      <c r="L491" s="249"/>
      <c r="M491" s="250"/>
      <c r="N491" s="251"/>
      <c r="O491" s="251"/>
      <c r="P491" s="251"/>
      <c r="Q491" s="251"/>
      <c r="R491" s="251"/>
      <c r="S491" s="251"/>
      <c r="T491" s="252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3" t="s">
        <v>134</v>
      </c>
      <c r="AU491" s="253" t="s">
        <v>83</v>
      </c>
      <c r="AV491" s="14" t="s">
        <v>83</v>
      </c>
      <c r="AW491" s="14" t="s">
        <v>30</v>
      </c>
      <c r="AX491" s="14" t="s">
        <v>73</v>
      </c>
      <c r="AY491" s="253" t="s">
        <v>125</v>
      </c>
    </row>
    <row r="492" spans="1:51" s="14" customFormat="1" ht="12">
      <c r="A492" s="14"/>
      <c r="B492" s="243"/>
      <c r="C492" s="244"/>
      <c r="D492" s="234" t="s">
        <v>134</v>
      </c>
      <c r="E492" s="245" t="s">
        <v>1</v>
      </c>
      <c r="F492" s="246" t="s">
        <v>1232</v>
      </c>
      <c r="G492" s="244"/>
      <c r="H492" s="247">
        <v>0.068</v>
      </c>
      <c r="I492" s="248"/>
      <c r="J492" s="244"/>
      <c r="K492" s="244"/>
      <c r="L492" s="249"/>
      <c r="M492" s="250"/>
      <c r="N492" s="251"/>
      <c r="O492" s="251"/>
      <c r="P492" s="251"/>
      <c r="Q492" s="251"/>
      <c r="R492" s="251"/>
      <c r="S492" s="251"/>
      <c r="T492" s="252"/>
      <c r="U492" s="14"/>
      <c r="V492" s="14"/>
      <c r="W492" s="14"/>
      <c r="X492" s="14"/>
      <c r="Y492" s="14"/>
      <c r="Z492" s="14"/>
      <c r="AA492" s="14"/>
      <c r="AB492" s="14"/>
      <c r="AC492" s="14"/>
      <c r="AD492" s="14"/>
      <c r="AE492" s="14"/>
      <c r="AT492" s="253" t="s">
        <v>134</v>
      </c>
      <c r="AU492" s="253" t="s">
        <v>83</v>
      </c>
      <c r="AV492" s="14" t="s">
        <v>83</v>
      </c>
      <c r="AW492" s="14" t="s">
        <v>30</v>
      </c>
      <c r="AX492" s="14" t="s">
        <v>73</v>
      </c>
      <c r="AY492" s="253" t="s">
        <v>125</v>
      </c>
    </row>
    <row r="493" spans="1:51" s="15" customFormat="1" ht="12">
      <c r="A493" s="15"/>
      <c r="B493" s="254"/>
      <c r="C493" s="255"/>
      <c r="D493" s="234" t="s">
        <v>134</v>
      </c>
      <c r="E493" s="256" t="s">
        <v>816</v>
      </c>
      <c r="F493" s="257" t="s">
        <v>235</v>
      </c>
      <c r="G493" s="255"/>
      <c r="H493" s="258">
        <v>6.447</v>
      </c>
      <c r="I493" s="259"/>
      <c r="J493" s="255"/>
      <c r="K493" s="255"/>
      <c r="L493" s="260"/>
      <c r="M493" s="261"/>
      <c r="N493" s="262"/>
      <c r="O493" s="262"/>
      <c r="P493" s="262"/>
      <c r="Q493" s="262"/>
      <c r="R493" s="262"/>
      <c r="S493" s="262"/>
      <c r="T493" s="263"/>
      <c r="U493" s="15"/>
      <c r="V493" s="15"/>
      <c r="W493" s="15"/>
      <c r="X493" s="15"/>
      <c r="Y493" s="15"/>
      <c r="Z493" s="15"/>
      <c r="AA493" s="15"/>
      <c r="AB493" s="15"/>
      <c r="AC493" s="15"/>
      <c r="AD493" s="15"/>
      <c r="AE493" s="15"/>
      <c r="AT493" s="264" t="s">
        <v>134</v>
      </c>
      <c r="AU493" s="264" t="s">
        <v>83</v>
      </c>
      <c r="AV493" s="15" t="s">
        <v>132</v>
      </c>
      <c r="AW493" s="15" t="s">
        <v>30</v>
      </c>
      <c r="AX493" s="15" t="s">
        <v>81</v>
      </c>
      <c r="AY493" s="264" t="s">
        <v>125</v>
      </c>
    </row>
    <row r="494" spans="1:65" s="2" customFormat="1" ht="24.15" customHeight="1">
      <c r="A494" s="39"/>
      <c r="B494" s="40"/>
      <c r="C494" s="219" t="s">
        <v>748</v>
      </c>
      <c r="D494" s="219" t="s">
        <v>127</v>
      </c>
      <c r="E494" s="220" t="s">
        <v>1233</v>
      </c>
      <c r="F494" s="221" t="s">
        <v>1234</v>
      </c>
      <c r="G494" s="222" t="s">
        <v>146</v>
      </c>
      <c r="H494" s="223">
        <v>3.24</v>
      </c>
      <c r="I494" s="224"/>
      <c r="J494" s="225">
        <f>ROUND(I494*H494,2)</f>
        <v>0</v>
      </c>
      <c r="K494" s="221" t="s">
        <v>131</v>
      </c>
      <c r="L494" s="45"/>
      <c r="M494" s="226" t="s">
        <v>1</v>
      </c>
      <c r="N494" s="227" t="s">
        <v>38</v>
      </c>
      <c r="O494" s="92"/>
      <c r="P494" s="228">
        <f>O494*H494</f>
        <v>0</v>
      </c>
      <c r="Q494" s="228">
        <v>0</v>
      </c>
      <c r="R494" s="228">
        <f>Q494*H494</f>
        <v>0</v>
      </c>
      <c r="S494" s="228">
        <v>0.087</v>
      </c>
      <c r="T494" s="229">
        <f>S494*H494</f>
        <v>0.28188</v>
      </c>
      <c r="U494" s="39"/>
      <c r="V494" s="39"/>
      <c r="W494" s="39"/>
      <c r="X494" s="39"/>
      <c r="Y494" s="39"/>
      <c r="Z494" s="39"/>
      <c r="AA494" s="39"/>
      <c r="AB494" s="39"/>
      <c r="AC494" s="39"/>
      <c r="AD494" s="39"/>
      <c r="AE494" s="39"/>
      <c r="AR494" s="230" t="s">
        <v>132</v>
      </c>
      <c r="AT494" s="230" t="s">
        <v>127</v>
      </c>
      <c r="AU494" s="230" t="s">
        <v>83</v>
      </c>
      <c r="AY494" s="18" t="s">
        <v>125</v>
      </c>
      <c r="BE494" s="231">
        <f>IF(N494="základní",J494,0)</f>
        <v>0</v>
      </c>
      <c r="BF494" s="231">
        <f>IF(N494="snížená",J494,0)</f>
        <v>0</v>
      </c>
      <c r="BG494" s="231">
        <f>IF(N494="zákl. přenesená",J494,0)</f>
        <v>0</v>
      </c>
      <c r="BH494" s="231">
        <f>IF(N494="sníž. přenesená",J494,0)</f>
        <v>0</v>
      </c>
      <c r="BI494" s="231">
        <f>IF(N494="nulová",J494,0)</f>
        <v>0</v>
      </c>
      <c r="BJ494" s="18" t="s">
        <v>81</v>
      </c>
      <c r="BK494" s="231">
        <f>ROUND(I494*H494,2)</f>
        <v>0</v>
      </c>
      <c r="BL494" s="18" t="s">
        <v>132</v>
      </c>
      <c r="BM494" s="230" t="s">
        <v>1235</v>
      </c>
    </row>
    <row r="495" spans="1:51" s="13" customFormat="1" ht="12">
      <c r="A495" s="13"/>
      <c r="B495" s="232"/>
      <c r="C495" s="233"/>
      <c r="D495" s="234" t="s">
        <v>134</v>
      </c>
      <c r="E495" s="235" t="s">
        <v>1</v>
      </c>
      <c r="F495" s="236" t="s">
        <v>1155</v>
      </c>
      <c r="G495" s="233"/>
      <c r="H495" s="235" t="s">
        <v>1</v>
      </c>
      <c r="I495" s="237"/>
      <c r="J495" s="233"/>
      <c r="K495" s="233"/>
      <c r="L495" s="238"/>
      <c r="M495" s="239"/>
      <c r="N495" s="240"/>
      <c r="O495" s="240"/>
      <c r="P495" s="240"/>
      <c r="Q495" s="240"/>
      <c r="R495" s="240"/>
      <c r="S495" s="240"/>
      <c r="T495" s="241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42" t="s">
        <v>134</v>
      </c>
      <c r="AU495" s="242" t="s">
        <v>83</v>
      </c>
      <c r="AV495" s="13" t="s">
        <v>81</v>
      </c>
      <c r="AW495" s="13" t="s">
        <v>30</v>
      </c>
      <c r="AX495" s="13" t="s">
        <v>73</v>
      </c>
      <c r="AY495" s="242" t="s">
        <v>125</v>
      </c>
    </row>
    <row r="496" spans="1:51" s="14" customFormat="1" ht="12">
      <c r="A496" s="14"/>
      <c r="B496" s="243"/>
      <c r="C496" s="244"/>
      <c r="D496" s="234" t="s">
        <v>134</v>
      </c>
      <c r="E496" s="245" t="s">
        <v>1</v>
      </c>
      <c r="F496" s="246" t="s">
        <v>1236</v>
      </c>
      <c r="G496" s="244"/>
      <c r="H496" s="247">
        <v>2.04</v>
      </c>
      <c r="I496" s="248"/>
      <c r="J496" s="244"/>
      <c r="K496" s="244"/>
      <c r="L496" s="249"/>
      <c r="M496" s="250"/>
      <c r="N496" s="251"/>
      <c r="O496" s="251"/>
      <c r="P496" s="251"/>
      <c r="Q496" s="251"/>
      <c r="R496" s="251"/>
      <c r="S496" s="251"/>
      <c r="T496" s="252"/>
      <c r="U496" s="14"/>
      <c r="V496" s="14"/>
      <c r="W496" s="14"/>
      <c r="X496" s="14"/>
      <c r="Y496" s="14"/>
      <c r="Z496" s="14"/>
      <c r="AA496" s="14"/>
      <c r="AB496" s="14"/>
      <c r="AC496" s="14"/>
      <c r="AD496" s="14"/>
      <c r="AE496" s="14"/>
      <c r="AT496" s="253" t="s">
        <v>134</v>
      </c>
      <c r="AU496" s="253" t="s">
        <v>83</v>
      </c>
      <c r="AV496" s="14" t="s">
        <v>83</v>
      </c>
      <c r="AW496" s="14" t="s">
        <v>30</v>
      </c>
      <c r="AX496" s="14" t="s">
        <v>73</v>
      </c>
      <c r="AY496" s="253" t="s">
        <v>125</v>
      </c>
    </row>
    <row r="497" spans="1:51" s="14" customFormat="1" ht="12">
      <c r="A497" s="14"/>
      <c r="B497" s="243"/>
      <c r="C497" s="244"/>
      <c r="D497" s="234" t="s">
        <v>134</v>
      </c>
      <c r="E497" s="245" t="s">
        <v>1</v>
      </c>
      <c r="F497" s="246" t="s">
        <v>1237</v>
      </c>
      <c r="G497" s="244"/>
      <c r="H497" s="247">
        <v>1.2</v>
      </c>
      <c r="I497" s="248"/>
      <c r="J497" s="244"/>
      <c r="K497" s="244"/>
      <c r="L497" s="249"/>
      <c r="M497" s="250"/>
      <c r="N497" s="251"/>
      <c r="O497" s="251"/>
      <c r="P497" s="251"/>
      <c r="Q497" s="251"/>
      <c r="R497" s="251"/>
      <c r="S497" s="251"/>
      <c r="T497" s="252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3" t="s">
        <v>134</v>
      </c>
      <c r="AU497" s="253" t="s">
        <v>83</v>
      </c>
      <c r="AV497" s="14" t="s">
        <v>83</v>
      </c>
      <c r="AW497" s="14" t="s">
        <v>30</v>
      </c>
      <c r="AX497" s="14" t="s">
        <v>73</v>
      </c>
      <c r="AY497" s="253" t="s">
        <v>125</v>
      </c>
    </row>
    <row r="498" spans="1:51" s="15" customFormat="1" ht="12">
      <c r="A498" s="15"/>
      <c r="B498" s="254"/>
      <c r="C498" s="255"/>
      <c r="D498" s="234" t="s">
        <v>134</v>
      </c>
      <c r="E498" s="256" t="s">
        <v>1</v>
      </c>
      <c r="F498" s="257" t="s">
        <v>235</v>
      </c>
      <c r="G498" s="255"/>
      <c r="H498" s="258">
        <v>3.24</v>
      </c>
      <c r="I498" s="259"/>
      <c r="J498" s="255"/>
      <c r="K498" s="255"/>
      <c r="L498" s="260"/>
      <c r="M498" s="261"/>
      <c r="N498" s="262"/>
      <c r="O498" s="262"/>
      <c r="P498" s="262"/>
      <c r="Q498" s="262"/>
      <c r="R498" s="262"/>
      <c r="S498" s="262"/>
      <c r="T498" s="263"/>
      <c r="U498" s="15"/>
      <c r="V498" s="15"/>
      <c r="W498" s="15"/>
      <c r="X498" s="15"/>
      <c r="Y498" s="15"/>
      <c r="Z498" s="15"/>
      <c r="AA498" s="15"/>
      <c r="AB498" s="15"/>
      <c r="AC498" s="15"/>
      <c r="AD498" s="15"/>
      <c r="AE498" s="15"/>
      <c r="AT498" s="264" t="s">
        <v>134</v>
      </c>
      <c r="AU498" s="264" t="s">
        <v>83</v>
      </c>
      <c r="AV498" s="15" t="s">
        <v>132</v>
      </c>
      <c r="AW498" s="15" t="s">
        <v>30</v>
      </c>
      <c r="AX498" s="15" t="s">
        <v>81</v>
      </c>
      <c r="AY498" s="264" t="s">
        <v>125</v>
      </c>
    </row>
    <row r="499" spans="1:65" s="2" customFormat="1" ht="24.15" customHeight="1">
      <c r="A499" s="39"/>
      <c r="B499" s="40"/>
      <c r="C499" s="219" t="s">
        <v>754</v>
      </c>
      <c r="D499" s="219" t="s">
        <v>127</v>
      </c>
      <c r="E499" s="220" t="s">
        <v>1238</v>
      </c>
      <c r="F499" s="221" t="s">
        <v>1239</v>
      </c>
      <c r="G499" s="222" t="s">
        <v>154</v>
      </c>
      <c r="H499" s="223">
        <v>613.877</v>
      </c>
      <c r="I499" s="224"/>
      <c r="J499" s="225">
        <f>ROUND(I499*H499,2)</f>
        <v>0</v>
      </c>
      <c r="K499" s="221" t="s">
        <v>131</v>
      </c>
      <c r="L499" s="45"/>
      <c r="M499" s="226" t="s">
        <v>1</v>
      </c>
      <c r="N499" s="227" t="s">
        <v>38</v>
      </c>
      <c r="O499" s="92"/>
      <c r="P499" s="228">
        <f>O499*H499</f>
        <v>0</v>
      </c>
      <c r="Q499" s="228">
        <v>0</v>
      </c>
      <c r="R499" s="228">
        <f>Q499*H499</f>
        <v>0</v>
      </c>
      <c r="S499" s="228">
        <v>0.245</v>
      </c>
      <c r="T499" s="229">
        <f>S499*H499</f>
        <v>150.39986499999998</v>
      </c>
      <c r="U499" s="39"/>
      <c r="V499" s="39"/>
      <c r="W499" s="39"/>
      <c r="X499" s="39"/>
      <c r="Y499" s="39"/>
      <c r="Z499" s="39"/>
      <c r="AA499" s="39"/>
      <c r="AB499" s="39"/>
      <c r="AC499" s="39"/>
      <c r="AD499" s="39"/>
      <c r="AE499" s="39"/>
      <c r="AR499" s="230" t="s">
        <v>132</v>
      </c>
      <c r="AT499" s="230" t="s">
        <v>127</v>
      </c>
      <c r="AU499" s="230" t="s">
        <v>83</v>
      </c>
      <c r="AY499" s="18" t="s">
        <v>125</v>
      </c>
      <c r="BE499" s="231">
        <f>IF(N499="základní",J499,0)</f>
        <v>0</v>
      </c>
      <c r="BF499" s="231">
        <f>IF(N499="snížená",J499,0)</f>
        <v>0</v>
      </c>
      <c r="BG499" s="231">
        <f>IF(N499="zákl. přenesená",J499,0)</f>
        <v>0</v>
      </c>
      <c r="BH499" s="231">
        <f>IF(N499="sníž. přenesená",J499,0)</f>
        <v>0</v>
      </c>
      <c r="BI499" s="231">
        <f>IF(N499="nulová",J499,0)</f>
        <v>0</v>
      </c>
      <c r="BJ499" s="18" t="s">
        <v>81</v>
      </c>
      <c r="BK499" s="231">
        <f>ROUND(I499*H499,2)</f>
        <v>0</v>
      </c>
      <c r="BL499" s="18" t="s">
        <v>132</v>
      </c>
      <c r="BM499" s="230" t="s">
        <v>1240</v>
      </c>
    </row>
    <row r="500" spans="1:51" s="13" customFormat="1" ht="12">
      <c r="A500" s="13"/>
      <c r="B500" s="232"/>
      <c r="C500" s="233"/>
      <c r="D500" s="234" t="s">
        <v>134</v>
      </c>
      <c r="E500" s="235" t="s">
        <v>1</v>
      </c>
      <c r="F500" s="236" t="s">
        <v>1241</v>
      </c>
      <c r="G500" s="233"/>
      <c r="H500" s="235" t="s">
        <v>1</v>
      </c>
      <c r="I500" s="237"/>
      <c r="J500" s="233"/>
      <c r="K500" s="233"/>
      <c r="L500" s="238"/>
      <c r="M500" s="239"/>
      <c r="N500" s="240"/>
      <c r="O500" s="240"/>
      <c r="P500" s="240"/>
      <c r="Q500" s="240"/>
      <c r="R500" s="240"/>
      <c r="S500" s="240"/>
      <c r="T500" s="241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42" t="s">
        <v>134</v>
      </c>
      <c r="AU500" s="242" t="s">
        <v>83</v>
      </c>
      <c r="AV500" s="13" t="s">
        <v>81</v>
      </c>
      <c r="AW500" s="13" t="s">
        <v>30</v>
      </c>
      <c r="AX500" s="13" t="s">
        <v>73</v>
      </c>
      <c r="AY500" s="242" t="s">
        <v>125</v>
      </c>
    </row>
    <row r="501" spans="1:51" s="13" customFormat="1" ht="12">
      <c r="A501" s="13"/>
      <c r="B501" s="232"/>
      <c r="C501" s="233"/>
      <c r="D501" s="234" t="s">
        <v>134</v>
      </c>
      <c r="E501" s="235" t="s">
        <v>1</v>
      </c>
      <c r="F501" s="236" t="s">
        <v>1242</v>
      </c>
      <c r="G501" s="233"/>
      <c r="H501" s="235" t="s">
        <v>1</v>
      </c>
      <c r="I501" s="237"/>
      <c r="J501" s="233"/>
      <c r="K501" s="233"/>
      <c r="L501" s="238"/>
      <c r="M501" s="239"/>
      <c r="N501" s="240"/>
      <c r="O501" s="240"/>
      <c r="P501" s="240"/>
      <c r="Q501" s="240"/>
      <c r="R501" s="240"/>
      <c r="S501" s="240"/>
      <c r="T501" s="241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42" t="s">
        <v>134</v>
      </c>
      <c r="AU501" s="242" t="s">
        <v>83</v>
      </c>
      <c r="AV501" s="13" t="s">
        <v>81</v>
      </c>
      <c r="AW501" s="13" t="s">
        <v>30</v>
      </c>
      <c r="AX501" s="13" t="s">
        <v>73</v>
      </c>
      <c r="AY501" s="242" t="s">
        <v>125</v>
      </c>
    </row>
    <row r="502" spans="1:51" s="14" customFormat="1" ht="12">
      <c r="A502" s="14"/>
      <c r="B502" s="243"/>
      <c r="C502" s="244"/>
      <c r="D502" s="234" t="s">
        <v>134</v>
      </c>
      <c r="E502" s="245" t="s">
        <v>1</v>
      </c>
      <c r="F502" s="246" t="s">
        <v>1243</v>
      </c>
      <c r="G502" s="244"/>
      <c r="H502" s="247">
        <v>26.652</v>
      </c>
      <c r="I502" s="248"/>
      <c r="J502" s="244"/>
      <c r="K502" s="244"/>
      <c r="L502" s="249"/>
      <c r="M502" s="250"/>
      <c r="N502" s="251"/>
      <c r="O502" s="251"/>
      <c r="P502" s="251"/>
      <c r="Q502" s="251"/>
      <c r="R502" s="251"/>
      <c r="S502" s="251"/>
      <c r="T502" s="252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3" t="s">
        <v>134</v>
      </c>
      <c r="AU502" s="253" t="s">
        <v>83</v>
      </c>
      <c r="AV502" s="14" t="s">
        <v>83</v>
      </c>
      <c r="AW502" s="14" t="s">
        <v>30</v>
      </c>
      <c r="AX502" s="14" t="s">
        <v>73</v>
      </c>
      <c r="AY502" s="253" t="s">
        <v>125</v>
      </c>
    </row>
    <row r="503" spans="1:51" s="14" customFormat="1" ht="12">
      <c r="A503" s="14"/>
      <c r="B503" s="243"/>
      <c r="C503" s="244"/>
      <c r="D503" s="234" t="s">
        <v>134</v>
      </c>
      <c r="E503" s="245" t="s">
        <v>1</v>
      </c>
      <c r="F503" s="246" t="s">
        <v>1244</v>
      </c>
      <c r="G503" s="244"/>
      <c r="H503" s="247">
        <v>41.262</v>
      </c>
      <c r="I503" s="248"/>
      <c r="J503" s="244"/>
      <c r="K503" s="244"/>
      <c r="L503" s="249"/>
      <c r="M503" s="250"/>
      <c r="N503" s="251"/>
      <c r="O503" s="251"/>
      <c r="P503" s="251"/>
      <c r="Q503" s="251"/>
      <c r="R503" s="251"/>
      <c r="S503" s="251"/>
      <c r="T503" s="252"/>
      <c r="U503" s="14"/>
      <c r="V503" s="14"/>
      <c r="W503" s="14"/>
      <c r="X503" s="14"/>
      <c r="Y503" s="14"/>
      <c r="Z503" s="14"/>
      <c r="AA503" s="14"/>
      <c r="AB503" s="14"/>
      <c r="AC503" s="14"/>
      <c r="AD503" s="14"/>
      <c r="AE503" s="14"/>
      <c r="AT503" s="253" t="s">
        <v>134</v>
      </c>
      <c r="AU503" s="253" t="s">
        <v>83</v>
      </c>
      <c r="AV503" s="14" t="s">
        <v>83</v>
      </c>
      <c r="AW503" s="14" t="s">
        <v>30</v>
      </c>
      <c r="AX503" s="14" t="s">
        <v>73</v>
      </c>
      <c r="AY503" s="253" t="s">
        <v>125</v>
      </c>
    </row>
    <row r="504" spans="1:51" s="14" customFormat="1" ht="12">
      <c r="A504" s="14"/>
      <c r="B504" s="243"/>
      <c r="C504" s="244"/>
      <c r="D504" s="234" t="s">
        <v>134</v>
      </c>
      <c r="E504" s="245" t="s">
        <v>1</v>
      </c>
      <c r="F504" s="246" t="s">
        <v>1245</v>
      </c>
      <c r="G504" s="244"/>
      <c r="H504" s="247">
        <v>18.234</v>
      </c>
      <c r="I504" s="248"/>
      <c r="J504" s="244"/>
      <c r="K504" s="244"/>
      <c r="L504" s="249"/>
      <c r="M504" s="250"/>
      <c r="N504" s="251"/>
      <c r="O504" s="251"/>
      <c r="P504" s="251"/>
      <c r="Q504" s="251"/>
      <c r="R504" s="251"/>
      <c r="S504" s="251"/>
      <c r="T504" s="252"/>
      <c r="U504" s="14"/>
      <c r="V504" s="14"/>
      <c r="W504" s="14"/>
      <c r="X504" s="14"/>
      <c r="Y504" s="14"/>
      <c r="Z504" s="14"/>
      <c r="AA504" s="14"/>
      <c r="AB504" s="14"/>
      <c r="AC504" s="14"/>
      <c r="AD504" s="14"/>
      <c r="AE504" s="14"/>
      <c r="AT504" s="253" t="s">
        <v>134</v>
      </c>
      <c r="AU504" s="253" t="s">
        <v>83</v>
      </c>
      <c r="AV504" s="14" t="s">
        <v>83</v>
      </c>
      <c r="AW504" s="14" t="s">
        <v>30</v>
      </c>
      <c r="AX504" s="14" t="s">
        <v>73</v>
      </c>
      <c r="AY504" s="253" t="s">
        <v>125</v>
      </c>
    </row>
    <row r="505" spans="1:51" s="14" customFormat="1" ht="12">
      <c r="A505" s="14"/>
      <c r="B505" s="243"/>
      <c r="C505" s="244"/>
      <c r="D505" s="234" t="s">
        <v>134</v>
      </c>
      <c r="E505" s="245" t="s">
        <v>1</v>
      </c>
      <c r="F505" s="246" t="s">
        <v>1246</v>
      </c>
      <c r="G505" s="244"/>
      <c r="H505" s="247">
        <v>2.76</v>
      </c>
      <c r="I505" s="248"/>
      <c r="J505" s="244"/>
      <c r="K505" s="244"/>
      <c r="L505" s="249"/>
      <c r="M505" s="250"/>
      <c r="N505" s="251"/>
      <c r="O505" s="251"/>
      <c r="P505" s="251"/>
      <c r="Q505" s="251"/>
      <c r="R505" s="251"/>
      <c r="S505" s="251"/>
      <c r="T505" s="252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3" t="s">
        <v>134</v>
      </c>
      <c r="AU505" s="253" t="s">
        <v>83</v>
      </c>
      <c r="AV505" s="14" t="s">
        <v>83</v>
      </c>
      <c r="AW505" s="14" t="s">
        <v>30</v>
      </c>
      <c r="AX505" s="14" t="s">
        <v>73</v>
      </c>
      <c r="AY505" s="253" t="s">
        <v>125</v>
      </c>
    </row>
    <row r="506" spans="1:51" s="14" customFormat="1" ht="12">
      <c r="A506" s="14"/>
      <c r="B506" s="243"/>
      <c r="C506" s="244"/>
      <c r="D506" s="234" t="s">
        <v>134</v>
      </c>
      <c r="E506" s="245" t="s">
        <v>1</v>
      </c>
      <c r="F506" s="246" t="s">
        <v>1247</v>
      </c>
      <c r="G506" s="244"/>
      <c r="H506" s="247">
        <v>5.541</v>
      </c>
      <c r="I506" s="248"/>
      <c r="J506" s="244"/>
      <c r="K506" s="244"/>
      <c r="L506" s="249"/>
      <c r="M506" s="250"/>
      <c r="N506" s="251"/>
      <c r="O506" s="251"/>
      <c r="P506" s="251"/>
      <c r="Q506" s="251"/>
      <c r="R506" s="251"/>
      <c r="S506" s="251"/>
      <c r="T506" s="252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3" t="s">
        <v>134</v>
      </c>
      <c r="AU506" s="253" t="s">
        <v>83</v>
      </c>
      <c r="AV506" s="14" t="s">
        <v>83</v>
      </c>
      <c r="AW506" s="14" t="s">
        <v>30</v>
      </c>
      <c r="AX506" s="14" t="s">
        <v>73</v>
      </c>
      <c r="AY506" s="253" t="s">
        <v>125</v>
      </c>
    </row>
    <row r="507" spans="1:51" s="13" customFormat="1" ht="12">
      <c r="A507" s="13"/>
      <c r="B507" s="232"/>
      <c r="C507" s="233"/>
      <c r="D507" s="234" t="s">
        <v>134</v>
      </c>
      <c r="E507" s="235" t="s">
        <v>1</v>
      </c>
      <c r="F507" s="236" t="s">
        <v>1248</v>
      </c>
      <c r="G507" s="233"/>
      <c r="H507" s="235" t="s">
        <v>1</v>
      </c>
      <c r="I507" s="237"/>
      <c r="J507" s="233"/>
      <c r="K507" s="233"/>
      <c r="L507" s="238"/>
      <c r="M507" s="239"/>
      <c r="N507" s="240"/>
      <c r="O507" s="240"/>
      <c r="P507" s="240"/>
      <c r="Q507" s="240"/>
      <c r="R507" s="240"/>
      <c r="S507" s="240"/>
      <c r="T507" s="241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42" t="s">
        <v>134</v>
      </c>
      <c r="AU507" s="242" t="s">
        <v>83</v>
      </c>
      <c r="AV507" s="13" t="s">
        <v>81</v>
      </c>
      <c r="AW507" s="13" t="s">
        <v>30</v>
      </c>
      <c r="AX507" s="13" t="s">
        <v>73</v>
      </c>
      <c r="AY507" s="242" t="s">
        <v>125</v>
      </c>
    </row>
    <row r="508" spans="1:51" s="14" customFormat="1" ht="12">
      <c r="A508" s="14"/>
      <c r="B508" s="243"/>
      <c r="C508" s="244"/>
      <c r="D508" s="234" t="s">
        <v>134</v>
      </c>
      <c r="E508" s="245" t="s">
        <v>1</v>
      </c>
      <c r="F508" s="246" t="s">
        <v>1249</v>
      </c>
      <c r="G508" s="244"/>
      <c r="H508" s="247">
        <v>76.266</v>
      </c>
      <c r="I508" s="248"/>
      <c r="J508" s="244"/>
      <c r="K508" s="244"/>
      <c r="L508" s="249"/>
      <c r="M508" s="250"/>
      <c r="N508" s="251"/>
      <c r="O508" s="251"/>
      <c r="P508" s="251"/>
      <c r="Q508" s="251"/>
      <c r="R508" s="251"/>
      <c r="S508" s="251"/>
      <c r="T508" s="252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3" t="s">
        <v>134</v>
      </c>
      <c r="AU508" s="253" t="s">
        <v>83</v>
      </c>
      <c r="AV508" s="14" t="s">
        <v>83</v>
      </c>
      <c r="AW508" s="14" t="s">
        <v>30</v>
      </c>
      <c r="AX508" s="14" t="s">
        <v>73</v>
      </c>
      <c r="AY508" s="253" t="s">
        <v>125</v>
      </c>
    </row>
    <row r="509" spans="1:51" s="14" customFormat="1" ht="12">
      <c r="A509" s="14"/>
      <c r="B509" s="243"/>
      <c r="C509" s="244"/>
      <c r="D509" s="234" t="s">
        <v>134</v>
      </c>
      <c r="E509" s="245" t="s">
        <v>1</v>
      </c>
      <c r="F509" s="246" t="s">
        <v>1250</v>
      </c>
      <c r="G509" s="244"/>
      <c r="H509" s="247">
        <v>3.1</v>
      </c>
      <c r="I509" s="248"/>
      <c r="J509" s="244"/>
      <c r="K509" s="244"/>
      <c r="L509" s="249"/>
      <c r="M509" s="250"/>
      <c r="N509" s="251"/>
      <c r="O509" s="251"/>
      <c r="P509" s="251"/>
      <c r="Q509" s="251"/>
      <c r="R509" s="251"/>
      <c r="S509" s="251"/>
      <c r="T509" s="252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3" t="s">
        <v>134</v>
      </c>
      <c r="AU509" s="253" t="s">
        <v>83</v>
      </c>
      <c r="AV509" s="14" t="s">
        <v>83</v>
      </c>
      <c r="AW509" s="14" t="s">
        <v>30</v>
      </c>
      <c r="AX509" s="14" t="s">
        <v>73</v>
      </c>
      <c r="AY509" s="253" t="s">
        <v>125</v>
      </c>
    </row>
    <row r="510" spans="1:51" s="14" customFormat="1" ht="12">
      <c r="A510" s="14"/>
      <c r="B510" s="243"/>
      <c r="C510" s="244"/>
      <c r="D510" s="234" t="s">
        <v>134</v>
      </c>
      <c r="E510" s="245" t="s">
        <v>1</v>
      </c>
      <c r="F510" s="246" t="s">
        <v>1251</v>
      </c>
      <c r="G510" s="244"/>
      <c r="H510" s="247">
        <v>3.612</v>
      </c>
      <c r="I510" s="248"/>
      <c r="J510" s="244"/>
      <c r="K510" s="244"/>
      <c r="L510" s="249"/>
      <c r="M510" s="250"/>
      <c r="N510" s="251"/>
      <c r="O510" s="251"/>
      <c r="P510" s="251"/>
      <c r="Q510" s="251"/>
      <c r="R510" s="251"/>
      <c r="S510" s="251"/>
      <c r="T510" s="252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3" t="s">
        <v>134</v>
      </c>
      <c r="AU510" s="253" t="s">
        <v>83</v>
      </c>
      <c r="AV510" s="14" t="s">
        <v>83</v>
      </c>
      <c r="AW510" s="14" t="s">
        <v>30</v>
      </c>
      <c r="AX510" s="14" t="s">
        <v>73</v>
      </c>
      <c r="AY510" s="253" t="s">
        <v>125</v>
      </c>
    </row>
    <row r="511" spans="1:51" s="13" customFormat="1" ht="12">
      <c r="A511" s="13"/>
      <c r="B511" s="232"/>
      <c r="C511" s="233"/>
      <c r="D511" s="234" t="s">
        <v>134</v>
      </c>
      <c r="E511" s="235" t="s">
        <v>1</v>
      </c>
      <c r="F511" s="236" t="s">
        <v>1252</v>
      </c>
      <c r="G511" s="233"/>
      <c r="H511" s="235" t="s">
        <v>1</v>
      </c>
      <c r="I511" s="237"/>
      <c r="J511" s="233"/>
      <c r="K511" s="233"/>
      <c r="L511" s="238"/>
      <c r="M511" s="239"/>
      <c r="N511" s="240"/>
      <c r="O511" s="240"/>
      <c r="P511" s="240"/>
      <c r="Q511" s="240"/>
      <c r="R511" s="240"/>
      <c r="S511" s="240"/>
      <c r="T511" s="241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T511" s="242" t="s">
        <v>134</v>
      </c>
      <c r="AU511" s="242" t="s">
        <v>83</v>
      </c>
      <c r="AV511" s="13" t="s">
        <v>81</v>
      </c>
      <c r="AW511" s="13" t="s">
        <v>30</v>
      </c>
      <c r="AX511" s="13" t="s">
        <v>73</v>
      </c>
      <c r="AY511" s="242" t="s">
        <v>125</v>
      </c>
    </row>
    <row r="512" spans="1:51" s="14" customFormat="1" ht="12">
      <c r="A512" s="14"/>
      <c r="B512" s="243"/>
      <c r="C512" s="244"/>
      <c r="D512" s="234" t="s">
        <v>134</v>
      </c>
      <c r="E512" s="245" t="s">
        <v>1</v>
      </c>
      <c r="F512" s="246" t="s">
        <v>1253</v>
      </c>
      <c r="G512" s="244"/>
      <c r="H512" s="247">
        <v>212.949</v>
      </c>
      <c r="I512" s="248"/>
      <c r="J512" s="244"/>
      <c r="K512" s="244"/>
      <c r="L512" s="249"/>
      <c r="M512" s="250"/>
      <c r="N512" s="251"/>
      <c r="O512" s="251"/>
      <c r="P512" s="251"/>
      <c r="Q512" s="251"/>
      <c r="R512" s="251"/>
      <c r="S512" s="251"/>
      <c r="T512" s="252"/>
      <c r="U512" s="14"/>
      <c r="V512" s="14"/>
      <c r="W512" s="14"/>
      <c r="X512" s="14"/>
      <c r="Y512" s="14"/>
      <c r="Z512" s="14"/>
      <c r="AA512" s="14"/>
      <c r="AB512" s="14"/>
      <c r="AC512" s="14"/>
      <c r="AD512" s="14"/>
      <c r="AE512" s="14"/>
      <c r="AT512" s="253" t="s">
        <v>134</v>
      </c>
      <c r="AU512" s="253" t="s">
        <v>83</v>
      </c>
      <c r="AV512" s="14" t="s">
        <v>83</v>
      </c>
      <c r="AW512" s="14" t="s">
        <v>30</v>
      </c>
      <c r="AX512" s="14" t="s">
        <v>73</v>
      </c>
      <c r="AY512" s="253" t="s">
        <v>125</v>
      </c>
    </row>
    <row r="513" spans="1:51" s="14" customFormat="1" ht="12">
      <c r="A513" s="14"/>
      <c r="B513" s="243"/>
      <c r="C513" s="244"/>
      <c r="D513" s="234" t="s">
        <v>134</v>
      </c>
      <c r="E513" s="245" t="s">
        <v>1</v>
      </c>
      <c r="F513" s="246" t="s">
        <v>1254</v>
      </c>
      <c r="G513" s="244"/>
      <c r="H513" s="247">
        <v>63.536</v>
      </c>
      <c r="I513" s="248"/>
      <c r="J513" s="244"/>
      <c r="K513" s="244"/>
      <c r="L513" s="249"/>
      <c r="M513" s="250"/>
      <c r="N513" s="251"/>
      <c r="O513" s="251"/>
      <c r="P513" s="251"/>
      <c r="Q513" s="251"/>
      <c r="R513" s="251"/>
      <c r="S513" s="251"/>
      <c r="T513" s="252"/>
      <c r="U513" s="14"/>
      <c r="V513" s="14"/>
      <c r="W513" s="14"/>
      <c r="X513" s="14"/>
      <c r="Y513" s="14"/>
      <c r="Z513" s="14"/>
      <c r="AA513" s="14"/>
      <c r="AB513" s="14"/>
      <c r="AC513" s="14"/>
      <c r="AD513" s="14"/>
      <c r="AE513" s="14"/>
      <c r="AT513" s="253" t="s">
        <v>134</v>
      </c>
      <c r="AU513" s="253" t="s">
        <v>83</v>
      </c>
      <c r="AV513" s="14" t="s">
        <v>83</v>
      </c>
      <c r="AW513" s="14" t="s">
        <v>30</v>
      </c>
      <c r="AX513" s="14" t="s">
        <v>73</v>
      </c>
      <c r="AY513" s="253" t="s">
        <v>125</v>
      </c>
    </row>
    <row r="514" spans="1:51" s="14" customFormat="1" ht="12">
      <c r="A514" s="14"/>
      <c r="B514" s="243"/>
      <c r="C514" s="244"/>
      <c r="D514" s="234" t="s">
        <v>134</v>
      </c>
      <c r="E514" s="245" t="s">
        <v>1</v>
      </c>
      <c r="F514" s="246" t="s">
        <v>1255</v>
      </c>
      <c r="G514" s="244"/>
      <c r="H514" s="247">
        <v>34.842</v>
      </c>
      <c r="I514" s="248"/>
      <c r="J514" s="244"/>
      <c r="K514" s="244"/>
      <c r="L514" s="249"/>
      <c r="M514" s="250"/>
      <c r="N514" s="251"/>
      <c r="O514" s="251"/>
      <c r="P514" s="251"/>
      <c r="Q514" s="251"/>
      <c r="R514" s="251"/>
      <c r="S514" s="251"/>
      <c r="T514" s="252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3" t="s">
        <v>134</v>
      </c>
      <c r="AU514" s="253" t="s">
        <v>83</v>
      </c>
      <c r="AV514" s="14" t="s">
        <v>83</v>
      </c>
      <c r="AW514" s="14" t="s">
        <v>30</v>
      </c>
      <c r="AX514" s="14" t="s">
        <v>73</v>
      </c>
      <c r="AY514" s="253" t="s">
        <v>125</v>
      </c>
    </row>
    <row r="515" spans="1:51" s="14" customFormat="1" ht="12">
      <c r="A515" s="14"/>
      <c r="B515" s="243"/>
      <c r="C515" s="244"/>
      <c r="D515" s="234" t="s">
        <v>134</v>
      </c>
      <c r="E515" s="245" t="s">
        <v>1</v>
      </c>
      <c r="F515" s="246" t="s">
        <v>1256</v>
      </c>
      <c r="G515" s="244"/>
      <c r="H515" s="247">
        <v>50.496</v>
      </c>
      <c r="I515" s="248"/>
      <c r="J515" s="244"/>
      <c r="K515" s="244"/>
      <c r="L515" s="249"/>
      <c r="M515" s="250"/>
      <c r="N515" s="251"/>
      <c r="O515" s="251"/>
      <c r="P515" s="251"/>
      <c r="Q515" s="251"/>
      <c r="R515" s="251"/>
      <c r="S515" s="251"/>
      <c r="T515" s="252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3" t="s">
        <v>134</v>
      </c>
      <c r="AU515" s="253" t="s">
        <v>83</v>
      </c>
      <c r="AV515" s="14" t="s">
        <v>83</v>
      </c>
      <c r="AW515" s="14" t="s">
        <v>30</v>
      </c>
      <c r="AX515" s="14" t="s">
        <v>73</v>
      </c>
      <c r="AY515" s="253" t="s">
        <v>125</v>
      </c>
    </row>
    <row r="516" spans="1:51" s="14" customFormat="1" ht="12">
      <c r="A516" s="14"/>
      <c r="B516" s="243"/>
      <c r="C516" s="244"/>
      <c r="D516" s="234" t="s">
        <v>134</v>
      </c>
      <c r="E516" s="245" t="s">
        <v>1</v>
      </c>
      <c r="F516" s="246" t="s">
        <v>1257</v>
      </c>
      <c r="G516" s="244"/>
      <c r="H516" s="247">
        <v>59.177</v>
      </c>
      <c r="I516" s="248"/>
      <c r="J516" s="244"/>
      <c r="K516" s="244"/>
      <c r="L516" s="249"/>
      <c r="M516" s="250"/>
      <c r="N516" s="251"/>
      <c r="O516" s="251"/>
      <c r="P516" s="251"/>
      <c r="Q516" s="251"/>
      <c r="R516" s="251"/>
      <c r="S516" s="251"/>
      <c r="T516" s="252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3" t="s">
        <v>134</v>
      </c>
      <c r="AU516" s="253" t="s">
        <v>83</v>
      </c>
      <c r="AV516" s="14" t="s">
        <v>83</v>
      </c>
      <c r="AW516" s="14" t="s">
        <v>30</v>
      </c>
      <c r="AX516" s="14" t="s">
        <v>73</v>
      </c>
      <c r="AY516" s="253" t="s">
        <v>125</v>
      </c>
    </row>
    <row r="517" spans="1:51" s="16" customFormat="1" ht="12">
      <c r="A517" s="16"/>
      <c r="B517" s="279"/>
      <c r="C517" s="280"/>
      <c r="D517" s="234" t="s">
        <v>134</v>
      </c>
      <c r="E517" s="281" t="s">
        <v>834</v>
      </c>
      <c r="F517" s="282" t="s">
        <v>603</v>
      </c>
      <c r="G517" s="280"/>
      <c r="H517" s="283">
        <v>598.427</v>
      </c>
      <c r="I517" s="284"/>
      <c r="J517" s="280"/>
      <c r="K517" s="280"/>
      <c r="L517" s="285"/>
      <c r="M517" s="286"/>
      <c r="N517" s="287"/>
      <c r="O517" s="287"/>
      <c r="P517" s="287"/>
      <c r="Q517" s="287"/>
      <c r="R517" s="287"/>
      <c r="S517" s="287"/>
      <c r="T517" s="288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T517" s="289" t="s">
        <v>134</v>
      </c>
      <c r="AU517" s="289" t="s">
        <v>83</v>
      </c>
      <c r="AV517" s="16" t="s">
        <v>142</v>
      </c>
      <c r="AW517" s="16" t="s">
        <v>30</v>
      </c>
      <c r="AX517" s="16" t="s">
        <v>73</v>
      </c>
      <c r="AY517" s="289" t="s">
        <v>125</v>
      </c>
    </row>
    <row r="518" spans="1:51" s="14" customFormat="1" ht="12">
      <c r="A518" s="14"/>
      <c r="B518" s="243"/>
      <c r="C518" s="244"/>
      <c r="D518" s="234" t="s">
        <v>134</v>
      </c>
      <c r="E518" s="245" t="s">
        <v>1</v>
      </c>
      <c r="F518" s="246" t="s">
        <v>1258</v>
      </c>
      <c r="G518" s="244"/>
      <c r="H518" s="247">
        <v>3.37</v>
      </c>
      <c r="I518" s="248"/>
      <c r="J518" s="244"/>
      <c r="K518" s="244"/>
      <c r="L518" s="249"/>
      <c r="M518" s="250"/>
      <c r="N518" s="251"/>
      <c r="O518" s="251"/>
      <c r="P518" s="251"/>
      <c r="Q518" s="251"/>
      <c r="R518" s="251"/>
      <c r="S518" s="251"/>
      <c r="T518" s="252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3" t="s">
        <v>134</v>
      </c>
      <c r="AU518" s="253" t="s">
        <v>83</v>
      </c>
      <c r="AV518" s="14" t="s">
        <v>83</v>
      </c>
      <c r="AW518" s="14" t="s">
        <v>30</v>
      </c>
      <c r="AX518" s="14" t="s">
        <v>73</v>
      </c>
      <c r="AY518" s="253" t="s">
        <v>125</v>
      </c>
    </row>
    <row r="519" spans="1:51" s="14" customFormat="1" ht="12">
      <c r="A519" s="14"/>
      <c r="B519" s="243"/>
      <c r="C519" s="244"/>
      <c r="D519" s="234" t="s">
        <v>134</v>
      </c>
      <c r="E519" s="245" t="s">
        <v>1</v>
      </c>
      <c r="F519" s="246" t="s">
        <v>1259</v>
      </c>
      <c r="G519" s="244"/>
      <c r="H519" s="247">
        <v>12.08</v>
      </c>
      <c r="I519" s="248"/>
      <c r="J519" s="244"/>
      <c r="K519" s="244"/>
      <c r="L519" s="249"/>
      <c r="M519" s="250"/>
      <c r="N519" s="251"/>
      <c r="O519" s="251"/>
      <c r="P519" s="251"/>
      <c r="Q519" s="251"/>
      <c r="R519" s="251"/>
      <c r="S519" s="251"/>
      <c r="T519" s="252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3" t="s">
        <v>134</v>
      </c>
      <c r="AU519" s="253" t="s">
        <v>83</v>
      </c>
      <c r="AV519" s="14" t="s">
        <v>83</v>
      </c>
      <c r="AW519" s="14" t="s">
        <v>30</v>
      </c>
      <c r="AX519" s="14" t="s">
        <v>73</v>
      </c>
      <c r="AY519" s="253" t="s">
        <v>125</v>
      </c>
    </row>
    <row r="520" spans="1:51" s="15" customFormat="1" ht="12">
      <c r="A520" s="15"/>
      <c r="B520" s="254"/>
      <c r="C520" s="255"/>
      <c r="D520" s="234" t="s">
        <v>134</v>
      </c>
      <c r="E520" s="256" t="s">
        <v>1</v>
      </c>
      <c r="F520" s="257" t="s">
        <v>235</v>
      </c>
      <c r="G520" s="255"/>
      <c r="H520" s="258">
        <v>613.877</v>
      </c>
      <c r="I520" s="259"/>
      <c r="J520" s="255"/>
      <c r="K520" s="255"/>
      <c r="L520" s="260"/>
      <c r="M520" s="261"/>
      <c r="N520" s="262"/>
      <c r="O520" s="262"/>
      <c r="P520" s="262"/>
      <c r="Q520" s="262"/>
      <c r="R520" s="262"/>
      <c r="S520" s="262"/>
      <c r="T520" s="263"/>
      <c r="U520" s="15"/>
      <c r="V520" s="15"/>
      <c r="W520" s="15"/>
      <c r="X520" s="15"/>
      <c r="Y520" s="15"/>
      <c r="Z520" s="15"/>
      <c r="AA520" s="15"/>
      <c r="AB520" s="15"/>
      <c r="AC520" s="15"/>
      <c r="AD520" s="15"/>
      <c r="AE520" s="15"/>
      <c r="AT520" s="264" t="s">
        <v>134</v>
      </c>
      <c r="AU520" s="264" t="s">
        <v>83</v>
      </c>
      <c r="AV520" s="15" t="s">
        <v>132</v>
      </c>
      <c r="AW520" s="15" t="s">
        <v>30</v>
      </c>
      <c r="AX520" s="15" t="s">
        <v>81</v>
      </c>
      <c r="AY520" s="264" t="s">
        <v>125</v>
      </c>
    </row>
    <row r="521" spans="1:65" s="2" customFormat="1" ht="24.15" customHeight="1">
      <c r="A521" s="39"/>
      <c r="B521" s="40"/>
      <c r="C521" s="219" t="s">
        <v>760</v>
      </c>
      <c r="D521" s="219" t="s">
        <v>127</v>
      </c>
      <c r="E521" s="220" t="s">
        <v>1260</v>
      </c>
      <c r="F521" s="221" t="s">
        <v>1261</v>
      </c>
      <c r="G521" s="222" t="s">
        <v>154</v>
      </c>
      <c r="H521" s="223">
        <v>41.883</v>
      </c>
      <c r="I521" s="224"/>
      <c r="J521" s="225">
        <f>ROUND(I521*H521,2)</f>
        <v>0</v>
      </c>
      <c r="K521" s="221" t="s">
        <v>131</v>
      </c>
      <c r="L521" s="45"/>
      <c r="M521" s="226" t="s">
        <v>1</v>
      </c>
      <c r="N521" s="227" t="s">
        <v>38</v>
      </c>
      <c r="O521" s="92"/>
      <c r="P521" s="228">
        <f>O521*H521</f>
        <v>0</v>
      </c>
      <c r="Q521" s="228">
        <v>0</v>
      </c>
      <c r="R521" s="228">
        <f>Q521*H521</f>
        <v>0</v>
      </c>
      <c r="S521" s="228">
        <v>0</v>
      </c>
      <c r="T521" s="229">
        <f>S521*H521</f>
        <v>0</v>
      </c>
      <c r="U521" s="39"/>
      <c r="V521" s="39"/>
      <c r="W521" s="39"/>
      <c r="X521" s="39"/>
      <c r="Y521" s="39"/>
      <c r="Z521" s="39"/>
      <c r="AA521" s="39"/>
      <c r="AB521" s="39"/>
      <c r="AC521" s="39"/>
      <c r="AD521" s="39"/>
      <c r="AE521" s="39"/>
      <c r="AR521" s="230" t="s">
        <v>132</v>
      </c>
      <c r="AT521" s="230" t="s">
        <v>127</v>
      </c>
      <c r="AU521" s="230" t="s">
        <v>83</v>
      </c>
      <c r="AY521" s="18" t="s">
        <v>125</v>
      </c>
      <c r="BE521" s="231">
        <f>IF(N521="základní",J521,0)</f>
        <v>0</v>
      </c>
      <c r="BF521" s="231">
        <f>IF(N521="snížená",J521,0)</f>
        <v>0</v>
      </c>
      <c r="BG521" s="231">
        <f>IF(N521="zákl. přenesená",J521,0)</f>
        <v>0</v>
      </c>
      <c r="BH521" s="231">
        <f>IF(N521="sníž. přenesená",J521,0)</f>
        <v>0</v>
      </c>
      <c r="BI521" s="231">
        <f>IF(N521="nulová",J521,0)</f>
        <v>0</v>
      </c>
      <c r="BJ521" s="18" t="s">
        <v>81</v>
      </c>
      <c r="BK521" s="231">
        <f>ROUND(I521*H521,2)</f>
        <v>0</v>
      </c>
      <c r="BL521" s="18" t="s">
        <v>132</v>
      </c>
      <c r="BM521" s="230" t="s">
        <v>1262</v>
      </c>
    </row>
    <row r="522" spans="1:51" s="13" customFormat="1" ht="12">
      <c r="A522" s="13"/>
      <c r="B522" s="232"/>
      <c r="C522" s="233"/>
      <c r="D522" s="234" t="s">
        <v>134</v>
      </c>
      <c r="E522" s="235" t="s">
        <v>1</v>
      </c>
      <c r="F522" s="236" t="s">
        <v>1263</v>
      </c>
      <c r="G522" s="233"/>
      <c r="H522" s="235" t="s">
        <v>1</v>
      </c>
      <c r="I522" s="237"/>
      <c r="J522" s="233"/>
      <c r="K522" s="233"/>
      <c r="L522" s="238"/>
      <c r="M522" s="239"/>
      <c r="N522" s="240"/>
      <c r="O522" s="240"/>
      <c r="P522" s="240"/>
      <c r="Q522" s="240"/>
      <c r="R522" s="240"/>
      <c r="S522" s="240"/>
      <c r="T522" s="241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42" t="s">
        <v>134</v>
      </c>
      <c r="AU522" s="242" t="s">
        <v>83</v>
      </c>
      <c r="AV522" s="13" t="s">
        <v>81</v>
      </c>
      <c r="AW522" s="13" t="s">
        <v>30</v>
      </c>
      <c r="AX522" s="13" t="s">
        <v>73</v>
      </c>
      <c r="AY522" s="242" t="s">
        <v>125</v>
      </c>
    </row>
    <row r="523" spans="1:51" s="14" customFormat="1" ht="12">
      <c r="A523" s="14"/>
      <c r="B523" s="243"/>
      <c r="C523" s="244"/>
      <c r="D523" s="234" t="s">
        <v>134</v>
      </c>
      <c r="E523" s="245" t="s">
        <v>1</v>
      </c>
      <c r="F523" s="246" t="s">
        <v>1264</v>
      </c>
      <c r="G523" s="244"/>
      <c r="H523" s="247">
        <v>3.96</v>
      </c>
      <c r="I523" s="248"/>
      <c r="J523" s="244"/>
      <c r="K523" s="244"/>
      <c r="L523" s="249"/>
      <c r="M523" s="250"/>
      <c r="N523" s="251"/>
      <c r="O523" s="251"/>
      <c r="P523" s="251"/>
      <c r="Q523" s="251"/>
      <c r="R523" s="251"/>
      <c r="S523" s="251"/>
      <c r="T523" s="252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3" t="s">
        <v>134</v>
      </c>
      <c r="AU523" s="253" t="s">
        <v>83</v>
      </c>
      <c r="AV523" s="14" t="s">
        <v>83</v>
      </c>
      <c r="AW523" s="14" t="s">
        <v>30</v>
      </c>
      <c r="AX523" s="14" t="s">
        <v>73</v>
      </c>
      <c r="AY523" s="253" t="s">
        <v>125</v>
      </c>
    </row>
    <row r="524" spans="1:51" s="14" customFormat="1" ht="12">
      <c r="A524" s="14"/>
      <c r="B524" s="243"/>
      <c r="C524" s="244"/>
      <c r="D524" s="234" t="s">
        <v>134</v>
      </c>
      <c r="E524" s="245" t="s">
        <v>1</v>
      </c>
      <c r="F524" s="246" t="s">
        <v>1265</v>
      </c>
      <c r="G524" s="244"/>
      <c r="H524" s="247">
        <v>34.823</v>
      </c>
      <c r="I524" s="248"/>
      <c r="J524" s="244"/>
      <c r="K524" s="244"/>
      <c r="L524" s="249"/>
      <c r="M524" s="250"/>
      <c r="N524" s="251"/>
      <c r="O524" s="251"/>
      <c r="P524" s="251"/>
      <c r="Q524" s="251"/>
      <c r="R524" s="251"/>
      <c r="S524" s="251"/>
      <c r="T524" s="252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3" t="s">
        <v>134</v>
      </c>
      <c r="AU524" s="253" t="s">
        <v>83</v>
      </c>
      <c r="AV524" s="14" t="s">
        <v>83</v>
      </c>
      <c r="AW524" s="14" t="s">
        <v>30</v>
      </c>
      <c r="AX524" s="14" t="s">
        <v>73</v>
      </c>
      <c r="AY524" s="253" t="s">
        <v>125</v>
      </c>
    </row>
    <row r="525" spans="1:51" s="14" customFormat="1" ht="12">
      <c r="A525" s="14"/>
      <c r="B525" s="243"/>
      <c r="C525" s="244"/>
      <c r="D525" s="234" t="s">
        <v>134</v>
      </c>
      <c r="E525" s="245" t="s">
        <v>1</v>
      </c>
      <c r="F525" s="246" t="s">
        <v>1250</v>
      </c>
      <c r="G525" s="244"/>
      <c r="H525" s="247">
        <v>3.1</v>
      </c>
      <c r="I525" s="248"/>
      <c r="J525" s="244"/>
      <c r="K525" s="244"/>
      <c r="L525" s="249"/>
      <c r="M525" s="250"/>
      <c r="N525" s="251"/>
      <c r="O525" s="251"/>
      <c r="P525" s="251"/>
      <c r="Q525" s="251"/>
      <c r="R525" s="251"/>
      <c r="S525" s="251"/>
      <c r="T525" s="252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3" t="s">
        <v>134</v>
      </c>
      <c r="AU525" s="253" t="s">
        <v>83</v>
      </c>
      <c r="AV525" s="14" t="s">
        <v>83</v>
      </c>
      <c r="AW525" s="14" t="s">
        <v>30</v>
      </c>
      <c r="AX525" s="14" t="s">
        <v>73</v>
      </c>
      <c r="AY525" s="253" t="s">
        <v>125</v>
      </c>
    </row>
    <row r="526" spans="1:51" s="15" customFormat="1" ht="12">
      <c r="A526" s="15"/>
      <c r="B526" s="254"/>
      <c r="C526" s="255"/>
      <c r="D526" s="234" t="s">
        <v>134</v>
      </c>
      <c r="E526" s="256" t="s">
        <v>832</v>
      </c>
      <c r="F526" s="257" t="s">
        <v>235</v>
      </c>
      <c r="G526" s="255"/>
      <c r="H526" s="258">
        <v>41.883</v>
      </c>
      <c r="I526" s="259"/>
      <c r="J526" s="255"/>
      <c r="K526" s="255"/>
      <c r="L526" s="260"/>
      <c r="M526" s="261"/>
      <c r="N526" s="262"/>
      <c r="O526" s="262"/>
      <c r="P526" s="262"/>
      <c r="Q526" s="262"/>
      <c r="R526" s="262"/>
      <c r="S526" s="262"/>
      <c r="T526" s="263"/>
      <c r="U526" s="15"/>
      <c r="V526" s="15"/>
      <c r="W526" s="15"/>
      <c r="X526" s="15"/>
      <c r="Y526" s="15"/>
      <c r="Z526" s="15"/>
      <c r="AA526" s="15"/>
      <c r="AB526" s="15"/>
      <c r="AC526" s="15"/>
      <c r="AD526" s="15"/>
      <c r="AE526" s="15"/>
      <c r="AT526" s="264" t="s">
        <v>134</v>
      </c>
      <c r="AU526" s="264" t="s">
        <v>83</v>
      </c>
      <c r="AV526" s="15" t="s">
        <v>132</v>
      </c>
      <c r="AW526" s="15" t="s">
        <v>30</v>
      </c>
      <c r="AX526" s="15" t="s">
        <v>81</v>
      </c>
      <c r="AY526" s="264" t="s">
        <v>125</v>
      </c>
    </row>
    <row r="527" spans="1:65" s="2" customFormat="1" ht="24.15" customHeight="1">
      <c r="A527" s="39"/>
      <c r="B527" s="40"/>
      <c r="C527" s="219" t="s">
        <v>765</v>
      </c>
      <c r="D527" s="219" t="s">
        <v>127</v>
      </c>
      <c r="E527" s="220" t="s">
        <v>1266</v>
      </c>
      <c r="F527" s="221" t="s">
        <v>1267</v>
      </c>
      <c r="G527" s="222" t="s">
        <v>154</v>
      </c>
      <c r="H527" s="223">
        <v>77.759</v>
      </c>
      <c r="I527" s="224"/>
      <c r="J527" s="225">
        <f>ROUND(I527*H527,2)</f>
        <v>0</v>
      </c>
      <c r="K527" s="221" t="s">
        <v>131</v>
      </c>
      <c r="L527" s="45"/>
      <c r="M527" s="226" t="s">
        <v>1</v>
      </c>
      <c r="N527" s="227" t="s">
        <v>38</v>
      </c>
      <c r="O527" s="92"/>
      <c r="P527" s="228">
        <f>O527*H527</f>
        <v>0</v>
      </c>
      <c r="Q527" s="228">
        <v>0</v>
      </c>
      <c r="R527" s="228">
        <f>Q527*H527</f>
        <v>0</v>
      </c>
      <c r="S527" s="228">
        <v>0.11</v>
      </c>
      <c r="T527" s="229">
        <f>S527*H527</f>
        <v>8.55349</v>
      </c>
      <c r="U527" s="39"/>
      <c r="V527" s="39"/>
      <c r="W527" s="39"/>
      <c r="X527" s="39"/>
      <c r="Y527" s="39"/>
      <c r="Z527" s="39"/>
      <c r="AA527" s="39"/>
      <c r="AB527" s="39"/>
      <c r="AC527" s="39"/>
      <c r="AD527" s="39"/>
      <c r="AE527" s="39"/>
      <c r="AR527" s="230" t="s">
        <v>132</v>
      </c>
      <c r="AT527" s="230" t="s">
        <v>127</v>
      </c>
      <c r="AU527" s="230" t="s">
        <v>83</v>
      </c>
      <c r="AY527" s="18" t="s">
        <v>125</v>
      </c>
      <c r="BE527" s="231">
        <f>IF(N527="základní",J527,0)</f>
        <v>0</v>
      </c>
      <c r="BF527" s="231">
        <f>IF(N527="snížená",J527,0)</f>
        <v>0</v>
      </c>
      <c r="BG527" s="231">
        <f>IF(N527="zákl. přenesená",J527,0)</f>
        <v>0</v>
      </c>
      <c r="BH527" s="231">
        <f>IF(N527="sníž. přenesená",J527,0)</f>
        <v>0</v>
      </c>
      <c r="BI527" s="231">
        <f>IF(N527="nulová",J527,0)</f>
        <v>0</v>
      </c>
      <c r="BJ527" s="18" t="s">
        <v>81</v>
      </c>
      <c r="BK527" s="231">
        <f>ROUND(I527*H527,2)</f>
        <v>0</v>
      </c>
      <c r="BL527" s="18" t="s">
        <v>132</v>
      </c>
      <c r="BM527" s="230" t="s">
        <v>1268</v>
      </c>
    </row>
    <row r="528" spans="1:51" s="13" customFormat="1" ht="12">
      <c r="A528" s="13"/>
      <c r="B528" s="232"/>
      <c r="C528" s="233"/>
      <c r="D528" s="234" t="s">
        <v>134</v>
      </c>
      <c r="E528" s="235" t="s">
        <v>1</v>
      </c>
      <c r="F528" s="236" t="s">
        <v>1269</v>
      </c>
      <c r="G528" s="233"/>
      <c r="H528" s="235" t="s">
        <v>1</v>
      </c>
      <c r="I528" s="237"/>
      <c r="J528" s="233"/>
      <c r="K528" s="233"/>
      <c r="L528" s="238"/>
      <c r="M528" s="239"/>
      <c r="N528" s="240"/>
      <c r="O528" s="240"/>
      <c r="P528" s="240"/>
      <c r="Q528" s="240"/>
      <c r="R528" s="240"/>
      <c r="S528" s="240"/>
      <c r="T528" s="241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42" t="s">
        <v>134</v>
      </c>
      <c r="AU528" s="242" t="s">
        <v>83</v>
      </c>
      <c r="AV528" s="13" t="s">
        <v>81</v>
      </c>
      <c r="AW528" s="13" t="s">
        <v>30</v>
      </c>
      <c r="AX528" s="13" t="s">
        <v>73</v>
      </c>
      <c r="AY528" s="242" t="s">
        <v>125</v>
      </c>
    </row>
    <row r="529" spans="1:51" s="14" customFormat="1" ht="12">
      <c r="A529" s="14"/>
      <c r="B529" s="243"/>
      <c r="C529" s="244"/>
      <c r="D529" s="234" t="s">
        <v>134</v>
      </c>
      <c r="E529" s="245" t="s">
        <v>1</v>
      </c>
      <c r="F529" s="246" t="s">
        <v>1270</v>
      </c>
      <c r="G529" s="244"/>
      <c r="H529" s="247">
        <v>75.359</v>
      </c>
      <c r="I529" s="248"/>
      <c r="J529" s="244"/>
      <c r="K529" s="244"/>
      <c r="L529" s="249"/>
      <c r="M529" s="250"/>
      <c r="N529" s="251"/>
      <c r="O529" s="251"/>
      <c r="P529" s="251"/>
      <c r="Q529" s="251"/>
      <c r="R529" s="251"/>
      <c r="S529" s="251"/>
      <c r="T529" s="252"/>
      <c r="U529" s="14"/>
      <c r="V529" s="14"/>
      <c r="W529" s="14"/>
      <c r="X529" s="14"/>
      <c r="Y529" s="14"/>
      <c r="Z529" s="14"/>
      <c r="AA529" s="14"/>
      <c r="AB529" s="14"/>
      <c r="AC529" s="14"/>
      <c r="AD529" s="14"/>
      <c r="AE529" s="14"/>
      <c r="AT529" s="253" t="s">
        <v>134</v>
      </c>
      <c r="AU529" s="253" t="s">
        <v>83</v>
      </c>
      <c r="AV529" s="14" t="s">
        <v>83</v>
      </c>
      <c r="AW529" s="14" t="s">
        <v>30</v>
      </c>
      <c r="AX529" s="14" t="s">
        <v>73</v>
      </c>
      <c r="AY529" s="253" t="s">
        <v>125</v>
      </c>
    </row>
    <row r="530" spans="1:51" s="14" customFormat="1" ht="12">
      <c r="A530" s="14"/>
      <c r="B530" s="243"/>
      <c r="C530" s="244"/>
      <c r="D530" s="234" t="s">
        <v>134</v>
      </c>
      <c r="E530" s="245" t="s">
        <v>1</v>
      </c>
      <c r="F530" s="246" t="s">
        <v>1271</v>
      </c>
      <c r="G530" s="244"/>
      <c r="H530" s="247">
        <v>2.4</v>
      </c>
      <c r="I530" s="248"/>
      <c r="J530" s="244"/>
      <c r="K530" s="244"/>
      <c r="L530" s="249"/>
      <c r="M530" s="250"/>
      <c r="N530" s="251"/>
      <c r="O530" s="251"/>
      <c r="P530" s="251"/>
      <c r="Q530" s="251"/>
      <c r="R530" s="251"/>
      <c r="S530" s="251"/>
      <c r="T530" s="252"/>
      <c r="U530" s="14"/>
      <c r="V530" s="14"/>
      <c r="W530" s="14"/>
      <c r="X530" s="14"/>
      <c r="Y530" s="14"/>
      <c r="Z530" s="14"/>
      <c r="AA530" s="14"/>
      <c r="AB530" s="14"/>
      <c r="AC530" s="14"/>
      <c r="AD530" s="14"/>
      <c r="AE530" s="14"/>
      <c r="AT530" s="253" t="s">
        <v>134</v>
      </c>
      <c r="AU530" s="253" t="s">
        <v>83</v>
      </c>
      <c r="AV530" s="14" t="s">
        <v>83</v>
      </c>
      <c r="AW530" s="14" t="s">
        <v>30</v>
      </c>
      <c r="AX530" s="14" t="s">
        <v>73</v>
      </c>
      <c r="AY530" s="253" t="s">
        <v>125</v>
      </c>
    </row>
    <row r="531" spans="1:51" s="15" customFormat="1" ht="12">
      <c r="A531" s="15"/>
      <c r="B531" s="254"/>
      <c r="C531" s="255"/>
      <c r="D531" s="234" t="s">
        <v>134</v>
      </c>
      <c r="E531" s="256" t="s">
        <v>836</v>
      </c>
      <c r="F531" s="257" t="s">
        <v>235</v>
      </c>
      <c r="G531" s="255"/>
      <c r="H531" s="258">
        <v>77.759</v>
      </c>
      <c r="I531" s="259"/>
      <c r="J531" s="255"/>
      <c r="K531" s="255"/>
      <c r="L531" s="260"/>
      <c r="M531" s="261"/>
      <c r="N531" s="262"/>
      <c r="O531" s="262"/>
      <c r="P531" s="262"/>
      <c r="Q531" s="262"/>
      <c r="R531" s="262"/>
      <c r="S531" s="262"/>
      <c r="T531" s="263"/>
      <c r="U531" s="15"/>
      <c r="V531" s="15"/>
      <c r="W531" s="15"/>
      <c r="X531" s="15"/>
      <c r="Y531" s="15"/>
      <c r="Z531" s="15"/>
      <c r="AA531" s="15"/>
      <c r="AB531" s="15"/>
      <c r="AC531" s="15"/>
      <c r="AD531" s="15"/>
      <c r="AE531" s="15"/>
      <c r="AT531" s="264" t="s">
        <v>134</v>
      </c>
      <c r="AU531" s="264" t="s">
        <v>83</v>
      </c>
      <c r="AV531" s="15" t="s">
        <v>132</v>
      </c>
      <c r="AW531" s="15" t="s">
        <v>30</v>
      </c>
      <c r="AX531" s="15" t="s">
        <v>81</v>
      </c>
      <c r="AY531" s="264" t="s">
        <v>125</v>
      </c>
    </row>
    <row r="532" spans="1:65" s="2" customFormat="1" ht="24.15" customHeight="1">
      <c r="A532" s="39"/>
      <c r="B532" s="40"/>
      <c r="C532" s="219" t="s">
        <v>771</v>
      </c>
      <c r="D532" s="219" t="s">
        <v>127</v>
      </c>
      <c r="E532" s="220" t="s">
        <v>1272</v>
      </c>
      <c r="F532" s="221" t="s">
        <v>1273</v>
      </c>
      <c r="G532" s="222" t="s">
        <v>154</v>
      </c>
      <c r="H532" s="223">
        <v>703.756</v>
      </c>
      <c r="I532" s="224"/>
      <c r="J532" s="225">
        <f>ROUND(I532*H532,2)</f>
        <v>0</v>
      </c>
      <c r="K532" s="221" t="s">
        <v>131</v>
      </c>
      <c r="L532" s="45"/>
      <c r="M532" s="226" t="s">
        <v>1</v>
      </c>
      <c r="N532" s="227" t="s">
        <v>38</v>
      </c>
      <c r="O532" s="92"/>
      <c r="P532" s="228">
        <f>O532*H532</f>
        <v>0</v>
      </c>
      <c r="Q532" s="228">
        <v>0</v>
      </c>
      <c r="R532" s="228">
        <f>Q532*H532</f>
        <v>0</v>
      </c>
      <c r="S532" s="228">
        <v>0.07</v>
      </c>
      <c r="T532" s="229">
        <f>S532*H532</f>
        <v>49.26292</v>
      </c>
      <c r="U532" s="39"/>
      <c r="V532" s="39"/>
      <c r="W532" s="39"/>
      <c r="X532" s="39"/>
      <c r="Y532" s="39"/>
      <c r="Z532" s="39"/>
      <c r="AA532" s="39"/>
      <c r="AB532" s="39"/>
      <c r="AC532" s="39"/>
      <c r="AD532" s="39"/>
      <c r="AE532" s="39"/>
      <c r="AR532" s="230" t="s">
        <v>132</v>
      </c>
      <c r="AT532" s="230" t="s">
        <v>127</v>
      </c>
      <c r="AU532" s="230" t="s">
        <v>83</v>
      </c>
      <c r="AY532" s="18" t="s">
        <v>125</v>
      </c>
      <c r="BE532" s="231">
        <f>IF(N532="základní",J532,0)</f>
        <v>0</v>
      </c>
      <c r="BF532" s="231">
        <f>IF(N532="snížená",J532,0)</f>
        <v>0</v>
      </c>
      <c r="BG532" s="231">
        <f>IF(N532="zákl. přenesená",J532,0)</f>
        <v>0</v>
      </c>
      <c r="BH532" s="231">
        <f>IF(N532="sníž. přenesená",J532,0)</f>
        <v>0</v>
      </c>
      <c r="BI532" s="231">
        <f>IF(N532="nulová",J532,0)</f>
        <v>0</v>
      </c>
      <c r="BJ532" s="18" t="s">
        <v>81</v>
      </c>
      <c r="BK532" s="231">
        <f>ROUND(I532*H532,2)</f>
        <v>0</v>
      </c>
      <c r="BL532" s="18" t="s">
        <v>132</v>
      </c>
      <c r="BM532" s="230" t="s">
        <v>1274</v>
      </c>
    </row>
    <row r="533" spans="1:51" s="13" customFormat="1" ht="12">
      <c r="A533" s="13"/>
      <c r="B533" s="232"/>
      <c r="C533" s="233"/>
      <c r="D533" s="234" t="s">
        <v>134</v>
      </c>
      <c r="E533" s="235" t="s">
        <v>1</v>
      </c>
      <c r="F533" s="236" t="s">
        <v>1275</v>
      </c>
      <c r="G533" s="233"/>
      <c r="H533" s="235" t="s">
        <v>1</v>
      </c>
      <c r="I533" s="237"/>
      <c r="J533" s="233"/>
      <c r="K533" s="233"/>
      <c r="L533" s="238"/>
      <c r="M533" s="239"/>
      <c r="N533" s="240"/>
      <c r="O533" s="240"/>
      <c r="P533" s="240"/>
      <c r="Q533" s="240"/>
      <c r="R533" s="240"/>
      <c r="S533" s="240"/>
      <c r="T533" s="241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T533" s="242" t="s">
        <v>134</v>
      </c>
      <c r="AU533" s="242" t="s">
        <v>83</v>
      </c>
      <c r="AV533" s="13" t="s">
        <v>81</v>
      </c>
      <c r="AW533" s="13" t="s">
        <v>30</v>
      </c>
      <c r="AX533" s="13" t="s">
        <v>73</v>
      </c>
      <c r="AY533" s="242" t="s">
        <v>125</v>
      </c>
    </row>
    <row r="534" spans="1:51" s="14" customFormat="1" ht="12">
      <c r="A534" s="14"/>
      <c r="B534" s="243"/>
      <c r="C534" s="244"/>
      <c r="D534" s="234" t="s">
        <v>134</v>
      </c>
      <c r="E534" s="245" t="s">
        <v>1</v>
      </c>
      <c r="F534" s="246" t="s">
        <v>834</v>
      </c>
      <c r="G534" s="244"/>
      <c r="H534" s="247">
        <v>598.427</v>
      </c>
      <c r="I534" s="248"/>
      <c r="J534" s="244"/>
      <c r="K534" s="244"/>
      <c r="L534" s="249"/>
      <c r="M534" s="250"/>
      <c r="N534" s="251"/>
      <c r="O534" s="251"/>
      <c r="P534" s="251"/>
      <c r="Q534" s="251"/>
      <c r="R534" s="251"/>
      <c r="S534" s="251"/>
      <c r="T534" s="252"/>
      <c r="U534" s="14"/>
      <c r="V534" s="14"/>
      <c r="W534" s="14"/>
      <c r="X534" s="14"/>
      <c r="Y534" s="14"/>
      <c r="Z534" s="14"/>
      <c r="AA534" s="14"/>
      <c r="AB534" s="14"/>
      <c r="AC534" s="14"/>
      <c r="AD534" s="14"/>
      <c r="AE534" s="14"/>
      <c r="AT534" s="253" t="s">
        <v>134</v>
      </c>
      <c r="AU534" s="253" t="s">
        <v>83</v>
      </c>
      <c r="AV534" s="14" t="s">
        <v>83</v>
      </c>
      <c r="AW534" s="14" t="s">
        <v>30</v>
      </c>
      <c r="AX534" s="14" t="s">
        <v>73</v>
      </c>
      <c r="AY534" s="253" t="s">
        <v>125</v>
      </c>
    </row>
    <row r="535" spans="1:51" s="14" customFormat="1" ht="12">
      <c r="A535" s="14"/>
      <c r="B535" s="243"/>
      <c r="C535" s="244"/>
      <c r="D535" s="234" t="s">
        <v>134</v>
      </c>
      <c r="E535" s="245" t="s">
        <v>1</v>
      </c>
      <c r="F535" s="246" t="s">
        <v>1276</v>
      </c>
      <c r="G535" s="244"/>
      <c r="H535" s="247">
        <v>6.72</v>
      </c>
      <c r="I535" s="248"/>
      <c r="J535" s="244"/>
      <c r="K535" s="244"/>
      <c r="L535" s="249"/>
      <c r="M535" s="250"/>
      <c r="N535" s="251"/>
      <c r="O535" s="251"/>
      <c r="P535" s="251"/>
      <c r="Q535" s="251"/>
      <c r="R535" s="251"/>
      <c r="S535" s="251"/>
      <c r="T535" s="252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3" t="s">
        <v>134</v>
      </c>
      <c r="AU535" s="253" t="s">
        <v>83</v>
      </c>
      <c r="AV535" s="14" t="s">
        <v>83</v>
      </c>
      <c r="AW535" s="14" t="s">
        <v>30</v>
      </c>
      <c r="AX535" s="14" t="s">
        <v>73</v>
      </c>
      <c r="AY535" s="253" t="s">
        <v>125</v>
      </c>
    </row>
    <row r="536" spans="1:51" s="14" customFormat="1" ht="12">
      <c r="A536" s="14"/>
      <c r="B536" s="243"/>
      <c r="C536" s="244"/>
      <c r="D536" s="234" t="s">
        <v>134</v>
      </c>
      <c r="E536" s="245" t="s">
        <v>1</v>
      </c>
      <c r="F536" s="246" t="s">
        <v>1277</v>
      </c>
      <c r="G536" s="244"/>
      <c r="H536" s="247">
        <v>8.77</v>
      </c>
      <c r="I536" s="248"/>
      <c r="J536" s="244"/>
      <c r="K536" s="244"/>
      <c r="L536" s="249"/>
      <c r="M536" s="250"/>
      <c r="N536" s="251"/>
      <c r="O536" s="251"/>
      <c r="P536" s="251"/>
      <c r="Q536" s="251"/>
      <c r="R536" s="251"/>
      <c r="S536" s="251"/>
      <c r="T536" s="252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3" t="s">
        <v>134</v>
      </c>
      <c r="AU536" s="253" t="s">
        <v>83</v>
      </c>
      <c r="AV536" s="14" t="s">
        <v>83</v>
      </c>
      <c r="AW536" s="14" t="s">
        <v>30</v>
      </c>
      <c r="AX536" s="14" t="s">
        <v>73</v>
      </c>
      <c r="AY536" s="253" t="s">
        <v>125</v>
      </c>
    </row>
    <row r="537" spans="1:51" s="14" customFormat="1" ht="12">
      <c r="A537" s="14"/>
      <c r="B537" s="243"/>
      <c r="C537" s="244"/>
      <c r="D537" s="234" t="s">
        <v>134</v>
      </c>
      <c r="E537" s="245" t="s">
        <v>1</v>
      </c>
      <c r="F537" s="246" t="s">
        <v>1259</v>
      </c>
      <c r="G537" s="244"/>
      <c r="H537" s="247">
        <v>12.08</v>
      </c>
      <c r="I537" s="248"/>
      <c r="J537" s="244"/>
      <c r="K537" s="244"/>
      <c r="L537" s="249"/>
      <c r="M537" s="250"/>
      <c r="N537" s="251"/>
      <c r="O537" s="251"/>
      <c r="P537" s="251"/>
      <c r="Q537" s="251"/>
      <c r="R537" s="251"/>
      <c r="S537" s="251"/>
      <c r="T537" s="252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3" t="s">
        <v>134</v>
      </c>
      <c r="AU537" s="253" t="s">
        <v>83</v>
      </c>
      <c r="AV537" s="14" t="s">
        <v>83</v>
      </c>
      <c r="AW537" s="14" t="s">
        <v>30</v>
      </c>
      <c r="AX537" s="14" t="s">
        <v>73</v>
      </c>
      <c r="AY537" s="253" t="s">
        <v>125</v>
      </c>
    </row>
    <row r="538" spans="1:51" s="14" customFormat="1" ht="12">
      <c r="A538" s="14"/>
      <c r="B538" s="243"/>
      <c r="C538" s="244"/>
      <c r="D538" s="234" t="s">
        <v>134</v>
      </c>
      <c r="E538" s="245" t="s">
        <v>1</v>
      </c>
      <c r="F538" s="246" t="s">
        <v>836</v>
      </c>
      <c r="G538" s="244"/>
      <c r="H538" s="247">
        <v>77.759</v>
      </c>
      <c r="I538" s="248"/>
      <c r="J538" s="244"/>
      <c r="K538" s="244"/>
      <c r="L538" s="249"/>
      <c r="M538" s="250"/>
      <c r="N538" s="251"/>
      <c r="O538" s="251"/>
      <c r="P538" s="251"/>
      <c r="Q538" s="251"/>
      <c r="R538" s="251"/>
      <c r="S538" s="251"/>
      <c r="T538" s="252"/>
      <c r="U538" s="14"/>
      <c r="V538" s="14"/>
      <c r="W538" s="14"/>
      <c r="X538" s="14"/>
      <c r="Y538" s="14"/>
      <c r="Z538" s="14"/>
      <c r="AA538" s="14"/>
      <c r="AB538" s="14"/>
      <c r="AC538" s="14"/>
      <c r="AD538" s="14"/>
      <c r="AE538" s="14"/>
      <c r="AT538" s="253" t="s">
        <v>134</v>
      </c>
      <c r="AU538" s="253" t="s">
        <v>83</v>
      </c>
      <c r="AV538" s="14" t="s">
        <v>83</v>
      </c>
      <c r="AW538" s="14" t="s">
        <v>30</v>
      </c>
      <c r="AX538" s="14" t="s">
        <v>73</v>
      </c>
      <c r="AY538" s="253" t="s">
        <v>125</v>
      </c>
    </row>
    <row r="539" spans="1:51" s="15" customFormat="1" ht="12">
      <c r="A539" s="15"/>
      <c r="B539" s="254"/>
      <c r="C539" s="255"/>
      <c r="D539" s="234" t="s">
        <v>134</v>
      </c>
      <c r="E539" s="256" t="s">
        <v>1</v>
      </c>
      <c r="F539" s="257" t="s">
        <v>235</v>
      </c>
      <c r="G539" s="255"/>
      <c r="H539" s="258">
        <v>703.756</v>
      </c>
      <c r="I539" s="259"/>
      <c r="J539" s="255"/>
      <c r="K539" s="255"/>
      <c r="L539" s="260"/>
      <c r="M539" s="261"/>
      <c r="N539" s="262"/>
      <c r="O539" s="262"/>
      <c r="P539" s="262"/>
      <c r="Q539" s="262"/>
      <c r="R539" s="262"/>
      <c r="S539" s="262"/>
      <c r="T539" s="263"/>
      <c r="U539" s="15"/>
      <c r="V539" s="15"/>
      <c r="W539" s="15"/>
      <c r="X539" s="15"/>
      <c r="Y539" s="15"/>
      <c r="Z539" s="15"/>
      <c r="AA539" s="15"/>
      <c r="AB539" s="15"/>
      <c r="AC539" s="15"/>
      <c r="AD539" s="15"/>
      <c r="AE539" s="15"/>
      <c r="AT539" s="264" t="s">
        <v>134</v>
      </c>
      <c r="AU539" s="264" t="s">
        <v>83</v>
      </c>
      <c r="AV539" s="15" t="s">
        <v>132</v>
      </c>
      <c r="AW539" s="15" t="s">
        <v>30</v>
      </c>
      <c r="AX539" s="15" t="s">
        <v>81</v>
      </c>
      <c r="AY539" s="264" t="s">
        <v>125</v>
      </c>
    </row>
    <row r="540" spans="1:65" s="2" customFormat="1" ht="24.15" customHeight="1">
      <c r="A540" s="39"/>
      <c r="B540" s="40"/>
      <c r="C540" s="219" t="s">
        <v>777</v>
      </c>
      <c r="D540" s="219" t="s">
        <v>127</v>
      </c>
      <c r="E540" s="220" t="s">
        <v>1278</v>
      </c>
      <c r="F540" s="221" t="s">
        <v>1279</v>
      </c>
      <c r="G540" s="222" t="s">
        <v>154</v>
      </c>
      <c r="H540" s="223">
        <v>41.883</v>
      </c>
      <c r="I540" s="224"/>
      <c r="J540" s="225">
        <f>ROUND(I540*H540,2)</f>
        <v>0</v>
      </c>
      <c r="K540" s="221" t="s">
        <v>131</v>
      </c>
      <c r="L540" s="45"/>
      <c r="M540" s="226" t="s">
        <v>1</v>
      </c>
      <c r="N540" s="227" t="s">
        <v>38</v>
      </c>
      <c r="O540" s="92"/>
      <c r="P540" s="228">
        <f>O540*H540</f>
        <v>0</v>
      </c>
      <c r="Q540" s="228">
        <v>0</v>
      </c>
      <c r="R540" s="228">
        <f>Q540*H540</f>
        <v>0</v>
      </c>
      <c r="S540" s="228">
        <v>0</v>
      </c>
      <c r="T540" s="229">
        <f>S540*H540</f>
        <v>0</v>
      </c>
      <c r="U540" s="39"/>
      <c r="V540" s="39"/>
      <c r="W540" s="39"/>
      <c r="X540" s="39"/>
      <c r="Y540" s="39"/>
      <c r="Z540" s="39"/>
      <c r="AA540" s="39"/>
      <c r="AB540" s="39"/>
      <c r="AC540" s="39"/>
      <c r="AD540" s="39"/>
      <c r="AE540" s="39"/>
      <c r="AR540" s="230" t="s">
        <v>132</v>
      </c>
      <c r="AT540" s="230" t="s">
        <v>127</v>
      </c>
      <c r="AU540" s="230" t="s">
        <v>83</v>
      </c>
      <c r="AY540" s="18" t="s">
        <v>125</v>
      </c>
      <c r="BE540" s="231">
        <f>IF(N540="základní",J540,0)</f>
        <v>0</v>
      </c>
      <c r="BF540" s="231">
        <f>IF(N540="snížená",J540,0)</f>
        <v>0</v>
      </c>
      <c r="BG540" s="231">
        <f>IF(N540="zákl. přenesená",J540,0)</f>
        <v>0</v>
      </c>
      <c r="BH540" s="231">
        <f>IF(N540="sníž. přenesená",J540,0)</f>
        <v>0</v>
      </c>
      <c r="BI540" s="231">
        <f>IF(N540="nulová",J540,0)</f>
        <v>0</v>
      </c>
      <c r="BJ540" s="18" t="s">
        <v>81</v>
      </c>
      <c r="BK540" s="231">
        <f>ROUND(I540*H540,2)</f>
        <v>0</v>
      </c>
      <c r="BL540" s="18" t="s">
        <v>132</v>
      </c>
      <c r="BM540" s="230" t="s">
        <v>1280</v>
      </c>
    </row>
    <row r="541" spans="1:51" s="14" customFormat="1" ht="12">
      <c r="A541" s="14"/>
      <c r="B541" s="243"/>
      <c r="C541" s="244"/>
      <c r="D541" s="234" t="s">
        <v>134</v>
      </c>
      <c r="E541" s="245" t="s">
        <v>1</v>
      </c>
      <c r="F541" s="246" t="s">
        <v>832</v>
      </c>
      <c r="G541" s="244"/>
      <c r="H541" s="247">
        <v>41.883</v>
      </c>
      <c r="I541" s="248"/>
      <c r="J541" s="244"/>
      <c r="K541" s="244"/>
      <c r="L541" s="249"/>
      <c r="M541" s="250"/>
      <c r="N541" s="251"/>
      <c r="O541" s="251"/>
      <c r="P541" s="251"/>
      <c r="Q541" s="251"/>
      <c r="R541" s="251"/>
      <c r="S541" s="251"/>
      <c r="T541" s="252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3" t="s">
        <v>134</v>
      </c>
      <c r="AU541" s="253" t="s">
        <v>83</v>
      </c>
      <c r="AV541" s="14" t="s">
        <v>83</v>
      </c>
      <c r="AW541" s="14" t="s">
        <v>30</v>
      </c>
      <c r="AX541" s="14" t="s">
        <v>81</v>
      </c>
      <c r="AY541" s="253" t="s">
        <v>125</v>
      </c>
    </row>
    <row r="542" spans="1:65" s="2" customFormat="1" ht="24.15" customHeight="1">
      <c r="A542" s="39"/>
      <c r="B542" s="40"/>
      <c r="C542" s="219" t="s">
        <v>783</v>
      </c>
      <c r="D542" s="219" t="s">
        <v>127</v>
      </c>
      <c r="E542" s="220" t="s">
        <v>1281</v>
      </c>
      <c r="F542" s="221" t="s">
        <v>1282</v>
      </c>
      <c r="G542" s="222" t="s">
        <v>154</v>
      </c>
      <c r="H542" s="223">
        <v>703.756</v>
      </c>
      <c r="I542" s="224"/>
      <c r="J542" s="225">
        <f>ROUND(I542*H542,2)</f>
        <v>0</v>
      </c>
      <c r="K542" s="221" t="s">
        <v>131</v>
      </c>
      <c r="L542" s="45"/>
      <c r="M542" s="226" t="s">
        <v>1</v>
      </c>
      <c r="N542" s="227" t="s">
        <v>38</v>
      </c>
      <c r="O542" s="92"/>
      <c r="P542" s="228">
        <f>O542*H542</f>
        <v>0</v>
      </c>
      <c r="Q542" s="228">
        <v>0</v>
      </c>
      <c r="R542" s="228">
        <f>Q542*H542</f>
        <v>0</v>
      </c>
      <c r="S542" s="228">
        <v>0</v>
      </c>
      <c r="T542" s="229">
        <f>S542*H542</f>
        <v>0</v>
      </c>
      <c r="U542" s="39"/>
      <c r="V542" s="39"/>
      <c r="W542" s="39"/>
      <c r="X542" s="39"/>
      <c r="Y542" s="39"/>
      <c r="Z542" s="39"/>
      <c r="AA542" s="39"/>
      <c r="AB542" s="39"/>
      <c r="AC542" s="39"/>
      <c r="AD542" s="39"/>
      <c r="AE542" s="39"/>
      <c r="AR542" s="230" t="s">
        <v>132</v>
      </c>
      <c r="AT542" s="230" t="s">
        <v>127</v>
      </c>
      <c r="AU542" s="230" t="s">
        <v>83</v>
      </c>
      <c r="AY542" s="18" t="s">
        <v>125</v>
      </c>
      <c r="BE542" s="231">
        <f>IF(N542="základní",J542,0)</f>
        <v>0</v>
      </c>
      <c r="BF542" s="231">
        <f>IF(N542="snížená",J542,0)</f>
        <v>0</v>
      </c>
      <c r="BG542" s="231">
        <f>IF(N542="zákl. přenesená",J542,0)</f>
        <v>0</v>
      </c>
      <c r="BH542" s="231">
        <f>IF(N542="sníž. přenesená",J542,0)</f>
        <v>0</v>
      </c>
      <c r="BI542" s="231">
        <f>IF(N542="nulová",J542,0)</f>
        <v>0</v>
      </c>
      <c r="BJ542" s="18" t="s">
        <v>81</v>
      </c>
      <c r="BK542" s="231">
        <f>ROUND(I542*H542,2)</f>
        <v>0</v>
      </c>
      <c r="BL542" s="18" t="s">
        <v>132</v>
      </c>
      <c r="BM542" s="230" t="s">
        <v>1283</v>
      </c>
    </row>
    <row r="543" spans="1:51" s="14" customFormat="1" ht="12">
      <c r="A543" s="14"/>
      <c r="B543" s="243"/>
      <c r="C543" s="244"/>
      <c r="D543" s="234" t="s">
        <v>134</v>
      </c>
      <c r="E543" s="245" t="s">
        <v>1</v>
      </c>
      <c r="F543" s="246" t="s">
        <v>834</v>
      </c>
      <c r="G543" s="244"/>
      <c r="H543" s="247">
        <v>598.427</v>
      </c>
      <c r="I543" s="248"/>
      <c r="J543" s="244"/>
      <c r="K543" s="244"/>
      <c r="L543" s="249"/>
      <c r="M543" s="250"/>
      <c r="N543" s="251"/>
      <c r="O543" s="251"/>
      <c r="P543" s="251"/>
      <c r="Q543" s="251"/>
      <c r="R543" s="251"/>
      <c r="S543" s="251"/>
      <c r="T543" s="252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3" t="s">
        <v>134</v>
      </c>
      <c r="AU543" s="253" t="s">
        <v>83</v>
      </c>
      <c r="AV543" s="14" t="s">
        <v>83</v>
      </c>
      <c r="AW543" s="14" t="s">
        <v>30</v>
      </c>
      <c r="AX543" s="14" t="s">
        <v>73</v>
      </c>
      <c r="AY543" s="253" t="s">
        <v>125</v>
      </c>
    </row>
    <row r="544" spans="1:51" s="14" customFormat="1" ht="12">
      <c r="A544" s="14"/>
      <c r="B544" s="243"/>
      <c r="C544" s="244"/>
      <c r="D544" s="234" t="s">
        <v>134</v>
      </c>
      <c r="E544" s="245" t="s">
        <v>1</v>
      </c>
      <c r="F544" s="246" t="s">
        <v>1276</v>
      </c>
      <c r="G544" s="244"/>
      <c r="H544" s="247">
        <v>6.72</v>
      </c>
      <c r="I544" s="248"/>
      <c r="J544" s="244"/>
      <c r="K544" s="244"/>
      <c r="L544" s="249"/>
      <c r="M544" s="250"/>
      <c r="N544" s="251"/>
      <c r="O544" s="251"/>
      <c r="P544" s="251"/>
      <c r="Q544" s="251"/>
      <c r="R544" s="251"/>
      <c r="S544" s="251"/>
      <c r="T544" s="252"/>
      <c r="U544" s="14"/>
      <c r="V544" s="14"/>
      <c r="W544" s="14"/>
      <c r="X544" s="14"/>
      <c r="Y544" s="14"/>
      <c r="Z544" s="14"/>
      <c r="AA544" s="14"/>
      <c r="AB544" s="14"/>
      <c r="AC544" s="14"/>
      <c r="AD544" s="14"/>
      <c r="AE544" s="14"/>
      <c r="AT544" s="253" t="s">
        <v>134</v>
      </c>
      <c r="AU544" s="253" t="s">
        <v>83</v>
      </c>
      <c r="AV544" s="14" t="s">
        <v>83</v>
      </c>
      <c r="AW544" s="14" t="s">
        <v>30</v>
      </c>
      <c r="AX544" s="14" t="s">
        <v>73</v>
      </c>
      <c r="AY544" s="253" t="s">
        <v>125</v>
      </c>
    </row>
    <row r="545" spans="1:51" s="14" customFormat="1" ht="12">
      <c r="A545" s="14"/>
      <c r="B545" s="243"/>
      <c r="C545" s="244"/>
      <c r="D545" s="234" t="s">
        <v>134</v>
      </c>
      <c r="E545" s="245" t="s">
        <v>1</v>
      </c>
      <c r="F545" s="246" t="s">
        <v>1277</v>
      </c>
      <c r="G545" s="244"/>
      <c r="H545" s="247">
        <v>8.77</v>
      </c>
      <c r="I545" s="248"/>
      <c r="J545" s="244"/>
      <c r="K545" s="244"/>
      <c r="L545" s="249"/>
      <c r="M545" s="250"/>
      <c r="N545" s="251"/>
      <c r="O545" s="251"/>
      <c r="P545" s="251"/>
      <c r="Q545" s="251"/>
      <c r="R545" s="251"/>
      <c r="S545" s="251"/>
      <c r="T545" s="252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3" t="s">
        <v>134</v>
      </c>
      <c r="AU545" s="253" t="s">
        <v>83</v>
      </c>
      <c r="AV545" s="14" t="s">
        <v>83</v>
      </c>
      <c r="AW545" s="14" t="s">
        <v>30</v>
      </c>
      <c r="AX545" s="14" t="s">
        <v>73</v>
      </c>
      <c r="AY545" s="253" t="s">
        <v>125</v>
      </c>
    </row>
    <row r="546" spans="1:51" s="14" customFormat="1" ht="12">
      <c r="A546" s="14"/>
      <c r="B546" s="243"/>
      <c r="C546" s="244"/>
      <c r="D546" s="234" t="s">
        <v>134</v>
      </c>
      <c r="E546" s="245" t="s">
        <v>1</v>
      </c>
      <c r="F546" s="246" t="s">
        <v>1259</v>
      </c>
      <c r="G546" s="244"/>
      <c r="H546" s="247">
        <v>12.08</v>
      </c>
      <c r="I546" s="248"/>
      <c r="J546" s="244"/>
      <c r="K546" s="244"/>
      <c r="L546" s="249"/>
      <c r="M546" s="250"/>
      <c r="N546" s="251"/>
      <c r="O546" s="251"/>
      <c r="P546" s="251"/>
      <c r="Q546" s="251"/>
      <c r="R546" s="251"/>
      <c r="S546" s="251"/>
      <c r="T546" s="252"/>
      <c r="U546" s="14"/>
      <c r="V546" s="14"/>
      <c r="W546" s="14"/>
      <c r="X546" s="14"/>
      <c r="Y546" s="14"/>
      <c r="Z546" s="14"/>
      <c r="AA546" s="14"/>
      <c r="AB546" s="14"/>
      <c r="AC546" s="14"/>
      <c r="AD546" s="14"/>
      <c r="AE546" s="14"/>
      <c r="AT546" s="253" t="s">
        <v>134</v>
      </c>
      <c r="AU546" s="253" t="s">
        <v>83</v>
      </c>
      <c r="AV546" s="14" t="s">
        <v>83</v>
      </c>
      <c r="AW546" s="14" t="s">
        <v>30</v>
      </c>
      <c r="AX546" s="14" t="s">
        <v>73</v>
      </c>
      <c r="AY546" s="253" t="s">
        <v>125</v>
      </c>
    </row>
    <row r="547" spans="1:51" s="14" customFormat="1" ht="12">
      <c r="A547" s="14"/>
      <c r="B547" s="243"/>
      <c r="C547" s="244"/>
      <c r="D547" s="234" t="s">
        <v>134</v>
      </c>
      <c r="E547" s="245" t="s">
        <v>1</v>
      </c>
      <c r="F547" s="246" t="s">
        <v>836</v>
      </c>
      <c r="G547" s="244"/>
      <c r="H547" s="247">
        <v>77.759</v>
      </c>
      <c r="I547" s="248"/>
      <c r="J547" s="244"/>
      <c r="K547" s="244"/>
      <c r="L547" s="249"/>
      <c r="M547" s="250"/>
      <c r="N547" s="251"/>
      <c r="O547" s="251"/>
      <c r="P547" s="251"/>
      <c r="Q547" s="251"/>
      <c r="R547" s="251"/>
      <c r="S547" s="251"/>
      <c r="T547" s="252"/>
      <c r="U547" s="14"/>
      <c r="V547" s="14"/>
      <c r="W547" s="14"/>
      <c r="X547" s="14"/>
      <c r="Y547" s="14"/>
      <c r="Z547" s="14"/>
      <c r="AA547" s="14"/>
      <c r="AB547" s="14"/>
      <c r="AC547" s="14"/>
      <c r="AD547" s="14"/>
      <c r="AE547" s="14"/>
      <c r="AT547" s="253" t="s">
        <v>134</v>
      </c>
      <c r="AU547" s="253" t="s">
        <v>83</v>
      </c>
      <c r="AV547" s="14" t="s">
        <v>83</v>
      </c>
      <c r="AW547" s="14" t="s">
        <v>30</v>
      </c>
      <c r="AX547" s="14" t="s">
        <v>73</v>
      </c>
      <c r="AY547" s="253" t="s">
        <v>125</v>
      </c>
    </row>
    <row r="548" spans="1:51" s="15" customFormat="1" ht="12">
      <c r="A548" s="15"/>
      <c r="B548" s="254"/>
      <c r="C548" s="255"/>
      <c r="D548" s="234" t="s">
        <v>134</v>
      </c>
      <c r="E548" s="256" t="s">
        <v>1</v>
      </c>
      <c r="F548" s="257" t="s">
        <v>235</v>
      </c>
      <c r="G548" s="255"/>
      <c r="H548" s="258">
        <v>703.756</v>
      </c>
      <c r="I548" s="259"/>
      <c r="J548" s="255"/>
      <c r="K548" s="255"/>
      <c r="L548" s="260"/>
      <c r="M548" s="261"/>
      <c r="N548" s="262"/>
      <c r="O548" s="262"/>
      <c r="P548" s="262"/>
      <c r="Q548" s="262"/>
      <c r="R548" s="262"/>
      <c r="S548" s="262"/>
      <c r="T548" s="263"/>
      <c r="U548" s="15"/>
      <c r="V548" s="15"/>
      <c r="W548" s="15"/>
      <c r="X548" s="15"/>
      <c r="Y548" s="15"/>
      <c r="Z548" s="15"/>
      <c r="AA548" s="15"/>
      <c r="AB548" s="15"/>
      <c r="AC548" s="15"/>
      <c r="AD548" s="15"/>
      <c r="AE548" s="15"/>
      <c r="AT548" s="264" t="s">
        <v>134</v>
      </c>
      <c r="AU548" s="264" t="s">
        <v>83</v>
      </c>
      <c r="AV548" s="15" t="s">
        <v>132</v>
      </c>
      <c r="AW548" s="15" t="s">
        <v>30</v>
      </c>
      <c r="AX548" s="15" t="s">
        <v>81</v>
      </c>
      <c r="AY548" s="264" t="s">
        <v>125</v>
      </c>
    </row>
    <row r="549" spans="1:65" s="2" customFormat="1" ht="24.15" customHeight="1">
      <c r="A549" s="39"/>
      <c r="B549" s="40"/>
      <c r="C549" s="219" t="s">
        <v>787</v>
      </c>
      <c r="D549" s="219" t="s">
        <v>127</v>
      </c>
      <c r="E549" s="220" t="s">
        <v>1284</v>
      </c>
      <c r="F549" s="221" t="s">
        <v>1285</v>
      </c>
      <c r="G549" s="222" t="s">
        <v>154</v>
      </c>
      <c r="H549" s="223">
        <v>41.883</v>
      </c>
      <c r="I549" s="224"/>
      <c r="J549" s="225">
        <f>ROUND(I549*H549,2)</f>
        <v>0</v>
      </c>
      <c r="K549" s="221" t="s">
        <v>131</v>
      </c>
      <c r="L549" s="45"/>
      <c r="M549" s="226" t="s">
        <v>1</v>
      </c>
      <c r="N549" s="227" t="s">
        <v>38</v>
      </c>
      <c r="O549" s="92"/>
      <c r="P549" s="228">
        <f>O549*H549</f>
        <v>0</v>
      </c>
      <c r="Q549" s="228">
        <v>0</v>
      </c>
      <c r="R549" s="228">
        <f>Q549*H549</f>
        <v>0</v>
      </c>
      <c r="S549" s="228">
        <v>0</v>
      </c>
      <c r="T549" s="229">
        <f>S549*H549</f>
        <v>0</v>
      </c>
      <c r="U549" s="39"/>
      <c r="V549" s="39"/>
      <c r="W549" s="39"/>
      <c r="X549" s="39"/>
      <c r="Y549" s="39"/>
      <c r="Z549" s="39"/>
      <c r="AA549" s="39"/>
      <c r="AB549" s="39"/>
      <c r="AC549" s="39"/>
      <c r="AD549" s="39"/>
      <c r="AE549" s="39"/>
      <c r="AR549" s="230" t="s">
        <v>132</v>
      </c>
      <c r="AT549" s="230" t="s">
        <v>127</v>
      </c>
      <c r="AU549" s="230" t="s">
        <v>83</v>
      </c>
      <c r="AY549" s="18" t="s">
        <v>125</v>
      </c>
      <c r="BE549" s="231">
        <f>IF(N549="základní",J549,0)</f>
        <v>0</v>
      </c>
      <c r="BF549" s="231">
        <f>IF(N549="snížená",J549,0)</f>
        <v>0</v>
      </c>
      <c r="BG549" s="231">
        <f>IF(N549="zákl. přenesená",J549,0)</f>
        <v>0</v>
      </c>
      <c r="BH549" s="231">
        <f>IF(N549="sníž. přenesená",J549,0)</f>
        <v>0</v>
      </c>
      <c r="BI549" s="231">
        <f>IF(N549="nulová",J549,0)</f>
        <v>0</v>
      </c>
      <c r="BJ549" s="18" t="s">
        <v>81</v>
      </c>
      <c r="BK549" s="231">
        <f>ROUND(I549*H549,2)</f>
        <v>0</v>
      </c>
      <c r="BL549" s="18" t="s">
        <v>132</v>
      </c>
      <c r="BM549" s="230" t="s">
        <v>1286</v>
      </c>
    </row>
    <row r="550" spans="1:51" s="14" customFormat="1" ht="12">
      <c r="A550" s="14"/>
      <c r="B550" s="243"/>
      <c r="C550" s="244"/>
      <c r="D550" s="234" t="s">
        <v>134</v>
      </c>
      <c r="E550" s="245" t="s">
        <v>1</v>
      </c>
      <c r="F550" s="246" t="s">
        <v>832</v>
      </c>
      <c r="G550" s="244"/>
      <c r="H550" s="247">
        <v>41.883</v>
      </c>
      <c r="I550" s="248"/>
      <c r="J550" s="244"/>
      <c r="K550" s="244"/>
      <c r="L550" s="249"/>
      <c r="M550" s="250"/>
      <c r="N550" s="251"/>
      <c r="O550" s="251"/>
      <c r="P550" s="251"/>
      <c r="Q550" s="251"/>
      <c r="R550" s="251"/>
      <c r="S550" s="251"/>
      <c r="T550" s="252"/>
      <c r="U550" s="14"/>
      <c r="V550" s="14"/>
      <c r="W550" s="14"/>
      <c r="X550" s="14"/>
      <c r="Y550" s="14"/>
      <c r="Z550" s="14"/>
      <c r="AA550" s="14"/>
      <c r="AB550" s="14"/>
      <c r="AC550" s="14"/>
      <c r="AD550" s="14"/>
      <c r="AE550" s="14"/>
      <c r="AT550" s="253" t="s">
        <v>134</v>
      </c>
      <c r="AU550" s="253" t="s">
        <v>83</v>
      </c>
      <c r="AV550" s="14" t="s">
        <v>83</v>
      </c>
      <c r="AW550" s="14" t="s">
        <v>30</v>
      </c>
      <c r="AX550" s="14" t="s">
        <v>81</v>
      </c>
      <c r="AY550" s="253" t="s">
        <v>125</v>
      </c>
    </row>
    <row r="551" spans="1:65" s="2" customFormat="1" ht="37.8" customHeight="1">
      <c r="A551" s="39"/>
      <c r="B551" s="40"/>
      <c r="C551" s="219" t="s">
        <v>792</v>
      </c>
      <c r="D551" s="219" t="s">
        <v>127</v>
      </c>
      <c r="E551" s="220" t="s">
        <v>1287</v>
      </c>
      <c r="F551" s="221" t="s">
        <v>1288</v>
      </c>
      <c r="G551" s="222" t="s">
        <v>154</v>
      </c>
      <c r="H551" s="223">
        <v>21.775</v>
      </c>
      <c r="I551" s="224"/>
      <c r="J551" s="225">
        <f>ROUND(I551*H551,2)</f>
        <v>0</v>
      </c>
      <c r="K551" s="221" t="s">
        <v>131</v>
      </c>
      <c r="L551" s="45"/>
      <c r="M551" s="226" t="s">
        <v>1</v>
      </c>
      <c r="N551" s="227" t="s">
        <v>38</v>
      </c>
      <c r="O551" s="92"/>
      <c r="P551" s="228">
        <f>O551*H551</f>
        <v>0</v>
      </c>
      <c r="Q551" s="228">
        <v>0</v>
      </c>
      <c r="R551" s="228">
        <f>Q551*H551</f>
        <v>0</v>
      </c>
      <c r="S551" s="228">
        <v>0.0395</v>
      </c>
      <c r="T551" s="229">
        <f>S551*H551</f>
        <v>0.8601125</v>
      </c>
      <c r="U551" s="39"/>
      <c r="V551" s="39"/>
      <c r="W551" s="39"/>
      <c r="X551" s="39"/>
      <c r="Y551" s="39"/>
      <c r="Z551" s="39"/>
      <c r="AA551" s="39"/>
      <c r="AB551" s="39"/>
      <c r="AC551" s="39"/>
      <c r="AD551" s="39"/>
      <c r="AE551" s="39"/>
      <c r="AR551" s="230" t="s">
        <v>132</v>
      </c>
      <c r="AT551" s="230" t="s">
        <v>127</v>
      </c>
      <c r="AU551" s="230" t="s">
        <v>83</v>
      </c>
      <c r="AY551" s="18" t="s">
        <v>125</v>
      </c>
      <c r="BE551" s="231">
        <f>IF(N551="základní",J551,0)</f>
        <v>0</v>
      </c>
      <c r="BF551" s="231">
        <f>IF(N551="snížená",J551,0)</f>
        <v>0</v>
      </c>
      <c r="BG551" s="231">
        <f>IF(N551="zákl. přenesená",J551,0)</f>
        <v>0</v>
      </c>
      <c r="BH551" s="231">
        <f>IF(N551="sníž. přenesená",J551,0)</f>
        <v>0</v>
      </c>
      <c r="BI551" s="231">
        <f>IF(N551="nulová",J551,0)</f>
        <v>0</v>
      </c>
      <c r="BJ551" s="18" t="s">
        <v>81</v>
      </c>
      <c r="BK551" s="231">
        <f>ROUND(I551*H551,2)</f>
        <v>0</v>
      </c>
      <c r="BL551" s="18" t="s">
        <v>132</v>
      </c>
      <c r="BM551" s="230" t="s">
        <v>1289</v>
      </c>
    </row>
    <row r="552" spans="1:51" s="13" customFormat="1" ht="12">
      <c r="A552" s="13"/>
      <c r="B552" s="232"/>
      <c r="C552" s="233"/>
      <c r="D552" s="234" t="s">
        <v>134</v>
      </c>
      <c r="E552" s="235" t="s">
        <v>1</v>
      </c>
      <c r="F552" s="236" t="s">
        <v>1290</v>
      </c>
      <c r="G552" s="233"/>
      <c r="H552" s="235" t="s">
        <v>1</v>
      </c>
      <c r="I552" s="237"/>
      <c r="J552" s="233"/>
      <c r="K552" s="233"/>
      <c r="L552" s="238"/>
      <c r="M552" s="239"/>
      <c r="N552" s="240"/>
      <c r="O552" s="240"/>
      <c r="P552" s="240"/>
      <c r="Q552" s="240"/>
      <c r="R552" s="240"/>
      <c r="S552" s="240"/>
      <c r="T552" s="241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42" t="s">
        <v>134</v>
      </c>
      <c r="AU552" s="242" t="s">
        <v>83</v>
      </c>
      <c r="AV552" s="13" t="s">
        <v>81</v>
      </c>
      <c r="AW552" s="13" t="s">
        <v>30</v>
      </c>
      <c r="AX552" s="13" t="s">
        <v>73</v>
      </c>
      <c r="AY552" s="242" t="s">
        <v>125</v>
      </c>
    </row>
    <row r="553" spans="1:51" s="14" customFormat="1" ht="12">
      <c r="A553" s="14"/>
      <c r="B553" s="243"/>
      <c r="C553" s="244"/>
      <c r="D553" s="234" t="s">
        <v>134</v>
      </c>
      <c r="E553" s="245" t="s">
        <v>1</v>
      </c>
      <c r="F553" s="246" t="s">
        <v>1291</v>
      </c>
      <c r="G553" s="244"/>
      <c r="H553" s="247">
        <v>19.975</v>
      </c>
      <c r="I553" s="248"/>
      <c r="J553" s="244"/>
      <c r="K553" s="244"/>
      <c r="L553" s="249"/>
      <c r="M553" s="250"/>
      <c r="N553" s="251"/>
      <c r="O553" s="251"/>
      <c r="P553" s="251"/>
      <c r="Q553" s="251"/>
      <c r="R553" s="251"/>
      <c r="S553" s="251"/>
      <c r="T553" s="252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3" t="s">
        <v>134</v>
      </c>
      <c r="AU553" s="253" t="s">
        <v>83</v>
      </c>
      <c r="AV553" s="14" t="s">
        <v>83</v>
      </c>
      <c r="AW553" s="14" t="s">
        <v>30</v>
      </c>
      <c r="AX553" s="14" t="s">
        <v>73</v>
      </c>
      <c r="AY553" s="253" t="s">
        <v>125</v>
      </c>
    </row>
    <row r="554" spans="1:51" s="14" customFormat="1" ht="12">
      <c r="A554" s="14"/>
      <c r="B554" s="243"/>
      <c r="C554" s="244"/>
      <c r="D554" s="234" t="s">
        <v>134</v>
      </c>
      <c r="E554" s="245" t="s">
        <v>1</v>
      </c>
      <c r="F554" s="246" t="s">
        <v>1292</v>
      </c>
      <c r="G554" s="244"/>
      <c r="H554" s="247">
        <v>1.8</v>
      </c>
      <c r="I554" s="248"/>
      <c r="J554" s="244"/>
      <c r="K554" s="244"/>
      <c r="L554" s="249"/>
      <c r="M554" s="250"/>
      <c r="N554" s="251"/>
      <c r="O554" s="251"/>
      <c r="P554" s="251"/>
      <c r="Q554" s="251"/>
      <c r="R554" s="251"/>
      <c r="S554" s="251"/>
      <c r="T554" s="252"/>
      <c r="U554" s="14"/>
      <c r="V554" s="14"/>
      <c r="W554" s="14"/>
      <c r="X554" s="14"/>
      <c r="Y554" s="14"/>
      <c r="Z554" s="14"/>
      <c r="AA554" s="14"/>
      <c r="AB554" s="14"/>
      <c r="AC554" s="14"/>
      <c r="AD554" s="14"/>
      <c r="AE554" s="14"/>
      <c r="AT554" s="253" t="s">
        <v>134</v>
      </c>
      <c r="AU554" s="253" t="s">
        <v>83</v>
      </c>
      <c r="AV554" s="14" t="s">
        <v>83</v>
      </c>
      <c r="AW554" s="14" t="s">
        <v>30</v>
      </c>
      <c r="AX554" s="14" t="s">
        <v>73</v>
      </c>
      <c r="AY554" s="253" t="s">
        <v>125</v>
      </c>
    </row>
    <row r="555" spans="1:51" s="15" customFormat="1" ht="12">
      <c r="A555" s="15"/>
      <c r="B555" s="254"/>
      <c r="C555" s="255"/>
      <c r="D555" s="234" t="s">
        <v>134</v>
      </c>
      <c r="E555" s="256" t="s">
        <v>844</v>
      </c>
      <c r="F555" s="257" t="s">
        <v>235</v>
      </c>
      <c r="G555" s="255"/>
      <c r="H555" s="258">
        <v>21.775</v>
      </c>
      <c r="I555" s="259"/>
      <c r="J555" s="255"/>
      <c r="K555" s="255"/>
      <c r="L555" s="260"/>
      <c r="M555" s="261"/>
      <c r="N555" s="262"/>
      <c r="O555" s="262"/>
      <c r="P555" s="262"/>
      <c r="Q555" s="262"/>
      <c r="R555" s="262"/>
      <c r="S555" s="262"/>
      <c r="T555" s="263"/>
      <c r="U555" s="15"/>
      <c r="V555" s="15"/>
      <c r="W555" s="15"/>
      <c r="X555" s="15"/>
      <c r="Y555" s="15"/>
      <c r="Z555" s="15"/>
      <c r="AA555" s="15"/>
      <c r="AB555" s="15"/>
      <c r="AC555" s="15"/>
      <c r="AD555" s="15"/>
      <c r="AE555" s="15"/>
      <c r="AT555" s="264" t="s">
        <v>134</v>
      </c>
      <c r="AU555" s="264" t="s">
        <v>83</v>
      </c>
      <c r="AV555" s="15" t="s">
        <v>132</v>
      </c>
      <c r="AW555" s="15" t="s">
        <v>30</v>
      </c>
      <c r="AX555" s="15" t="s">
        <v>81</v>
      </c>
      <c r="AY555" s="264" t="s">
        <v>125</v>
      </c>
    </row>
    <row r="556" spans="1:65" s="2" customFormat="1" ht="37.8" customHeight="1">
      <c r="A556" s="39"/>
      <c r="B556" s="40"/>
      <c r="C556" s="219" t="s">
        <v>798</v>
      </c>
      <c r="D556" s="219" t="s">
        <v>127</v>
      </c>
      <c r="E556" s="220" t="s">
        <v>1293</v>
      </c>
      <c r="F556" s="221" t="s">
        <v>1288</v>
      </c>
      <c r="G556" s="222" t="s">
        <v>154</v>
      </c>
      <c r="H556" s="223">
        <v>1.817</v>
      </c>
      <c r="I556" s="224"/>
      <c r="J556" s="225">
        <f>ROUND(I556*H556,2)</f>
        <v>0</v>
      </c>
      <c r="K556" s="221" t="s">
        <v>131</v>
      </c>
      <c r="L556" s="45"/>
      <c r="M556" s="226" t="s">
        <v>1</v>
      </c>
      <c r="N556" s="227" t="s">
        <v>38</v>
      </c>
      <c r="O556" s="92"/>
      <c r="P556" s="228">
        <f>O556*H556</f>
        <v>0</v>
      </c>
      <c r="Q556" s="228">
        <v>0</v>
      </c>
      <c r="R556" s="228">
        <f>Q556*H556</f>
        <v>0</v>
      </c>
      <c r="S556" s="228">
        <v>0.0395</v>
      </c>
      <c r="T556" s="229">
        <f>S556*H556</f>
        <v>0.0717715</v>
      </c>
      <c r="U556" s="39"/>
      <c r="V556" s="39"/>
      <c r="W556" s="39"/>
      <c r="X556" s="39"/>
      <c r="Y556" s="39"/>
      <c r="Z556" s="39"/>
      <c r="AA556" s="39"/>
      <c r="AB556" s="39"/>
      <c r="AC556" s="39"/>
      <c r="AD556" s="39"/>
      <c r="AE556" s="39"/>
      <c r="AR556" s="230" t="s">
        <v>132</v>
      </c>
      <c r="AT556" s="230" t="s">
        <v>127</v>
      </c>
      <c r="AU556" s="230" t="s">
        <v>83</v>
      </c>
      <c r="AY556" s="18" t="s">
        <v>125</v>
      </c>
      <c r="BE556" s="231">
        <f>IF(N556="základní",J556,0)</f>
        <v>0</v>
      </c>
      <c r="BF556" s="231">
        <f>IF(N556="snížená",J556,0)</f>
        <v>0</v>
      </c>
      <c r="BG556" s="231">
        <f>IF(N556="zákl. přenesená",J556,0)</f>
        <v>0</v>
      </c>
      <c r="BH556" s="231">
        <f>IF(N556="sníž. přenesená",J556,0)</f>
        <v>0</v>
      </c>
      <c r="BI556" s="231">
        <f>IF(N556="nulová",J556,0)</f>
        <v>0</v>
      </c>
      <c r="BJ556" s="18" t="s">
        <v>81</v>
      </c>
      <c r="BK556" s="231">
        <f>ROUND(I556*H556,2)</f>
        <v>0</v>
      </c>
      <c r="BL556" s="18" t="s">
        <v>132</v>
      </c>
      <c r="BM556" s="230" t="s">
        <v>1294</v>
      </c>
    </row>
    <row r="557" spans="1:51" s="13" customFormat="1" ht="12">
      <c r="A557" s="13"/>
      <c r="B557" s="232"/>
      <c r="C557" s="233"/>
      <c r="D557" s="234" t="s">
        <v>134</v>
      </c>
      <c r="E557" s="235" t="s">
        <v>1</v>
      </c>
      <c r="F557" s="236" t="s">
        <v>889</v>
      </c>
      <c r="G557" s="233"/>
      <c r="H557" s="235" t="s">
        <v>1</v>
      </c>
      <c r="I557" s="237"/>
      <c r="J557" s="233"/>
      <c r="K557" s="233"/>
      <c r="L557" s="238"/>
      <c r="M557" s="239"/>
      <c r="N557" s="240"/>
      <c r="O557" s="240"/>
      <c r="P557" s="240"/>
      <c r="Q557" s="240"/>
      <c r="R557" s="240"/>
      <c r="S557" s="240"/>
      <c r="T557" s="241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42" t="s">
        <v>134</v>
      </c>
      <c r="AU557" s="242" t="s">
        <v>83</v>
      </c>
      <c r="AV557" s="13" t="s">
        <v>81</v>
      </c>
      <c r="AW557" s="13" t="s">
        <v>30</v>
      </c>
      <c r="AX557" s="13" t="s">
        <v>73</v>
      </c>
      <c r="AY557" s="242" t="s">
        <v>125</v>
      </c>
    </row>
    <row r="558" spans="1:51" s="14" customFormat="1" ht="12">
      <c r="A558" s="14"/>
      <c r="B558" s="243"/>
      <c r="C558" s="244"/>
      <c r="D558" s="234" t="s">
        <v>134</v>
      </c>
      <c r="E558" s="245" t="s">
        <v>842</v>
      </c>
      <c r="F558" s="246" t="s">
        <v>1295</v>
      </c>
      <c r="G558" s="244"/>
      <c r="H558" s="247">
        <v>10.9</v>
      </c>
      <c r="I558" s="248"/>
      <c r="J558" s="244"/>
      <c r="K558" s="244"/>
      <c r="L558" s="249"/>
      <c r="M558" s="250"/>
      <c r="N558" s="251"/>
      <c r="O558" s="251"/>
      <c r="P558" s="251"/>
      <c r="Q558" s="251"/>
      <c r="R558" s="251"/>
      <c r="S558" s="251"/>
      <c r="T558" s="252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3" t="s">
        <v>134</v>
      </c>
      <c r="AU558" s="253" t="s">
        <v>83</v>
      </c>
      <c r="AV558" s="14" t="s">
        <v>83</v>
      </c>
      <c r="AW558" s="14" t="s">
        <v>30</v>
      </c>
      <c r="AX558" s="14" t="s">
        <v>73</v>
      </c>
      <c r="AY558" s="253" t="s">
        <v>125</v>
      </c>
    </row>
    <row r="559" spans="1:51" s="14" customFormat="1" ht="12">
      <c r="A559" s="14"/>
      <c r="B559" s="243"/>
      <c r="C559" s="244"/>
      <c r="D559" s="234" t="s">
        <v>134</v>
      </c>
      <c r="E559" s="245" t="s">
        <v>1</v>
      </c>
      <c r="F559" s="246" t="s">
        <v>1296</v>
      </c>
      <c r="G559" s="244"/>
      <c r="H559" s="247">
        <v>1.817</v>
      </c>
      <c r="I559" s="248"/>
      <c r="J559" s="244"/>
      <c r="K559" s="244"/>
      <c r="L559" s="249"/>
      <c r="M559" s="250"/>
      <c r="N559" s="251"/>
      <c r="O559" s="251"/>
      <c r="P559" s="251"/>
      <c r="Q559" s="251"/>
      <c r="R559" s="251"/>
      <c r="S559" s="251"/>
      <c r="T559" s="252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3" t="s">
        <v>134</v>
      </c>
      <c r="AU559" s="253" t="s">
        <v>83</v>
      </c>
      <c r="AV559" s="14" t="s">
        <v>83</v>
      </c>
      <c r="AW559" s="14" t="s">
        <v>30</v>
      </c>
      <c r="AX559" s="14" t="s">
        <v>81</v>
      </c>
      <c r="AY559" s="253" t="s">
        <v>125</v>
      </c>
    </row>
    <row r="560" spans="1:65" s="2" customFormat="1" ht="37.8" customHeight="1">
      <c r="A560" s="39"/>
      <c r="B560" s="40"/>
      <c r="C560" s="219" t="s">
        <v>804</v>
      </c>
      <c r="D560" s="219" t="s">
        <v>127</v>
      </c>
      <c r="E560" s="220" t="s">
        <v>1297</v>
      </c>
      <c r="F560" s="221" t="s">
        <v>1298</v>
      </c>
      <c r="G560" s="222" t="s">
        <v>154</v>
      </c>
      <c r="H560" s="223">
        <v>21.775</v>
      </c>
      <c r="I560" s="224"/>
      <c r="J560" s="225">
        <f>ROUND(I560*H560,2)</f>
        <v>0</v>
      </c>
      <c r="K560" s="221" t="s">
        <v>131</v>
      </c>
      <c r="L560" s="45"/>
      <c r="M560" s="226" t="s">
        <v>1</v>
      </c>
      <c r="N560" s="227" t="s">
        <v>38</v>
      </c>
      <c r="O560" s="92"/>
      <c r="P560" s="228">
        <f>O560*H560</f>
        <v>0</v>
      </c>
      <c r="Q560" s="228">
        <v>0.03908</v>
      </c>
      <c r="R560" s="228">
        <f>Q560*H560</f>
        <v>0.8509669999999999</v>
      </c>
      <c r="S560" s="228">
        <v>0</v>
      </c>
      <c r="T560" s="229">
        <f>S560*H560</f>
        <v>0</v>
      </c>
      <c r="U560" s="39"/>
      <c r="V560" s="39"/>
      <c r="W560" s="39"/>
      <c r="X560" s="39"/>
      <c r="Y560" s="39"/>
      <c r="Z560" s="39"/>
      <c r="AA560" s="39"/>
      <c r="AB560" s="39"/>
      <c r="AC560" s="39"/>
      <c r="AD560" s="39"/>
      <c r="AE560" s="39"/>
      <c r="AR560" s="230" t="s">
        <v>132</v>
      </c>
      <c r="AT560" s="230" t="s">
        <v>127</v>
      </c>
      <c r="AU560" s="230" t="s">
        <v>83</v>
      </c>
      <c r="AY560" s="18" t="s">
        <v>125</v>
      </c>
      <c r="BE560" s="231">
        <f>IF(N560="základní",J560,0)</f>
        <v>0</v>
      </c>
      <c r="BF560" s="231">
        <f>IF(N560="snížená",J560,0)</f>
        <v>0</v>
      </c>
      <c r="BG560" s="231">
        <f>IF(N560="zákl. přenesená",J560,0)</f>
        <v>0</v>
      </c>
      <c r="BH560" s="231">
        <f>IF(N560="sníž. přenesená",J560,0)</f>
        <v>0</v>
      </c>
      <c r="BI560" s="231">
        <f>IF(N560="nulová",J560,0)</f>
        <v>0</v>
      </c>
      <c r="BJ560" s="18" t="s">
        <v>81</v>
      </c>
      <c r="BK560" s="231">
        <f>ROUND(I560*H560,2)</f>
        <v>0</v>
      </c>
      <c r="BL560" s="18" t="s">
        <v>132</v>
      </c>
      <c r="BM560" s="230" t="s">
        <v>1299</v>
      </c>
    </row>
    <row r="561" spans="1:51" s="14" customFormat="1" ht="12">
      <c r="A561" s="14"/>
      <c r="B561" s="243"/>
      <c r="C561" s="244"/>
      <c r="D561" s="234" t="s">
        <v>134</v>
      </c>
      <c r="E561" s="245" t="s">
        <v>1</v>
      </c>
      <c r="F561" s="246" t="s">
        <v>844</v>
      </c>
      <c r="G561" s="244"/>
      <c r="H561" s="247">
        <v>21.775</v>
      </c>
      <c r="I561" s="248"/>
      <c r="J561" s="244"/>
      <c r="K561" s="244"/>
      <c r="L561" s="249"/>
      <c r="M561" s="250"/>
      <c r="N561" s="251"/>
      <c r="O561" s="251"/>
      <c r="P561" s="251"/>
      <c r="Q561" s="251"/>
      <c r="R561" s="251"/>
      <c r="S561" s="251"/>
      <c r="T561" s="252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3" t="s">
        <v>134</v>
      </c>
      <c r="AU561" s="253" t="s">
        <v>83</v>
      </c>
      <c r="AV561" s="14" t="s">
        <v>83</v>
      </c>
      <c r="AW561" s="14" t="s">
        <v>30</v>
      </c>
      <c r="AX561" s="14" t="s">
        <v>81</v>
      </c>
      <c r="AY561" s="253" t="s">
        <v>125</v>
      </c>
    </row>
    <row r="562" spans="1:65" s="2" customFormat="1" ht="37.8" customHeight="1">
      <c r="A562" s="39"/>
      <c r="B562" s="40"/>
      <c r="C562" s="219" t="s">
        <v>1300</v>
      </c>
      <c r="D562" s="219" t="s">
        <v>127</v>
      </c>
      <c r="E562" s="220" t="s">
        <v>1301</v>
      </c>
      <c r="F562" s="221" t="s">
        <v>1302</v>
      </c>
      <c r="G562" s="222" t="s">
        <v>154</v>
      </c>
      <c r="H562" s="223">
        <v>21.775</v>
      </c>
      <c r="I562" s="224"/>
      <c r="J562" s="225">
        <f>ROUND(I562*H562,2)</f>
        <v>0</v>
      </c>
      <c r="K562" s="221" t="s">
        <v>131</v>
      </c>
      <c r="L562" s="45"/>
      <c r="M562" s="226" t="s">
        <v>1</v>
      </c>
      <c r="N562" s="227" t="s">
        <v>38</v>
      </c>
      <c r="O562" s="92"/>
      <c r="P562" s="228">
        <f>O562*H562</f>
        <v>0</v>
      </c>
      <c r="Q562" s="228">
        <v>0</v>
      </c>
      <c r="R562" s="228">
        <f>Q562*H562</f>
        <v>0</v>
      </c>
      <c r="S562" s="228">
        <v>0</v>
      </c>
      <c r="T562" s="229">
        <f>S562*H562</f>
        <v>0</v>
      </c>
      <c r="U562" s="39"/>
      <c r="V562" s="39"/>
      <c r="W562" s="39"/>
      <c r="X562" s="39"/>
      <c r="Y562" s="39"/>
      <c r="Z562" s="39"/>
      <c r="AA562" s="39"/>
      <c r="AB562" s="39"/>
      <c r="AC562" s="39"/>
      <c r="AD562" s="39"/>
      <c r="AE562" s="39"/>
      <c r="AR562" s="230" t="s">
        <v>132</v>
      </c>
      <c r="AT562" s="230" t="s">
        <v>127</v>
      </c>
      <c r="AU562" s="230" t="s">
        <v>83</v>
      </c>
      <c r="AY562" s="18" t="s">
        <v>125</v>
      </c>
      <c r="BE562" s="231">
        <f>IF(N562="základní",J562,0)</f>
        <v>0</v>
      </c>
      <c r="BF562" s="231">
        <f>IF(N562="snížená",J562,0)</f>
        <v>0</v>
      </c>
      <c r="BG562" s="231">
        <f>IF(N562="zákl. přenesená",J562,0)</f>
        <v>0</v>
      </c>
      <c r="BH562" s="231">
        <f>IF(N562="sníž. přenesená",J562,0)</f>
        <v>0</v>
      </c>
      <c r="BI562" s="231">
        <f>IF(N562="nulová",J562,0)</f>
        <v>0</v>
      </c>
      <c r="BJ562" s="18" t="s">
        <v>81</v>
      </c>
      <c r="BK562" s="231">
        <f>ROUND(I562*H562,2)</f>
        <v>0</v>
      </c>
      <c r="BL562" s="18" t="s">
        <v>132</v>
      </c>
      <c r="BM562" s="230" t="s">
        <v>1303</v>
      </c>
    </row>
    <row r="563" spans="1:51" s="14" customFormat="1" ht="12">
      <c r="A563" s="14"/>
      <c r="B563" s="243"/>
      <c r="C563" s="244"/>
      <c r="D563" s="234" t="s">
        <v>134</v>
      </c>
      <c r="E563" s="245" t="s">
        <v>1</v>
      </c>
      <c r="F563" s="246" t="s">
        <v>844</v>
      </c>
      <c r="G563" s="244"/>
      <c r="H563" s="247">
        <v>21.775</v>
      </c>
      <c r="I563" s="248"/>
      <c r="J563" s="244"/>
      <c r="K563" s="244"/>
      <c r="L563" s="249"/>
      <c r="M563" s="250"/>
      <c r="N563" s="251"/>
      <c r="O563" s="251"/>
      <c r="P563" s="251"/>
      <c r="Q563" s="251"/>
      <c r="R563" s="251"/>
      <c r="S563" s="251"/>
      <c r="T563" s="252"/>
      <c r="U563" s="14"/>
      <c r="V563" s="14"/>
      <c r="W563" s="14"/>
      <c r="X563" s="14"/>
      <c r="Y563" s="14"/>
      <c r="Z563" s="14"/>
      <c r="AA563" s="14"/>
      <c r="AB563" s="14"/>
      <c r="AC563" s="14"/>
      <c r="AD563" s="14"/>
      <c r="AE563" s="14"/>
      <c r="AT563" s="253" t="s">
        <v>134</v>
      </c>
      <c r="AU563" s="253" t="s">
        <v>83</v>
      </c>
      <c r="AV563" s="14" t="s">
        <v>83</v>
      </c>
      <c r="AW563" s="14" t="s">
        <v>30</v>
      </c>
      <c r="AX563" s="14" t="s">
        <v>81</v>
      </c>
      <c r="AY563" s="253" t="s">
        <v>125</v>
      </c>
    </row>
    <row r="564" spans="1:65" s="2" customFormat="1" ht="37.8" customHeight="1">
      <c r="A564" s="39"/>
      <c r="B564" s="40"/>
      <c r="C564" s="219" t="s">
        <v>841</v>
      </c>
      <c r="D564" s="219" t="s">
        <v>127</v>
      </c>
      <c r="E564" s="220" t="s">
        <v>1304</v>
      </c>
      <c r="F564" s="221" t="s">
        <v>1305</v>
      </c>
      <c r="G564" s="222" t="s">
        <v>154</v>
      </c>
      <c r="H564" s="223">
        <v>77.759</v>
      </c>
      <c r="I564" s="224"/>
      <c r="J564" s="225">
        <f>ROUND(I564*H564,2)</f>
        <v>0</v>
      </c>
      <c r="K564" s="221" t="s">
        <v>131</v>
      </c>
      <c r="L564" s="45"/>
      <c r="M564" s="226" t="s">
        <v>1</v>
      </c>
      <c r="N564" s="227" t="s">
        <v>38</v>
      </c>
      <c r="O564" s="92"/>
      <c r="P564" s="228">
        <f>O564*H564</f>
        <v>0</v>
      </c>
      <c r="Q564" s="228">
        <v>0.0798</v>
      </c>
      <c r="R564" s="228">
        <f>Q564*H564</f>
        <v>6.2051682</v>
      </c>
      <c r="S564" s="228">
        <v>0</v>
      </c>
      <c r="T564" s="229">
        <f>S564*H564</f>
        <v>0</v>
      </c>
      <c r="U564" s="39"/>
      <c r="V564" s="39"/>
      <c r="W564" s="39"/>
      <c r="X564" s="39"/>
      <c r="Y564" s="39"/>
      <c r="Z564" s="39"/>
      <c r="AA564" s="39"/>
      <c r="AB564" s="39"/>
      <c r="AC564" s="39"/>
      <c r="AD564" s="39"/>
      <c r="AE564" s="39"/>
      <c r="AR564" s="230" t="s">
        <v>132</v>
      </c>
      <c r="AT564" s="230" t="s">
        <v>127</v>
      </c>
      <c r="AU564" s="230" t="s">
        <v>83</v>
      </c>
      <c r="AY564" s="18" t="s">
        <v>125</v>
      </c>
      <c r="BE564" s="231">
        <f>IF(N564="základní",J564,0)</f>
        <v>0</v>
      </c>
      <c r="BF564" s="231">
        <f>IF(N564="snížená",J564,0)</f>
        <v>0</v>
      </c>
      <c r="BG564" s="231">
        <f>IF(N564="zákl. přenesená",J564,0)</f>
        <v>0</v>
      </c>
      <c r="BH564" s="231">
        <f>IF(N564="sníž. přenesená",J564,0)</f>
        <v>0</v>
      </c>
      <c r="BI564" s="231">
        <f>IF(N564="nulová",J564,0)</f>
        <v>0</v>
      </c>
      <c r="BJ564" s="18" t="s">
        <v>81</v>
      </c>
      <c r="BK564" s="231">
        <f>ROUND(I564*H564,2)</f>
        <v>0</v>
      </c>
      <c r="BL564" s="18" t="s">
        <v>132</v>
      </c>
      <c r="BM564" s="230" t="s">
        <v>1306</v>
      </c>
    </row>
    <row r="565" spans="1:51" s="14" customFormat="1" ht="12">
      <c r="A565" s="14"/>
      <c r="B565" s="243"/>
      <c r="C565" s="244"/>
      <c r="D565" s="234" t="s">
        <v>134</v>
      </c>
      <c r="E565" s="245" t="s">
        <v>1</v>
      </c>
      <c r="F565" s="246" t="s">
        <v>836</v>
      </c>
      <c r="G565" s="244"/>
      <c r="H565" s="247">
        <v>77.759</v>
      </c>
      <c r="I565" s="248"/>
      <c r="J565" s="244"/>
      <c r="K565" s="244"/>
      <c r="L565" s="249"/>
      <c r="M565" s="250"/>
      <c r="N565" s="251"/>
      <c r="O565" s="251"/>
      <c r="P565" s="251"/>
      <c r="Q565" s="251"/>
      <c r="R565" s="251"/>
      <c r="S565" s="251"/>
      <c r="T565" s="252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3" t="s">
        <v>134</v>
      </c>
      <c r="AU565" s="253" t="s">
        <v>83</v>
      </c>
      <c r="AV565" s="14" t="s">
        <v>83</v>
      </c>
      <c r="AW565" s="14" t="s">
        <v>30</v>
      </c>
      <c r="AX565" s="14" t="s">
        <v>81</v>
      </c>
      <c r="AY565" s="253" t="s">
        <v>125</v>
      </c>
    </row>
    <row r="566" spans="1:65" s="2" customFormat="1" ht="24.15" customHeight="1">
      <c r="A566" s="39"/>
      <c r="B566" s="40"/>
      <c r="C566" s="219" t="s">
        <v>1307</v>
      </c>
      <c r="D566" s="219" t="s">
        <v>127</v>
      </c>
      <c r="E566" s="220" t="s">
        <v>1308</v>
      </c>
      <c r="F566" s="221" t="s">
        <v>1309</v>
      </c>
      <c r="G566" s="222" t="s">
        <v>154</v>
      </c>
      <c r="H566" s="223">
        <v>721.539</v>
      </c>
      <c r="I566" s="224"/>
      <c r="J566" s="225">
        <f>ROUND(I566*H566,2)</f>
        <v>0</v>
      </c>
      <c r="K566" s="221" t="s">
        <v>131</v>
      </c>
      <c r="L566" s="45"/>
      <c r="M566" s="226" t="s">
        <v>1</v>
      </c>
      <c r="N566" s="227" t="s">
        <v>38</v>
      </c>
      <c r="O566" s="92"/>
      <c r="P566" s="228">
        <f>O566*H566</f>
        <v>0</v>
      </c>
      <c r="Q566" s="228">
        <v>0.00712</v>
      </c>
      <c r="R566" s="228">
        <f>Q566*H566</f>
        <v>5.13735768</v>
      </c>
      <c r="S566" s="228">
        <v>0</v>
      </c>
      <c r="T566" s="229">
        <f>S566*H566</f>
        <v>0</v>
      </c>
      <c r="U566" s="39"/>
      <c r="V566" s="39"/>
      <c r="W566" s="39"/>
      <c r="X566" s="39"/>
      <c r="Y566" s="39"/>
      <c r="Z566" s="39"/>
      <c r="AA566" s="39"/>
      <c r="AB566" s="39"/>
      <c r="AC566" s="39"/>
      <c r="AD566" s="39"/>
      <c r="AE566" s="39"/>
      <c r="AR566" s="230" t="s">
        <v>132</v>
      </c>
      <c r="AT566" s="230" t="s">
        <v>127</v>
      </c>
      <c r="AU566" s="230" t="s">
        <v>83</v>
      </c>
      <c r="AY566" s="18" t="s">
        <v>125</v>
      </c>
      <c r="BE566" s="231">
        <f>IF(N566="základní",J566,0)</f>
        <v>0</v>
      </c>
      <c r="BF566" s="231">
        <f>IF(N566="snížená",J566,0)</f>
        <v>0</v>
      </c>
      <c r="BG566" s="231">
        <f>IF(N566="zákl. přenesená",J566,0)</f>
        <v>0</v>
      </c>
      <c r="BH566" s="231">
        <f>IF(N566="sníž. přenesená",J566,0)</f>
        <v>0</v>
      </c>
      <c r="BI566" s="231">
        <f>IF(N566="nulová",J566,0)</f>
        <v>0</v>
      </c>
      <c r="BJ566" s="18" t="s">
        <v>81</v>
      </c>
      <c r="BK566" s="231">
        <f>ROUND(I566*H566,2)</f>
        <v>0</v>
      </c>
      <c r="BL566" s="18" t="s">
        <v>132</v>
      </c>
      <c r="BM566" s="230" t="s">
        <v>1310</v>
      </c>
    </row>
    <row r="567" spans="1:51" s="13" customFormat="1" ht="12">
      <c r="A567" s="13"/>
      <c r="B567" s="232"/>
      <c r="C567" s="233"/>
      <c r="D567" s="234" t="s">
        <v>134</v>
      </c>
      <c r="E567" s="235" t="s">
        <v>1</v>
      </c>
      <c r="F567" s="236" t="s">
        <v>1065</v>
      </c>
      <c r="G567" s="233"/>
      <c r="H567" s="235" t="s">
        <v>1</v>
      </c>
      <c r="I567" s="237"/>
      <c r="J567" s="233"/>
      <c r="K567" s="233"/>
      <c r="L567" s="238"/>
      <c r="M567" s="239"/>
      <c r="N567" s="240"/>
      <c r="O567" s="240"/>
      <c r="P567" s="240"/>
      <c r="Q567" s="240"/>
      <c r="R567" s="240"/>
      <c r="S567" s="240"/>
      <c r="T567" s="241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42" t="s">
        <v>134</v>
      </c>
      <c r="AU567" s="242" t="s">
        <v>83</v>
      </c>
      <c r="AV567" s="13" t="s">
        <v>81</v>
      </c>
      <c r="AW567" s="13" t="s">
        <v>30</v>
      </c>
      <c r="AX567" s="13" t="s">
        <v>73</v>
      </c>
      <c r="AY567" s="242" t="s">
        <v>125</v>
      </c>
    </row>
    <row r="568" spans="1:51" s="14" customFormat="1" ht="12">
      <c r="A568" s="14"/>
      <c r="B568" s="243"/>
      <c r="C568" s="244"/>
      <c r="D568" s="234" t="s">
        <v>134</v>
      </c>
      <c r="E568" s="245" t="s">
        <v>1</v>
      </c>
      <c r="F568" s="246" t="s">
        <v>834</v>
      </c>
      <c r="G568" s="244"/>
      <c r="H568" s="247">
        <v>598.427</v>
      </c>
      <c r="I568" s="248"/>
      <c r="J568" s="244"/>
      <c r="K568" s="244"/>
      <c r="L568" s="249"/>
      <c r="M568" s="250"/>
      <c r="N568" s="251"/>
      <c r="O568" s="251"/>
      <c r="P568" s="251"/>
      <c r="Q568" s="251"/>
      <c r="R568" s="251"/>
      <c r="S568" s="251"/>
      <c r="T568" s="252"/>
      <c r="U568" s="14"/>
      <c r="V568" s="14"/>
      <c r="W568" s="14"/>
      <c r="X568" s="14"/>
      <c r="Y568" s="14"/>
      <c r="Z568" s="14"/>
      <c r="AA568" s="14"/>
      <c r="AB568" s="14"/>
      <c r="AC568" s="14"/>
      <c r="AD568" s="14"/>
      <c r="AE568" s="14"/>
      <c r="AT568" s="253" t="s">
        <v>134</v>
      </c>
      <c r="AU568" s="253" t="s">
        <v>83</v>
      </c>
      <c r="AV568" s="14" t="s">
        <v>83</v>
      </c>
      <c r="AW568" s="14" t="s">
        <v>30</v>
      </c>
      <c r="AX568" s="14" t="s">
        <v>73</v>
      </c>
      <c r="AY568" s="253" t="s">
        <v>125</v>
      </c>
    </row>
    <row r="569" spans="1:51" s="14" customFormat="1" ht="12">
      <c r="A569" s="14"/>
      <c r="B569" s="243"/>
      <c r="C569" s="244"/>
      <c r="D569" s="234" t="s">
        <v>134</v>
      </c>
      <c r="E569" s="245" t="s">
        <v>1</v>
      </c>
      <c r="F569" s="246" t="s">
        <v>1066</v>
      </c>
      <c r="G569" s="244"/>
      <c r="H569" s="247">
        <v>25.572</v>
      </c>
      <c r="I569" s="248"/>
      <c r="J569" s="244"/>
      <c r="K569" s="244"/>
      <c r="L569" s="249"/>
      <c r="M569" s="250"/>
      <c r="N569" s="251"/>
      <c r="O569" s="251"/>
      <c r="P569" s="251"/>
      <c r="Q569" s="251"/>
      <c r="R569" s="251"/>
      <c r="S569" s="251"/>
      <c r="T569" s="252"/>
      <c r="U569" s="14"/>
      <c r="V569" s="14"/>
      <c r="W569" s="14"/>
      <c r="X569" s="14"/>
      <c r="Y569" s="14"/>
      <c r="Z569" s="14"/>
      <c r="AA569" s="14"/>
      <c r="AB569" s="14"/>
      <c r="AC569" s="14"/>
      <c r="AD569" s="14"/>
      <c r="AE569" s="14"/>
      <c r="AT569" s="253" t="s">
        <v>134</v>
      </c>
      <c r="AU569" s="253" t="s">
        <v>83</v>
      </c>
      <c r="AV569" s="14" t="s">
        <v>83</v>
      </c>
      <c r="AW569" s="14" t="s">
        <v>30</v>
      </c>
      <c r="AX569" s="14" t="s">
        <v>73</v>
      </c>
      <c r="AY569" s="253" t="s">
        <v>125</v>
      </c>
    </row>
    <row r="570" spans="1:51" s="14" customFormat="1" ht="12">
      <c r="A570" s="14"/>
      <c r="B570" s="243"/>
      <c r="C570" s="244"/>
      <c r="D570" s="234" t="s">
        <v>134</v>
      </c>
      <c r="E570" s="245" t="s">
        <v>1</v>
      </c>
      <c r="F570" s="246" t="s">
        <v>1067</v>
      </c>
      <c r="G570" s="244"/>
      <c r="H570" s="247">
        <v>19.781</v>
      </c>
      <c r="I570" s="248"/>
      <c r="J570" s="244"/>
      <c r="K570" s="244"/>
      <c r="L570" s="249"/>
      <c r="M570" s="250"/>
      <c r="N570" s="251"/>
      <c r="O570" s="251"/>
      <c r="P570" s="251"/>
      <c r="Q570" s="251"/>
      <c r="R570" s="251"/>
      <c r="S570" s="251"/>
      <c r="T570" s="252"/>
      <c r="U570" s="14"/>
      <c r="V570" s="14"/>
      <c r="W570" s="14"/>
      <c r="X570" s="14"/>
      <c r="Y570" s="14"/>
      <c r="Z570" s="14"/>
      <c r="AA570" s="14"/>
      <c r="AB570" s="14"/>
      <c r="AC570" s="14"/>
      <c r="AD570" s="14"/>
      <c r="AE570" s="14"/>
      <c r="AT570" s="253" t="s">
        <v>134</v>
      </c>
      <c r="AU570" s="253" t="s">
        <v>83</v>
      </c>
      <c r="AV570" s="14" t="s">
        <v>83</v>
      </c>
      <c r="AW570" s="14" t="s">
        <v>30</v>
      </c>
      <c r="AX570" s="14" t="s">
        <v>73</v>
      </c>
      <c r="AY570" s="253" t="s">
        <v>125</v>
      </c>
    </row>
    <row r="571" spans="1:51" s="14" customFormat="1" ht="12">
      <c r="A571" s="14"/>
      <c r="B571" s="243"/>
      <c r="C571" s="244"/>
      <c r="D571" s="234" t="s">
        <v>134</v>
      </c>
      <c r="E571" s="245" t="s">
        <v>1</v>
      </c>
      <c r="F571" s="246" t="s">
        <v>836</v>
      </c>
      <c r="G571" s="244"/>
      <c r="H571" s="247">
        <v>77.759</v>
      </c>
      <c r="I571" s="248"/>
      <c r="J571" s="244"/>
      <c r="K571" s="244"/>
      <c r="L571" s="249"/>
      <c r="M571" s="250"/>
      <c r="N571" s="251"/>
      <c r="O571" s="251"/>
      <c r="P571" s="251"/>
      <c r="Q571" s="251"/>
      <c r="R571" s="251"/>
      <c r="S571" s="251"/>
      <c r="T571" s="252"/>
      <c r="U571" s="14"/>
      <c r="V571" s="14"/>
      <c r="W571" s="14"/>
      <c r="X571" s="14"/>
      <c r="Y571" s="14"/>
      <c r="Z571" s="14"/>
      <c r="AA571" s="14"/>
      <c r="AB571" s="14"/>
      <c r="AC571" s="14"/>
      <c r="AD571" s="14"/>
      <c r="AE571" s="14"/>
      <c r="AT571" s="253" t="s">
        <v>134</v>
      </c>
      <c r="AU571" s="253" t="s">
        <v>83</v>
      </c>
      <c r="AV571" s="14" t="s">
        <v>83</v>
      </c>
      <c r="AW571" s="14" t="s">
        <v>30</v>
      </c>
      <c r="AX571" s="14" t="s">
        <v>73</v>
      </c>
      <c r="AY571" s="253" t="s">
        <v>125</v>
      </c>
    </row>
    <row r="572" spans="1:51" s="15" customFormat="1" ht="12">
      <c r="A572" s="15"/>
      <c r="B572" s="254"/>
      <c r="C572" s="255"/>
      <c r="D572" s="234" t="s">
        <v>134</v>
      </c>
      <c r="E572" s="256" t="s">
        <v>1</v>
      </c>
      <c r="F572" s="257" t="s">
        <v>235</v>
      </c>
      <c r="G572" s="255"/>
      <c r="H572" s="258">
        <v>721.539</v>
      </c>
      <c r="I572" s="259"/>
      <c r="J572" s="255"/>
      <c r="K572" s="255"/>
      <c r="L572" s="260"/>
      <c r="M572" s="261"/>
      <c r="N572" s="262"/>
      <c r="O572" s="262"/>
      <c r="P572" s="262"/>
      <c r="Q572" s="262"/>
      <c r="R572" s="262"/>
      <c r="S572" s="262"/>
      <c r="T572" s="263"/>
      <c r="U572" s="15"/>
      <c r="V572" s="15"/>
      <c r="W572" s="15"/>
      <c r="X572" s="15"/>
      <c r="Y572" s="15"/>
      <c r="Z572" s="15"/>
      <c r="AA572" s="15"/>
      <c r="AB572" s="15"/>
      <c r="AC572" s="15"/>
      <c r="AD572" s="15"/>
      <c r="AE572" s="15"/>
      <c r="AT572" s="264" t="s">
        <v>134</v>
      </c>
      <c r="AU572" s="264" t="s">
        <v>83</v>
      </c>
      <c r="AV572" s="15" t="s">
        <v>132</v>
      </c>
      <c r="AW572" s="15" t="s">
        <v>30</v>
      </c>
      <c r="AX572" s="15" t="s">
        <v>81</v>
      </c>
      <c r="AY572" s="264" t="s">
        <v>125</v>
      </c>
    </row>
    <row r="573" spans="1:65" s="2" customFormat="1" ht="24.15" customHeight="1">
      <c r="A573" s="39"/>
      <c r="B573" s="40"/>
      <c r="C573" s="219" t="s">
        <v>1311</v>
      </c>
      <c r="D573" s="219" t="s">
        <v>127</v>
      </c>
      <c r="E573" s="220" t="s">
        <v>1312</v>
      </c>
      <c r="F573" s="221" t="s">
        <v>1313</v>
      </c>
      <c r="G573" s="222" t="s">
        <v>154</v>
      </c>
      <c r="H573" s="223">
        <v>41.883</v>
      </c>
      <c r="I573" s="224"/>
      <c r="J573" s="225">
        <f>ROUND(I573*H573,2)</f>
        <v>0</v>
      </c>
      <c r="K573" s="221" t="s">
        <v>131</v>
      </c>
      <c r="L573" s="45"/>
      <c r="M573" s="226" t="s">
        <v>1</v>
      </c>
      <c r="N573" s="227" t="s">
        <v>38</v>
      </c>
      <c r="O573" s="92"/>
      <c r="P573" s="228">
        <f>O573*H573</f>
        <v>0</v>
      </c>
      <c r="Q573" s="228">
        <v>0</v>
      </c>
      <c r="R573" s="228">
        <f>Q573*H573</f>
        <v>0</v>
      </c>
      <c r="S573" s="228">
        <v>0</v>
      </c>
      <c r="T573" s="229">
        <f>S573*H573</f>
        <v>0</v>
      </c>
      <c r="U573" s="39"/>
      <c r="V573" s="39"/>
      <c r="W573" s="39"/>
      <c r="X573" s="39"/>
      <c r="Y573" s="39"/>
      <c r="Z573" s="39"/>
      <c r="AA573" s="39"/>
      <c r="AB573" s="39"/>
      <c r="AC573" s="39"/>
      <c r="AD573" s="39"/>
      <c r="AE573" s="39"/>
      <c r="AR573" s="230" t="s">
        <v>132</v>
      </c>
      <c r="AT573" s="230" t="s">
        <v>127</v>
      </c>
      <c r="AU573" s="230" t="s">
        <v>83</v>
      </c>
      <c r="AY573" s="18" t="s">
        <v>125</v>
      </c>
      <c r="BE573" s="231">
        <f>IF(N573="základní",J573,0)</f>
        <v>0</v>
      </c>
      <c r="BF573" s="231">
        <f>IF(N573="snížená",J573,0)</f>
        <v>0</v>
      </c>
      <c r="BG573" s="231">
        <f>IF(N573="zákl. přenesená",J573,0)</f>
        <v>0</v>
      </c>
      <c r="BH573" s="231">
        <f>IF(N573="sníž. přenesená",J573,0)</f>
        <v>0</v>
      </c>
      <c r="BI573" s="231">
        <f>IF(N573="nulová",J573,0)</f>
        <v>0</v>
      </c>
      <c r="BJ573" s="18" t="s">
        <v>81</v>
      </c>
      <c r="BK573" s="231">
        <f>ROUND(I573*H573,2)</f>
        <v>0</v>
      </c>
      <c r="BL573" s="18" t="s">
        <v>132</v>
      </c>
      <c r="BM573" s="230" t="s">
        <v>1314</v>
      </c>
    </row>
    <row r="574" spans="1:51" s="14" customFormat="1" ht="12">
      <c r="A574" s="14"/>
      <c r="B574" s="243"/>
      <c r="C574" s="244"/>
      <c r="D574" s="234" t="s">
        <v>134</v>
      </c>
      <c r="E574" s="245" t="s">
        <v>1</v>
      </c>
      <c r="F574" s="246" t="s">
        <v>832</v>
      </c>
      <c r="G574" s="244"/>
      <c r="H574" s="247">
        <v>41.883</v>
      </c>
      <c r="I574" s="248"/>
      <c r="J574" s="244"/>
      <c r="K574" s="244"/>
      <c r="L574" s="249"/>
      <c r="M574" s="250"/>
      <c r="N574" s="251"/>
      <c r="O574" s="251"/>
      <c r="P574" s="251"/>
      <c r="Q574" s="251"/>
      <c r="R574" s="251"/>
      <c r="S574" s="251"/>
      <c r="T574" s="252"/>
      <c r="U574" s="14"/>
      <c r="V574" s="14"/>
      <c r="W574" s="14"/>
      <c r="X574" s="14"/>
      <c r="Y574" s="14"/>
      <c r="Z574" s="14"/>
      <c r="AA574" s="14"/>
      <c r="AB574" s="14"/>
      <c r="AC574" s="14"/>
      <c r="AD574" s="14"/>
      <c r="AE574" s="14"/>
      <c r="AT574" s="253" t="s">
        <v>134</v>
      </c>
      <c r="AU574" s="253" t="s">
        <v>83</v>
      </c>
      <c r="AV574" s="14" t="s">
        <v>83</v>
      </c>
      <c r="AW574" s="14" t="s">
        <v>30</v>
      </c>
      <c r="AX574" s="14" t="s">
        <v>81</v>
      </c>
      <c r="AY574" s="253" t="s">
        <v>125</v>
      </c>
    </row>
    <row r="575" spans="1:65" s="2" customFormat="1" ht="24.15" customHeight="1">
      <c r="A575" s="39"/>
      <c r="B575" s="40"/>
      <c r="C575" s="219" t="s">
        <v>1315</v>
      </c>
      <c r="D575" s="219" t="s">
        <v>127</v>
      </c>
      <c r="E575" s="220" t="s">
        <v>1316</v>
      </c>
      <c r="F575" s="221" t="s">
        <v>1317</v>
      </c>
      <c r="G575" s="222" t="s">
        <v>154</v>
      </c>
      <c r="H575" s="223">
        <v>601.593</v>
      </c>
      <c r="I575" s="224"/>
      <c r="J575" s="225">
        <f>ROUND(I575*H575,2)</f>
        <v>0</v>
      </c>
      <c r="K575" s="221" t="s">
        <v>131</v>
      </c>
      <c r="L575" s="45"/>
      <c r="M575" s="226" t="s">
        <v>1</v>
      </c>
      <c r="N575" s="227" t="s">
        <v>38</v>
      </c>
      <c r="O575" s="92"/>
      <c r="P575" s="228">
        <f>O575*H575</f>
        <v>0</v>
      </c>
      <c r="Q575" s="228">
        <v>0.00099</v>
      </c>
      <c r="R575" s="228">
        <f>Q575*H575</f>
        <v>0.5955770699999999</v>
      </c>
      <c r="S575" s="228">
        <v>0</v>
      </c>
      <c r="T575" s="229">
        <f>S575*H575</f>
        <v>0</v>
      </c>
      <c r="U575" s="39"/>
      <c r="V575" s="39"/>
      <c r="W575" s="39"/>
      <c r="X575" s="39"/>
      <c r="Y575" s="39"/>
      <c r="Z575" s="39"/>
      <c r="AA575" s="39"/>
      <c r="AB575" s="39"/>
      <c r="AC575" s="39"/>
      <c r="AD575" s="39"/>
      <c r="AE575" s="39"/>
      <c r="AR575" s="230" t="s">
        <v>132</v>
      </c>
      <c r="AT575" s="230" t="s">
        <v>127</v>
      </c>
      <c r="AU575" s="230" t="s">
        <v>83</v>
      </c>
      <c r="AY575" s="18" t="s">
        <v>125</v>
      </c>
      <c r="BE575" s="231">
        <f>IF(N575="základní",J575,0)</f>
        <v>0</v>
      </c>
      <c r="BF575" s="231">
        <f>IF(N575="snížená",J575,0)</f>
        <v>0</v>
      </c>
      <c r="BG575" s="231">
        <f>IF(N575="zákl. přenesená",J575,0)</f>
        <v>0</v>
      </c>
      <c r="BH575" s="231">
        <f>IF(N575="sníž. přenesená",J575,0)</f>
        <v>0</v>
      </c>
      <c r="BI575" s="231">
        <f>IF(N575="nulová",J575,0)</f>
        <v>0</v>
      </c>
      <c r="BJ575" s="18" t="s">
        <v>81</v>
      </c>
      <c r="BK575" s="231">
        <f>ROUND(I575*H575,2)</f>
        <v>0</v>
      </c>
      <c r="BL575" s="18" t="s">
        <v>132</v>
      </c>
      <c r="BM575" s="230" t="s">
        <v>1318</v>
      </c>
    </row>
    <row r="576" spans="1:51" s="14" customFormat="1" ht="12">
      <c r="A576" s="14"/>
      <c r="B576" s="243"/>
      <c r="C576" s="244"/>
      <c r="D576" s="234" t="s">
        <v>134</v>
      </c>
      <c r="E576" s="245" t="s">
        <v>1</v>
      </c>
      <c r="F576" s="246" t="s">
        <v>834</v>
      </c>
      <c r="G576" s="244"/>
      <c r="H576" s="247">
        <v>598.427</v>
      </c>
      <c r="I576" s="248"/>
      <c r="J576" s="244"/>
      <c r="K576" s="244"/>
      <c r="L576" s="249"/>
      <c r="M576" s="250"/>
      <c r="N576" s="251"/>
      <c r="O576" s="251"/>
      <c r="P576" s="251"/>
      <c r="Q576" s="251"/>
      <c r="R576" s="251"/>
      <c r="S576" s="251"/>
      <c r="T576" s="252"/>
      <c r="U576" s="14"/>
      <c r="V576" s="14"/>
      <c r="W576" s="14"/>
      <c r="X576" s="14"/>
      <c r="Y576" s="14"/>
      <c r="Z576" s="14"/>
      <c r="AA576" s="14"/>
      <c r="AB576" s="14"/>
      <c r="AC576" s="14"/>
      <c r="AD576" s="14"/>
      <c r="AE576" s="14"/>
      <c r="AT576" s="253" t="s">
        <v>134</v>
      </c>
      <c r="AU576" s="253" t="s">
        <v>83</v>
      </c>
      <c r="AV576" s="14" t="s">
        <v>83</v>
      </c>
      <c r="AW576" s="14" t="s">
        <v>30</v>
      </c>
      <c r="AX576" s="14" t="s">
        <v>73</v>
      </c>
      <c r="AY576" s="253" t="s">
        <v>125</v>
      </c>
    </row>
    <row r="577" spans="1:51" s="14" customFormat="1" ht="12">
      <c r="A577" s="14"/>
      <c r="B577" s="243"/>
      <c r="C577" s="244"/>
      <c r="D577" s="234" t="s">
        <v>134</v>
      </c>
      <c r="E577" s="245" t="s">
        <v>1</v>
      </c>
      <c r="F577" s="246" t="s">
        <v>1319</v>
      </c>
      <c r="G577" s="244"/>
      <c r="H577" s="247">
        <v>3.166</v>
      </c>
      <c r="I577" s="248"/>
      <c r="J577" s="244"/>
      <c r="K577" s="244"/>
      <c r="L577" s="249"/>
      <c r="M577" s="250"/>
      <c r="N577" s="251"/>
      <c r="O577" s="251"/>
      <c r="P577" s="251"/>
      <c r="Q577" s="251"/>
      <c r="R577" s="251"/>
      <c r="S577" s="251"/>
      <c r="T577" s="252"/>
      <c r="U577" s="14"/>
      <c r="V577" s="14"/>
      <c r="W577" s="14"/>
      <c r="X577" s="14"/>
      <c r="Y577" s="14"/>
      <c r="Z577" s="14"/>
      <c r="AA577" s="14"/>
      <c r="AB577" s="14"/>
      <c r="AC577" s="14"/>
      <c r="AD577" s="14"/>
      <c r="AE577" s="14"/>
      <c r="AT577" s="253" t="s">
        <v>134</v>
      </c>
      <c r="AU577" s="253" t="s">
        <v>83</v>
      </c>
      <c r="AV577" s="14" t="s">
        <v>83</v>
      </c>
      <c r="AW577" s="14" t="s">
        <v>30</v>
      </c>
      <c r="AX577" s="14" t="s">
        <v>73</v>
      </c>
      <c r="AY577" s="253" t="s">
        <v>125</v>
      </c>
    </row>
    <row r="578" spans="1:51" s="15" customFormat="1" ht="12">
      <c r="A578" s="15"/>
      <c r="B578" s="254"/>
      <c r="C578" s="255"/>
      <c r="D578" s="234" t="s">
        <v>134</v>
      </c>
      <c r="E578" s="256" t="s">
        <v>1</v>
      </c>
      <c r="F578" s="257" t="s">
        <v>235</v>
      </c>
      <c r="G578" s="255"/>
      <c r="H578" s="258">
        <v>601.593</v>
      </c>
      <c r="I578" s="259"/>
      <c r="J578" s="255"/>
      <c r="K578" s="255"/>
      <c r="L578" s="260"/>
      <c r="M578" s="261"/>
      <c r="N578" s="262"/>
      <c r="O578" s="262"/>
      <c r="P578" s="262"/>
      <c r="Q578" s="262"/>
      <c r="R578" s="262"/>
      <c r="S578" s="262"/>
      <c r="T578" s="263"/>
      <c r="U578" s="15"/>
      <c r="V578" s="15"/>
      <c r="W578" s="15"/>
      <c r="X578" s="15"/>
      <c r="Y578" s="15"/>
      <c r="Z578" s="15"/>
      <c r="AA578" s="15"/>
      <c r="AB578" s="15"/>
      <c r="AC578" s="15"/>
      <c r="AD578" s="15"/>
      <c r="AE578" s="15"/>
      <c r="AT578" s="264" t="s">
        <v>134</v>
      </c>
      <c r="AU578" s="264" t="s">
        <v>83</v>
      </c>
      <c r="AV578" s="15" t="s">
        <v>132</v>
      </c>
      <c r="AW578" s="15" t="s">
        <v>30</v>
      </c>
      <c r="AX578" s="15" t="s">
        <v>81</v>
      </c>
      <c r="AY578" s="264" t="s">
        <v>125</v>
      </c>
    </row>
    <row r="579" spans="1:65" s="2" customFormat="1" ht="24.15" customHeight="1">
      <c r="A579" s="39"/>
      <c r="B579" s="40"/>
      <c r="C579" s="219" t="s">
        <v>1320</v>
      </c>
      <c r="D579" s="219" t="s">
        <v>127</v>
      </c>
      <c r="E579" s="220" t="s">
        <v>1321</v>
      </c>
      <c r="F579" s="221" t="s">
        <v>1322</v>
      </c>
      <c r="G579" s="222" t="s">
        <v>154</v>
      </c>
      <c r="H579" s="223">
        <v>41.883</v>
      </c>
      <c r="I579" s="224"/>
      <c r="J579" s="225">
        <f>ROUND(I579*H579,2)</f>
        <v>0</v>
      </c>
      <c r="K579" s="221" t="s">
        <v>131</v>
      </c>
      <c r="L579" s="45"/>
      <c r="M579" s="226" t="s">
        <v>1</v>
      </c>
      <c r="N579" s="227" t="s">
        <v>38</v>
      </c>
      <c r="O579" s="92"/>
      <c r="P579" s="228">
        <f>O579*H579</f>
        <v>0</v>
      </c>
      <c r="Q579" s="228">
        <v>0</v>
      </c>
      <c r="R579" s="228">
        <f>Q579*H579</f>
        <v>0</v>
      </c>
      <c r="S579" s="228">
        <v>0</v>
      </c>
      <c r="T579" s="229">
        <f>S579*H579</f>
        <v>0</v>
      </c>
      <c r="U579" s="39"/>
      <c r="V579" s="39"/>
      <c r="W579" s="39"/>
      <c r="X579" s="39"/>
      <c r="Y579" s="39"/>
      <c r="Z579" s="39"/>
      <c r="AA579" s="39"/>
      <c r="AB579" s="39"/>
      <c r="AC579" s="39"/>
      <c r="AD579" s="39"/>
      <c r="AE579" s="39"/>
      <c r="AR579" s="230" t="s">
        <v>132</v>
      </c>
      <c r="AT579" s="230" t="s">
        <v>127</v>
      </c>
      <c r="AU579" s="230" t="s">
        <v>83</v>
      </c>
      <c r="AY579" s="18" t="s">
        <v>125</v>
      </c>
      <c r="BE579" s="231">
        <f>IF(N579="základní",J579,0)</f>
        <v>0</v>
      </c>
      <c r="BF579" s="231">
        <f>IF(N579="snížená",J579,0)</f>
        <v>0</v>
      </c>
      <c r="BG579" s="231">
        <f>IF(N579="zákl. přenesená",J579,0)</f>
        <v>0</v>
      </c>
      <c r="BH579" s="231">
        <f>IF(N579="sníž. přenesená",J579,0)</f>
        <v>0</v>
      </c>
      <c r="BI579" s="231">
        <f>IF(N579="nulová",J579,0)</f>
        <v>0</v>
      </c>
      <c r="BJ579" s="18" t="s">
        <v>81</v>
      </c>
      <c r="BK579" s="231">
        <f>ROUND(I579*H579,2)</f>
        <v>0</v>
      </c>
      <c r="BL579" s="18" t="s">
        <v>132</v>
      </c>
      <c r="BM579" s="230" t="s">
        <v>1323</v>
      </c>
    </row>
    <row r="580" spans="1:51" s="14" customFormat="1" ht="12">
      <c r="A580" s="14"/>
      <c r="B580" s="243"/>
      <c r="C580" s="244"/>
      <c r="D580" s="234" t="s">
        <v>134</v>
      </c>
      <c r="E580" s="245" t="s">
        <v>1</v>
      </c>
      <c r="F580" s="246" t="s">
        <v>832</v>
      </c>
      <c r="G580" s="244"/>
      <c r="H580" s="247">
        <v>41.883</v>
      </c>
      <c r="I580" s="248"/>
      <c r="J580" s="244"/>
      <c r="K580" s="244"/>
      <c r="L580" s="249"/>
      <c r="M580" s="250"/>
      <c r="N580" s="251"/>
      <c r="O580" s="251"/>
      <c r="P580" s="251"/>
      <c r="Q580" s="251"/>
      <c r="R580" s="251"/>
      <c r="S580" s="251"/>
      <c r="T580" s="252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3" t="s">
        <v>134</v>
      </c>
      <c r="AU580" s="253" t="s">
        <v>83</v>
      </c>
      <c r="AV580" s="14" t="s">
        <v>83</v>
      </c>
      <c r="AW580" s="14" t="s">
        <v>30</v>
      </c>
      <c r="AX580" s="14" t="s">
        <v>81</v>
      </c>
      <c r="AY580" s="253" t="s">
        <v>125</v>
      </c>
    </row>
    <row r="581" spans="1:65" s="2" customFormat="1" ht="24.15" customHeight="1">
      <c r="A581" s="39"/>
      <c r="B581" s="40"/>
      <c r="C581" s="219" t="s">
        <v>1324</v>
      </c>
      <c r="D581" s="219" t="s">
        <v>127</v>
      </c>
      <c r="E581" s="220" t="s">
        <v>1325</v>
      </c>
      <c r="F581" s="221" t="s">
        <v>1326</v>
      </c>
      <c r="G581" s="222" t="s">
        <v>154</v>
      </c>
      <c r="H581" s="223">
        <v>706.922</v>
      </c>
      <c r="I581" s="224"/>
      <c r="J581" s="225">
        <f>ROUND(I581*H581,2)</f>
        <v>0</v>
      </c>
      <c r="K581" s="221" t="s">
        <v>131</v>
      </c>
      <c r="L581" s="45"/>
      <c r="M581" s="226" t="s">
        <v>1</v>
      </c>
      <c r="N581" s="227" t="s">
        <v>38</v>
      </c>
      <c r="O581" s="92"/>
      <c r="P581" s="228">
        <f>O581*H581</f>
        <v>0</v>
      </c>
      <c r="Q581" s="228">
        <v>0.00158</v>
      </c>
      <c r="R581" s="228">
        <f>Q581*H581</f>
        <v>1.11693676</v>
      </c>
      <c r="S581" s="228">
        <v>0</v>
      </c>
      <c r="T581" s="229">
        <f>S581*H581</f>
        <v>0</v>
      </c>
      <c r="U581" s="39"/>
      <c r="V581" s="39"/>
      <c r="W581" s="39"/>
      <c r="X581" s="39"/>
      <c r="Y581" s="39"/>
      <c r="Z581" s="39"/>
      <c r="AA581" s="39"/>
      <c r="AB581" s="39"/>
      <c r="AC581" s="39"/>
      <c r="AD581" s="39"/>
      <c r="AE581" s="39"/>
      <c r="AR581" s="230" t="s">
        <v>132</v>
      </c>
      <c r="AT581" s="230" t="s">
        <v>127</v>
      </c>
      <c r="AU581" s="230" t="s">
        <v>83</v>
      </c>
      <c r="AY581" s="18" t="s">
        <v>125</v>
      </c>
      <c r="BE581" s="231">
        <f>IF(N581="základní",J581,0)</f>
        <v>0</v>
      </c>
      <c r="BF581" s="231">
        <f>IF(N581="snížená",J581,0)</f>
        <v>0</v>
      </c>
      <c r="BG581" s="231">
        <f>IF(N581="zákl. přenesená",J581,0)</f>
        <v>0</v>
      </c>
      <c r="BH581" s="231">
        <f>IF(N581="sníž. přenesená",J581,0)</f>
        <v>0</v>
      </c>
      <c r="BI581" s="231">
        <f>IF(N581="nulová",J581,0)</f>
        <v>0</v>
      </c>
      <c r="BJ581" s="18" t="s">
        <v>81</v>
      </c>
      <c r="BK581" s="231">
        <f>ROUND(I581*H581,2)</f>
        <v>0</v>
      </c>
      <c r="BL581" s="18" t="s">
        <v>132</v>
      </c>
      <c r="BM581" s="230" t="s">
        <v>1327</v>
      </c>
    </row>
    <row r="582" spans="1:51" s="13" customFormat="1" ht="12">
      <c r="A582" s="13"/>
      <c r="B582" s="232"/>
      <c r="C582" s="233"/>
      <c r="D582" s="234" t="s">
        <v>134</v>
      </c>
      <c r="E582" s="235" t="s">
        <v>1</v>
      </c>
      <c r="F582" s="236" t="s">
        <v>1215</v>
      </c>
      <c r="G582" s="233"/>
      <c r="H582" s="235" t="s">
        <v>1</v>
      </c>
      <c r="I582" s="237"/>
      <c r="J582" s="233"/>
      <c r="K582" s="233"/>
      <c r="L582" s="238"/>
      <c r="M582" s="239"/>
      <c r="N582" s="240"/>
      <c r="O582" s="240"/>
      <c r="P582" s="240"/>
      <c r="Q582" s="240"/>
      <c r="R582" s="240"/>
      <c r="S582" s="240"/>
      <c r="T582" s="241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42" t="s">
        <v>134</v>
      </c>
      <c r="AU582" s="242" t="s">
        <v>83</v>
      </c>
      <c r="AV582" s="13" t="s">
        <v>81</v>
      </c>
      <c r="AW582" s="13" t="s">
        <v>30</v>
      </c>
      <c r="AX582" s="13" t="s">
        <v>73</v>
      </c>
      <c r="AY582" s="242" t="s">
        <v>125</v>
      </c>
    </row>
    <row r="583" spans="1:51" s="14" customFormat="1" ht="12">
      <c r="A583" s="14"/>
      <c r="B583" s="243"/>
      <c r="C583" s="244"/>
      <c r="D583" s="234" t="s">
        <v>134</v>
      </c>
      <c r="E583" s="245" t="s">
        <v>1</v>
      </c>
      <c r="F583" s="246" t="s">
        <v>834</v>
      </c>
      <c r="G583" s="244"/>
      <c r="H583" s="247">
        <v>598.427</v>
      </c>
      <c r="I583" s="248"/>
      <c r="J583" s="244"/>
      <c r="K583" s="244"/>
      <c r="L583" s="249"/>
      <c r="M583" s="250"/>
      <c r="N583" s="251"/>
      <c r="O583" s="251"/>
      <c r="P583" s="251"/>
      <c r="Q583" s="251"/>
      <c r="R583" s="251"/>
      <c r="S583" s="251"/>
      <c r="T583" s="252"/>
      <c r="U583" s="14"/>
      <c r="V583" s="14"/>
      <c r="W583" s="14"/>
      <c r="X583" s="14"/>
      <c r="Y583" s="14"/>
      <c r="Z583" s="14"/>
      <c r="AA583" s="14"/>
      <c r="AB583" s="14"/>
      <c r="AC583" s="14"/>
      <c r="AD583" s="14"/>
      <c r="AE583" s="14"/>
      <c r="AT583" s="253" t="s">
        <v>134</v>
      </c>
      <c r="AU583" s="253" t="s">
        <v>83</v>
      </c>
      <c r="AV583" s="14" t="s">
        <v>83</v>
      </c>
      <c r="AW583" s="14" t="s">
        <v>30</v>
      </c>
      <c r="AX583" s="14" t="s">
        <v>73</v>
      </c>
      <c r="AY583" s="253" t="s">
        <v>125</v>
      </c>
    </row>
    <row r="584" spans="1:51" s="14" customFormat="1" ht="12">
      <c r="A584" s="14"/>
      <c r="B584" s="243"/>
      <c r="C584" s="244"/>
      <c r="D584" s="234" t="s">
        <v>134</v>
      </c>
      <c r="E584" s="245" t="s">
        <v>1</v>
      </c>
      <c r="F584" s="246" t="s">
        <v>1276</v>
      </c>
      <c r="G584" s="244"/>
      <c r="H584" s="247">
        <v>6.72</v>
      </c>
      <c r="I584" s="248"/>
      <c r="J584" s="244"/>
      <c r="K584" s="244"/>
      <c r="L584" s="249"/>
      <c r="M584" s="250"/>
      <c r="N584" s="251"/>
      <c r="O584" s="251"/>
      <c r="P584" s="251"/>
      <c r="Q584" s="251"/>
      <c r="R584" s="251"/>
      <c r="S584" s="251"/>
      <c r="T584" s="252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3" t="s">
        <v>134</v>
      </c>
      <c r="AU584" s="253" t="s">
        <v>83</v>
      </c>
      <c r="AV584" s="14" t="s">
        <v>83</v>
      </c>
      <c r="AW584" s="14" t="s">
        <v>30</v>
      </c>
      <c r="AX584" s="14" t="s">
        <v>73</v>
      </c>
      <c r="AY584" s="253" t="s">
        <v>125</v>
      </c>
    </row>
    <row r="585" spans="1:51" s="14" customFormat="1" ht="12">
      <c r="A585" s="14"/>
      <c r="B585" s="243"/>
      <c r="C585" s="244"/>
      <c r="D585" s="234" t="s">
        <v>134</v>
      </c>
      <c r="E585" s="245" t="s">
        <v>1</v>
      </c>
      <c r="F585" s="246" t="s">
        <v>1277</v>
      </c>
      <c r="G585" s="244"/>
      <c r="H585" s="247">
        <v>8.77</v>
      </c>
      <c r="I585" s="248"/>
      <c r="J585" s="244"/>
      <c r="K585" s="244"/>
      <c r="L585" s="249"/>
      <c r="M585" s="250"/>
      <c r="N585" s="251"/>
      <c r="O585" s="251"/>
      <c r="P585" s="251"/>
      <c r="Q585" s="251"/>
      <c r="R585" s="251"/>
      <c r="S585" s="251"/>
      <c r="T585" s="252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3" t="s">
        <v>134</v>
      </c>
      <c r="AU585" s="253" t="s">
        <v>83</v>
      </c>
      <c r="AV585" s="14" t="s">
        <v>83</v>
      </c>
      <c r="AW585" s="14" t="s">
        <v>30</v>
      </c>
      <c r="AX585" s="14" t="s">
        <v>73</v>
      </c>
      <c r="AY585" s="253" t="s">
        <v>125</v>
      </c>
    </row>
    <row r="586" spans="1:51" s="14" customFormat="1" ht="12">
      <c r="A586" s="14"/>
      <c r="B586" s="243"/>
      <c r="C586" s="244"/>
      <c r="D586" s="234" t="s">
        <v>134</v>
      </c>
      <c r="E586" s="245" t="s">
        <v>1</v>
      </c>
      <c r="F586" s="246" t="s">
        <v>1259</v>
      </c>
      <c r="G586" s="244"/>
      <c r="H586" s="247">
        <v>12.08</v>
      </c>
      <c r="I586" s="248"/>
      <c r="J586" s="244"/>
      <c r="K586" s="244"/>
      <c r="L586" s="249"/>
      <c r="M586" s="250"/>
      <c r="N586" s="251"/>
      <c r="O586" s="251"/>
      <c r="P586" s="251"/>
      <c r="Q586" s="251"/>
      <c r="R586" s="251"/>
      <c r="S586" s="251"/>
      <c r="T586" s="252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3" t="s">
        <v>134</v>
      </c>
      <c r="AU586" s="253" t="s">
        <v>83</v>
      </c>
      <c r="AV586" s="14" t="s">
        <v>83</v>
      </c>
      <c r="AW586" s="14" t="s">
        <v>30</v>
      </c>
      <c r="AX586" s="14" t="s">
        <v>73</v>
      </c>
      <c r="AY586" s="253" t="s">
        <v>125</v>
      </c>
    </row>
    <row r="587" spans="1:51" s="14" customFormat="1" ht="12">
      <c r="A587" s="14"/>
      <c r="B587" s="243"/>
      <c r="C587" s="244"/>
      <c r="D587" s="234" t="s">
        <v>134</v>
      </c>
      <c r="E587" s="245" t="s">
        <v>1</v>
      </c>
      <c r="F587" s="246" t="s">
        <v>1319</v>
      </c>
      <c r="G587" s="244"/>
      <c r="H587" s="247">
        <v>3.166</v>
      </c>
      <c r="I587" s="248"/>
      <c r="J587" s="244"/>
      <c r="K587" s="244"/>
      <c r="L587" s="249"/>
      <c r="M587" s="250"/>
      <c r="N587" s="251"/>
      <c r="O587" s="251"/>
      <c r="P587" s="251"/>
      <c r="Q587" s="251"/>
      <c r="R587" s="251"/>
      <c r="S587" s="251"/>
      <c r="T587" s="252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3" t="s">
        <v>134</v>
      </c>
      <c r="AU587" s="253" t="s">
        <v>83</v>
      </c>
      <c r="AV587" s="14" t="s">
        <v>83</v>
      </c>
      <c r="AW587" s="14" t="s">
        <v>30</v>
      </c>
      <c r="AX587" s="14" t="s">
        <v>73</v>
      </c>
      <c r="AY587" s="253" t="s">
        <v>125</v>
      </c>
    </row>
    <row r="588" spans="1:51" s="14" customFormat="1" ht="12">
      <c r="A588" s="14"/>
      <c r="B588" s="243"/>
      <c r="C588" s="244"/>
      <c r="D588" s="234" t="s">
        <v>134</v>
      </c>
      <c r="E588" s="245" t="s">
        <v>1</v>
      </c>
      <c r="F588" s="246" t="s">
        <v>836</v>
      </c>
      <c r="G588" s="244"/>
      <c r="H588" s="247">
        <v>77.759</v>
      </c>
      <c r="I588" s="248"/>
      <c r="J588" s="244"/>
      <c r="K588" s="244"/>
      <c r="L588" s="249"/>
      <c r="M588" s="250"/>
      <c r="N588" s="251"/>
      <c r="O588" s="251"/>
      <c r="P588" s="251"/>
      <c r="Q588" s="251"/>
      <c r="R588" s="251"/>
      <c r="S588" s="251"/>
      <c r="T588" s="252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3" t="s">
        <v>134</v>
      </c>
      <c r="AU588" s="253" t="s">
        <v>83</v>
      </c>
      <c r="AV588" s="14" t="s">
        <v>83</v>
      </c>
      <c r="AW588" s="14" t="s">
        <v>30</v>
      </c>
      <c r="AX588" s="14" t="s">
        <v>73</v>
      </c>
      <c r="AY588" s="253" t="s">
        <v>125</v>
      </c>
    </row>
    <row r="589" spans="1:51" s="15" customFormat="1" ht="12">
      <c r="A589" s="15"/>
      <c r="B589" s="254"/>
      <c r="C589" s="255"/>
      <c r="D589" s="234" t="s">
        <v>134</v>
      </c>
      <c r="E589" s="256" t="s">
        <v>1</v>
      </c>
      <c r="F589" s="257" t="s">
        <v>235</v>
      </c>
      <c r="G589" s="255"/>
      <c r="H589" s="258">
        <v>706.922</v>
      </c>
      <c r="I589" s="259"/>
      <c r="J589" s="255"/>
      <c r="K589" s="255"/>
      <c r="L589" s="260"/>
      <c r="M589" s="261"/>
      <c r="N589" s="262"/>
      <c r="O589" s="262"/>
      <c r="P589" s="262"/>
      <c r="Q589" s="262"/>
      <c r="R589" s="262"/>
      <c r="S589" s="262"/>
      <c r="T589" s="263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64" t="s">
        <v>134</v>
      </c>
      <c r="AU589" s="264" t="s">
        <v>83</v>
      </c>
      <c r="AV589" s="15" t="s">
        <v>132</v>
      </c>
      <c r="AW589" s="15" t="s">
        <v>30</v>
      </c>
      <c r="AX589" s="15" t="s">
        <v>81</v>
      </c>
      <c r="AY589" s="264" t="s">
        <v>125</v>
      </c>
    </row>
    <row r="590" spans="1:65" s="2" customFormat="1" ht="24.15" customHeight="1">
      <c r="A590" s="39"/>
      <c r="B590" s="40"/>
      <c r="C590" s="219" t="s">
        <v>1328</v>
      </c>
      <c r="D590" s="219" t="s">
        <v>127</v>
      </c>
      <c r="E590" s="220" t="s">
        <v>1329</v>
      </c>
      <c r="F590" s="221" t="s">
        <v>1330</v>
      </c>
      <c r="G590" s="222" t="s">
        <v>154</v>
      </c>
      <c r="H590" s="223">
        <v>57.373</v>
      </c>
      <c r="I590" s="224"/>
      <c r="J590" s="225">
        <f>ROUND(I590*H590,2)</f>
        <v>0</v>
      </c>
      <c r="K590" s="221" t="s">
        <v>131</v>
      </c>
      <c r="L590" s="45"/>
      <c r="M590" s="226" t="s">
        <v>1</v>
      </c>
      <c r="N590" s="227" t="s">
        <v>38</v>
      </c>
      <c r="O590" s="92"/>
      <c r="P590" s="228">
        <f>O590*H590</f>
        <v>0</v>
      </c>
      <c r="Q590" s="228">
        <v>0</v>
      </c>
      <c r="R590" s="228">
        <f>Q590*H590</f>
        <v>0</v>
      </c>
      <c r="S590" s="228">
        <v>0</v>
      </c>
      <c r="T590" s="229">
        <f>S590*H590</f>
        <v>0</v>
      </c>
      <c r="U590" s="39"/>
      <c r="V590" s="39"/>
      <c r="W590" s="39"/>
      <c r="X590" s="39"/>
      <c r="Y590" s="39"/>
      <c r="Z590" s="39"/>
      <c r="AA590" s="39"/>
      <c r="AB590" s="39"/>
      <c r="AC590" s="39"/>
      <c r="AD590" s="39"/>
      <c r="AE590" s="39"/>
      <c r="AR590" s="230" t="s">
        <v>132</v>
      </c>
      <c r="AT590" s="230" t="s">
        <v>127</v>
      </c>
      <c r="AU590" s="230" t="s">
        <v>83</v>
      </c>
      <c r="AY590" s="18" t="s">
        <v>125</v>
      </c>
      <c r="BE590" s="231">
        <f>IF(N590="základní",J590,0)</f>
        <v>0</v>
      </c>
      <c r="BF590" s="231">
        <f>IF(N590="snížená",J590,0)</f>
        <v>0</v>
      </c>
      <c r="BG590" s="231">
        <f>IF(N590="zákl. přenesená",J590,0)</f>
        <v>0</v>
      </c>
      <c r="BH590" s="231">
        <f>IF(N590="sníž. přenesená",J590,0)</f>
        <v>0</v>
      </c>
      <c r="BI590" s="231">
        <f>IF(N590="nulová",J590,0)</f>
        <v>0</v>
      </c>
      <c r="BJ590" s="18" t="s">
        <v>81</v>
      </c>
      <c r="BK590" s="231">
        <f>ROUND(I590*H590,2)</f>
        <v>0</v>
      </c>
      <c r="BL590" s="18" t="s">
        <v>132</v>
      </c>
      <c r="BM590" s="230" t="s">
        <v>1331</v>
      </c>
    </row>
    <row r="591" spans="1:51" s="14" customFormat="1" ht="12">
      <c r="A591" s="14"/>
      <c r="B591" s="243"/>
      <c r="C591" s="244"/>
      <c r="D591" s="234" t="s">
        <v>134</v>
      </c>
      <c r="E591" s="245" t="s">
        <v>1</v>
      </c>
      <c r="F591" s="246" t="s">
        <v>832</v>
      </c>
      <c r="G591" s="244"/>
      <c r="H591" s="247">
        <v>41.883</v>
      </c>
      <c r="I591" s="248"/>
      <c r="J591" s="244"/>
      <c r="K591" s="244"/>
      <c r="L591" s="249"/>
      <c r="M591" s="250"/>
      <c r="N591" s="251"/>
      <c r="O591" s="251"/>
      <c r="P591" s="251"/>
      <c r="Q591" s="251"/>
      <c r="R591" s="251"/>
      <c r="S591" s="251"/>
      <c r="T591" s="252"/>
      <c r="U591" s="14"/>
      <c r="V591" s="14"/>
      <c r="W591" s="14"/>
      <c r="X591" s="14"/>
      <c r="Y591" s="14"/>
      <c r="Z591" s="14"/>
      <c r="AA591" s="14"/>
      <c r="AB591" s="14"/>
      <c r="AC591" s="14"/>
      <c r="AD591" s="14"/>
      <c r="AE591" s="14"/>
      <c r="AT591" s="253" t="s">
        <v>134</v>
      </c>
      <c r="AU591" s="253" t="s">
        <v>83</v>
      </c>
      <c r="AV591" s="14" t="s">
        <v>83</v>
      </c>
      <c r="AW591" s="14" t="s">
        <v>30</v>
      </c>
      <c r="AX591" s="14" t="s">
        <v>73</v>
      </c>
      <c r="AY591" s="253" t="s">
        <v>125</v>
      </c>
    </row>
    <row r="592" spans="1:51" s="14" customFormat="1" ht="12">
      <c r="A592" s="14"/>
      <c r="B592" s="243"/>
      <c r="C592" s="244"/>
      <c r="D592" s="234" t="s">
        <v>134</v>
      </c>
      <c r="E592" s="245" t="s">
        <v>1</v>
      </c>
      <c r="F592" s="246" t="s">
        <v>1276</v>
      </c>
      <c r="G592" s="244"/>
      <c r="H592" s="247">
        <v>6.72</v>
      </c>
      <c r="I592" s="248"/>
      <c r="J592" s="244"/>
      <c r="K592" s="244"/>
      <c r="L592" s="249"/>
      <c r="M592" s="250"/>
      <c r="N592" s="251"/>
      <c r="O592" s="251"/>
      <c r="P592" s="251"/>
      <c r="Q592" s="251"/>
      <c r="R592" s="251"/>
      <c r="S592" s="251"/>
      <c r="T592" s="252"/>
      <c r="U592" s="14"/>
      <c r="V592" s="14"/>
      <c r="W592" s="14"/>
      <c r="X592" s="14"/>
      <c r="Y592" s="14"/>
      <c r="Z592" s="14"/>
      <c r="AA592" s="14"/>
      <c r="AB592" s="14"/>
      <c r="AC592" s="14"/>
      <c r="AD592" s="14"/>
      <c r="AE592" s="14"/>
      <c r="AT592" s="253" t="s">
        <v>134</v>
      </c>
      <c r="AU592" s="253" t="s">
        <v>83</v>
      </c>
      <c r="AV592" s="14" t="s">
        <v>83</v>
      </c>
      <c r="AW592" s="14" t="s">
        <v>30</v>
      </c>
      <c r="AX592" s="14" t="s">
        <v>73</v>
      </c>
      <c r="AY592" s="253" t="s">
        <v>125</v>
      </c>
    </row>
    <row r="593" spans="1:51" s="14" customFormat="1" ht="12">
      <c r="A593" s="14"/>
      <c r="B593" s="243"/>
      <c r="C593" s="244"/>
      <c r="D593" s="234" t="s">
        <v>134</v>
      </c>
      <c r="E593" s="245" t="s">
        <v>1</v>
      </c>
      <c r="F593" s="246" t="s">
        <v>1277</v>
      </c>
      <c r="G593" s="244"/>
      <c r="H593" s="247">
        <v>8.77</v>
      </c>
      <c r="I593" s="248"/>
      <c r="J593" s="244"/>
      <c r="K593" s="244"/>
      <c r="L593" s="249"/>
      <c r="M593" s="250"/>
      <c r="N593" s="251"/>
      <c r="O593" s="251"/>
      <c r="P593" s="251"/>
      <c r="Q593" s="251"/>
      <c r="R593" s="251"/>
      <c r="S593" s="251"/>
      <c r="T593" s="252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3" t="s">
        <v>134</v>
      </c>
      <c r="AU593" s="253" t="s">
        <v>83</v>
      </c>
      <c r="AV593" s="14" t="s">
        <v>83</v>
      </c>
      <c r="AW593" s="14" t="s">
        <v>30</v>
      </c>
      <c r="AX593" s="14" t="s">
        <v>73</v>
      </c>
      <c r="AY593" s="253" t="s">
        <v>125</v>
      </c>
    </row>
    <row r="594" spans="1:51" s="15" customFormat="1" ht="12">
      <c r="A594" s="15"/>
      <c r="B594" s="254"/>
      <c r="C594" s="255"/>
      <c r="D594" s="234" t="s">
        <v>134</v>
      </c>
      <c r="E594" s="256" t="s">
        <v>1</v>
      </c>
      <c r="F594" s="257" t="s">
        <v>235</v>
      </c>
      <c r="G594" s="255"/>
      <c r="H594" s="258">
        <v>57.373</v>
      </c>
      <c r="I594" s="259"/>
      <c r="J594" s="255"/>
      <c r="K594" s="255"/>
      <c r="L594" s="260"/>
      <c r="M594" s="261"/>
      <c r="N594" s="262"/>
      <c r="O594" s="262"/>
      <c r="P594" s="262"/>
      <c r="Q594" s="262"/>
      <c r="R594" s="262"/>
      <c r="S594" s="262"/>
      <c r="T594" s="263"/>
      <c r="U594" s="15"/>
      <c r="V594" s="15"/>
      <c r="W594" s="15"/>
      <c r="X594" s="15"/>
      <c r="Y594" s="15"/>
      <c r="Z594" s="15"/>
      <c r="AA594" s="15"/>
      <c r="AB594" s="15"/>
      <c r="AC594" s="15"/>
      <c r="AD594" s="15"/>
      <c r="AE594" s="15"/>
      <c r="AT594" s="264" t="s">
        <v>134</v>
      </c>
      <c r="AU594" s="264" t="s">
        <v>83</v>
      </c>
      <c r="AV594" s="15" t="s">
        <v>132</v>
      </c>
      <c r="AW594" s="15" t="s">
        <v>30</v>
      </c>
      <c r="AX594" s="15" t="s">
        <v>81</v>
      </c>
      <c r="AY594" s="264" t="s">
        <v>125</v>
      </c>
    </row>
    <row r="595" spans="1:65" s="2" customFormat="1" ht="37.8" customHeight="1">
      <c r="A595" s="39"/>
      <c r="B595" s="40"/>
      <c r="C595" s="219" t="s">
        <v>1332</v>
      </c>
      <c r="D595" s="219" t="s">
        <v>127</v>
      </c>
      <c r="E595" s="220" t="s">
        <v>1333</v>
      </c>
      <c r="F595" s="221" t="s">
        <v>1334</v>
      </c>
      <c r="G595" s="222" t="s">
        <v>146</v>
      </c>
      <c r="H595" s="223">
        <v>28.8</v>
      </c>
      <c r="I595" s="224"/>
      <c r="J595" s="225">
        <f>ROUND(I595*H595,2)</f>
        <v>0</v>
      </c>
      <c r="K595" s="221" t="s">
        <v>131</v>
      </c>
      <c r="L595" s="45"/>
      <c r="M595" s="226" t="s">
        <v>1</v>
      </c>
      <c r="N595" s="227" t="s">
        <v>38</v>
      </c>
      <c r="O595" s="92"/>
      <c r="P595" s="228">
        <f>O595*H595</f>
        <v>0</v>
      </c>
      <c r="Q595" s="228">
        <v>0.00032</v>
      </c>
      <c r="R595" s="228">
        <f>Q595*H595</f>
        <v>0.009216</v>
      </c>
      <c r="S595" s="228">
        <v>0</v>
      </c>
      <c r="T595" s="229">
        <f>S595*H595</f>
        <v>0</v>
      </c>
      <c r="U595" s="39"/>
      <c r="V595" s="39"/>
      <c r="W595" s="39"/>
      <c r="X595" s="39"/>
      <c r="Y595" s="39"/>
      <c r="Z595" s="39"/>
      <c r="AA595" s="39"/>
      <c r="AB595" s="39"/>
      <c r="AC595" s="39"/>
      <c r="AD595" s="39"/>
      <c r="AE595" s="39"/>
      <c r="AR595" s="230" t="s">
        <v>132</v>
      </c>
      <c r="AT595" s="230" t="s">
        <v>127</v>
      </c>
      <c r="AU595" s="230" t="s">
        <v>83</v>
      </c>
      <c r="AY595" s="18" t="s">
        <v>125</v>
      </c>
      <c r="BE595" s="231">
        <f>IF(N595="základní",J595,0)</f>
        <v>0</v>
      </c>
      <c r="BF595" s="231">
        <f>IF(N595="snížená",J595,0)</f>
        <v>0</v>
      </c>
      <c r="BG595" s="231">
        <f>IF(N595="zákl. přenesená",J595,0)</f>
        <v>0</v>
      </c>
      <c r="BH595" s="231">
        <f>IF(N595="sníž. přenesená",J595,0)</f>
        <v>0</v>
      </c>
      <c r="BI595" s="231">
        <f>IF(N595="nulová",J595,0)</f>
        <v>0</v>
      </c>
      <c r="BJ595" s="18" t="s">
        <v>81</v>
      </c>
      <c r="BK595" s="231">
        <f>ROUND(I595*H595,2)</f>
        <v>0</v>
      </c>
      <c r="BL595" s="18" t="s">
        <v>132</v>
      </c>
      <c r="BM595" s="230" t="s">
        <v>1335</v>
      </c>
    </row>
    <row r="596" spans="1:51" s="13" customFormat="1" ht="12">
      <c r="A596" s="13"/>
      <c r="B596" s="232"/>
      <c r="C596" s="233"/>
      <c r="D596" s="234" t="s">
        <v>134</v>
      </c>
      <c r="E596" s="235" t="s">
        <v>1</v>
      </c>
      <c r="F596" s="236" t="s">
        <v>1336</v>
      </c>
      <c r="G596" s="233"/>
      <c r="H596" s="235" t="s">
        <v>1</v>
      </c>
      <c r="I596" s="237"/>
      <c r="J596" s="233"/>
      <c r="K596" s="233"/>
      <c r="L596" s="238"/>
      <c r="M596" s="239"/>
      <c r="N596" s="240"/>
      <c r="O596" s="240"/>
      <c r="P596" s="240"/>
      <c r="Q596" s="240"/>
      <c r="R596" s="240"/>
      <c r="S596" s="240"/>
      <c r="T596" s="241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42" t="s">
        <v>134</v>
      </c>
      <c r="AU596" s="242" t="s">
        <v>83</v>
      </c>
      <c r="AV596" s="13" t="s">
        <v>81</v>
      </c>
      <c r="AW596" s="13" t="s">
        <v>30</v>
      </c>
      <c r="AX596" s="13" t="s">
        <v>73</v>
      </c>
      <c r="AY596" s="242" t="s">
        <v>125</v>
      </c>
    </row>
    <row r="597" spans="1:51" s="14" customFormat="1" ht="12">
      <c r="A597" s="14"/>
      <c r="B597" s="243"/>
      <c r="C597" s="244"/>
      <c r="D597" s="234" t="s">
        <v>134</v>
      </c>
      <c r="E597" s="245" t="s">
        <v>1</v>
      </c>
      <c r="F597" s="246" t="s">
        <v>1337</v>
      </c>
      <c r="G597" s="244"/>
      <c r="H597" s="247">
        <v>28.5</v>
      </c>
      <c r="I597" s="248"/>
      <c r="J597" s="244"/>
      <c r="K597" s="244"/>
      <c r="L597" s="249"/>
      <c r="M597" s="250"/>
      <c r="N597" s="251"/>
      <c r="O597" s="251"/>
      <c r="P597" s="251"/>
      <c r="Q597" s="251"/>
      <c r="R597" s="251"/>
      <c r="S597" s="251"/>
      <c r="T597" s="252"/>
      <c r="U597" s="14"/>
      <c r="V597" s="14"/>
      <c r="W597" s="14"/>
      <c r="X597" s="14"/>
      <c r="Y597" s="14"/>
      <c r="Z597" s="14"/>
      <c r="AA597" s="14"/>
      <c r="AB597" s="14"/>
      <c r="AC597" s="14"/>
      <c r="AD597" s="14"/>
      <c r="AE597" s="14"/>
      <c r="AT597" s="253" t="s">
        <v>134</v>
      </c>
      <c r="AU597" s="253" t="s">
        <v>83</v>
      </c>
      <c r="AV597" s="14" t="s">
        <v>83</v>
      </c>
      <c r="AW597" s="14" t="s">
        <v>30</v>
      </c>
      <c r="AX597" s="14" t="s">
        <v>73</v>
      </c>
      <c r="AY597" s="253" t="s">
        <v>125</v>
      </c>
    </row>
    <row r="598" spans="1:51" s="14" customFormat="1" ht="12">
      <c r="A598" s="14"/>
      <c r="B598" s="243"/>
      <c r="C598" s="244"/>
      <c r="D598" s="234" t="s">
        <v>134</v>
      </c>
      <c r="E598" s="245" t="s">
        <v>1</v>
      </c>
      <c r="F598" s="246" t="s">
        <v>1338</v>
      </c>
      <c r="G598" s="244"/>
      <c r="H598" s="247">
        <v>0.3</v>
      </c>
      <c r="I598" s="248"/>
      <c r="J598" s="244"/>
      <c r="K598" s="244"/>
      <c r="L598" s="249"/>
      <c r="M598" s="250"/>
      <c r="N598" s="251"/>
      <c r="O598" s="251"/>
      <c r="P598" s="251"/>
      <c r="Q598" s="251"/>
      <c r="R598" s="251"/>
      <c r="S598" s="251"/>
      <c r="T598" s="252"/>
      <c r="U598" s="14"/>
      <c r="V598" s="14"/>
      <c r="W598" s="14"/>
      <c r="X598" s="14"/>
      <c r="Y598" s="14"/>
      <c r="Z598" s="14"/>
      <c r="AA598" s="14"/>
      <c r="AB598" s="14"/>
      <c r="AC598" s="14"/>
      <c r="AD598" s="14"/>
      <c r="AE598" s="14"/>
      <c r="AT598" s="253" t="s">
        <v>134</v>
      </c>
      <c r="AU598" s="253" t="s">
        <v>83</v>
      </c>
      <c r="AV598" s="14" t="s">
        <v>83</v>
      </c>
      <c r="AW598" s="14" t="s">
        <v>30</v>
      </c>
      <c r="AX598" s="14" t="s">
        <v>73</v>
      </c>
      <c r="AY598" s="253" t="s">
        <v>125</v>
      </c>
    </row>
    <row r="599" spans="1:51" s="15" customFormat="1" ht="12">
      <c r="A599" s="15"/>
      <c r="B599" s="254"/>
      <c r="C599" s="255"/>
      <c r="D599" s="234" t="s">
        <v>134</v>
      </c>
      <c r="E599" s="256" t="s">
        <v>1</v>
      </c>
      <c r="F599" s="257" t="s">
        <v>235</v>
      </c>
      <c r="G599" s="255"/>
      <c r="H599" s="258">
        <v>28.8</v>
      </c>
      <c r="I599" s="259"/>
      <c r="J599" s="255"/>
      <c r="K599" s="255"/>
      <c r="L599" s="260"/>
      <c r="M599" s="261"/>
      <c r="N599" s="262"/>
      <c r="O599" s="262"/>
      <c r="P599" s="262"/>
      <c r="Q599" s="262"/>
      <c r="R599" s="262"/>
      <c r="S599" s="262"/>
      <c r="T599" s="263"/>
      <c r="U599" s="15"/>
      <c r="V599" s="15"/>
      <c r="W599" s="15"/>
      <c r="X599" s="15"/>
      <c r="Y599" s="15"/>
      <c r="Z599" s="15"/>
      <c r="AA599" s="15"/>
      <c r="AB599" s="15"/>
      <c r="AC599" s="15"/>
      <c r="AD599" s="15"/>
      <c r="AE599" s="15"/>
      <c r="AT599" s="264" t="s">
        <v>134</v>
      </c>
      <c r="AU599" s="264" t="s">
        <v>83</v>
      </c>
      <c r="AV599" s="15" t="s">
        <v>132</v>
      </c>
      <c r="AW599" s="15" t="s">
        <v>30</v>
      </c>
      <c r="AX599" s="15" t="s">
        <v>81</v>
      </c>
      <c r="AY599" s="264" t="s">
        <v>125</v>
      </c>
    </row>
    <row r="600" spans="1:65" s="2" customFormat="1" ht="62.7" customHeight="1">
      <c r="A600" s="39"/>
      <c r="B600" s="40"/>
      <c r="C600" s="219" t="s">
        <v>1339</v>
      </c>
      <c r="D600" s="219" t="s">
        <v>127</v>
      </c>
      <c r="E600" s="220" t="s">
        <v>1340</v>
      </c>
      <c r="F600" s="221" t="s">
        <v>1341</v>
      </c>
      <c r="G600" s="222" t="s">
        <v>146</v>
      </c>
      <c r="H600" s="223">
        <v>166.3</v>
      </c>
      <c r="I600" s="224"/>
      <c r="J600" s="225">
        <f>ROUND(I600*H600,2)</f>
        <v>0</v>
      </c>
      <c r="K600" s="221" t="s">
        <v>1</v>
      </c>
      <c r="L600" s="45"/>
      <c r="M600" s="226" t="s">
        <v>1</v>
      </c>
      <c r="N600" s="227" t="s">
        <v>38</v>
      </c>
      <c r="O600" s="92"/>
      <c r="P600" s="228">
        <f>O600*H600</f>
        <v>0</v>
      </c>
      <c r="Q600" s="228">
        <v>0.00218</v>
      </c>
      <c r="R600" s="228">
        <f>Q600*H600</f>
        <v>0.362534</v>
      </c>
      <c r="S600" s="228">
        <v>0</v>
      </c>
      <c r="T600" s="229">
        <f>S600*H600</f>
        <v>0</v>
      </c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  <c r="AR600" s="230" t="s">
        <v>132</v>
      </c>
      <c r="AT600" s="230" t="s">
        <v>127</v>
      </c>
      <c r="AU600" s="230" t="s">
        <v>83</v>
      </c>
      <c r="AY600" s="18" t="s">
        <v>125</v>
      </c>
      <c r="BE600" s="231">
        <f>IF(N600="základní",J600,0)</f>
        <v>0</v>
      </c>
      <c r="BF600" s="231">
        <f>IF(N600="snížená",J600,0)</f>
        <v>0</v>
      </c>
      <c r="BG600" s="231">
        <f>IF(N600="zákl. přenesená",J600,0)</f>
        <v>0</v>
      </c>
      <c r="BH600" s="231">
        <f>IF(N600="sníž. přenesená",J600,0)</f>
        <v>0</v>
      </c>
      <c r="BI600" s="231">
        <f>IF(N600="nulová",J600,0)</f>
        <v>0</v>
      </c>
      <c r="BJ600" s="18" t="s">
        <v>81</v>
      </c>
      <c r="BK600" s="231">
        <f>ROUND(I600*H600,2)</f>
        <v>0</v>
      </c>
      <c r="BL600" s="18" t="s">
        <v>132</v>
      </c>
      <c r="BM600" s="230" t="s">
        <v>1342</v>
      </c>
    </row>
    <row r="601" spans="1:51" s="13" customFormat="1" ht="12">
      <c r="A601" s="13"/>
      <c r="B601" s="232"/>
      <c r="C601" s="233"/>
      <c r="D601" s="234" t="s">
        <v>134</v>
      </c>
      <c r="E601" s="235" t="s">
        <v>1</v>
      </c>
      <c r="F601" s="236" t="s">
        <v>889</v>
      </c>
      <c r="G601" s="233"/>
      <c r="H601" s="235" t="s">
        <v>1</v>
      </c>
      <c r="I601" s="237"/>
      <c r="J601" s="233"/>
      <c r="K601" s="233"/>
      <c r="L601" s="238"/>
      <c r="M601" s="239"/>
      <c r="N601" s="240"/>
      <c r="O601" s="240"/>
      <c r="P601" s="240"/>
      <c r="Q601" s="240"/>
      <c r="R601" s="240"/>
      <c r="S601" s="240"/>
      <c r="T601" s="241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42" t="s">
        <v>134</v>
      </c>
      <c r="AU601" s="242" t="s">
        <v>83</v>
      </c>
      <c r="AV601" s="13" t="s">
        <v>81</v>
      </c>
      <c r="AW601" s="13" t="s">
        <v>30</v>
      </c>
      <c r="AX601" s="13" t="s">
        <v>73</v>
      </c>
      <c r="AY601" s="242" t="s">
        <v>125</v>
      </c>
    </row>
    <row r="602" spans="1:51" s="13" customFormat="1" ht="12">
      <c r="A602" s="13"/>
      <c r="B602" s="232"/>
      <c r="C602" s="233"/>
      <c r="D602" s="234" t="s">
        <v>134</v>
      </c>
      <c r="E602" s="235" t="s">
        <v>1</v>
      </c>
      <c r="F602" s="236" t="s">
        <v>1343</v>
      </c>
      <c r="G602" s="233"/>
      <c r="H602" s="235" t="s">
        <v>1</v>
      </c>
      <c r="I602" s="237"/>
      <c r="J602" s="233"/>
      <c r="K602" s="233"/>
      <c r="L602" s="238"/>
      <c r="M602" s="239"/>
      <c r="N602" s="240"/>
      <c r="O602" s="240"/>
      <c r="P602" s="240"/>
      <c r="Q602" s="240"/>
      <c r="R602" s="240"/>
      <c r="S602" s="240"/>
      <c r="T602" s="241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42" t="s">
        <v>134</v>
      </c>
      <c r="AU602" s="242" t="s">
        <v>83</v>
      </c>
      <c r="AV602" s="13" t="s">
        <v>81</v>
      </c>
      <c r="AW602" s="13" t="s">
        <v>30</v>
      </c>
      <c r="AX602" s="13" t="s">
        <v>73</v>
      </c>
      <c r="AY602" s="242" t="s">
        <v>125</v>
      </c>
    </row>
    <row r="603" spans="1:51" s="13" customFormat="1" ht="12">
      <c r="A603" s="13"/>
      <c r="B603" s="232"/>
      <c r="C603" s="233"/>
      <c r="D603" s="234" t="s">
        <v>134</v>
      </c>
      <c r="E603" s="235" t="s">
        <v>1</v>
      </c>
      <c r="F603" s="236" t="s">
        <v>1344</v>
      </c>
      <c r="G603" s="233"/>
      <c r="H603" s="235" t="s">
        <v>1</v>
      </c>
      <c r="I603" s="237"/>
      <c r="J603" s="233"/>
      <c r="K603" s="233"/>
      <c r="L603" s="238"/>
      <c r="M603" s="239"/>
      <c r="N603" s="240"/>
      <c r="O603" s="240"/>
      <c r="P603" s="240"/>
      <c r="Q603" s="240"/>
      <c r="R603" s="240"/>
      <c r="S603" s="240"/>
      <c r="T603" s="241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42" t="s">
        <v>134</v>
      </c>
      <c r="AU603" s="242" t="s">
        <v>83</v>
      </c>
      <c r="AV603" s="13" t="s">
        <v>81</v>
      </c>
      <c r="AW603" s="13" t="s">
        <v>30</v>
      </c>
      <c r="AX603" s="13" t="s">
        <v>73</v>
      </c>
      <c r="AY603" s="242" t="s">
        <v>125</v>
      </c>
    </row>
    <row r="604" spans="1:51" s="13" customFormat="1" ht="12">
      <c r="A604" s="13"/>
      <c r="B604" s="232"/>
      <c r="C604" s="233"/>
      <c r="D604" s="234" t="s">
        <v>134</v>
      </c>
      <c r="E604" s="235" t="s">
        <v>1</v>
      </c>
      <c r="F604" s="236" t="s">
        <v>1345</v>
      </c>
      <c r="G604" s="233"/>
      <c r="H604" s="235" t="s">
        <v>1</v>
      </c>
      <c r="I604" s="237"/>
      <c r="J604" s="233"/>
      <c r="K604" s="233"/>
      <c r="L604" s="238"/>
      <c r="M604" s="239"/>
      <c r="N604" s="240"/>
      <c r="O604" s="240"/>
      <c r="P604" s="240"/>
      <c r="Q604" s="240"/>
      <c r="R604" s="240"/>
      <c r="S604" s="240"/>
      <c r="T604" s="241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42" t="s">
        <v>134</v>
      </c>
      <c r="AU604" s="242" t="s">
        <v>83</v>
      </c>
      <c r="AV604" s="13" t="s">
        <v>81</v>
      </c>
      <c r="AW604" s="13" t="s">
        <v>30</v>
      </c>
      <c r="AX604" s="13" t="s">
        <v>73</v>
      </c>
      <c r="AY604" s="242" t="s">
        <v>125</v>
      </c>
    </row>
    <row r="605" spans="1:51" s="13" customFormat="1" ht="12">
      <c r="A605" s="13"/>
      <c r="B605" s="232"/>
      <c r="C605" s="233"/>
      <c r="D605" s="234" t="s">
        <v>134</v>
      </c>
      <c r="E605" s="235" t="s">
        <v>1</v>
      </c>
      <c r="F605" s="236" t="s">
        <v>1346</v>
      </c>
      <c r="G605" s="233"/>
      <c r="H605" s="235" t="s">
        <v>1</v>
      </c>
      <c r="I605" s="237"/>
      <c r="J605" s="233"/>
      <c r="K605" s="233"/>
      <c r="L605" s="238"/>
      <c r="M605" s="239"/>
      <c r="N605" s="240"/>
      <c r="O605" s="240"/>
      <c r="P605" s="240"/>
      <c r="Q605" s="240"/>
      <c r="R605" s="240"/>
      <c r="S605" s="240"/>
      <c r="T605" s="241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42" t="s">
        <v>134</v>
      </c>
      <c r="AU605" s="242" t="s">
        <v>83</v>
      </c>
      <c r="AV605" s="13" t="s">
        <v>81</v>
      </c>
      <c r="AW605" s="13" t="s">
        <v>30</v>
      </c>
      <c r="AX605" s="13" t="s">
        <v>73</v>
      </c>
      <c r="AY605" s="242" t="s">
        <v>125</v>
      </c>
    </row>
    <row r="606" spans="1:51" s="13" customFormat="1" ht="12">
      <c r="A606" s="13"/>
      <c r="B606" s="232"/>
      <c r="C606" s="233"/>
      <c r="D606" s="234" t="s">
        <v>134</v>
      </c>
      <c r="E606" s="235" t="s">
        <v>1</v>
      </c>
      <c r="F606" s="236" t="s">
        <v>1347</v>
      </c>
      <c r="G606" s="233"/>
      <c r="H606" s="235" t="s">
        <v>1</v>
      </c>
      <c r="I606" s="237"/>
      <c r="J606" s="233"/>
      <c r="K606" s="233"/>
      <c r="L606" s="238"/>
      <c r="M606" s="239"/>
      <c r="N606" s="240"/>
      <c r="O606" s="240"/>
      <c r="P606" s="240"/>
      <c r="Q606" s="240"/>
      <c r="R606" s="240"/>
      <c r="S606" s="240"/>
      <c r="T606" s="241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42" t="s">
        <v>134</v>
      </c>
      <c r="AU606" s="242" t="s">
        <v>83</v>
      </c>
      <c r="AV606" s="13" t="s">
        <v>81</v>
      </c>
      <c r="AW606" s="13" t="s">
        <v>30</v>
      </c>
      <c r="AX606" s="13" t="s">
        <v>73</v>
      </c>
      <c r="AY606" s="242" t="s">
        <v>125</v>
      </c>
    </row>
    <row r="607" spans="1:51" s="13" customFormat="1" ht="12">
      <c r="A607" s="13"/>
      <c r="B607" s="232"/>
      <c r="C607" s="233"/>
      <c r="D607" s="234" t="s">
        <v>134</v>
      </c>
      <c r="E607" s="235" t="s">
        <v>1</v>
      </c>
      <c r="F607" s="236" t="s">
        <v>1348</v>
      </c>
      <c r="G607" s="233"/>
      <c r="H607" s="235" t="s">
        <v>1</v>
      </c>
      <c r="I607" s="237"/>
      <c r="J607" s="233"/>
      <c r="K607" s="233"/>
      <c r="L607" s="238"/>
      <c r="M607" s="239"/>
      <c r="N607" s="240"/>
      <c r="O607" s="240"/>
      <c r="P607" s="240"/>
      <c r="Q607" s="240"/>
      <c r="R607" s="240"/>
      <c r="S607" s="240"/>
      <c r="T607" s="241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42" t="s">
        <v>134</v>
      </c>
      <c r="AU607" s="242" t="s">
        <v>83</v>
      </c>
      <c r="AV607" s="13" t="s">
        <v>81</v>
      </c>
      <c r="AW607" s="13" t="s">
        <v>30</v>
      </c>
      <c r="AX607" s="13" t="s">
        <v>73</v>
      </c>
      <c r="AY607" s="242" t="s">
        <v>125</v>
      </c>
    </row>
    <row r="608" spans="1:51" s="14" customFormat="1" ht="12">
      <c r="A608" s="14"/>
      <c r="B608" s="243"/>
      <c r="C608" s="244"/>
      <c r="D608" s="234" t="s">
        <v>134</v>
      </c>
      <c r="E608" s="245" t="s">
        <v>818</v>
      </c>
      <c r="F608" s="246" t="s">
        <v>1349</v>
      </c>
      <c r="G608" s="244"/>
      <c r="H608" s="247">
        <v>158.3</v>
      </c>
      <c r="I608" s="248"/>
      <c r="J608" s="244"/>
      <c r="K608" s="244"/>
      <c r="L608" s="249"/>
      <c r="M608" s="250"/>
      <c r="N608" s="251"/>
      <c r="O608" s="251"/>
      <c r="P608" s="251"/>
      <c r="Q608" s="251"/>
      <c r="R608" s="251"/>
      <c r="S608" s="251"/>
      <c r="T608" s="252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3" t="s">
        <v>134</v>
      </c>
      <c r="AU608" s="253" t="s">
        <v>83</v>
      </c>
      <c r="AV608" s="14" t="s">
        <v>83</v>
      </c>
      <c r="AW608" s="14" t="s">
        <v>30</v>
      </c>
      <c r="AX608" s="14" t="s">
        <v>73</v>
      </c>
      <c r="AY608" s="253" t="s">
        <v>125</v>
      </c>
    </row>
    <row r="609" spans="1:51" s="14" customFormat="1" ht="12">
      <c r="A609" s="14"/>
      <c r="B609" s="243"/>
      <c r="C609" s="244"/>
      <c r="D609" s="234" t="s">
        <v>134</v>
      </c>
      <c r="E609" s="245" t="s">
        <v>1</v>
      </c>
      <c r="F609" s="246" t="s">
        <v>1350</v>
      </c>
      <c r="G609" s="244"/>
      <c r="H609" s="247">
        <v>8</v>
      </c>
      <c r="I609" s="248"/>
      <c r="J609" s="244"/>
      <c r="K609" s="244"/>
      <c r="L609" s="249"/>
      <c r="M609" s="250"/>
      <c r="N609" s="251"/>
      <c r="O609" s="251"/>
      <c r="P609" s="251"/>
      <c r="Q609" s="251"/>
      <c r="R609" s="251"/>
      <c r="S609" s="251"/>
      <c r="T609" s="252"/>
      <c r="U609" s="14"/>
      <c r="V609" s="14"/>
      <c r="W609" s="14"/>
      <c r="X609" s="14"/>
      <c r="Y609" s="14"/>
      <c r="Z609" s="14"/>
      <c r="AA609" s="14"/>
      <c r="AB609" s="14"/>
      <c r="AC609" s="14"/>
      <c r="AD609" s="14"/>
      <c r="AE609" s="14"/>
      <c r="AT609" s="253" t="s">
        <v>134</v>
      </c>
      <c r="AU609" s="253" t="s">
        <v>83</v>
      </c>
      <c r="AV609" s="14" t="s">
        <v>83</v>
      </c>
      <c r="AW609" s="14" t="s">
        <v>30</v>
      </c>
      <c r="AX609" s="14" t="s">
        <v>73</v>
      </c>
      <c r="AY609" s="253" t="s">
        <v>125</v>
      </c>
    </row>
    <row r="610" spans="1:51" s="15" customFormat="1" ht="12">
      <c r="A610" s="15"/>
      <c r="B610" s="254"/>
      <c r="C610" s="255"/>
      <c r="D610" s="234" t="s">
        <v>134</v>
      </c>
      <c r="E610" s="256" t="s">
        <v>1</v>
      </c>
      <c r="F610" s="257" t="s">
        <v>235</v>
      </c>
      <c r="G610" s="255"/>
      <c r="H610" s="258">
        <v>166.3</v>
      </c>
      <c r="I610" s="259"/>
      <c r="J610" s="255"/>
      <c r="K610" s="255"/>
      <c r="L610" s="260"/>
      <c r="M610" s="261"/>
      <c r="N610" s="262"/>
      <c r="O610" s="262"/>
      <c r="P610" s="262"/>
      <c r="Q610" s="262"/>
      <c r="R610" s="262"/>
      <c r="S610" s="262"/>
      <c r="T610" s="263"/>
      <c r="U610" s="15"/>
      <c r="V610" s="15"/>
      <c r="W610" s="15"/>
      <c r="X610" s="15"/>
      <c r="Y610" s="15"/>
      <c r="Z610" s="15"/>
      <c r="AA610" s="15"/>
      <c r="AB610" s="15"/>
      <c r="AC610" s="15"/>
      <c r="AD610" s="15"/>
      <c r="AE610" s="15"/>
      <c r="AT610" s="264" t="s">
        <v>134</v>
      </c>
      <c r="AU610" s="264" t="s">
        <v>83</v>
      </c>
      <c r="AV610" s="15" t="s">
        <v>132</v>
      </c>
      <c r="AW610" s="15" t="s">
        <v>30</v>
      </c>
      <c r="AX610" s="15" t="s">
        <v>81</v>
      </c>
      <c r="AY610" s="264" t="s">
        <v>125</v>
      </c>
    </row>
    <row r="611" spans="1:65" s="2" customFormat="1" ht="24.15" customHeight="1">
      <c r="A611" s="39"/>
      <c r="B611" s="40"/>
      <c r="C611" s="219" t="s">
        <v>1351</v>
      </c>
      <c r="D611" s="219" t="s">
        <v>127</v>
      </c>
      <c r="E611" s="220" t="s">
        <v>1352</v>
      </c>
      <c r="F611" s="221" t="s">
        <v>1353</v>
      </c>
      <c r="G611" s="222" t="s">
        <v>154</v>
      </c>
      <c r="H611" s="223">
        <v>1196.854</v>
      </c>
      <c r="I611" s="224"/>
      <c r="J611" s="225">
        <f>ROUND(I611*H611,2)</f>
        <v>0</v>
      </c>
      <c r="K611" s="221" t="s">
        <v>131</v>
      </c>
      <c r="L611" s="45"/>
      <c r="M611" s="226" t="s">
        <v>1</v>
      </c>
      <c r="N611" s="227" t="s">
        <v>38</v>
      </c>
      <c r="O611" s="92"/>
      <c r="P611" s="228">
        <f>O611*H611</f>
        <v>0</v>
      </c>
      <c r="Q611" s="228">
        <v>0</v>
      </c>
      <c r="R611" s="228">
        <f>Q611*H611</f>
        <v>0</v>
      </c>
      <c r="S611" s="228">
        <v>0.0225</v>
      </c>
      <c r="T611" s="229">
        <f>S611*H611</f>
        <v>26.929215</v>
      </c>
      <c r="U611" s="39"/>
      <c r="V611" s="39"/>
      <c r="W611" s="39"/>
      <c r="X611" s="39"/>
      <c r="Y611" s="39"/>
      <c r="Z611" s="39"/>
      <c r="AA611" s="39"/>
      <c r="AB611" s="39"/>
      <c r="AC611" s="39"/>
      <c r="AD611" s="39"/>
      <c r="AE611" s="39"/>
      <c r="AR611" s="230" t="s">
        <v>132</v>
      </c>
      <c r="AT611" s="230" t="s">
        <v>127</v>
      </c>
      <c r="AU611" s="230" t="s">
        <v>83</v>
      </c>
      <c r="AY611" s="18" t="s">
        <v>125</v>
      </c>
      <c r="BE611" s="231">
        <f>IF(N611="základní",J611,0)</f>
        <v>0</v>
      </c>
      <c r="BF611" s="231">
        <f>IF(N611="snížená",J611,0)</f>
        <v>0</v>
      </c>
      <c r="BG611" s="231">
        <f>IF(N611="zákl. přenesená",J611,0)</f>
        <v>0</v>
      </c>
      <c r="BH611" s="231">
        <f>IF(N611="sníž. přenesená",J611,0)</f>
        <v>0</v>
      </c>
      <c r="BI611" s="231">
        <f>IF(N611="nulová",J611,0)</f>
        <v>0</v>
      </c>
      <c r="BJ611" s="18" t="s">
        <v>81</v>
      </c>
      <c r="BK611" s="231">
        <f>ROUND(I611*H611,2)</f>
        <v>0</v>
      </c>
      <c r="BL611" s="18" t="s">
        <v>132</v>
      </c>
      <c r="BM611" s="230" t="s">
        <v>1354</v>
      </c>
    </row>
    <row r="612" spans="1:51" s="13" customFormat="1" ht="12">
      <c r="A612" s="13"/>
      <c r="B612" s="232"/>
      <c r="C612" s="233"/>
      <c r="D612" s="234" t="s">
        <v>134</v>
      </c>
      <c r="E612" s="235" t="s">
        <v>1</v>
      </c>
      <c r="F612" s="236" t="s">
        <v>1355</v>
      </c>
      <c r="G612" s="233"/>
      <c r="H612" s="235" t="s">
        <v>1</v>
      </c>
      <c r="I612" s="237"/>
      <c r="J612" s="233"/>
      <c r="K612" s="233"/>
      <c r="L612" s="238"/>
      <c r="M612" s="239"/>
      <c r="N612" s="240"/>
      <c r="O612" s="240"/>
      <c r="P612" s="240"/>
      <c r="Q612" s="240"/>
      <c r="R612" s="240"/>
      <c r="S612" s="240"/>
      <c r="T612" s="241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T612" s="242" t="s">
        <v>134</v>
      </c>
      <c r="AU612" s="242" t="s">
        <v>83</v>
      </c>
      <c r="AV612" s="13" t="s">
        <v>81</v>
      </c>
      <c r="AW612" s="13" t="s">
        <v>30</v>
      </c>
      <c r="AX612" s="13" t="s">
        <v>73</v>
      </c>
      <c r="AY612" s="242" t="s">
        <v>125</v>
      </c>
    </row>
    <row r="613" spans="1:51" s="13" customFormat="1" ht="12">
      <c r="A613" s="13"/>
      <c r="B613" s="232"/>
      <c r="C613" s="233"/>
      <c r="D613" s="234" t="s">
        <v>134</v>
      </c>
      <c r="E613" s="235" t="s">
        <v>1</v>
      </c>
      <c r="F613" s="236" t="s">
        <v>1356</v>
      </c>
      <c r="G613" s="233"/>
      <c r="H613" s="235" t="s">
        <v>1</v>
      </c>
      <c r="I613" s="237"/>
      <c r="J613" s="233"/>
      <c r="K613" s="233"/>
      <c r="L613" s="238"/>
      <c r="M613" s="239"/>
      <c r="N613" s="240"/>
      <c r="O613" s="240"/>
      <c r="P613" s="240"/>
      <c r="Q613" s="240"/>
      <c r="R613" s="240"/>
      <c r="S613" s="240"/>
      <c r="T613" s="241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T613" s="242" t="s">
        <v>134</v>
      </c>
      <c r="AU613" s="242" t="s">
        <v>83</v>
      </c>
      <c r="AV613" s="13" t="s">
        <v>81</v>
      </c>
      <c r="AW613" s="13" t="s">
        <v>30</v>
      </c>
      <c r="AX613" s="13" t="s">
        <v>73</v>
      </c>
      <c r="AY613" s="242" t="s">
        <v>125</v>
      </c>
    </row>
    <row r="614" spans="1:51" s="14" customFormat="1" ht="12">
      <c r="A614" s="14"/>
      <c r="B614" s="243"/>
      <c r="C614" s="244"/>
      <c r="D614" s="234" t="s">
        <v>134</v>
      </c>
      <c r="E614" s="245" t="s">
        <v>1</v>
      </c>
      <c r="F614" s="246" t="s">
        <v>1357</v>
      </c>
      <c r="G614" s="244"/>
      <c r="H614" s="247">
        <v>1196.854</v>
      </c>
      <c r="I614" s="248"/>
      <c r="J614" s="244"/>
      <c r="K614" s="244"/>
      <c r="L614" s="249"/>
      <c r="M614" s="250"/>
      <c r="N614" s="251"/>
      <c r="O614" s="251"/>
      <c r="P614" s="251"/>
      <c r="Q614" s="251"/>
      <c r="R614" s="251"/>
      <c r="S614" s="251"/>
      <c r="T614" s="252"/>
      <c r="U614" s="14"/>
      <c r="V614" s="14"/>
      <c r="W614" s="14"/>
      <c r="X614" s="14"/>
      <c r="Y614" s="14"/>
      <c r="Z614" s="14"/>
      <c r="AA614" s="14"/>
      <c r="AB614" s="14"/>
      <c r="AC614" s="14"/>
      <c r="AD614" s="14"/>
      <c r="AE614" s="14"/>
      <c r="AT614" s="253" t="s">
        <v>134</v>
      </c>
      <c r="AU614" s="253" t="s">
        <v>83</v>
      </c>
      <c r="AV614" s="14" t="s">
        <v>83</v>
      </c>
      <c r="AW614" s="14" t="s">
        <v>30</v>
      </c>
      <c r="AX614" s="14" t="s">
        <v>81</v>
      </c>
      <c r="AY614" s="253" t="s">
        <v>125</v>
      </c>
    </row>
    <row r="615" spans="1:65" s="2" customFormat="1" ht="24.15" customHeight="1">
      <c r="A615" s="39"/>
      <c r="B615" s="40"/>
      <c r="C615" s="219" t="s">
        <v>1358</v>
      </c>
      <c r="D615" s="219" t="s">
        <v>127</v>
      </c>
      <c r="E615" s="220" t="s">
        <v>1359</v>
      </c>
      <c r="F615" s="221" t="s">
        <v>1360</v>
      </c>
      <c r="G615" s="222" t="s">
        <v>154</v>
      </c>
      <c r="H615" s="223">
        <v>83.766</v>
      </c>
      <c r="I615" s="224"/>
      <c r="J615" s="225">
        <f>ROUND(I615*H615,2)</f>
        <v>0</v>
      </c>
      <c r="K615" s="221" t="s">
        <v>131</v>
      </c>
      <c r="L615" s="45"/>
      <c r="M615" s="226" t="s">
        <v>1</v>
      </c>
      <c r="N615" s="227" t="s">
        <v>38</v>
      </c>
      <c r="O615" s="92"/>
      <c r="P615" s="228">
        <f>O615*H615</f>
        <v>0</v>
      </c>
      <c r="Q615" s="228">
        <v>0</v>
      </c>
      <c r="R615" s="228">
        <f>Q615*H615</f>
        <v>0</v>
      </c>
      <c r="S615" s="228">
        <v>0</v>
      </c>
      <c r="T615" s="229">
        <f>S615*H615</f>
        <v>0</v>
      </c>
      <c r="U615" s="39"/>
      <c r="V615" s="39"/>
      <c r="W615" s="39"/>
      <c r="X615" s="39"/>
      <c r="Y615" s="39"/>
      <c r="Z615" s="39"/>
      <c r="AA615" s="39"/>
      <c r="AB615" s="39"/>
      <c r="AC615" s="39"/>
      <c r="AD615" s="39"/>
      <c r="AE615" s="39"/>
      <c r="AR615" s="230" t="s">
        <v>132</v>
      </c>
      <c r="AT615" s="230" t="s">
        <v>127</v>
      </c>
      <c r="AU615" s="230" t="s">
        <v>83</v>
      </c>
      <c r="AY615" s="18" t="s">
        <v>125</v>
      </c>
      <c r="BE615" s="231">
        <f>IF(N615="základní",J615,0)</f>
        <v>0</v>
      </c>
      <c r="BF615" s="231">
        <f>IF(N615="snížená",J615,0)</f>
        <v>0</v>
      </c>
      <c r="BG615" s="231">
        <f>IF(N615="zákl. přenesená",J615,0)</f>
        <v>0</v>
      </c>
      <c r="BH615" s="231">
        <f>IF(N615="sníž. přenesená",J615,0)</f>
        <v>0</v>
      </c>
      <c r="BI615" s="231">
        <f>IF(N615="nulová",J615,0)</f>
        <v>0</v>
      </c>
      <c r="BJ615" s="18" t="s">
        <v>81</v>
      </c>
      <c r="BK615" s="231">
        <f>ROUND(I615*H615,2)</f>
        <v>0</v>
      </c>
      <c r="BL615" s="18" t="s">
        <v>132</v>
      </c>
      <c r="BM615" s="230" t="s">
        <v>1361</v>
      </c>
    </row>
    <row r="616" spans="1:51" s="14" customFormat="1" ht="12">
      <c r="A616" s="14"/>
      <c r="B616" s="243"/>
      <c r="C616" s="244"/>
      <c r="D616" s="234" t="s">
        <v>134</v>
      </c>
      <c r="E616" s="245" t="s">
        <v>1</v>
      </c>
      <c r="F616" s="246" t="s">
        <v>1362</v>
      </c>
      <c r="G616" s="244"/>
      <c r="H616" s="247">
        <v>83.766</v>
      </c>
      <c r="I616" s="248"/>
      <c r="J616" s="244"/>
      <c r="K616" s="244"/>
      <c r="L616" s="249"/>
      <c r="M616" s="250"/>
      <c r="N616" s="251"/>
      <c r="O616" s="251"/>
      <c r="P616" s="251"/>
      <c r="Q616" s="251"/>
      <c r="R616" s="251"/>
      <c r="S616" s="251"/>
      <c r="T616" s="252"/>
      <c r="U616" s="14"/>
      <c r="V616" s="14"/>
      <c r="W616" s="14"/>
      <c r="X616" s="14"/>
      <c r="Y616" s="14"/>
      <c r="Z616" s="14"/>
      <c r="AA616" s="14"/>
      <c r="AB616" s="14"/>
      <c r="AC616" s="14"/>
      <c r="AD616" s="14"/>
      <c r="AE616" s="14"/>
      <c r="AT616" s="253" t="s">
        <v>134</v>
      </c>
      <c r="AU616" s="253" t="s">
        <v>83</v>
      </c>
      <c r="AV616" s="14" t="s">
        <v>83</v>
      </c>
      <c r="AW616" s="14" t="s">
        <v>30</v>
      </c>
      <c r="AX616" s="14" t="s">
        <v>81</v>
      </c>
      <c r="AY616" s="253" t="s">
        <v>125</v>
      </c>
    </row>
    <row r="617" spans="1:65" s="2" customFormat="1" ht="24.15" customHeight="1">
      <c r="A617" s="39"/>
      <c r="B617" s="40"/>
      <c r="C617" s="219" t="s">
        <v>1363</v>
      </c>
      <c r="D617" s="219" t="s">
        <v>127</v>
      </c>
      <c r="E617" s="220" t="s">
        <v>1364</v>
      </c>
      <c r="F617" s="221" t="s">
        <v>1365</v>
      </c>
      <c r="G617" s="222" t="s">
        <v>154</v>
      </c>
      <c r="H617" s="223">
        <v>598.427</v>
      </c>
      <c r="I617" s="224"/>
      <c r="J617" s="225">
        <f>ROUND(I617*H617,2)</f>
        <v>0</v>
      </c>
      <c r="K617" s="221" t="s">
        <v>131</v>
      </c>
      <c r="L617" s="45"/>
      <c r="M617" s="226" t="s">
        <v>1</v>
      </c>
      <c r="N617" s="227" t="s">
        <v>38</v>
      </c>
      <c r="O617" s="92"/>
      <c r="P617" s="228">
        <f>O617*H617</f>
        <v>0</v>
      </c>
      <c r="Q617" s="228">
        <v>0</v>
      </c>
      <c r="R617" s="228">
        <f>Q617*H617</f>
        <v>0</v>
      </c>
      <c r="S617" s="228">
        <v>0</v>
      </c>
      <c r="T617" s="229">
        <f>S617*H617</f>
        <v>0</v>
      </c>
      <c r="U617" s="39"/>
      <c r="V617" s="39"/>
      <c r="W617" s="39"/>
      <c r="X617" s="39"/>
      <c r="Y617" s="39"/>
      <c r="Z617" s="39"/>
      <c r="AA617" s="39"/>
      <c r="AB617" s="39"/>
      <c r="AC617" s="39"/>
      <c r="AD617" s="39"/>
      <c r="AE617" s="39"/>
      <c r="AR617" s="230" t="s">
        <v>132</v>
      </c>
      <c r="AT617" s="230" t="s">
        <v>127</v>
      </c>
      <c r="AU617" s="230" t="s">
        <v>83</v>
      </c>
      <c r="AY617" s="18" t="s">
        <v>125</v>
      </c>
      <c r="BE617" s="231">
        <f>IF(N617="základní",J617,0)</f>
        <v>0</v>
      </c>
      <c r="BF617" s="231">
        <f>IF(N617="snížená",J617,0)</f>
        <v>0</v>
      </c>
      <c r="BG617" s="231">
        <f>IF(N617="zákl. přenesená",J617,0)</f>
        <v>0</v>
      </c>
      <c r="BH617" s="231">
        <f>IF(N617="sníž. přenesená",J617,0)</f>
        <v>0</v>
      </c>
      <c r="BI617" s="231">
        <f>IF(N617="nulová",J617,0)</f>
        <v>0</v>
      </c>
      <c r="BJ617" s="18" t="s">
        <v>81</v>
      </c>
      <c r="BK617" s="231">
        <f>ROUND(I617*H617,2)</f>
        <v>0</v>
      </c>
      <c r="BL617" s="18" t="s">
        <v>132</v>
      </c>
      <c r="BM617" s="230" t="s">
        <v>1366</v>
      </c>
    </row>
    <row r="618" spans="1:51" s="14" customFormat="1" ht="12">
      <c r="A618" s="14"/>
      <c r="B618" s="243"/>
      <c r="C618" s="244"/>
      <c r="D618" s="234" t="s">
        <v>134</v>
      </c>
      <c r="E618" s="245" t="s">
        <v>1</v>
      </c>
      <c r="F618" s="246" t="s">
        <v>834</v>
      </c>
      <c r="G618" s="244"/>
      <c r="H618" s="247">
        <v>598.427</v>
      </c>
      <c r="I618" s="248"/>
      <c r="J618" s="244"/>
      <c r="K618" s="244"/>
      <c r="L618" s="249"/>
      <c r="M618" s="250"/>
      <c r="N618" s="251"/>
      <c r="O618" s="251"/>
      <c r="P618" s="251"/>
      <c r="Q618" s="251"/>
      <c r="R618" s="251"/>
      <c r="S618" s="251"/>
      <c r="T618" s="252"/>
      <c r="U618" s="14"/>
      <c r="V618" s="14"/>
      <c r="W618" s="14"/>
      <c r="X618" s="14"/>
      <c r="Y618" s="14"/>
      <c r="Z618" s="14"/>
      <c r="AA618" s="14"/>
      <c r="AB618" s="14"/>
      <c r="AC618" s="14"/>
      <c r="AD618" s="14"/>
      <c r="AE618" s="14"/>
      <c r="AT618" s="253" t="s">
        <v>134</v>
      </c>
      <c r="AU618" s="253" t="s">
        <v>83</v>
      </c>
      <c r="AV618" s="14" t="s">
        <v>83</v>
      </c>
      <c r="AW618" s="14" t="s">
        <v>30</v>
      </c>
      <c r="AX618" s="14" t="s">
        <v>81</v>
      </c>
      <c r="AY618" s="253" t="s">
        <v>125</v>
      </c>
    </row>
    <row r="619" spans="1:65" s="2" customFormat="1" ht="14.4" customHeight="1">
      <c r="A619" s="39"/>
      <c r="B619" s="40"/>
      <c r="C619" s="219" t="s">
        <v>1367</v>
      </c>
      <c r="D619" s="219" t="s">
        <v>127</v>
      </c>
      <c r="E619" s="220" t="s">
        <v>261</v>
      </c>
      <c r="F619" s="221" t="s">
        <v>1368</v>
      </c>
      <c r="G619" s="222" t="s">
        <v>511</v>
      </c>
      <c r="H619" s="223">
        <v>1</v>
      </c>
      <c r="I619" s="224"/>
      <c r="J619" s="225">
        <f>ROUND(I619*H619,2)</f>
        <v>0</v>
      </c>
      <c r="K619" s="221" t="s">
        <v>1</v>
      </c>
      <c r="L619" s="45"/>
      <c r="M619" s="226" t="s">
        <v>1</v>
      </c>
      <c r="N619" s="227" t="s">
        <v>38</v>
      </c>
      <c r="O619" s="92"/>
      <c r="P619" s="228">
        <f>O619*H619</f>
        <v>0</v>
      </c>
      <c r="Q619" s="228">
        <v>0</v>
      </c>
      <c r="R619" s="228">
        <f>Q619*H619</f>
        <v>0</v>
      </c>
      <c r="S619" s="228">
        <v>0</v>
      </c>
      <c r="T619" s="229">
        <f>S619*H619</f>
        <v>0</v>
      </c>
      <c r="U619" s="39"/>
      <c r="V619" s="39"/>
      <c r="W619" s="39"/>
      <c r="X619" s="39"/>
      <c r="Y619" s="39"/>
      <c r="Z619" s="39"/>
      <c r="AA619" s="39"/>
      <c r="AB619" s="39"/>
      <c r="AC619" s="39"/>
      <c r="AD619" s="39"/>
      <c r="AE619" s="39"/>
      <c r="AR619" s="230" t="s">
        <v>132</v>
      </c>
      <c r="AT619" s="230" t="s">
        <v>127</v>
      </c>
      <c r="AU619" s="230" t="s">
        <v>83</v>
      </c>
      <c r="AY619" s="18" t="s">
        <v>125</v>
      </c>
      <c r="BE619" s="231">
        <f>IF(N619="základní",J619,0)</f>
        <v>0</v>
      </c>
      <c r="BF619" s="231">
        <f>IF(N619="snížená",J619,0)</f>
        <v>0</v>
      </c>
      <c r="BG619" s="231">
        <f>IF(N619="zákl. přenesená",J619,0)</f>
        <v>0</v>
      </c>
      <c r="BH619" s="231">
        <f>IF(N619="sníž. přenesená",J619,0)</f>
        <v>0</v>
      </c>
      <c r="BI619" s="231">
        <f>IF(N619="nulová",J619,0)</f>
        <v>0</v>
      </c>
      <c r="BJ619" s="18" t="s">
        <v>81</v>
      </c>
      <c r="BK619" s="231">
        <f>ROUND(I619*H619,2)</f>
        <v>0</v>
      </c>
      <c r="BL619" s="18" t="s">
        <v>132</v>
      </c>
      <c r="BM619" s="230" t="s">
        <v>1369</v>
      </c>
    </row>
    <row r="620" spans="1:51" s="13" customFormat="1" ht="12">
      <c r="A620" s="13"/>
      <c r="B620" s="232"/>
      <c r="C620" s="233"/>
      <c r="D620" s="234" t="s">
        <v>134</v>
      </c>
      <c r="E620" s="235" t="s">
        <v>1</v>
      </c>
      <c r="F620" s="236" t="s">
        <v>889</v>
      </c>
      <c r="G620" s="233"/>
      <c r="H620" s="235" t="s">
        <v>1</v>
      </c>
      <c r="I620" s="237"/>
      <c r="J620" s="233"/>
      <c r="K620" s="233"/>
      <c r="L620" s="238"/>
      <c r="M620" s="239"/>
      <c r="N620" s="240"/>
      <c r="O620" s="240"/>
      <c r="P620" s="240"/>
      <c r="Q620" s="240"/>
      <c r="R620" s="240"/>
      <c r="S620" s="240"/>
      <c r="T620" s="241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T620" s="242" t="s">
        <v>134</v>
      </c>
      <c r="AU620" s="242" t="s">
        <v>83</v>
      </c>
      <c r="AV620" s="13" t="s">
        <v>81</v>
      </c>
      <c r="AW620" s="13" t="s">
        <v>30</v>
      </c>
      <c r="AX620" s="13" t="s">
        <v>73</v>
      </c>
      <c r="AY620" s="242" t="s">
        <v>125</v>
      </c>
    </row>
    <row r="621" spans="1:51" s="13" customFormat="1" ht="12">
      <c r="A621" s="13"/>
      <c r="B621" s="232"/>
      <c r="C621" s="233"/>
      <c r="D621" s="234" t="s">
        <v>134</v>
      </c>
      <c r="E621" s="235" t="s">
        <v>1</v>
      </c>
      <c r="F621" s="236" t="s">
        <v>1370</v>
      </c>
      <c r="G621" s="233"/>
      <c r="H621" s="235" t="s">
        <v>1</v>
      </c>
      <c r="I621" s="237"/>
      <c r="J621" s="233"/>
      <c r="K621" s="233"/>
      <c r="L621" s="238"/>
      <c r="M621" s="239"/>
      <c r="N621" s="240"/>
      <c r="O621" s="240"/>
      <c r="P621" s="240"/>
      <c r="Q621" s="240"/>
      <c r="R621" s="240"/>
      <c r="S621" s="240"/>
      <c r="T621" s="241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T621" s="242" t="s">
        <v>134</v>
      </c>
      <c r="AU621" s="242" t="s">
        <v>83</v>
      </c>
      <c r="AV621" s="13" t="s">
        <v>81</v>
      </c>
      <c r="AW621" s="13" t="s">
        <v>30</v>
      </c>
      <c r="AX621" s="13" t="s">
        <v>73</v>
      </c>
      <c r="AY621" s="242" t="s">
        <v>125</v>
      </c>
    </row>
    <row r="622" spans="1:51" s="14" customFormat="1" ht="12">
      <c r="A622" s="14"/>
      <c r="B622" s="243"/>
      <c r="C622" s="244"/>
      <c r="D622" s="234" t="s">
        <v>134</v>
      </c>
      <c r="E622" s="245" t="s">
        <v>1</v>
      </c>
      <c r="F622" s="246" t="s">
        <v>81</v>
      </c>
      <c r="G622" s="244"/>
      <c r="H622" s="247">
        <v>1</v>
      </c>
      <c r="I622" s="248"/>
      <c r="J622" s="244"/>
      <c r="K622" s="244"/>
      <c r="L622" s="249"/>
      <c r="M622" s="250"/>
      <c r="N622" s="251"/>
      <c r="O622" s="251"/>
      <c r="P622" s="251"/>
      <c r="Q622" s="251"/>
      <c r="R622" s="251"/>
      <c r="S622" s="251"/>
      <c r="T622" s="252"/>
      <c r="U622" s="14"/>
      <c r="V622" s="14"/>
      <c r="W622" s="14"/>
      <c r="X622" s="14"/>
      <c r="Y622" s="14"/>
      <c r="Z622" s="14"/>
      <c r="AA622" s="14"/>
      <c r="AB622" s="14"/>
      <c r="AC622" s="14"/>
      <c r="AD622" s="14"/>
      <c r="AE622" s="14"/>
      <c r="AT622" s="253" t="s">
        <v>134</v>
      </c>
      <c r="AU622" s="253" t="s">
        <v>83</v>
      </c>
      <c r="AV622" s="14" t="s">
        <v>83</v>
      </c>
      <c r="AW622" s="14" t="s">
        <v>30</v>
      </c>
      <c r="AX622" s="14" t="s">
        <v>81</v>
      </c>
      <c r="AY622" s="253" t="s">
        <v>125</v>
      </c>
    </row>
    <row r="623" spans="1:65" s="2" customFormat="1" ht="14.4" customHeight="1">
      <c r="A623" s="39"/>
      <c r="B623" s="40"/>
      <c r="C623" s="219" t="s">
        <v>1371</v>
      </c>
      <c r="D623" s="219" t="s">
        <v>127</v>
      </c>
      <c r="E623" s="220" t="s">
        <v>1372</v>
      </c>
      <c r="F623" s="221" t="s">
        <v>1373</v>
      </c>
      <c r="G623" s="222" t="s">
        <v>146</v>
      </c>
      <c r="H623" s="223">
        <v>57</v>
      </c>
      <c r="I623" s="224"/>
      <c r="J623" s="225">
        <f>ROUND(I623*H623,2)</f>
        <v>0</v>
      </c>
      <c r="K623" s="221" t="s">
        <v>1</v>
      </c>
      <c r="L623" s="45"/>
      <c r="M623" s="226" t="s">
        <v>1</v>
      </c>
      <c r="N623" s="227" t="s">
        <v>38</v>
      </c>
      <c r="O623" s="92"/>
      <c r="P623" s="228">
        <f>O623*H623</f>
        <v>0</v>
      </c>
      <c r="Q623" s="228">
        <v>0</v>
      </c>
      <c r="R623" s="228">
        <f>Q623*H623</f>
        <v>0</v>
      </c>
      <c r="S623" s="228">
        <v>0</v>
      </c>
      <c r="T623" s="229">
        <f>S623*H623</f>
        <v>0</v>
      </c>
      <c r="U623" s="39"/>
      <c r="V623" s="39"/>
      <c r="W623" s="39"/>
      <c r="X623" s="39"/>
      <c r="Y623" s="39"/>
      <c r="Z623" s="39"/>
      <c r="AA623" s="39"/>
      <c r="AB623" s="39"/>
      <c r="AC623" s="39"/>
      <c r="AD623" s="39"/>
      <c r="AE623" s="39"/>
      <c r="AR623" s="230" t="s">
        <v>132</v>
      </c>
      <c r="AT623" s="230" t="s">
        <v>127</v>
      </c>
      <c r="AU623" s="230" t="s">
        <v>83</v>
      </c>
      <c r="AY623" s="18" t="s">
        <v>125</v>
      </c>
      <c r="BE623" s="231">
        <f>IF(N623="základní",J623,0)</f>
        <v>0</v>
      </c>
      <c r="BF623" s="231">
        <f>IF(N623="snížená",J623,0)</f>
        <v>0</v>
      </c>
      <c r="BG623" s="231">
        <f>IF(N623="zákl. přenesená",J623,0)</f>
        <v>0</v>
      </c>
      <c r="BH623" s="231">
        <f>IF(N623="sníž. přenesená",J623,0)</f>
        <v>0</v>
      </c>
      <c r="BI623" s="231">
        <f>IF(N623="nulová",J623,0)</f>
        <v>0</v>
      </c>
      <c r="BJ623" s="18" t="s">
        <v>81</v>
      </c>
      <c r="BK623" s="231">
        <f>ROUND(I623*H623,2)</f>
        <v>0</v>
      </c>
      <c r="BL623" s="18" t="s">
        <v>132</v>
      </c>
      <c r="BM623" s="230" t="s">
        <v>1374</v>
      </c>
    </row>
    <row r="624" spans="1:51" s="13" customFormat="1" ht="12">
      <c r="A624" s="13"/>
      <c r="B624" s="232"/>
      <c r="C624" s="233"/>
      <c r="D624" s="234" t="s">
        <v>134</v>
      </c>
      <c r="E624" s="235" t="s">
        <v>1</v>
      </c>
      <c r="F624" s="236" t="s">
        <v>1375</v>
      </c>
      <c r="G624" s="233"/>
      <c r="H624" s="235" t="s">
        <v>1</v>
      </c>
      <c r="I624" s="237"/>
      <c r="J624" s="233"/>
      <c r="K624" s="233"/>
      <c r="L624" s="238"/>
      <c r="M624" s="239"/>
      <c r="N624" s="240"/>
      <c r="O624" s="240"/>
      <c r="P624" s="240"/>
      <c r="Q624" s="240"/>
      <c r="R624" s="240"/>
      <c r="S624" s="240"/>
      <c r="T624" s="241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42" t="s">
        <v>134</v>
      </c>
      <c r="AU624" s="242" t="s">
        <v>83</v>
      </c>
      <c r="AV624" s="13" t="s">
        <v>81</v>
      </c>
      <c r="AW624" s="13" t="s">
        <v>30</v>
      </c>
      <c r="AX624" s="13" t="s">
        <v>73</v>
      </c>
      <c r="AY624" s="242" t="s">
        <v>125</v>
      </c>
    </row>
    <row r="625" spans="1:51" s="13" customFormat="1" ht="12">
      <c r="A625" s="13"/>
      <c r="B625" s="232"/>
      <c r="C625" s="233"/>
      <c r="D625" s="234" t="s">
        <v>134</v>
      </c>
      <c r="E625" s="235" t="s">
        <v>1</v>
      </c>
      <c r="F625" s="236" t="s">
        <v>1376</v>
      </c>
      <c r="G625" s="233"/>
      <c r="H625" s="235" t="s">
        <v>1</v>
      </c>
      <c r="I625" s="237"/>
      <c r="J625" s="233"/>
      <c r="K625" s="233"/>
      <c r="L625" s="238"/>
      <c r="M625" s="239"/>
      <c r="N625" s="240"/>
      <c r="O625" s="240"/>
      <c r="P625" s="240"/>
      <c r="Q625" s="240"/>
      <c r="R625" s="240"/>
      <c r="S625" s="240"/>
      <c r="T625" s="241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42" t="s">
        <v>134</v>
      </c>
      <c r="AU625" s="242" t="s">
        <v>83</v>
      </c>
      <c r="AV625" s="13" t="s">
        <v>81</v>
      </c>
      <c r="AW625" s="13" t="s">
        <v>30</v>
      </c>
      <c r="AX625" s="13" t="s">
        <v>73</v>
      </c>
      <c r="AY625" s="242" t="s">
        <v>125</v>
      </c>
    </row>
    <row r="626" spans="1:51" s="14" customFormat="1" ht="12">
      <c r="A626" s="14"/>
      <c r="B626" s="243"/>
      <c r="C626" s="244"/>
      <c r="D626" s="234" t="s">
        <v>134</v>
      </c>
      <c r="E626" s="245" t="s">
        <v>1</v>
      </c>
      <c r="F626" s="246" t="s">
        <v>1377</v>
      </c>
      <c r="G626" s="244"/>
      <c r="H626" s="247">
        <v>57</v>
      </c>
      <c r="I626" s="248"/>
      <c r="J626" s="244"/>
      <c r="K626" s="244"/>
      <c r="L626" s="249"/>
      <c r="M626" s="250"/>
      <c r="N626" s="251"/>
      <c r="O626" s="251"/>
      <c r="P626" s="251"/>
      <c r="Q626" s="251"/>
      <c r="R626" s="251"/>
      <c r="S626" s="251"/>
      <c r="T626" s="252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3" t="s">
        <v>134</v>
      </c>
      <c r="AU626" s="253" t="s">
        <v>83</v>
      </c>
      <c r="AV626" s="14" t="s">
        <v>83</v>
      </c>
      <c r="AW626" s="14" t="s">
        <v>30</v>
      </c>
      <c r="AX626" s="14" t="s">
        <v>81</v>
      </c>
      <c r="AY626" s="253" t="s">
        <v>125</v>
      </c>
    </row>
    <row r="627" spans="1:65" s="2" customFormat="1" ht="14.4" customHeight="1">
      <c r="A627" s="39"/>
      <c r="B627" s="40"/>
      <c r="C627" s="219" t="s">
        <v>1378</v>
      </c>
      <c r="D627" s="219" t="s">
        <v>127</v>
      </c>
      <c r="E627" s="220" t="s">
        <v>1379</v>
      </c>
      <c r="F627" s="221" t="s">
        <v>1380</v>
      </c>
      <c r="G627" s="222" t="s">
        <v>154</v>
      </c>
      <c r="H627" s="223">
        <v>20</v>
      </c>
      <c r="I627" s="224"/>
      <c r="J627" s="225">
        <f>ROUND(I627*H627,2)</f>
        <v>0</v>
      </c>
      <c r="K627" s="221" t="s">
        <v>1</v>
      </c>
      <c r="L627" s="45"/>
      <c r="M627" s="226" t="s">
        <v>1</v>
      </c>
      <c r="N627" s="227" t="s">
        <v>38</v>
      </c>
      <c r="O627" s="92"/>
      <c r="P627" s="228">
        <f>O627*H627</f>
        <v>0</v>
      </c>
      <c r="Q627" s="228">
        <v>0</v>
      </c>
      <c r="R627" s="228">
        <f>Q627*H627</f>
        <v>0</v>
      </c>
      <c r="S627" s="228">
        <v>0</v>
      </c>
      <c r="T627" s="229">
        <f>S627*H627</f>
        <v>0</v>
      </c>
      <c r="U627" s="39"/>
      <c r="V627" s="39"/>
      <c r="W627" s="39"/>
      <c r="X627" s="39"/>
      <c r="Y627" s="39"/>
      <c r="Z627" s="39"/>
      <c r="AA627" s="39"/>
      <c r="AB627" s="39"/>
      <c r="AC627" s="39"/>
      <c r="AD627" s="39"/>
      <c r="AE627" s="39"/>
      <c r="AR627" s="230" t="s">
        <v>132</v>
      </c>
      <c r="AT627" s="230" t="s">
        <v>127</v>
      </c>
      <c r="AU627" s="230" t="s">
        <v>83</v>
      </c>
      <c r="AY627" s="18" t="s">
        <v>125</v>
      </c>
      <c r="BE627" s="231">
        <f>IF(N627="základní",J627,0)</f>
        <v>0</v>
      </c>
      <c r="BF627" s="231">
        <f>IF(N627="snížená",J627,0)</f>
        <v>0</v>
      </c>
      <c r="BG627" s="231">
        <f>IF(N627="zákl. přenesená",J627,0)</f>
        <v>0</v>
      </c>
      <c r="BH627" s="231">
        <f>IF(N627="sníž. přenesená",J627,0)</f>
        <v>0</v>
      </c>
      <c r="BI627" s="231">
        <f>IF(N627="nulová",J627,0)</f>
        <v>0</v>
      </c>
      <c r="BJ627" s="18" t="s">
        <v>81</v>
      </c>
      <c r="BK627" s="231">
        <f>ROUND(I627*H627,2)</f>
        <v>0</v>
      </c>
      <c r="BL627" s="18" t="s">
        <v>132</v>
      </c>
      <c r="BM627" s="230" t="s">
        <v>1381</v>
      </c>
    </row>
    <row r="628" spans="1:51" s="13" customFormat="1" ht="12">
      <c r="A628" s="13"/>
      <c r="B628" s="232"/>
      <c r="C628" s="233"/>
      <c r="D628" s="234" t="s">
        <v>134</v>
      </c>
      <c r="E628" s="235" t="s">
        <v>1</v>
      </c>
      <c r="F628" s="236" t="s">
        <v>1382</v>
      </c>
      <c r="G628" s="233"/>
      <c r="H628" s="235" t="s">
        <v>1</v>
      </c>
      <c r="I628" s="237"/>
      <c r="J628" s="233"/>
      <c r="K628" s="233"/>
      <c r="L628" s="238"/>
      <c r="M628" s="239"/>
      <c r="N628" s="240"/>
      <c r="O628" s="240"/>
      <c r="P628" s="240"/>
      <c r="Q628" s="240"/>
      <c r="R628" s="240"/>
      <c r="S628" s="240"/>
      <c r="T628" s="241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T628" s="242" t="s">
        <v>134</v>
      </c>
      <c r="AU628" s="242" t="s">
        <v>83</v>
      </c>
      <c r="AV628" s="13" t="s">
        <v>81</v>
      </c>
      <c r="AW628" s="13" t="s">
        <v>30</v>
      </c>
      <c r="AX628" s="13" t="s">
        <v>73</v>
      </c>
      <c r="AY628" s="242" t="s">
        <v>125</v>
      </c>
    </row>
    <row r="629" spans="1:51" s="14" customFormat="1" ht="12">
      <c r="A629" s="14"/>
      <c r="B629" s="243"/>
      <c r="C629" s="244"/>
      <c r="D629" s="234" t="s">
        <v>134</v>
      </c>
      <c r="E629" s="245" t="s">
        <v>1</v>
      </c>
      <c r="F629" s="246" t="s">
        <v>242</v>
      </c>
      <c r="G629" s="244"/>
      <c r="H629" s="247">
        <v>20</v>
      </c>
      <c r="I629" s="248"/>
      <c r="J629" s="244"/>
      <c r="K629" s="244"/>
      <c r="L629" s="249"/>
      <c r="M629" s="250"/>
      <c r="N629" s="251"/>
      <c r="O629" s="251"/>
      <c r="P629" s="251"/>
      <c r="Q629" s="251"/>
      <c r="R629" s="251"/>
      <c r="S629" s="251"/>
      <c r="T629" s="252"/>
      <c r="U629" s="14"/>
      <c r="V629" s="14"/>
      <c r="W629" s="14"/>
      <c r="X629" s="14"/>
      <c r="Y629" s="14"/>
      <c r="Z629" s="14"/>
      <c r="AA629" s="14"/>
      <c r="AB629" s="14"/>
      <c r="AC629" s="14"/>
      <c r="AD629" s="14"/>
      <c r="AE629" s="14"/>
      <c r="AT629" s="253" t="s">
        <v>134</v>
      </c>
      <c r="AU629" s="253" t="s">
        <v>83</v>
      </c>
      <c r="AV629" s="14" t="s">
        <v>83</v>
      </c>
      <c r="AW629" s="14" t="s">
        <v>30</v>
      </c>
      <c r="AX629" s="14" t="s">
        <v>81</v>
      </c>
      <c r="AY629" s="253" t="s">
        <v>125</v>
      </c>
    </row>
    <row r="630" spans="1:65" s="2" customFormat="1" ht="14.4" customHeight="1">
      <c r="A630" s="39"/>
      <c r="B630" s="40"/>
      <c r="C630" s="219" t="s">
        <v>1383</v>
      </c>
      <c r="D630" s="219" t="s">
        <v>127</v>
      </c>
      <c r="E630" s="220" t="s">
        <v>1384</v>
      </c>
      <c r="F630" s="221" t="s">
        <v>1385</v>
      </c>
      <c r="G630" s="222" t="s">
        <v>146</v>
      </c>
      <c r="H630" s="223">
        <v>10.2</v>
      </c>
      <c r="I630" s="224"/>
      <c r="J630" s="225">
        <f>ROUND(I630*H630,2)</f>
        <v>0</v>
      </c>
      <c r="K630" s="221" t="s">
        <v>1</v>
      </c>
      <c r="L630" s="45"/>
      <c r="M630" s="226" t="s">
        <v>1</v>
      </c>
      <c r="N630" s="227" t="s">
        <v>38</v>
      </c>
      <c r="O630" s="92"/>
      <c r="P630" s="228">
        <f>O630*H630</f>
        <v>0</v>
      </c>
      <c r="Q630" s="228">
        <v>0</v>
      </c>
      <c r="R630" s="228">
        <f>Q630*H630</f>
        <v>0</v>
      </c>
      <c r="S630" s="228">
        <v>0</v>
      </c>
      <c r="T630" s="229">
        <f>S630*H630</f>
        <v>0</v>
      </c>
      <c r="U630" s="39"/>
      <c r="V630" s="39"/>
      <c r="W630" s="39"/>
      <c r="X630" s="39"/>
      <c r="Y630" s="39"/>
      <c r="Z630" s="39"/>
      <c r="AA630" s="39"/>
      <c r="AB630" s="39"/>
      <c r="AC630" s="39"/>
      <c r="AD630" s="39"/>
      <c r="AE630" s="39"/>
      <c r="AR630" s="230" t="s">
        <v>132</v>
      </c>
      <c r="AT630" s="230" t="s">
        <v>127</v>
      </c>
      <c r="AU630" s="230" t="s">
        <v>83</v>
      </c>
      <c r="AY630" s="18" t="s">
        <v>125</v>
      </c>
      <c r="BE630" s="231">
        <f>IF(N630="základní",J630,0)</f>
        <v>0</v>
      </c>
      <c r="BF630" s="231">
        <f>IF(N630="snížená",J630,0)</f>
        <v>0</v>
      </c>
      <c r="BG630" s="231">
        <f>IF(N630="zákl. přenesená",J630,0)</f>
        <v>0</v>
      </c>
      <c r="BH630" s="231">
        <f>IF(N630="sníž. přenesená",J630,0)</f>
        <v>0</v>
      </c>
      <c r="BI630" s="231">
        <f>IF(N630="nulová",J630,0)</f>
        <v>0</v>
      </c>
      <c r="BJ630" s="18" t="s">
        <v>81</v>
      </c>
      <c r="BK630" s="231">
        <f>ROUND(I630*H630,2)</f>
        <v>0</v>
      </c>
      <c r="BL630" s="18" t="s">
        <v>132</v>
      </c>
      <c r="BM630" s="230" t="s">
        <v>1386</v>
      </c>
    </row>
    <row r="631" spans="1:51" s="13" customFormat="1" ht="12">
      <c r="A631" s="13"/>
      <c r="B631" s="232"/>
      <c r="C631" s="233"/>
      <c r="D631" s="234" t="s">
        <v>134</v>
      </c>
      <c r="E631" s="235" t="s">
        <v>1</v>
      </c>
      <c r="F631" s="236" t="s">
        <v>1387</v>
      </c>
      <c r="G631" s="233"/>
      <c r="H631" s="235" t="s">
        <v>1</v>
      </c>
      <c r="I631" s="237"/>
      <c r="J631" s="233"/>
      <c r="K631" s="233"/>
      <c r="L631" s="238"/>
      <c r="M631" s="239"/>
      <c r="N631" s="240"/>
      <c r="O631" s="240"/>
      <c r="P631" s="240"/>
      <c r="Q631" s="240"/>
      <c r="R631" s="240"/>
      <c r="S631" s="240"/>
      <c r="T631" s="241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42" t="s">
        <v>134</v>
      </c>
      <c r="AU631" s="242" t="s">
        <v>83</v>
      </c>
      <c r="AV631" s="13" t="s">
        <v>81</v>
      </c>
      <c r="AW631" s="13" t="s">
        <v>30</v>
      </c>
      <c r="AX631" s="13" t="s">
        <v>73</v>
      </c>
      <c r="AY631" s="242" t="s">
        <v>125</v>
      </c>
    </row>
    <row r="632" spans="1:51" s="14" customFormat="1" ht="12">
      <c r="A632" s="14"/>
      <c r="B632" s="243"/>
      <c r="C632" s="244"/>
      <c r="D632" s="234" t="s">
        <v>134</v>
      </c>
      <c r="E632" s="245" t="s">
        <v>1</v>
      </c>
      <c r="F632" s="246" t="s">
        <v>1388</v>
      </c>
      <c r="G632" s="244"/>
      <c r="H632" s="247">
        <v>10.2</v>
      </c>
      <c r="I632" s="248"/>
      <c r="J632" s="244"/>
      <c r="K632" s="244"/>
      <c r="L632" s="249"/>
      <c r="M632" s="250"/>
      <c r="N632" s="251"/>
      <c r="O632" s="251"/>
      <c r="P632" s="251"/>
      <c r="Q632" s="251"/>
      <c r="R632" s="251"/>
      <c r="S632" s="251"/>
      <c r="T632" s="252"/>
      <c r="U632" s="14"/>
      <c r="V632" s="14"/>
      <c r="W632" s="14"/>
      <c r="X632" s="14"/>
      <c r="Y632" s="14"/>
      <c r="Z632" s="14"/>
      <c r="AA632" s="14"/>
      <c r="AB632" s="14"/>
      <c r="AC632" s="14"/>
      <c r="AD632" s="14"/>
      <c r="AE632" s="14"/>
      <c r="AT632" s="253" t="s">
        <v>134</v>
      </c>
      <c r="AU632" s="253" t="s">
        <v>83</v>
      </c>
      <c r="AV632" s="14" t="s">
        <v>83</v>
      </c>
      <c r="AW632" s="14" t="s">
        <v>30</v>
      </c>
      <c r="AX632" s="14" t="s">
        <v>81</v>
      </c>
      <c r="AY632" s="253" t="s">
        <v>125</v>
      </c>
    </row>
    <row r="633" spans="1:65" s="2" customFormat="1" ht="14.4" customHeight="1">
      <c r="A633" s="39"/>
      <c r="B633" s="40"/>
      <c r="C633" s="219" t="s">
        <v>1389</v>
      </c>
      <c r="D633" s="219" t="s">
        <v>127</v>
      </c>
      <c r="E633" s="220" t="s">
        <v>1390</v>
      </c>
      <c r="F633" s="221" t="s">
        <v>1391</v>
      </c>
      <c r="G633" s="222" t="s">
        <v>532</v>
      </c>
      <c r="H633" s="223">
        <v>1</v>
      </c>
      <c r="I633" s="224"/>
      <c r="J633" s="225">
        <f>ROUND(I633*H633,2)</f>
        <v>0</v>
      </c>
      <c r="K633" s="221" t="s">
        <v>1</v>
      </c>
      <c r="L633" s="45"/>
      <c r="M633" s="226" t="s">
        <v>1</v>
      </c>
      <c r="N633" s="227" t="s">
        <v>38</v>
      </c>
      <c r="O633" s="92"/>
      <c r="P633" s="228">
        <f>O633*H633</f>
        <v>0</v>
      </c>
      <c r="Q633" s="228">
        <v>0</v>
      </c>
      <c r="R633" s="228">
        <f>Q633*H633</f>
        <v>0</v>
      </c>
      <c r="S633" s="228">
        <v>0</v>
      </c>
      <c r="T633" s="229">
        <f>S633*H633</f>
        <v>0</v>
      </c>
      <c r="U633" s="39"/>
      <c r="V633" s="39"/>
      <c r="W633" s="39"/>
      <c r="X633" s="39"/>
      <c r="Y633" s="39"/>
      <c r="Z633" s="39"/>
      <c r="AA633" s="39"/>
      <c r="AB633" s="39"/>
      <c r="AC633" s="39"/>
      <c r="AD633" s="39"/>
      <c r="AE633" s="39"/>
      <c r="AR633" s="230" t="s">
        <v>132</v>
      </c>
      <c r="AT633" s="230" t="s">
        <v>127</v>
      </c>
      <c r="AU633" s="230" t="s">
        <v>83</v>
      </c>
      <c r="AY633" s="18" t="s">
        <v>125</v>
      </c>
      <c r="BE633" s="231">
        <f>IF(N633="základní",J633,0)</f>
        <v>0</v>
      </c>
      <c r="BF633" s="231">
        <f>IF(N633="snížená",J633,0)</f>
        <v>0</v>
      </c>
      <c r="BG633" s="231">
        <f>IF(N633="zákl. přenesená",J633,0)</f>
        <v>0</v>
      </c>
      <c r="BH633" s="231">
        <f>IF(N633="sníž. přenesená",J633,0)</f>
        <v>0</v>
      </c>
      <c r="BI633" s="231">
        <f>IF(N633="nulová",J633,0)</f>
        <v>0</v>
      </c>
      <c r="BJ633" s="18" t="s">
        <v>81</v>
      </c>
      <c r="BK633" s="231">
        <f>ROUND(I633*H633,2)</f>
        <v>0</v>
      </c>
      <c r="BL633" s="18" t="s">
        <v>132</v>
      </c>
      <c r="BM633" s="230" t="s">
        <v>1392</v>
      </c>
    </row>
    <row r="634" spans="1:51" s="13" customFormat="1" ht="12">
      <c r="A634" s="13"/>
      <c r="B634" s="232"/>
      <c r="C634" s="233"/>
      <c r="D634" s="234" t="s">
        <v>134</v>
      </c>
      <c r="E634" s="235" t="s">
        <v>1</v>
      </c>
      <c r="F634" s="236" t="s">
        <v>889</v>
      </c>
      <c r="G634" s="233"/>
      <c r="H634" s="235" t="s">
        <v>1</v>
      </c>
      <c r="I634" s="237"/>
      <c r="J634" s="233"/>
      <c r="K634" s="233"/>
      <c r="L634" s="238"/>
      <c r="M634" s="239"/>
      <c r="N634" s="240"/>
      <c r="O634" s="240"/>
      <c r="P634" s="240"/>
      <c r="Q634" s="240"/>
      <c r="R634" s="240"/>
      <c r="S634" s="240"/>
      <c r="T634" s="241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T634" s="242" t="s">
        <v>134</v>
      </c>
      <c r="AU634" s="242" t="s">
        <v>83</v>
      </c>
      <c r="AV634" s="13" t="s">
        <v>81</v>
      </c>
      <c r="AW634" s="13" t="s">
        <v>30</v>
      </c>
      <c r="AX634" s="13" t="s">
        <v>73</v>
      </c>
      <c r="AY634" s="242" t="s">
        <v>125</v>
      </c>
    </row>
    <row r="635" spans="1:51" s="13" customFormat="1" ht="12">
      <c r="A635" s="13"/>
      <c r="B635" s="232"/>
      <c r="C635" s="233"/>
      <c r="D635" s="234" t="s">
        <v>134</v>
      </c>
      <c r="E635" s="235" t="s">
        <v>1</v>
      </c>
      <c r="F635" s="236" t="s">
        <v>1393</v>
      </c>
      <c r="G635" s="233"/>
      <c r="H635" s="235" t="s">
        <v>1</v>
      </c>
      <c r="I635" s="237"/>
      <c r="J635" s="233"/>
      <c r="K635" s="233"/>
      <c r="L635" s="238"/>
      <c r="M635" s="239"/>
      <c r="N635" s="240"/>
      <c r="O635" s="240"/>
      <c r="P635" s="240"/>
      <c r="Q635" s="240"/>
      <c r="R635" s="240"/>
      <c r="S635" s="240"/>
      <c r="T635" s="241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42" t="s">
        <v>134</v>
      </c>
      <c r="AU635" s="242" t="s">
        <v>83</v>
      </c>
      <c r="AV635" s="13" t="s">
        <v>81</v>
      </c>
      <c r="AW635" s="13" t="s">
        <v>30</v>
      </c>
      <c r="AX635" s="13" t="s">
        <v>73</v>
      </c>
      <c r="AY635" s="242" t="s">
        <v>125</v>
      </c>
    </row>
    <row r="636" spans="1:51" s="13" customFormat="1" ht="12">
      <c r="A636" s="13"/>
      <c r="B636" s="232"/>
      <c r="C636" s="233"/>
      <c r="D636" s="234" t="s">
        <v>134</v>
      </c>
      <c r="E636" s="235" t="s">
        <v>1</v>
      </c>
      <c r="F636" s="236" t="s">
        <v>1394</v>
      </c>
      <c r="G636" s="233"/>
      <c r="H636" s="235" t="s">
        <v>1</v>
      </c>
      <c r="I636" s="237"/>
      <c r="J636" s="233"/>
      <c r="K636" s="233"/>
      <c r="L636" s="238"/>
      <c r="M636" s="239"/>
      <c r="N636" s="240"/>
      <c r="O636" s="240"/>
      <c r="P636" s="240"/>
      <c r="Q636" s="240"/>
      <c r="R636" s="240"/>
      <c r="S636" s="240"/>
      <c r="T636" s="241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2" t="s">
        <v>134</v>
      </c>
      <c r="AU636" s="242" t="s">
        <v>83</v>
      </c>
      <c r="AV636" s="13" t="s">
        <v>81</v>
      </c>
      <c r="AW636" s="13" t="s">
        <v>30</v>
      </c>
      <c r="AX636" s="13" t="s">
        <v>73</v>
      </c>
      <c r="AY636" s="242" t="s">
        <v>125</v>
      </c>
    </row>
    <row r="637" spans="1:51" s="13" customFormat="1" ht="12">
      <c r="A637" s="13"/>
      <c r="B637" s="232"/>
      <c r="C637" s="233"/>
      <c r="D637" s="234" t="s">
        <v>134</v>
      </c>
      <c r="E637" s="235" t="s">
        <v>1</v>
      </c>
      <c r="F637" s="236" t="s">
        <v>1395</v>
      </c>
      <c r="G637" s="233"/>
      <c r="H637" s="235" t="s">
        <v>1</v>
      </c>
      <c r="I637" s="237"/>
      <c r="J637" s="233"/>
      <c r="K637" s="233"/>
      <c r="L637" s="238"/>
      <c r="M637" s="239"/>
      <c r="N637" s="240"/>
      <c r="O637" s="240"/>
      <c r="P637" s="240"/>
      <c r="Q637" s="240"/>
      <c r="R637" s="240"/>
      <c r="S637" s="240"/>
      <c r="T637" s="241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T637" s="242" t="s">
        <v>134</v>
      </c>
      <c r="AU637" s="242" t="s">
        <v>83</v>
      </c>
      <c r="AV637" s="13" t="s">
        <v>81</v>
      </c>
      <c r="AW637" s="13" t="s">
        <v>30</v>
      </c>
      <c r="AX637" s="13" t="s">
        <v>73</v>
      </c>
      <c r="AY637" s="242" t="s">
        <v>125</v>
      </c>
    </row>
    <row r="638" spans="1:51" s="13" customFormat="1" ht="12">
      <c r="A638" s="13"/>
      <c r="B638" s="232"/>
      <c r="C638" s="233"/>
      <c r="D638" s="234" t="s">
        <v>134</v>
      </c>
      <c r="E638" s="235" t="s">
        <v>1</v>
      </c>
      <c r="F638" s="236" t="s">
        <v>1396</v>
      </c>
      <c r="G638" s="233"/>
      <c r="H638" s="235" t="s">
        <v>1</v>
      </c>
      <c r="I638" s="237"/>
      <c r="J638" s="233"/>
      <c r="K638" s="233"/>
      <c r="L638" s="238"/>
      <c r="M638" s="239"/>
      <c r="N638" s="240"/>
      <c r="O638" s="240"/>
      <c r="P638" s="240"/>
      <c r="Q638" s="240"/>
      <c r="R638" s="240"/>
      <c r="S638" s="240"/>
      <c r="T638" s="241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T638" s="242" t="s">
        <v>134</v>
      </c>
      <c r="AU638" s="242" t="s">
        <v>83</v>
      </c>
      <c r="AV638" s="13" t="s">
        <v>81</v>
      </c>
      <c r="AW638" s="13" t="s">
        <v>30</v>
      </c>
      <c r="AX638" s="13" t="s">
        <v>73</v>
      </c>
      <c r="AY638" s="242" t="s">
        <v>125</v>
      </c>
    </row>
    <row r="639" spans="1:51" s="14" customFormat="1" ht="12">
      <c r="A639" s="14"/>
      <c r="B639" s="243"/>
      <c r="C639" s="244"/>
      <c r="D639" s="234" t="s">
        <v>134</v>
      </c>
      <c r="E639" s="245" t="s">
        <v>1</v>
      </c>
      <c r="F639" s="246" t="s">
        <v>81</v>
      </c>
      <c r="G639" s="244"/>
      <c r="H639" s="247">
        <v>1</v>
      </c>
      <c r="I639" s="248"/>
      <c r="J639" s="244"/>
      <c r="K639" s="244"/>
      <c r="L639" s="249"/>
      <c r="M639" s="250"/>
      <c r="N639" s="251"/>
      <c r="O639" s="251"/>
      <c r="P639" s="251"/>
      <c r="Q639" s="251"/>
      <c r="R639" s="251"/>
      <c r="S639" s="251"/>
      <c r="T639" s="252"/>
      <c r="U639" s="14"/>
      <c r="V639" s="14"/>
      <c r="W639" s="14"/>
      <c r="X639" s="14"/>
      <c r="Y639" s="14"/>
      <c r="Z639" s="14"/>
      <c r="AA639" s="14"/>
      <c r="AB639" s="14"/>
      <c r="AC639" s="14"/>
      <c r="AD639" s="14"/>
      <c r="AE639" s="14"/>
      <c r="AT639" s="253" t="s">
        <v>134</v>
      </c>
      <c r="AU639" s="253" t="s">
        <v>83</v>
      </c>
      <c r="AV639" s="14" t="s">
        <v>83</v>
      </c>
      <c r="AW639" s="14" t="s">
        <v>30</v>
      </c>
      <c r="AX639" s="14" t="s">
        <v>81</v>
      </c>
      <c r="AY639" s="253" t="s">
        <v>125</v>
      </c>
    </row>
    <row r="640" spans="1:63" s="12" customFormat="1" ht="22.8" customHeight="1">
      <c r="A640" s="12"/>
      <c r="B640" s="203"/>
      <c r="C640" s="204"/>
      <c r="D640" s="205" t="s">
        <v>72</v>
      </c>
      <c r="E640" s="217" t="s">
        <v>775</v>
      </c>
      <c r="F640" s="217" t="s">
        <v>776</v>
      </c>
      <c r="G640" s="204"/>
      <c r="H640" s="204"/>
      <c r="I640" s="207"/>
      <c r="J640" s="218">
        <f>BK640</f>
        <v>0</v>
      </c>
      <c r="K640" s="204"/>
      <c r="L640" s="209"/>
      <c r="M640" s="210"/>
      <c r="N640" s="211"/>
      <c r="O640" s="211"/>
      <c r="P640" s="212">
        <f>SUM(P641:P684)</f>
        <v>0</v>
      </c>
      <c r="Q640" s="211"/>
      <c r="R640" s="212">
        <f>SUM(R641:R684)</f>
        <v>0</v>
      </c>
      <c r="S640" s="211"/>
      <c r="T640" s="213">
        <f>SUM(T641:T684)</f>
        <v>0</v>
      </c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R640" s="214" t="s">
        <v>81</v>
      </c>
      <c r="AT640" s="215" t="s">
        <v>72</v>
      </c>
      <c r="AU640" s="215" t="s">
        <v>81</v>
      </c>
      <c r="AY640" s="214" t="s">
        <v>125</v>
      </c>
      <c r="BK640" s="216">
        <f>SUM(BK641:BK684)</f>
        <v>0</v>
      </c>
    </row>
    <row r="641" spans="1:65" s="2" customFormat="1" ht="37.8" customHeight="1">
      <c r="A641" s="39"/>
      <c r="B641" s="40"/>
      <c r="C641" s="219" t="s">
        <v>1397</v>
      </c>
      <c r="D641" s="219" t="s">
        <v>127</v>
      </c>
      <c r="E641" s="220" t="s">
        <v>784</v>
      </c>
      <c r="F641" s="221" t="s">
        <v>785</v>
      </c>
      <c r="G641" s="222" t="s">
        <v>272</v>
      </c>
      <c r="H641" s="223">
        <v>172.661</v>
      </c>
      <c r="I641" s="224"/>
      <c r="J641" s="225">
        <f>ROUND(I641*H641,2)</f>
        <v>0</v>
      </c>
      <c r="K641" s="221" t="s">
        <v>131</v>
      </c>
      <c r="L641" s="45"/>
      <c r="M641" s="226" t="s">
        <v>1</v>
      </c>
      <c r="N641" s="227" t="s">
        <v>38</v>
      </c>
      <c r="O641" s="92"/>
      <c r="P641" s="228">
        <f>O641*H641</f>
        <v>0</v>
      </c>
      <c r="Q641" s="228">
        <v>0</v>
      </c>
      <c r="R641" s="228">
        <f>Q641*H641</f>
        <v>0</v>
      </c>
      <c r="S641" s="228">
        <v>0</v>
      </c>
      <c r="T641" s="229">
        <f>S641*H641</f>
        <v>0</v>
      </c>
      <c r="U641" s="39"/>
      <c r="V641" s="39"/>
      <c r="W641" s="39"/>
      <c r="X641" s="39"/>
      <c r="Y641" s="39"/>
      <c r="Z641" s="39"/>
      <c r="AA641" s="39"/>
      <c r="AB641" s="39"/>
      <c r="AC641" s="39"/>
      <c r="AD641" s="39"/>
      <c r="AE641" s="39"/>
      <c r="AR641" s="230" t="s">
        <v>132</v>
      </c>
      <c r="AT641" s="230" t="s">
        <v>127</v>
      </c>
      <c r="AU641" s="230" t="s">
        <v>83</v>
      </c>
      <c r="AY641" s="18" t="s">
        <v>125</v>
      </c>
      <c r="BE641" s="231">
        <f>IF(N641="základní",J641,0)</f>
        <v>0</v>
      </c>
      <c r="BF641" s="231">
        <f>IF(N641="snížená",J641,0)</f>
        <v>0</v>
      </c>
      <c r="BG641" s="231">
        <f>IF(N641="zákl. přenesená",J641,0)</f>
        <v>0</v>
      </c>
      <c r="BH641" s="231">
        <f>IF(N641="sníž. přenesená",J641,0)</f>
        <v>0</v>
      </c>
      <c r="BI641" s="231">
        <f>IF(N641="nulová",J641,0)</f>
        <v>0</v>
      </c>
      <c r="BJ641" s="18" t="s">
        <v>81</v>
      </c>
      <c r="BK641" s="231">
        <f>ROUND(I641*H641,2)</f>
        <v>0</v>
      </c>
      <c r="BL641" s="18" t="s">
        <v>132</v>
      </c>
      <c r="BM641" s="230" t="s">
        <v>1398</v>
      </c>
    </row>
    <row r="642" spans="1:51" s="14" customFormat="1" ht="12">
      <c r="A642" s="14"/>
      <c r="B642" s="243"/>
      <c r="C642" s="244"/>
      <c r="D642" s="234" t="s">
        <v>134</v>
      </c>
      <c r="E642" s="245" t="s">
        <v>1</v>
      </c>
      <c r="F642" s="246" t="s">
        <v>1399</v>
      </c>
      <c r="G642" s="244"/>
      <c r="H642" s="247">
        <v>7.374</v>
      </c>
      <c r="I642" s="248"/>
      <c r="J642" s="244"/>
      <c r="K642" s="244"/>
      <c r="L642" s="249"/>
      <c r="M642" s="250"/>
      <c r="N642" s="251"/>
      <c r="O642" s="251"/>
      <c r="P642" s="251"/>
      <c r="Q642" s="251"/>
      <c r="R642" s="251"/>
      <c r="S642" s="251"/>
      <c r="T642" s="252"/>
      <c r="U642" s="14"/>
      <c r="V642" s="14"/>
      <c r="W642" s="14"/>
      <c r="X642" s="14"/>
      <c r="Y642" s="14"/>
      <c r="Z642" s="14"/>
      <c r="AA642" s="14"/>
      <c r="AB642" s="14"/>
      <c r="AC642" s="14"/>
      <c r="AD642" s="14"/>
      <c r="AE642" s="14"/>
      <c r="AT642" s="253" t="s">
        <v>134</v>
      </c>
      <c r="AU642" s="253" t="s">
        <v>83</v>
      </c>
      <c r="AV642" s="14" t="s">
        <v>83</v>
      </c>
      <c r="AW642" s="14" t="s">
        <v>30</v>
      </c>
      <c r="AX642" s="14" t="s">
        <v>73</v>
      </c>
      <c r="AY642" s="253" t="s">
        <v>125</v>
      </c>
    </row>
    <row r="643" spans="1:51" s="14" customFormat="1" ht="12">
      <c r="A643" s="14"/>
      <c r="B643" s="243"/>
      <c r="C643" s="244"/>
      <c r="D643" s="234" t="s">
        <v>134</v>
      </c>
      <c r="E643" s="245" t="s">
        <v>1</v>
      </c>
      <c r="F643" s="246" t="s">
        <v>1400</v>
      </c>
      <c r="G643" s="244"/>
      <c r="H643" s="247">
        <v>131.654</v>
      </c>
      <c r="I643" s="248"/>
      <c r="J643" s="244"/>
      <c r="K643" s="244"/>
      <c r="L643" s="249"/>
      <c r="M643" s="250"/>
      <c r="N643" s="251"/>
      <c r="O643" s="251"/>
      <c r="P643" s="251"/>
      <c r="Q643" s="251"/>
      <c r="R643" s="251"/>
      <c r="S643" s="251"/>
      <c r="T643" s="252"/>
      <c r="U643" s="14"/>
      <c r="V643" s="14"/>
      <c r="W643" s="14"/>
      <c r="X643" s="14"/>
      <c r="Y643" s="14"/>
      <c r="Z643" s="14"/>
      <c r="AA643" s="14"/>
      <c r="AB643" s="14"/>
      <c r="AC643" s="14"/>
      <c r="AD643" s="14"/>
      <c r="AE643" s="14"/>
      <c r="AT643" s="253" t="s">
        <v>134</v>
      </c>
      <c r="AU643" s="253" t="s">
        <v>83</v>
      </c>
      <c r="AV643" s="14" t="s">
        <v>83</v>
      </c>
      <c r="AW643" s="14" t="s">
        <v>30</v>
      </c>
      <c r="AX643" s="14" t="s">
        <v>73</v>
      </c>
      <c r="AY643" s="253" t="s">
        <v>125</v>
      </c>
    </row>
    <row r="644" spans="1:51" s="14" customFormat="1" ht="12">
      <c r="A644" s="14"/>
      <c r="B644" s="243"/>
      <c r="C644" s="244"/>
      <c r="D644" s="234" t="s">
        <v>134</v>
      </c>
      <c r="E644" s="245" t="s">
        <v>1</v>
      </c>
      <c r="F644" s="246" t="s">
        <v>1401</v>
      </c>
      <c r="G644" s="244"/>
      <c r="H644" s="247">
        <v>26.79</v>
      </c>
      <c r="I644" s="248"/>
      <c r="J644" s="244"/>
      <c r="K644" s="244"/>
      <c r="L644" s="249"/>
      <c r="M644" s="250"/>
      <c r="N644" s="251"/>
      <c r="O644" s="251"/>
      <c r="P644" s="251"/>
      <c r="Q644" s="251"/>
      <c r="R644" s="251"/>
      <c r="S644" s="251"/>
      <c r="T644" s="252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3" t="s">
        <v>134</v>
      </c>
      <c r="AU644" s="253" t="s">
        <v>83</v>
      </c>
      <c r="AV644" s="14" t="s">
        <v>83</v>
      </c>
      <c r="AW644" s="14" t="s">
        <v>30</v>
      </c>
      <c r="AX644" s="14" t="s">
        <v>73</v>
      </c>
      <c r="AY644" s="253" t="s">
        <v>125</v>
      </c>
    </row>
    <row r="645" spans="1:51" s="14" customFormat="1" ht="12">
      <c r="A645" s="14"/>
      <c r="B645" s="243"/>
      <c r="C645" s="244"/>
      <c r="D645" s="234" t="s">
        <v>134</v>
      </c>
      <c r="E645" s="245" t="s">
        <v>1</v>
      </c>
      <c r="F645" s="246" t="s">
        <v>1402</v>
      </c>
      <c r="G645" s="244"/>
      <c r="H645" s="247">
        <v>6.843</v>
      </c>
      <c r="I645" s="248"/>
      <c r="J645" s="244"/>
      <c r="K645" s="244"/>
      <c r="L645" s="249"/>
      <c r="M645" s="250"/>
      <c r="N645" s="251"/>
      <c r="O645" s="251"/>
      <c r="P645" s="251"/>
      <c r="Q645" s="251"/>
      <c r="R645" s="251"/>
      <c r="S645" s="251"/>
      <c r="T645" s="252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3" t="s">
        <v>134</v>
      </c>
      <c r="AU645" s="253" t="s">
        <v>83</v>
      </c>
      <c r="AV645" s="14" t="s">
        <v>83</v>
      </c>
      <c r="AW645" s="14" t="s">
        <v>30</v>
      </c>
      <c r="AX645" s="14" t="s">
        <v>73</v>
      </c>
      <c r="AY645" s="253" t="s">
        <v>125</v>
      </c>
    </row>
    <row r="646" spans="1:51" s="15" customFormat="1" ht="12">
      <c r="A646" s="15"/>
      <c r="B646" s="254"/>
      <c r="C646" s="255"/>
      <c r="D646" s="234" t="s">
        <v>134</v>
      </c>
      <c r="E646" s="256" t="s">
        <v>1</v>
      </c>
      <c r="F646" s="257" t="s">
        <v>235</v>
      </c>
      <c r="G646" s="255"/>
      <c r="H646" s="258">
        <v>172.661</v>
      </c>
      <c r="I646" s="259"/>
      <c r="J646" s="255"/>
      <c r="K646" s="255"/>
      <c r="L646" s="260"/>
      <c r="M646" s="261"/>
      <c r="N646" s="262"/>
      <c r="O646" s="262"/>
      <c r="P646" s="262"/>
      <c r="Q646" s="262"/>
      <c r="R646" s="262"/>
      <c r="S646" s="262"/>
      <c r="T646" s="263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4" t="s">
        <v>134</v>
      </c>
      <c r="AU646" s="264" t="s">
        <v>83</v>
      </c>
      <c r="AV646" s="15" t="s">
        <v>132</v>
      </c>
      <c r="AW646" s="15" t="s">
        <v>30</v>
      </c>
      <c r="AX646" s="15" t="s">
        <v>81</v>
      </c>
      <c r="AY646" s="264" t="s">
        <v>125</v>
      </c>
    </row>
    <row r="647" spans="1:65" s="2" customFormat="1" ht="37.8" customHeight="1">
      <c r="A647" s="39"/>
      <c r="B647" s="40"/>
      <c r="C647" s="219" t="s">
        <v>1403</v>
      </c>
      <c r="D647" s="219" t="s">
        <v>127</v>
      </c>
      <c r="E647" s="220" t="s">
        <v>1404</v>
      </c>
      <c r="F647" s="221" t="s">
        <v>1405</v>
      </c>
      <c r="G647" s="222" t="s">
        <v>272</v>
      </c>
      <c r="H647" s="223">
        <v>15.591</v>
      </c>
      <c r="I647" s="224"/>
      <c r="J647" s="225">
        <f>ROUND(I647*H647,2)</f>
        <v>0</v>
      </c>
      <c r="K647" s="221" t="s">
        <v>131</v>
      </c>
      <c r="L647" s="45"/>
      <c r="M647" s="226" t="s">
        <v>1</v>
      </c>
      <c r="N647" s="227" t="s">
        <v>38</v>
      </c>
      <c r="O647" s="92"/>
      <c r="P647" s="228">
        <f>O647*H647</f>
        <v>0</v>
      </c>
      <c r="Q647" s="228">
        <v>0</v>
      </c>
      <c r="R647" s="228">
        <f>Q647*H647</f>
        <v>0</v>
      </c>
      <c r="S647" s="228">
        <v>0</v>
      </c>
      <c r="T647" s="229">
        <f>S647*H647</f>
        <v>0</v>
      </c>
      <c r="U647" s="39"/>
      <c r="V647" s="39"/>
      <c r="W647" s="39"/>
      <c r="X647" s="39"/>
      <c r="Y647" s="39"/>
      <c r="Z647" s="39"/>
      <c r="AA647" s="39"/>
      <c r="AB647" s="39"/>
      <c r="AC647" s="39"/>
      <c r="AD647" s="39"/>
      <c r="AE647" s="39"/>
      <c r="AR647" s="230" t="s">
        <v>132</v>
      </c>
      <c r="AT647" s="230" t="s">
        <v>127</v>
      </c>
      <c r="AU647" s="230" t="s">
        <v>83</v>
      </c>
      <c r="AY647" s="18" t="s">
        <v>125</v>
      </c>
      <c r="BE647" s="231">
        <f>IF(N647="základní",J647,0)</f>
        <v>0</v>
      </c>
      <c r="BF647" s="231">
        <f>IF(N647="snížená",J647,0)</f>
        <v>0</v>
      </c>
      <c r="BG647" s="231">
        <f>IF(N647="zákl. přenesená",J647,0)</f>
        <v>0</v>
      </c>
      <c r="BH647" s="231">
        <f>IF(N647="sníž. přenesená",J647,0)</f>
        <v>0</v>
      </c>
      <c r="BI647" s="231">
        <f>IF(N647="nulová",J647,0)</f>
        <v>0</v>
      </c>
      <c r="BJ647" s="18" t="s">
        <v>81</v>
      </c>
      <c r="BK647" s="231">
        <f>ROUND(I647*H647,2)</f>
        <v>0</v>
      </c>
      <c r="BL647" s="18" t="s">
        <v>132</v>
      </c>
      <c r="BM647" s="230" t="s">
        <v>1406</v>
      </c>
    </row>
    <row r="648" spans="1:51" s="14" customFormat="1" ht="12">
      <c r="A648" s="14"/>
      <c r="B648" s="243"/>
      <c r="C648" s="244"/>
      <c r="D648" s="234" t="s">
        <v>134</v>
      </c>
      <c r="E648" s="245" t="s">
        <v>1</v>
      </c>
      <c r="F648" s="246" t="s">
        <v>1407</v>
      </c>
      <c r="G648" s="244"/>
      <c r="H648" s="247">
        <v>15.473</v>
      </c>
      <c r="I648" s="248"/>
      <c r="J648" s="244"/>
      <c r="K648" s="244"/>
      <c r="L648" s="249"/>
      <c r="M648" s="250"/>
      <c r="N648" s="251"/>
      <c r="O648" s="251"/>
      <c r="P648" s="251"/>
      <c r="Q648" s="251"/>
      <c r="R648" s="251"/>
      <c r="S648" s="251"/>
      <c r="T648" s="252"/>
      <c r="U648" s="14"/>
      <c r="V648" s="14"/>
      <c r="W648" s="14"/>
      <c r="X648" s="14"/>
      <c r="Y648" s="14"/>
      <c r="Z648" s="14"/>
      <c r="AA648" s="14"/>
      <c r="AB648" s="14"/>
      <c r="AC648" s="14"/>
      <c r="AD648" s="14"/>
      <c r="AE648" s="14"/>
      <c r="AT648" s="253" t="s">
        <v>134</v>
      </c>
      <c r="AU648" s="253" t="s">
        <v>83</v>
      </c>
      <c r="AV648" s="14" t="s">
        <v>83</v>
      </c>
      <c r="AW648" s="14" t="s">
        <v>30</v>
      </c>
      <c r="AX648" s="14" t="s">
        <v>73</v>
      </c>
      <c r="AY648" s="253" t="s">
        <v>125</v>
      </c>
    </row>
    <row r="649" spans="1:51" s="14" customFormat="1" ht="12">
      <c r="A649" s="14"/>
      <c r="B649" s="243"/>
      <c r="C649" s="244"/>
      <c r="D649" s="234" t="s">
        <v>134</v>
      </c>
      <c r="E649" s="245" t="s">
        <v>1</v>
      </c>
      <c r="F649" s="246" t="s">
        <v>1408</v>
      </c>
      <c r="G649" s="244"/>
      <c r="H649" s="247">
        <v>0.118</v>
      </c>
      <c r="I649" s="248"/>
      <c r="J649" s="244"/>
      <c r="K649" s="244"/>
      <c r="L649" s="249"/>
      <c r="M649" s="250"/>
      <c r="N649" s="251"/>
      <c r="O649" s="251"/>
      <c r="P649" s="251"/>
      <c r="Q649" s="251"/>
      <c r="R649" s="251"/>
      <c r="S649" s="251"/>
      <c r="T649" s="252"/>
      <c r="U649" s="14"/>
      <c r="V649" s="14"/>
      <c r="W649" s="14"/>
      <c r="X649" s="14"/>
      <c r="Y649" s="14"/>
      <c r="Z649" s="14"/>
      <c r="AA649" s="14"/>
      <c r="AB649" s="14"/>
      <c r="AC649" s="14"/>
      <c r="AD649" s="14"/>
      <c r="AE649" s="14"/>
      <c r="AT649" s="253" t="s">
        <v>134</v>
      </c>
      <c r="AU649" s="253" t="s">
        <v>83</v>
      </c>
      <c r="AV649" s="14" t="s">
        <v>83</v>
      </c>
      <c r="AW649" s="14" t="s">
        <v>30</v>
      </c>
      <c r="AX649" s="14" t="s">
        <v>73</v>
      </c>
      <c r="AY649" s="253" t="s">
        <v>125</v>
      </c>
    </row>
    <row r="650" spans="1:51" s="15" customFormat="1" ht="12">
      <c r="A650" s="15"/>
      <c r="B650" s="254"/>
      <c r="C650" s="255"/>
      <c r="D650" s="234" t="s">
        <v>134</v>
      </c>
      <c r="E650" s="256" t="s">
        <v>1</v>
      </c>
      <c r="F650" s="257" t="s">
        <v>235</v>
      </c>
      <c r="G650" s="255"/>
      <c r="H650" s="258">
        <v>15.591</v>
      </c>
      <c r="I650" s="259"/>
      <c r="J650" s="255"/>
      <c r="K650" s="255"/>
      <c r="L650" s="260"/>
      <c r="M650" s="261"/>
      <c r="N650" s="262"/>
      <c r="O650" s="262"/>
      <c r="P650" s="262"/>
      <c r="Q650" s="262"/>
      <c r="R650" s="262"/>
      <c r="S650" s="262"/>
      <c r="T650" s="263"/>
      <c r="U650" s="15"/>
      <c r="V650" s="15"/>
      <c r="W650" s="15"/>
      <c r="X650" s="15"/>
      <c r="Y650" s="15"/>
      <c r="Z650" s="15"/>
      <c r="AA650" s="15"/>
      <c r="AB650" s="15"/>
      <c r="AC650" s="15"/>
      <c r="AD650" s="15"/>
      <c r="AE650" s="15"/>
      <c r="AT650" s="264" t="s">
        <v>134</v>
      </c>
      <c r="AU650" s="264" t="s">
        <v>83</v>
      </c>
      <c r="AV650" s="15" t="s">
        <v>132</v>
      </c>
      <c r="AW650" s="15" t="s">
        <v>30</v>
      </c>
      <c r="AX650" s="15" t="s">
        <v>81</v>
      </c>
      <c r="AY650" s="264" t="s">
        <v>125</v>
      </c>
    </row>
    <row r="651" spans="1:65" s="2" customFormat="1" ht="37.8" customHeight="1">
      <c r="A651" s="39"/>
      <c r="B651" s="40"/>
      <c r="C651" s="219" t="s">
        <v>1409</v>
      </c>
      <c r="D651" s="219" t="s">
        <v>127</v>
      </c>
      <c r="E651" s="220" t="s">
        <v>788</v>
      </c>
      <c r="F651" s="221" t="s">
        <v>789</v>
      </c>
      <c r="G651" s="222" t="s">
        <v>272</v>
      </c>
      <c r="H651" s="223">
        <v>188.252</v>
      </c>
      <c r="I651" s="224"/>
      <c r="J651" s="225">
        <f>ROUND(I651*H651,2)</f>
        <v>0</v>
      </c>
      <c r="K651" s="221" t="s">
        <v>131</v>
      </c>
      <c r="L651" s="45"/>
      <c r="M651" s="226" t="s">
        <v>1</v>
      </c>
      <c r="N651" s="227" t="s">
        <v>38</v>
      </c>
      <c r="O651" s="92"/>
      <c r="P651" s="228">
        <f>O651*H651</f>
        <v>0</v>
      </c>
      <c r="Q651" s="228">
        <v>0</v>
      </c>
      <c r="R651" s="228">
        <f>Q651*H651</f>
        <v>0</v>
      </c>
      <c r="S651" s="228">
        <v>0</v>
      </c>
      <c r="T651" s="229">
        <f>S651*H651</f>
        <v>0</v>
      </c>
      <c r="U651" s="39"/>
      <c r="V651" s="39"/>
      <c r="W651" s="39"/>
      <c r="X651" s="39"/>
      <c r="Y651" s="39"/>
      <c r="Z651" s="39"/>
      <c r="AA651" s="39"/>
      <c r="AB651" s="39"/>
      <c r="AC651" s="39"/>
      <c r="AD651" s="39"/>
      <c r="AE651" s="39"/>
      <c r="AR651" s="230" t="s">
        <v>132</v>
      </c>
      <c r="AT651" s="230" t="s">
        <v>127</v>
      </c>
      <c r="AU651" s="230" t="s">
        <v>83</v>
      </c>
      <c r="AY651" s="18" t="s">
        <v>125</v>
      </c>
      <c r="BE651" s="231">
        <f>IF(N651="základní",J651,0)</f>
        <v>0</v>
      </c>
      <c r="BF651" s="231">
        <f>IF(N651="snížená",J651,0)</f>
        <v>0</v>
      </c>
      <c r="BG651" s="231">
        <f>IF(N651="zákl. přenesená",J651,0)</f>
        <v>0</v>
      </c>
      <c r="BH651" s="231">
        <f>IF(N651="sníž. přenesená",J651,0)</f>
        <v>0</v>
      </c>
      <c r="BI651" s="231">
        <f>IF(N651="nulová",J651,0)</f>
        <v>0</v>
      </c>
      <c r="BJ651" s="18" t="s">
        <v>81</v>
      </c>
      <c r="BK651" s="231">
        <f>ROUND(I651*H651,2)</f>
        <v>0</v>
      </c>
      <c r="BL651" s="18" t="s">
        <v>132</v>
      </c>
      <c r="BM651" s="230" t="s">
        <v>1410</v>
      </c>
    </row>
    <row r="652" spans="1:51" s="14" customFormat="1" ht="12">
      <c r="A652" s="14"/>
      <c r="B652" s="243"/>
      <c r="C652" s="244"/>
      <c r="D652" s="234" t="s">
        <v>134</v>
      </c>
      <c r="E652" s="245" t="s">
        <v>1</v>
      </c>
      <c r="F652" s="246" t="s">
        <v>1399</v>
      </c>
      <c r="G652" s="244"/>
      <c r="H652" s="247">
        <v>7.374</v>
      </c>
      <c r="I652" s="248"/>
      <c r="J652" s="244"/>
      <c r="K652" s="244"/>
      <c r="L652" s="249"/>
      <c r="M652" s="250"/>
      <c r="N652" s="251"/>
      <c r="O652" s="251"/>
      <c r="P652" s="251"/>
      <c r="Q652" s="251"/>
      <c r="R652" s="251"/>
      <c r="S652" s="251"/>
      <c r="T652" s="252"/>
      <c r="U652" s="14"/>
      <c r="V652" s="14"/>
      <c r="W652" s="14"/>
      <c r="X652" s="14"/>
      <c r="Y652" s="14"/>
      <c r="Z652" s="14"/>
      <c r="AA652" s="14"/>
      <c r="AB652" s="14"/>
      <c r="AC652" s="14"/>
      <c r="AD652" s="14"/>
      <c r="AE652" s="14"/>
      <c r="AT652" s="253" t="s">
        <v>134</v>
      </c>
      <c r="AU652" s="253" t="s">
        <v>83</v>
      </c>
      <c r="AV652" s="14" t="s">
        <v>83</v>
      </c>
      <c r="AW652" s="14" t="s">
        <v>30</v>
      </c>
      <c r="AX652" s="14" t="s">
        <v>73</v>
      </c>
      <c r="AY652" s="253" t="s">
        <v>125</v>
      </c>
    </row>
    <row r="653" spans="1:51" s="14" customFormat="1" ht="12">
      <c r="A653" s="14"/>
      <c r="B653" s="243"/>
      <c r="C653" s="244"/>
      <c r="D653" s="234" t="s">
        <v>134</v>
      </c>
      <c r="E653" s="245" t="s">
        <v>1</v>
      </c>
      <c r="F653" s="246" t="s">
        <v>1407</v>
      </c>
      <c r="G653" s="244"/>
      <c r="H653" s="247">
        <v>15.473</v>
      </c>
      <c r="I653" s="248"/>
      <c r="J653" s="244"/>
      <c r="K653" s="244"/>
      <c r="L653" s="249"/>
      <c r="M653" s="250"/>
      <c r="N653" s="251"/>
      <c r="O653" s="251"/>
      <c r="P653" s="251"/>
      <c r="Q653" s="251"/>
      <c r="R653" s="251"/>
      <c r="S653" s="251"/>
      <c r="T653" s="252"/>
      <c r="U653" s="14"/>
      <c r="V653" s="14"/>
      <c r="W653" s="14"/>
      <c r="X653" s="14"/>
      <c r="Y653" s="14"/>
      <c r="Z653" s="14"/>
      <c r="AA653" s="14"/>
      <c r="AB653" s="14"/>
      <c r="AC653" s="14"/>
      <c r="AD653" s="14"/>
      <c r="AE653" s="14"/>
      <c r="AT653" s="253" t="s">
        <v>134</v>
      </c>
      <c r="AU653" s="253" t="s">
        <v>83</v>
      </c>
      <c r="AV653" s="14" t="s">
        <v>83</v>
      </c>
      <c r="AW653" s="14" t="s">
        <v>30</v>
      </c>
      <c r="AX653" s="14" t="s">
        <v>73</v>
      </c>
      <c r="AY653" s="253" t="s">
        <v>125</v>
      </c>
    </row>
    <row r="654" spans="1:51" s="14" customFormat="1" ht="12">
      <c r="A654" s="14"/>
      <c r="B654" s="243"/>
      <c r="C654" s="244"/>
      <c r="D654" s="234" t="s">
        <v>134</v>
      </c>
      <c r="E654" s="245" t="s">
        <v>1</v>
      </c>
      <c r="F654" s="246" t="s">
        <v>1408</v>
      </c>
      <c r="G654" s="244"/>
      <c r="H654" s="247">
        <v>0.118</v>
      </c>
      <c r="I654" s="248"/>
      <c r="J654" s="244"/>
      <c r="K654" s="244"/>
      <c r="L654" s="249"/>
      <c r="M654" s="250"/>
      <c r="N654" s="251"/>
      <c r="O654" s="251"/>
      <c r="P654" s="251"/>
      <c r="Q654" s="251"/>
      <c r="R654" s="251"/>
      <c r="S654" s="251"/>
      <c r="T654" s="252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3" t="s">
        <v>134</v>
      </c>
      <c r="AU654" s="253" t="s">
        <v>83</v>
      </c>
      <c r="AV654" s="14" t="s">
        <v>83</v>
      </c>
      <c r="AW654" s="14" t="s">
        <v>30</v>
      </c>
      <c r="AX654" s="14" t="s">
        <v>73</v>
      </c>
      <c r="AY654" s="253" t="s">
        <v>125</v>
      </c>
    </row>
    <row r="655" spans="1:51" s="14" customFormat="1" ht="12">
      <c r="A655" s="14"/>
      <c r="B655" s="243"/>
      <c r="C655" s="244"/>
      <c r="D655" s="234" t="s">
        <v>134</v>
      </c>
      <c r="E655" s="245" t="s">
        <v>1</v>
      </c>
      <c r="F655" s="246" t="s">
        <v>1400</v>
      </c>
      <c r="G655" s="244"/>
      <c r="H655" s="247">
        <v>131.654</v>
      </c>
      <c r="I655" s="248"/>
      <c r="J655" s="244"/>
      <c r="K655" s="244"/>
      <c r="L655" s="249"/>
      <c r="M655" s="250"/>
      <c r="N655" s="251"/>
      <c r="O655" s="251"/>
      <c r="P655" s="251"/>
      <c r="Q655" s="251"/>
      <c r="R655" s="251"/>
      <c r="S655" s="251"/>
      <c r="T655" s="252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3" t="s">
        <v>134</v>
      </c>
      <c r="AU655" s="253" t="s">
        <v>83</v>
      </c>
      <c r="AV655" s="14" t="s">
        <v>83</v>
      </c>
      <c r="AW655" s="14" t="s">
        <v>30</v>
      </c>
      <c r="AX655" s="14" t="s">
        <v>73</v>
      </c>
      <c r="AY655" s="253" t="s">
        <v>125</v>
      </c>
    </row>
    <row r="656" spans="1:51" s="14" customFormat="1" ht="12">
      <c r="A656" s="14"/>
      <c r="B656" s="243"/>
      <c r="C656" s="244"/>
      <c r="D656" s="234" t="s">
        <v>134</v>
      </c>
      <c r="E656" s="245" t="s">
        <v>1</v>
      </c>
      <c r="F656" s="246" t="s">
        <v>1401</v>
      </c>
      <c r="G656" s="244"/>
      <c r="H656" s="247">
        <v>26.79</v>
      </c>
      <c r="I656" s="248"/>
      <c r="J656" s="244"/>
      <c r="K656" s="244"/>
      <c r="L656" s="249"/>
      <c r="M656" s="250"/>
      <c r="N656" s="251"/>
      <c r="O656" s="251"/>
      <c r="P656" s="251"/>
      <c r="Q656" s="251"/>
      <c r="R656" s="251"/>
      <c r="S656" s="251"/>
      <c r="T656" s="252"/>
      <c r="U656" s="14"/>
      <c r="V656" s="14"/>
      <c r="W656" s="14"/>
      <c r="X656" s="14"/>
      <c r="Y656" s="14"/>
      <c r="Z656" s="14"/>
      <c r="AA656" s="14"/>
      <c r="AB656" s="14"/>
      <c r="AC656" s="14"/>
      <c r="AD656" s="14"/>
      <c r="AE656" s="14"/>
      <c r="AT656" s="253" t="s">
        <v>134</v>
      </c>
      <c r="AU656" s="253" t="s">
        <v>83</v>
      </c>
      <c r="AV656" s="14" t="s">
        <v>83</v>
      </c>
      <c r="AW656" s="14" t="s">
        <v>30</v>
      </c>
      <c r="AX656" s="14" t="s">
        <v>73</v>
      </c>
      <c r="AY656" s="253" t="s">
        <v>125</v>
      </c>
    </row>
    <row r="657" spans="1:51" s="14" customFormat="1" ht="12">
      <c r="A657" s="14"/>
      <c r="B657" s="243"/>
      <c r="C657" s="244"/>
      <c r="D657" s="234" t="s">
        <v>134</v>
      </c>
      <c r="E657" s="245" t="s">
        <v>1</v>
      </c>
      <c r="F657" s="246" t="s">
        <v>1402</v>
      </c>
      <c r="G657" s="244"/>
      <c r="H657" s="247">
        <v>6.843</v>
      </c>
      <c r="I657" s="248"/>
      <c r="J657" s="244"/>
      <c r="K657" s="244"/>
      <c r="L657" s="249"/>
      <c r="M657" s="250"/>
      <c r="N657" s="251"/>
      <c r="O657" s="251"/>
      <c r="P657" s="251"/>
      <c r="Q657" s="251"/>
      <c r="R657" s="251"/>
      <c r="S657" s="251"/>
      <c r="T657" s="252"/>
      <c r="U657" s="14"/>
      <c r="V657" s="14"/>
      <c r="W657" s="14"/>
      <c r="X657" s="14"/>
      <c r="Y657" s="14"/>
      <c r="Z657" s="14"/>
      <c r="AA657" s="14"/>
      <c r="AB657" s="14"/>
      <c r="AC657" s="14"/>
      <c r="AD657" s="14"/>
      <c r="AE657" s="14"/>
      <c r="AT657" s="253" t="s">
        <v>134</v>
      </c>
      <c r="AU657" s="253" t="s">
        <v>83</v>
      </c>
      <c r="AV657" s="14" t="s">
        <v>83</v>
      </c>
      <c r="AW657" s="14" t="s">
        <v>30</v>
      </c>
      <c r="AX657" s="14" t="s">
        <v>73</v>
      </c>
      <c r="AY657" s="253" t="s">
        <v>125</v>
      </c>
    </row>
    <row r="658" spans="1:51" s="15" customFormat="1" ht="12">
      <c r="A658" s="15"/>
      <c r="B658" s="254"/>
      <c r="C658" s="255"/>
      <c r="D658" s="234" t="s">
        <v>134</v>
      </c>
      <c r="E658" s="256" t="s">
        <v>1</v>
      </c>
      <c r="F658" s="257" t="s">
        <v>235</v>
      </c>
      <c r="G658" s="255"/>
      <c r="H658" s="258">
        <v>188.252</v>
      </c>
      <c r="I658" s="259"/>
      <c r="J658" s="255"/>
      <c r="K658" s="255"/>
      <c r="L658" s="260"/>
      <c r="M658" s="261"/>
      <c r="N658" s="262"/>
      <c r="O658" s="262"/>
      <c r="P658" s="262"/>
      <c r="Q658" s="262"/>
      <c r="R658" s="262"/>
      <c r="S658" s="262"/>
      <c r="T658" s="263"/>
      <c r="U658" s="15"/>
      <c r="V658" s="15"/>
      <c r="W658" s="15"/>
      <c r="X658" s="15"/>
      <c r="Y658" s="15"/>
      <c r="Z658" s="15"/>
      <c r="AA658" s="15"/>
      <c r="AB658" s="15"/>
      <c r="AC658" s="15"/>
      <c r="AD658" s="15"/>
      <c r="AE658" s="15"/>
      <c r="AT658" s="264" t="s">
        <v>134</v>
      </c>
      <c r="AU658" s="264" t="s">
        <v>83</v>
      </c>
      <c r="AV658" s="15" t="s">
        <v>132</v>
      </c>
      <c r="AW658" s="15" t="s">
        <v>30</v>
      </c>
      <c r="AX658" s="15" t="s">
        <v>81</v>
      </c>
      <c r="AY658" s="264" t="s">
        <v>125</v>
      </c>
    </row>
    <row r="659" spans="1:65" s="2" customFormat="1" ht="37.8" customHeight="1">
      <c r="A659" s="39"/>
      <c r="B659" s="40"/>
      <c r="C659" s="219" t="s">
        <v>1411</v>
      </c>
      <c r="D659" s="219" t="s">
        <v>127</v>
      </c>
      <c r="E659" s="220" t="s">
        <v>793</v>
      </c>
      <c r="F659" s="221" t="s">
        <v>794</v>
      </c>
      <c r="G659" s="222" t="s">
        <v>272</v>
      </c>
      <c r="H659" s="223">
        <v>5647.56</v>
      </c>
      <c r="I659" s="224"/>
      <c r="J659" s="225">
        <f>ROUND(I659*H659,2)</f>
        <v>0</v>
      </c>
      <c r="K659" s="221" t="s">
        <v>131</v>
      </c>
      <c r="L659" s="45"/>
      <c r="M659" s="226" t="s">
        <v>1</v>
      </c>
      <c r="N659" s="227" t="s">
        <v>38</v>
      </c>
      <c r="O659" s="92"/>
      <c r="P659" s="228">
        <f>O659*H659</f>
        <v>0</v>
      </c>
      <c r="Q659" s="228">
        <v>0</v>
      </c>
      <c r="R659" s="228">
        <f>Q659*H659</f>
        <v>0</v>
      </c>
      <c r="S659" s="228">
        <v>0</v>
      </c>
      <c r="T659" s="229">
        <f>S659*H659</f>
        <v>0</v>
      </c>
      <c r="U659" s="39"/>
      <c r="V659" s="39"/>
      <c r="W659" s="39"/>
      <c r="X659" s="39"/>
      <c r="Y659" s="39"/>
      <c r="Z659" s="39"/>
      <c r="AA659" s="39"/>
      <c r="AB659" s="39"/>
      <c r="AC659" s="39"/>
      <c r="AD659" s="39"/>
      <c r="AE659" s="39"/>
      <c r="AR659" s="230" t="s">
        <v>132</v>
      </c>
      <c r="AT659" s="230" t="s">
        <v>127</v>
      </c>
      <c r="AU659" s="230" t="s">
        <v>83</v>
      </c>
      <c r="AY659" s="18" t="s">
        <v>125</v>
      </c>
      <c r="BE659" s="231">
        <f>IF(N659="základní",J659,0)</f>
        <v>0</v>
      </c>
      <c r="BF659" s="231">
        <f>IF(N659="snížená",J659,0)</f>
        <v>0</v>
      </c>
      <c r="BG659" s="231">
        <f>IF(N659="zákl. přenesená",J659,0)</f>
        <v>0</v>
      </c>
      <c r="BH659" s="231">
        <f>IF(N659="sníž. přenesená",J659,0)</f>
        <v>0</v>
      </c>
      <c r="BI659" s="231">
        <f>IF(N659="nulová",J659,0)</f>
        <v>0</v>
      </c>
      <c r="BJ659" s="18" t="s">
        <v>81</v>
      </c>
      <c r="BK659" s="231">
        <f>ROUND(I659*H659,2)</f>
        <v>0</v>
      </c>
      <c r="BL659" s="18" t="s">
        <v>132</v>
      </c>
      <c r="BM659" s="230" t="s">
        <v>1412</v>
      </c>
    </row>
    <row r="660" spans="1:51" s="13" customFormat="1" ht="12">
      <c r="A660" s="13"/>
      <c r="B660" s="232"/>
      <c r="C660" s="233"/>
      <c r="D660" s="234" t="s">
        <v>134</v>
      </c>
      <c r="E660" s="235" t="s">
        <v>1</v>
      </c>
      <c r="F660" s="236" t="s">
        <v>796</v>
      </c>
      <c r="G660" s="233"/>
      <c r="H660" s="235" t="s">
        <v>1</v>
      </c>
      <c r="I660" s="237"/>
      <c r="J660" s="233"/>
      <c r="K660" s="233"/>
      <c r="L660" s="238"/>
      <c r="M660" s="239"/>
      <c r="N660" s="240"/>
      <c r="O660" s="240"/>
      <c r="P660" s="240"/>
      <c r="Q660" s="240"/>
      <c r="R660" s="240"/>
      <c r="S660" s="240"/>
      <c r="T660" s="241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T660" s="242" t="s">
        <v>134</v>
      </c>
      <c r="AU660" s="242" t="s">
        <v>83</v>
      </c>
      <c r="AV660" s="13" t="s">
        <v>81</v>
      </c>
      <c r="AW660" s="13" t="s">
        <v>30</v>
      </c>
      <c r="AX660" s="13" t="s">
        <v>73</v>
      </c>
      <c r="AY660" s="242" t="s">
        <v>125</v>
      </c>
    </row>
    <row r="661" spans="1:51" s="14" customFormat="1" ht="12">
      <c r="A661" s="14"/>
      <c r="B661" s="243"/>
      <c r="C661" s="244"/>
      <c r="D661" s="234" t="s">
        <v>134</v>
      </c>
      <c r="E661" s="245" t="s">
        <v>1</v>
      </c>
      <c r="F661" s="246" t="s">
        <v>1399</v>
      </c>
      <c r="G661" s="244"/>
      <c r="H661" s="247">
        <v>7.374</v>
      </c>
      <c r="I661" s="248"/>
      <c r="J661" s="244"/>
      <c r="K661" s="244"/>
      <c r="L661" s="249"/>
      <c r="M661" s="250"/>
      <c r="N661" s="251"/>
      <c r="O661" s="251"/>
      <c r="P661" s="251"/>
      <c r="Q661" s="251"/>
      <c r="R661" s="251"/>
      <c r="S661" s="251"/>
      <c r="T661" s="252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3" t="s">
        <v>134</v>
      </c>
      <c r="AU661" s="253" t="s">
        <v>83</v>
      </c>
      <c r="AV661" s="14" t="s">
        <v>83</v>
      </c>
      <c r="AW661" s="14" t="s">
        <v>30</v>
      </c>
      <c r="AX661" s="14" t="s">
        <v>73</v>
      </c>
      <c r="AY661" s="253" t="s">
        <v>125</v>
      </c>
    </row>
    <row r="662" spans="1:51" s="14" customFormat="1" ht="12">
      <c r="A662" s="14"/>
      <c r="B662" s="243"/>
      <c r="C662" s="244"/>
      <c r="D662" s="234" t="s">
        <v>134</v>
      </c>
      <c r="E662" s="245" t="s">
        <v>1</v>
      </c>
      <c r="F662" s="246" t="s">
        <v>1407</v>
      </c>
      <c r="G662" s="244"/>
      <c r="H662" s="247">
        <v>15.473</v>
      </c>
      <c r="I662" s="248"/>
      <c r="J662" s="244"/>
      <c r="K662" s="244"/>
      <c r="L662" s="249"/>
      <c r="M662" s="250"/>
      <c r="N662" s="251"/>
      <c r="O662" s="251"/>
      <c r="P662" s="251"/>
      <c r="Q662" s="251"/>
      <c r="R662" s="251"/>
      <c r="S662" s="251"/>
      <c r="T662" s="252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3" t="s">
        <v>134</v>
      </c>
      <c r="AU662" s="253" t="s">
        <v>83</v>
      </c>
      <c r="AV662" s="14" t="s">
        <v>83</v>
      </c>
      <c r="AW662" s="14" t="s">
        <v>30</v>
      </c>
      <c r="AX662" s="14" t="s">
        <v>73</v>
      </c>
      <c r="AY662" s="253" t="s">
        <v>125</v>
      </c>
    </row>
    <row r="663" spans="1:51" s="14" customFormat="1" ht="12">
      <c r="A663" s="14"/>
      <c r="B663" s="243"/>
      <c r="C663" s="244"/>
      <c r="D663" s="234" t="s">
        <v>134</v>
      </c>
      <c r="E663" s="245" t="s">
        <v>1</v>
      </c>
      <c r="F663" s="246" t="s">
        <v>1408</v>
      </c>
      <c r="G663" s="244"/>
      <c r="H663" s="247">
        <v>0.118</v>
      </c>
      <c r="I663" s="248"/>
      <c r="J663" s="244"/>
      <c r="K663" s="244"/>
      <c r="L663" s="249"/>
      <c r="M663" s="250"/>
      <c r="N663" s="251"/>
      <c r="O663" s="251"/>
      <c r="P663" s="251"/>
      <c r="Q663" s="251"/>
      <c r="R663" s="251"/>
      <c r="S663" s="251"/>
      <c r="T663" s="252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3" t="s">
        <v>134</v>
      </c>
      <c r="AU663" s="253" t="s">
        <v>83</v>
      </c>
      <c r="AV663" s="14" t="s">
        <v>83</v>
      </c>
      <c r="AW663" s="14" t="s">
        <v>30</v>
      </c>
      <c r="AX663" s="14" t="s">
        <v>73</v>
      </c>
      <c r="AY663" s="253" t="s">
        <v>125</v>
      </c>
    </row>
    <row r="664" spans="1:51" s="14" customFormat="1" ht="12">
      <c r="A664" s="14"/>
      <c r="B664" s="243"/>
      <c r="C664" s="244"/>
      <c r="D664" s="234" t="s">
        <v>134</v>
      </c>
      <c r="E664" s="245" t="s">
        <v>1</v>
      </c>
      <c r="F664" s="246" t="s">
        <v>1400</v>
      </c>
      <c r="G664" s="244"/>
      <c r="H664" s="247">
        <v>131.654</v>
      </c>
      <c r="I664" s="248"/>
      <c r="J664" s="244"/>
      <c r="K664" s="244"/>
      <c r="L664" s="249"/>
      <c r="M664" s="250"/>
      <c r="N664" s="251"/>
      <c r="O664" s="251"/>
      <c r="P664" s="251"/>
      <c r="Q664" s="251"/>
      <c r="R664" s="251"/>
      <c r="S664" s="251"/>
      <c r="T664" s="252"/>
      <c r="U664" s="14"/>
      <c r="V664" s="14"/>
      <c r="W664" s="14"/>
      <c r="X664" s="14"/>
      <c r="Y664" s="14"/>
      <c r="Z664" s="14"/>
      <c r="AA664" s="14"/>
      <c r="AB664" s="14"/>
      <c r="AC664" s="14"/>
      <c r="AD664" s="14"/>
      <c r="AE664" s="14"/>
      <c r="AT664" s="253" t="s">
        <v>134</v>
      </c>
      <c r="AU664" s="253" t="s">
        <v>83</v>
      </c>
      <c r="AV664" s="14" t="s">
        <v>83</v>
      </c>
      <c r="AW664" s="14" t="s">
        <v>30</v>
      </c>
      <c r="AX664" s="14" t="s">
        <v>73</v>
      </c>
      <c r="AY664" s="253" t="s">
        <v>125</v>
      </c>
    </row>
    <row r="665" spans="1:51" s="14" customFormat="1" ht="12">
      <c r="A665" s="14"/>
      <c r="B665" s="243"/>
      <c r="C665" s="244"/>
      <c r="D665" s="234" t="s">
        <v>134</v>
      </c>
      <c r="E665" s="245" t="s">
        <v>1</v>
      </c>
      <c r="F665" s="246" t="s">
        <v>1401</v>
      </c>
      <c r="G665" s="244"/>
      <c r="H665" s="247">
        <v>26.79</v>
      </c>
      <c r="I665" s="248"/>
      <c r="J665" s="244"/>
      <c r="K665" s="244"/>
      <c r="L665" s="249"/>
      <c r="M665" s="250"/>
      <c r="N665" s="251"/>
      <c r="O665" s="251"/>
      <c r="P665" s="251"/>
      <c r="Q665" s="251"/>
      <c r="R665" s="251"/>
      <c r="S665" s="251"/>
      <c r="T665" s="252"/>
      <c r="U665" s="14"/>
      <c r="V665" s="14"/>
      <c r="W665" s="14"/>
      <c r="X665" s="14"/>
      <c r="Y665" s="14"/>
      <c r="Z665" s="14"/>
      <c r="AA665" s="14"/>
      <c r="AB665" s="14"/>
      <c r="AC665" s="14"/>
      <c r="AD665" s="14"/>
      <c r="AE665" s="14"/>
      <c r="AT665" s="253" t="s">
        <v>134</v>
      </c>
      <c r="AU665" s="253" t="s">
        <v>83</v>
      </c>
      <c r="AV665" s="14" t="s">
        <v>83</v>
      </c>
      <c r="AW665" s="14" t="s">
        <v>30</v>
      </c>
      <c r="AX665" s="14" t="s">
        <v>73</v>
      </c>
      <c r="AY665" s="253" t="s">
        <v>125</v>
      </c>
    </row>
    <row r="666" spans="1:51" s="14" customFormat="1" ht="12">
      <c r="A666" s="14"/>
      <c r="B666" s="243"/>
      <c r="C666" s="244"/>
      <c r="D666" s="234" t="s">
        <v>134</v>
      </c>
      <c r="E666" s="245" t="s">
        <v>1</v>
      </c>
      <c r="F666" s="246" t="s">
        <v>1402</v>
      </c>
      <c r="G666" s="244"/>
      <c r="H666" s="247">
        <v>6.843</v>
      </c>
      <c r="I666" s="248"/>
      <c r="J666" s="244"/>
      <c r="K666" s="244"/>
      <c r="L666" s="249"/>
      <c r="M666" s="250"/>
      <c r="N666" s="251"/>
      <c r="O666" s="251"/>
      <c r="P666" s="251"/>
      <c r="Q666" s="251"/>
      <c r="R666" s="251"/>
      <c r="S666" s="251"/>
      <c r="T666" s="252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3" t="s">
        <v>134</v>
      </c>
      <c r="AU666" s="253" t="s">
        <v>83</v>
      </c>
      <c r="AV666" s="14" t="s">
        <v>83</v>
      </c>
      <c r="AW666" s="14" t="s">
        <v>30</v>
      </c>
      <c r="AX666" s="14" t="s">
        <v>73</v>
      </c>
      <c r="AY666" s="253" t="s">
        <v>125</v>
      </c>
    </row>
    <row r="667" spans="1:51" s="15" customFormat="1" ht="12">
      <c r="A667" s="15"/>
      <c r="B667" s="254"/>
      <c r="C667" s="255"/>
      <c r="D667" s="234" t="s">
        <v>134</v>
      </c>
      <c r="E667" s="256" t="s">
        <v>1</v>
      </c>
      <c r="F667" s="257" t="s">
        <v>235</v>
      </c>
      <c r="G667" s="255"/>
      <c r="H667" s="258">
        <v>188.252</v>
      </c>
      <c r="I667" s="259"/>
      <c r="J667" s="255"/>
      <c r="K667" s="255"/>
      <c r="L667" s="260"/>
      <c r="M667" s="261"/>
      <c r="N667" s="262"/>
      <c r="O667" s="262"/>
      <c r="P667" s="262"/>
      <c r="Q667" s="262"/>
      <c r="R667" s="262"/>
      <c r="S667" s="262"/>
      <c r="T667" s="263"/>
      <c r="U667" s="15"/>
      <c r="V667" s="15"/>
      <c r="W667" s="15"/>
      <c r="X667" s="15"/>
      <c r="Y667" s="15"/>
      <c r="Z667" s="15"/>
      <c r="AA667" s="15"/>
      <c r="AB667" s="15"/>
      <c r="AC667" s="15"/>
      <c r="AD667" s="15"/>
      <c r="AE667" s="15"/>
      <c r="AT667" s="264" t="s">
        <v>134</v>
      </c>
      <c r="AU667" s="264" t="s">
        <v>83</v>
      </c>
      <c r="AV667" s="15" t="s">
        <v>132</v>
      </c>
      <c r="AW667" s="15" t="s">
        <v>30</v>
      </c>
      <c r="AX667" s="15" t="s">
        <v>81</v>
      </c>
      <c r="AY667" s="264" t="s">
        <v>125</v>
      </c>
    </row>
    <row r="668" spans="1:51" s="14" customFormat="1" ht="12">
      <c r="A668" s="14"/>
      <c r="B668" s="243"/>
      <c r="C668" s="244"/>
      <c r="D668" s="234" t="s">
        <v>134</v>
      </c>
      <c r="E668" s="244"/>
      <c r="F668" s="246" t="s">
        <v>1413</v>
      </c>
      <c r="G668" s="244"/>
      <c r="H668" s="247">
        <v>5647.56</v>
      </c>
      <c r="I668" s="248"/>
      <c r="J668" s="244"/>
      <c r="K668" s="244"/>
      <c r="L668" s="249"/>
      <c r="M668" s="250"/>
      <c r="N668" s="251"/>
      <c r="O668" s="251"/>
      <c r="P668" s="251"/>
      <c r="Q668" s="251"/>
      <c r="R668" s="251"/>
      <c r="S668" s="251"/>
      <c r="T668" s="252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3" t="s">
        <v>134</v>
      </c>
      <c r="AU668" s="253" t="s">
        <v>83</v>
      </c>
      <c r="AV668" s="14" t="s">
        <v>83</v>
      </c>
      <c r="AW668" s="14" t="s">
        <v>4</v>
      </c>
      <c r="AX668" s="14" t="s">
        <v>81</v>
      </c>
      <c r="AY668" s="253" t="s">
        <v>125</v>
      </c>
    </row>
    <row r="669" spans="1:65" s="2" customFormat="1" ht="49.05" customHeight="1">
      <c r="A669" s="39"/>
      <c r="B669" s="40"/>
      <c r="C669" s="219" t="s">
        <v>1414</v>
      </c>
      <c r="D669" s="219" t="s">
        <v>127</v>
      </c>
      <c r="E669" s="220" t="s">
        <v>1415</v>
      </c>
      <c r="F669" s="221" t="s">
        <v>1416</v>
      </c>
      <c r="G669" s="222" t="s">
        <v>272</v>
      </c>
      <c r="H669" s="223">
        <v>188.252</v>
      </c>
      <c r="I669" s="224"/>
      <c r="J669" s="225">
        <f>ROUND(I669*H669,2)</f>
        <v>0</v>
      </c>
      <c r="K669" s="221" t="s">
        <v>131</v>
      </c>
      <c r="L669" s="45"/>
      <c r="M669" s="226" t="s">
        <v>1</v>
      </c>
      <c r="N669" s="227" t="s">
        <v>38</v>
      </c>
      <c r="O669" s="92"/>
      <c r="P669" s="228">
        <f>O669*H669</f>
        <v>0</v>
      </c>
      <c r="Q669" s="228">
        <v>0</v>
      </c>
      <c r="R669" s="228">
        <f>Q669*H669</f>
        <v>0</v>
      </c>
      <c r="S669" s="228">
        <v>0</v>
      </c>
      <c r="T669" s="229">
        <f>S669*H669</f>
        <v>0</v>
      </c>
      <c r="U669" s="39"/>
      <c r="V669" s="39"/>
      <c r="W669" s="39"/>
      <c r="X669" s="39"/>
      <c r="Y669" s="39"/>
      <c r="Z669" s="39"/>
      <c r="AA669" s="39"/>
      <c r="AB669" s="39"/>
      <c r="AC669" s="39"/>
      <c r="AD669" s="39"/>
      <c r="AE669" s="39"/>
      <c r="AR669" s="230" t="s">
        <v>132</v>
      </c>
      <c r="AT669" s="230" t="s">
        <v>127</v>
      </c>
      <c r="AU669" s="230" t="s">
        <v>83</v>
      </c>
      <c r="AY669" s="18" t="s">
        <v>125</v>
      </c>
      <c r="BE669" s="231">
        <f>IF(N669="základní",J669,0)</f>
        <v>0</v>
      </c>
      <c r="BF669" s="231">
        <f>IF(N669="snížená",J669,0)</f>
        <v>0</v>
      </c>
      <c r="BG669" s="231">
        <f>IF(N669="zákl. přenesená",J669,0)</f>
        <v>0</v>
      </c>
      <c r="BH669" s="231">
        <f>IF(N669="sníž. přenesená",J669,0)</f>
        <v>0</v>
      </c>
      <c r="BI669" s="231">
        <f>IF(N669="nulová",J669,0)</f>
        <v>0</v>
      </c>
      <c r="BJ669" s="18" t="s">
        <v>81</v>
      </c>
      <c r="BK669" s="231">
        <f>ROUND(I669*H669,2)</f>
        <v>0</v>
      </c>
      <c r="BL669" s="18" t="s">
        <v>132</v>
      </c>
      <c r="BM669" s="230" t="s">
        <v>1417</v>
      </c>
    </row>
    <row r="670" spans="1:51" s="14" customFormat="1" ht="12">
      <c r="A670" s="14"/>
      <c r="B670" s="243"/>
      <c r="C670" s="244"/>
      <c r="D670" s="234" t="s">
        <v>134</v>
      </c>
      <c r="E670" s="245" t="s">
        <v>1</v>
      </c>
      <c r="F670" s="246" t="s">
        <v>1399</v>
      </c>
      <c r="G670" s="244"/>
      <c r="H670" s="247">
        <v>7.374</v>
      </c>
      <c r="I670" s="248"/>
      <c r="J670" s="244"/>
      <c r="K670" s="244"/>
      <c r="L670" s="249"/>
      <c r="M670" s="250"/>
      <c r="N670" s="251"/>
      <c r="O670" s="251"/>
      <c r="P670" s="251"/>
      <c r="Q670" s="251"/>
      <c r="R670" s="251"/>
      <c r="S670" s="251"/>
      <c r="T670" s="252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3" t="s">
        <v>134</v>
      </c>
      <c r="AU670" s="253" t="s">
        <v>83</v>
      </c>
      <c r="AV670" s="14" t="s">
        <v>83</v>
      </c>
      <c r="AW670" s="14" t="s">
        <v>30</v>
      </c>
      <c r="AX670" s="14" t="s">
        <v>73</v>
      </c>
      <c r="AY670" s="253" t="s">
        <v>125</v>
      </c>
    </row>
    <row r="671" spans="1:51" s="14" customFormat="1" ht="12">
      <c r="A671" s="14"/>
      <c r="B671" s="243"/>
      <c r="C671" s="244"/>
      <c r="D671" s="234" t="s">
        <v>134</v>
      </c>
      <c r="E671" s="245" t="s">
        <v>1</v>
      </c>
      <c r="F671" s="246" t="s">
        <v>1407</v>
      </c>
      <c r="G671" s="244"/>
      <c r="H671" s="247">
        <v>15.473</v>
      </c>
      <c r="I671" s="248"/>
      <c r="J671" s="244"/>
      <c r="K671" s="244"/>
      <c r="L671" s="249"/>
      <c r="M671" s="250"/>
      <c r="N671" s="251"/>
      <c r="O671" s="251"/>
      <c r="P671" s="251"/>
      <c r="Q671" s="251"/>
      <c r="R671" s="251"/>
      <c r="S671" s="251"/>
      <c r="T671" s="252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3" t="s">
        <v>134</v>
      </c>
      <c r="AU671" s="253" t="s">
        <v>83</v>
      </c>
      <c r="AV671" s="14" t="s">
        <v>83</v>
      </c>
      <c r="AW671" s="14" t="s">
        <v>30</v>
      </c>
      <c r="AX671" s="14" t="s">
        <v>73</v>
      </c>
      <c r="AY671" s="253" t="s">
        <v>125</v>
      </c>
    </row>
    <row r="672" spans="1:51" s="14" customFormat="1" ht="12">
      <c r="A672" s="14"/>
      <c r="B672" s="243"/>
      <c r="C672" s="244"/>
      <c r="D672" s="234" t="s">
        <v>134</v>
      </c>
      <c r="E672" s="245" t="s">
        <v>1</v>
      </c>
      <c r="F672" s="246" t="s">
        <v>1408</v>
      </c>
      <c r="G672" s="244"/>
      <c r="H672" s="247">
        <v>0.118</v>
      </c>
      <c r="I672" s="248"/>
      <c r="J672" s="244"/>
      <c r="K672" s="244"/>
      <c r="L672" s="249"/>
      <c r="M672" s="250"/>
      <c r="N672" s="251"/>
      <c r="O672" s="251"/>
      <c r="P672" s="251"/>
      <c r="Q672" s="251"/>
      <c r="R672" s="251"/>
      <c r="S672" s="251"/>
      <c r="T672" s="252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3" t="s">
        <v>134</v>
      </c>
      <c r="AU672" s="253" t="s">
        <v>83</v>
      </c>
      <c r="AV672" s="14" t="s">
        <v>83</v>
      </c>
      <c r="AW672" s="14" t="s">
        <v>30</v>
      </c>
      <c r="AX672" s="14" t="s">
        <v>73</v>
      </c>
      <c r="AY672" s="253" t="s">
        <v>125</v>
      </c>
    </row>
    <row r="673" spans="1:51" s="14" customFormat="1" ht="12">
      <c r="A673" s="14"/>
      <c r="B673" s="243"/>
      <c r="C673" s="244"/>
      <c r="D673" s="234" t="s">
        <v>134</v>
      </c>
      <c r="E673" s="245" t="s">
        <v>1</v>
      </c>
      <c r="F673" s="246" t="s">
        <v>1400</v>
      </c>
      <c r="G673" s="244"/>
      <c r="H673" s="247">
        <v>131.654</v>
      </c>
      <c r="I673" s="248"/>
      <c r="J673" s="244"/>
      <c r="K673" s="244"/>
      <c r="L673" s="249"/>
      <c r="M673" s="250"/>
      <c r="N673" s="251"/>
      <c r="O673" s="251"/>
      <c r="P673" s="251"/>
      <c r="Q673" s="251"/>
      <c r="R673" s="251"/>
      <c r="S673" s="251"/>
      <c r="T673" s="252"/>
      <c r="U673" s="14"/>
      <c r="V673" s="14"/>
      <c r="W673" s="14"/>
      <c r="X673" s="14"/>
      <c r="Y673" s="14"/>
      <c r="Z673" s="14"/>
      <c r="AA673" s="14"/>
      <c r="AB673" s="14"/>
      <c r="AC673" s="14"/>
      <c r="AD673" s="14"/>
      <c r="AE673" s="14"/>
      <c r="AT673" s="253" t="s">
        <v>134</v>
      </c>
      <c r="AU673" s="253" t="s">
        <v>83</v>
      </c>
      <c r="AV673" s="14" t="s">
        <v>83</v>
      </c>
      <c r="AW673" s="14" t="s">
        <v>30</v>
      </c>
      <c r="AX673" s="14" t="s">
        <v>73</v>
      </c>
      <c r="AY673" s="253" t="s">
        <v>125</v>
      </c>
    </row>
    <row r="674" spans="1:51" s="14" customFormat="1" ht="12">
      <c r="A674" s="14"/>
      <c r="B674" s="243"/>
      <c r="C674" s="244"/>
      <c r="D674" s="234" t="s">
        <v>134</v>
      </c>
      <c r="E674" s="245" t="s">
        <v>1</v>
      </c>
      <c r="F674" s="246" t="s">
        <v>1401</v>
      </c>
      <c r="G674" s="244"/>
      <c r="H674" s="247">
        <v>26.79</v>
      </c>
      <c r="I674" s="248"/>
      <c r="J674" s="244"/>
      <c r="K674" s="244"/>
      <c r="L674" s="249"/>
      <c r="M674" s="250"/>
      <c r="N674" s="251"/>
      <c r="O674" s="251"/>
      <c r="P674" s="251"/>
      <c r="Q674" s="251"/>
      <c r="R674" s="251"/>
      <c r="S674" s="251"/>
      <c r="T674" s="252"/>
      <c r="U674" s="14"/>
      <c r="V674" s="14"/>
      <c r="W674" s="14"/>
      <c r="X674" s="14"/>
      <c r="Y674" s="14"/>
      <c r="Z674" s="14"/>
      <c r="AA674" s="14"/>
      <c r="AB674" s="14"/>
      <c r="AC674" s="14"/>
      <c r="AD674" s="14"/>
      <c r="AE674" s="14"/>
      <c r="AT674" s="253" t="s">
        <v>134</v>
      </c>
      <c r="AU674" s="253" t="s">
        <v>83</v>
      </c>
      <c r="AV674" s="14" t="s">
        <v>83</v>
      </c>
      <c r="AW674" s="14" t="s">
        <v>30</v>
      </c>
      <c r="AX674" s="14" t="s">
        <v>73</v>
      </c>
      <c r="AY674" s="253" t="s">
        <v>125</v>
      </c>
    </row>
    <row r="675" spans="1:51" s="14" customFormat="1" ht="12">
      <c r="A675" s="14"/>
      <c r="B675" s="243"/>
      <c r="C675" s="244"/>
      <c r="D675" s="234" t="s">
        <v>134</v>
      </c>
      <c r="E675" s="245" t="s">
        <v>1</v>
      </c>
      <c r="F675" s="246" t="s">
        <v>1402</v>
      </c>
      <c r="G675" s="244"/>
      <c r="H675" s="247">
        <v>6.843</v>
      </c>
      <c r="I675" s="248"/>
      <c r="J675" s="244"/>
      <c r="K675" s="244"/>
      <c r="L675" s="249"/>
      <c r="M675" s="250"/>
      <c r="N675" s="251"/>
      <c r="O675" s="251"/>
      <c r="P675" s="251"/>
      <c r="Q675" s="251"/>
      <c r="R675" s="251"/>
      <c r="S675" s="251"/>
      <c r="T675" s="252"/>
      <c r="U675" s="14"/>
      <c r="V675" s="14"/>
      <c r="W675" s="14"/>
      <c r="X675" s="14"/>
      <c r="Y675" s="14"/>
      <c r="Z675" s="14"/>
      <c r="AA675" s="14"/>
      <c r="AB675" s="14"/>
      <c r="AC675" s="14"/>
      <c r="AD675" s="14"/>
      <c r="AE675" s="14"/>
      <c r="AT675" s="253" t="s">
        <v>134</v>
      </c>
      <c r="AU675" s="253" t="s">
        <v>83</v>
      </c>
      <c r="AV675" s="14" t="s">
        <v>83</v>
      </c>
      <c r="AW675" s="14" t="s">
        <v>30</v>
      </c>
      <c r="AX675" s="14" t="s">
        <v>73</v>
      </c>
      <c r="AY675" s="253" t="s">
        <v>125</v>
      </c>
    </row>
    <row r="676" spans="1:51" s="15" customFormat="1" ht="12">
      <c r="A676" s="15"/>
      <c r="B676" s="254"/>
      <c r="C676" s="255"/>
      <c r="D676" s="234" t="s">
        <v>134</v>
      </c>
      <c r="E676" s="256" t="s">
        <v>1</v>
      </c>
      <c r="F676" s="257" t="s">
        <v>235</v>
      </c>
      <c r="G676" s="255"/>
      <c r="H676" s="258">
        <v>188.252</v>
      </c>
      <c r="I676" s="259"/>
      <c r="J676" s="255"/>
      <c r="K676" s="255"/>
      <c r="L676" s="260"/>
      <c r="M676" s="261"/>
      <c r="N676" s="262"/>
      <c r="O676" s="262"/>
      <c r="P676" s="262"/>
      <c r="Q676" s="262"/>
      <c r="R676" s="262"/>
      <c r="S676" s="262"/>
      <c r="T676" s="263"/>
      <c r="U676" s="15"/>
      <c r="V676" s="15"/>
      <c r="W676" s="15"/>
      <c r="X676" s="15"/>
      <c r="Y676" s="15"/>
      <c r="Z676" s="15"/>
      <c r="AA676" s="15"/>
      <c r="AB676" s="15"/>
      <c r="AC676" s="15"/>
      <c r="AD676" s="15"/>
      <c r="AE676" s="15"/>
      <c r="AT676" s="264" t="s">
        <v>134</v>
      </c>
      <c r="AU676" s="264" t="s">
        <v>83</v>
      </c>
      <c r="AV676" s="15" t="s">
        <v>132</v>
      </c>
      <c r="AW676" s="15" t="s">
        <v>30</v>
      </c>
      <c r="AX676" s="15" t="s">
        <v>81</v>
      </c>
      <c r="AY676" s="264" t="s">
        <v>125</v>
      </c>
    </row>
    <row r="677" spans="1:65" s="2" customFormat="1" ht="49.05" customHeight="1">
      <c r="A677" s="39"/>
      <c r="B677" s="40"/>
      <c r="C677" s="219" t="s">
        <v>1418</v>
      </c>
      <c r="D677" s="219" t="s">
        <v>127</v>
      </c>
      <c r="E677" s="220" t="s">
        <v>1419</v>
      </c>
      <c r="F677" s="221" t="s">
        <v>1420</v>
      </c>
      <c r="G677" s="222" t="s">
        <v>272</v>
      </c>
      <c r="H677" s="223">
        <v>188.252</v>
      </c>
      <c r="I677" s="224"/>
      <c r="J677" s="225">
        <f>ROUND(I677*H677,2)</f>
        <v>0</v>
      </c>
      <c r="K677" s="221" t="s">
        <v>131</v>
      </c>
      <c r="L677" s="45"/>
      <c r="M677" s="226" t="s">
        <v>1</v>
      </c>
      <c r="N677" s="227" t="s">
        <v>38</v>
      </c>
      <c r="O677" s="92"/>
      <c r="P677" s="228">
        <f>O677*H677</f>
        <v>0</v>
      </c>
      <c r="Q677" s="228">
        <v>0</v>
      </c>
      <c r="R677" s="228">
        <f>Q677*H677</f>
        <v>0</v>
      </c>
      <c r="S677" s="228">
        <v>0</v>
      </c>
      <c r="T677" s="229">
        <f>S677*H677</f>
        <v>0</v>
      </c>
      <c r="U677" s="39"/>
      <c r="V677" s="39"/>
      <c r="W677" s="39"/>
      <c r="X677" s="39"/>
      <c r="Y677" s="39"/>
      <c r="Z677" s="39"/>
      <c r="AA677" s="39"/>
      <c r="AB677" s="39"/>
      <c r="AC677" s="39"/>
      <c r="AD677" s="39"/>
      <c r="AE677" s="39"/>
      <c r="AR677" s="230" t="s">
        <v>132</v>
      </c>
      <c r="AT677" s="230" t="s">
        <v>127</v>
      </c>
      <c r="AU677" s="230" t="s">
        <v>83</v>
      </c>
      <c r="AY677" s="18" t="s">
        <v>125</v>
      </c>
      <c r="BE677" s="231">
        <f>IF(N677="základní",J677,0)</f>
        <v>0</v>
      </c>
      <c r="BF677" s="231">
        <f>IF(N677="snížená",J677,0)</f>
        <v>0</v>
      </c>
      <c r="BG677" s="231">
        <f>IF(N677="zákl. přenesená",J677,0)</f>
        <v>0</v>
      </c>
      <c r="BH677" s="231">
        <f>IF(N677="sníž. přenesená",J677,0)</f>
        <v>0</v>
      </c>
      <c r="BI677" s="231">
        <f>IF(N677="nulová",J677,0)</f>
        <v>0</v>
      </c>
      <c r="BJ677" s="18" t="s">
        <v>81</v>
      </c>
      <c r="BK677" s="231">
        <f>ROUND(I677*H677,2)</f>
        <v>0</v>
      </c>
      <c r="BL677" s="18" t="s">
        <v>132</v>
      </c>
      <c r="BM677" s="230" t="s">
        <v>1421</v>
      </c>
    </row>
    <row r="678" spans="1:51" s="14" customFormat="1" ht="12">
      <c r="A678" s="14"/>
      <c r="B678" s="243"/>
      <c r="C678" s="244"/>
      <c r="D678" s="234" t="s">
        <v>134</v>
      </c>
      <c r="E678" s="245" t="s">
        <v>1</v>
      </c>
      <c r="F678" s="246" t="s">
        <v>1399</v>
      </c>
      <c r="G678" s="244"/>
      <c r="H678" s="247">
        <v>7.374</v>
      </c>
      <c r="I678" s="248"/>
      <c r="J678" s="244"/>
      <c r="K678" s="244"/>
      <c r="L678" s="249"/>
      <c r="M678" s="250"/>
      <c r="N678" s="251"/>
      <c r="O678" s="251"/>
      <c r="P678" s="251"/>
      <c r="Q678" s="251"/>
      <c r="R678" s="251"/>
      <c r="S678" s="251"/>
      <c r="T678" s="252"/>
      <c r="U678" s="14"/>
      <c r="V678" s="14"/>
      <c r="W678" s="14"/>
      <c r="X678" s="14"/>
      <c r="Y678" s="14"/>
      <c r="Z678" s="14"/>
      <c r="AA678" s="14"/>
      <c r="AB678" s="14"/>
      <c r="AC678" s="14"/>
      <c r="AD678" s="14"/>
      <c r="AE678" s="14"/>
      <c r="AT678" s="253" t="s">
        <v>134</v>
      </c>
      <c r="AU678" s="253" t="s">
        <v>83</v>
      </c>
      <c r="AV678" s="14" t="s">
        <v>83</v>
      </c>
      <c r="AW678" s="14" t="s">
        <v>30</v>
      </c>
      <c r="AX678" s="14" t="s">
        <v>73</v>
      </c>
      <c r="AY678" s="253" t="s">
        <v>125</v>
      </c>
    </row>
    <row r="679" spans="1:51" s="14" customFormat="1" ht="12">
      <c r="A679" s="14"/>
      <c r="B679" s="243"/>
      <c r="C679" s="244"/>
      <c r="D679" s="234" t="s">
        <v>134</v>
      </c>
      <c r="E679" s="245" t="s">
        <v>1</v>
      </c>
      <c r="F679" s="246" t="s">
        <v>1407</v>
      </c>
      <c r="G679" s="244"/>
      <c r="H679" s="247">
        <v>15.473</v>
      </c>
      <c r="I679" s="248"/>
      <c r="J679" s="244"/>
      <c r="K679" s="244"/>
      <c r="L679" s="249"/>
      <c r="M679" s="250"/>
      <c r="N679" s="251"/>
      <c r="O679" s="251"/>
      <c r="P679" s="251"/>
      <c r="Q679" s="251"/>
      <c r="R679" s="251"/>
      <c r="S679" s="251"/>
      <c r="T679" s="252"/>
      <c r="U679" s="14"/>
      <c r="V679" s="14"/>
      <c r="W679" s="14"/>
      <c r="X679" s="14"/>
      <c r="Y679" s="14"/>
      <c r="Z679" s="14"/>
      <c r="AA679" s="14"/>
      <c r="AB679" s="14"/>
      <c r="AC679" s="14"/>
      <c r="AD679" s="14"/>
      <c r="AE679" s="14"/>
      <c r="AT679" s="253" t="s">
        <v>134</v>
      </c>
      <c r="AU679" s="253" t="s">
        <v>83</v>
      </c>
      <c r="AV679" s="14" t="s">
        <v>83</v>
      </c>
      <c r="AW679" s="14" t="s">
        <v>30</v>
      </c>
      <c r="AX679" s="14" t="s">
        <v>73</v>
      </c>
      <c r="AY679" s="253" t="s">
        <v>125</v>
      </c>
    </row>
    <row r="680" spans="1:51" s="14" customFormat="1" ht="12">
      <c r="A680" s="14"/>
      <c r="B680" s="243"/>
      <c r="C680" s="244"/>
      <c r="D680" s="234" t="s">
        <v>134</v>
      </c>
      <c r="E680" s="245" t="s">
        <v>1</v>
      </c>
      <c r="F680" s="246" t="s">
        <v>1408</v>
      </c>
      <c r="G680" s="244"/>
      <c r="H680" s="247">
        <v>0.118</v>
      </c>
      <c r="I680" s="248"/>
      <c r="J680" s="244"/>
      <c r="K680" s="244"/>
      <c r="L680" s="249"/>
      <c r="M680" s="250"/>
      <c r="N680" s="251"/>
      <c r="O680" s="251"/>
      <c r="P680" s="251"/>
      <c r="Q680" s="251"/>
      <c r="R680" s="251"/>
      <c r="S680" s="251"/>
      <c r="T680" s="252"/>
      <c r="U680" s="14"/>
      <c r="V680" s="14"/>
      <c r="W680" s="14"/>
      <c r="X680" s="14"/>
      <c r="Y680" s="14"/>
      <c r="Z680" s="14"/>
      <c r="AA680" s="14"/>
      <c r="AB680" s="14"/>
      <c r="AC680" s="14"/>
      <c r="AD680" s="14"/>
      <c r="AE680" s="14"/>
      <c r="AT680" s="253" t="s">
        <v>134</v>
      </c>
      <c r="AU680" s="253" t="s">
        <v>83</v>
      </c>
      <c r="AV680" s="14" t="s">
        <v>83</v>
      </c>
      <c r="AW680" s="14" t="s">
        <v>30</v>
      </c>
      <c r="AX680" s="14" t="s">
        <v>73</v>
      </c>
      <c r="AY680" s="253" t="s">
        <v>125</v>
      </c>
    </row>
    <row r="681" spans="1:51" s="14" customFormat="1" ht="12">
      <c r="A681" s="14"/>
      <c r="B681" s="243"/>
      <c r="C681" s="244"/>
      <c r="D681" s="234" t="s">
        <v>134</v>
      </c>
      <c r="E681" s="245" t="s">
        <v>1</v>
      </c>
      <c r="F681" s="246" t="s">
        <v>1400</v>
      </c>
      <c r="G681" s="244"/>
      <c r="H681" s="247">
        <v>131.654</v>
      </c>
      <c r="I681" s="248"/>
      <c r="J681" s="244"/>
      <c r="K681" s="244"/>
      <c r="L681" s="249"/>
      <c r="M681" s="250"/>
      <c r="N681" s="251"/>
      <c r="O681" s="251"/>
      <c r="P681" s="251"/>
      <c r="Q681" s="251"/>
      <c r="R681" s="251"/>
      <c r="S681" s="251"/>
      <c r="T681" s="252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3" t="s">
        <v>134</v>
      </c>
      <c r="AU681" s="253" t="s">
        <v>83</v>
      </c>
      <c r="AV681" s="14" t="s">
        <v>83</v>
      </c>
      <c r="AW681" s="14" t="s">
        <v>30</v>
      </c>
      <c r="AX681" s="14" t="s">
        <v>73</v>
      </c>
      <c r="AY681" s="253" t="s">
        <v>125</v>
      </c>
    </row>
    <row r="682" spans="1:51" s="14" customFormat="1" ht="12">
      <c r="A682" s="14"/>
      <c r="B682" s="243"/>
      <c r="C682" s="244"/>
      <c r="D682" s="234" t="s">
        <v>134</v>
      </c>
      <c r="E682" s="245" t="s">
        <v>1</v>
      </c>
      <c r="F682" s="246" t="s">
        <v>1401</v>
      </c>
      <c r="G682" s="244"/>
      <c r="H682" s="247">
        <v>26.79</v>
      </c>
      <c r="I682" s="248"/>
      <c r="J682" s="244"/>
      <c r="K682" s="244"/>
      <c r="L682" s="249"/>
      <c r="M682" s="250"/>
      <c r="N682" s="251"/>
      <c r="O682" s="251"/>
      <c r="P682" s="251"/>
      <c r="Q682" s="251"/>
      <c r="R682" s="251"/>
      <c r="S682" s="251"/>
      <c r="T682" s="252"/>
      <c r="U682" s="14"/>
      <c r="V682" s="14"/>
      <c r="W682" s="14"/>
      <c r="X682" s="14"/>
      <c r="Y682" s="14"/>
      <c r="Z682" s="14"/>
      <c r="AA682" s="14"/>
      <c r="AB682" s="14"/>
      <c r="AC682" s="14"/>
      <c r="AD682" s="14"/>
      <c r="AE682" s="14"/>
      <c r="AT682" s="253" t="s">
        <v>134</v>
      </c>
      <c r="AU682" s="253" t="s">
        <v>83</v>
      </c>
      <c r="AV682" s="14" t="s">
        <v>83</v>
      </c>
      <c r="AW682" s="14" t="s">
        <v>30</v>
      </c>
      <c r="AX682" s="14" t="s">
        <v>73</v>
      </c>
      <c r="AY682" s="253" t="s">
        <v>125</v>
      </c>
    </row>
    <row r="683" spans="1:51" s="14" customFormat="1" ht="12">
      <c r="A683" s="14"/>
      <c r="B683" s="243"/>
      <c r="C683" s="244"/>
      <c r="D683" s="234" t="s">
        <v>134</v>
      </c>
      <c r="E683" s="245" t="s">
        <v>1</v>
      </c>
      <c r="F683" s="246" t="s">
        <v>1402</v>
      </c>
      <c r="G683" s="244"/>
      <c r="H683" s="247">
        <v>6.843</v>
      </c>
      <c r="I683" s="248"/>
      <c r="J683" s="244"/>
      <c r="K683" s="244"/>
      <c r="L683" s="249"/>
      <c r="M683" s="250"/>
      <c r="N683" s="251"/>
      <c r="O683" s="251"/>
      <c r="P683" s="251"/>
      <c r="Q683" s="251"/>
      <c r="R683" s="251"/>
      <c r="S683" s="251"/>
      <c r="T683" s="252"/>
      <c r="U683" s="14"/>
      <c r="V683" s="14"/>
      <c r="W683" s="14"/>
      <c r="X683" s="14"/>
      <c r="Y683" s="14"/>
      <c r="Z683" s="14"/>
      <c r="AA683" s="14"/>
      <c r="AB683" s="14"/>
      <c r="AC683" s="14"/>
      <c r="AD683" s="14"/>
      <c r="AE683" s="14"/>
      <c r="AT683" s="253" t="s">
        <v>134</v>
      </c>
      <c r="AU683" s="253" t="s">
        <v>83</v>
      </c>
      <c r="AV683" s="14" t="s">
        <v>83</v>
      </c>
      <c r="AW683" s="14" t="s">
        <v>30</v>
      </c>
      <c r="AX683" s="14" t="s">
        <v>73</v>
      </c>
      <c r="AY683" s="253" t="s">
        <v>125</v>
      </c>
    </row>
    <row r="684" spans="1:51" s="15" customFormat="1" ht="12">
      <c r="A684" s="15"/>
      <c r="B684" s="254"/>
      <c r="C684" s="255"/>
      <c r="D684" s="234" t="s">
        <v>134</v>
      </c>
      <c r="E684" s="256" t="s">
        <v>1</v>
      </c>
      <c r="F684" s="257" t="s">
        <v>235</v>
      </c>
      <c r="G684" s="255"/>
      <c r="H684" s="258">
        <v>188.252</v>
      </c>
      <c r="I684" s="259"/>
      <c r="J684" s="255"/>
      <c r="K684" s="255"/>
      <c r="L684" s="260"/>
      <c r="M684" s="261"/>
      <c r="N684" s="262"/>
      <c r="O684" s="262"/>
      <c r="P684" s="262"/>
      <c r="Q684" s="262"/>
      <c r="R684" s="262"/>
      <c r="S684" s="262"/>
      <c r="T684" s="263"/>
      <c r="U684" s="15"/>
      <c r="V684" s="15"/>
      <c r="W684" s="15"/>
      <c r="X684" s="15"/>
      <c r="Y684" s="15"/>
      <c r="Z684" s="15"/>
      <c r="AA684" s="15"/>
      <c r="AB684" s="15"/>
      <c r="AC684" s="15"/>
      <c r="AD684" s="15"/>
      <c r="AE684" s="15"/>
      <c r="AT684" s="264" t="s">
        <v>134</v>
      </c>
      <c r="AU684" s="264" t="s">
        <v>83</v>
      </c>
      <c r="AV684" s="15" t="s">
        <v>132</v>
      </c>
      <c r="AW684" s="15" t="s">
        <v>30</v>
      </c>
      <c r="AX684" s="15" t="s">
        <v>81</v>
      </c>
      <c r="AY684" s="264" t="s">
        <v>125</v>
      </c>
    </row>
    <row r="685" spans="1:63" s="12" customFormat="1" ht="22.8" customHeight="1">
      <c r="A685" s="12"/>
      <c r="B685" s="203"/>
      <c r="C685" s="204"/>
      <c r="D685" s="205" t="s">
        <v>72</v>
      </c>
      <c r="E685" s="217" t="s">
        <v>802</v>
      </c>
      <c r="F685" s="217" t="s">
        <v>803</v>
      </c>
      <c r="G685" s="204"/>
      <c r="H685" s="204"/>
      <c r="I685" s="207"/>
      <c r="J685" s="218">
        <f>BK685</f>
        <v>0</v>
      </c>
      <c r="K685" s="204"/>
      <c r="L685" s="209"/>
      <c r="M685" s="210"/>
      <c r="N685" s="211"/>
      <c r="O685" s="211"/>
      <c r="P685" s="212">
        <f>P686</f>
        <v>0</v>
      </c>
      <c r="Q685" s="211"/>
      <c r="R685" s="212">
        <f>R686</f>
        <v>0</v>
      </c>
      <c r="S685" s="211"/>
      <c r="T685" s="213">
        <f>T686</f>
        <v>0</v>
      </c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R685" s="214" t="s">
        <v>81</v>
      </c>
      <c r="AT685" s="215" t="s">
        <v>72</v>
      </c>
      <c r="AU685" s="215" t="s">
        <v>81</v>
      </c>
      <c r="AY685" s="214" t="s">
        <v>125</v>
      </c>
      <c r="BK685" s="216">
        <f>BK686</f>
        <v>0</v>
      </c>
    </row>
    <row r="686" spans="1:65" s="2" customFormat="1" ht="37.8" customHeight="1">
      <c r="A686" s="39"/>
      <c r="B686" s="40"/>
      <c r="C686" s="219" t="s">
        <v>1422</v>
      </c>
      <c r="D686" s="219" t="s">
        <v>127</v>
      </c>
      <c r="E686" s="220" t="s">
        <v>1423</v>
      </c>
      <c r="F686" s="221" t="s">
        <v>1424</v>
      </c>
      <c r="G686" s="222" t="s">
        <v>272</v>
      </c>
      <c r="H686" s="223">
        <v>178.851</v>
      </c>
      <c r="I686" s="224"/>
      <c r="J686" s="225">
        <f>ROUND(I686*H686,2)</f>
        <v>0</v>
      </c>
      <c r="K686" s="221" t="s">
        <v>131</v>
      </c>
      <c r="L686" s="45"/>
      <c r="M686" s="226" t="s">
        <v>1</v>
      </c>
      <c r="N686" s="227" t="s">
        <v>38</v>
      </c>
      <c r="O686" s="92"/>
      <c r="P686" s="228">
        <f>O686*H686</f>
        <v>0</v>
      </c>
      <c r="Q686" s="228">
        <v>0</v>
      </c>
      <c r="R686" s="228">
        <f>Q686*H686</f>
        <v>0</v>
      </c>
      <c r="S686" s="228">
        <v>0</v>
      </c>
      <c r="T686" s="229">
        <f>S686*H686</f>
        <v>0</v>
      </c>
      <c r="U686" s="39"/>
      <c r="V686" s="39"/>
      <c r="W686" s="39"/>
      <c r="X686" s="39"/>
      <c r="Y686" s="39"/>
      <c r="Z686" s="39"/>
      <c r="AA686" s="39"/>
      <c r="AB686" s="39"/>
      <c r="AC686" s="39"/>
      <c r="AD686" s="39"/>
      <c r="AE686" s="39"/>
      <c r="AR686" s="230" t="s">
        <v>132</v>
      </c>
      <c r="AT686" s="230" t="s">
        <v>127</v>
      </c>
      <c r="AU686" s="230" t="s">
        <v>83</v>
      </c>
      <c r="AY686" s="18" t="s">
        <v>125</v>
      </c>
      <c r="BE686" s="231">
        <f>IF(N686="základní",J686,0)</f>
        <v>0</v>
      </c>
      <c r="BF686" s="231">
        <f>IF(N686="snížená",J686,0)</f>
        <v>0</v>
      </c>
      <c r="BG686" s="231">
        <f>IF(N686="zákl. přenesená",J686,0)</f>
        <v>0</v>
      </c>
      <c r="BH686" s="231">
        <f>IF(N686="sníž. přenesená",J686,0)</f>
        <v>0</v>
      </c>
      <c r="BI686" s="231">
        <f>IF(N686="nulová",J686,0)</f>
        <v>0</v>
      </c>
      <c r="BJ686" s="18" t="s">
        <v>81</v>
      </c>
      <c r="BK686" s="231">
        <f>ROUND(I686*H686,2)</f>
        <v>0</v>
      </c>
      <c r="BL686" s="18" t="s">
        <v>132</v>
      </c>
      <c r="BM686" s="230" t="s">
        <v>1425</v>
      </c>
    </row>
    <row r="687" spans="1:63" s="12" customFormat="1" ht="25.9" customHeight="1">
      <c r="A687" s="12"/>
      <c r="B687" s="203"/>
      <c r="C687" s="204"/>
      <c r="D687" s="205" t="s">
        <v>72</v>
      </c>
      <c r="E687" s="206" t="s">
        <v>1426</v>
      </c>
      <c r="F687" s="206" t="s">
        <v>1427</v>
      </c>
      <c r="G687" s="204"/>
      <c r="H687" s="204"/>
      <c r="I687" s="207"/>
      <c r="J687" s="208">
        <f>BK687</f>
        <v>0</v>
      </c>
      <c r="K687" s="204"/>
      <c r="L687" s="209"/>
      <c r="M687" s="210"/>
      <c r="N687" s="211"/>
      <c r="O687" s="211"/>
      <c r="P687" s="212">
        <f>P688+P696+P826</f>
        <v>0</v>
      </c>
      <c r="Q687" s="211"/>
      <c r="R687" s="212">
        <f>R688+R696+R826</f>
        <v>5.23519774</v>
      </c>
      <c r="S687" s="211"/>
      <c r="T687" s="213">
        <f>T688+T696+T826</f>
        <v>0</v>
      </c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R687" s="214" t="s">
        <v>83</v>
      </c>
      <c r="AT687" s="215" t="s">
        <v>72</v>
      </c>
      <c r="AU687" s="215" t="s">
        <v>73</v>
      </c>
      <c r="AY687" s="214" t="s">
        <v>125</v>
      </c>
      <c r="BK687" s="216">
        <f>BK688+BK696+BK826</f>
        <v>0</v>
      </c>
    </row>
    <row r="688" spans="1:63" s="12" customFormat="1" ht="22.8" customHeight="1">
      <c r="A688" s="12"/>
      <c r="B688" s="203"/>
      <c r="C688" s="204"/>
      <c r="D688" s="205" t="s">
        <v>72</v>
      </c>
      <c r="E688" s="217" t="s">
        <v>1428</v>
      </c>
      <c r="F688" s="217" t="s">
        <v>1429</v>
      </c>
      <c r="G688" s="204"/>
      <c r="H688" s="204"/>
      <c r="I688" s="207"/>
      <c r="J688" s="218">
        <f>BK688</f>
        <v>0</v>
      </c>
      <c r="K688" s="204"/>
      <c r="L688" s="209"/>
      <c r="M688" s="210"/>
      <c r="N688" s="211"/>
      <c r="O688" s="211"/>
      <c r="P688" s="212">
        <f>SUM(P689:P695)</f>
        <v>0</v>
      </c>
      <c r="Q688" s="211"/>
      <c r="R688" s="212">
        <f>SUM(R689:R695)</f>
        <v>0.0007920000000000001</v>
      </c>
      <c r="S688" s="211"/>
      <c r="T688" s="213">
        <f>SUM(T689:T695)</f>
        <v>0</v>
      </c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R688" s="214" t="s">
        <v>83</v>
      </c>
      <c r="AT688" s="215" t="s">
        <v>72</v>
      </c>
      <c r="AU688" s="215" t="s">
        <v>81</v>
      </c>
      <c r="AY688" s="214" t="s">
        <v>125</v>
      </c>
      <c r="BK688" s="216">
        <f>SUM(BK689:BK695)</f>
        <v>0</v>
      </c>
    </row>
    <row r="689" spans="1:65" s="2" customFormat="1" ht="37.8" customHeight="1">
      <c r="A689" s="39"/>
      <c r="B689" s="40"/>
      <c r="C689" s="219" t="s">
        <v>1430</v>
      </c>
      <c r="D689" s="219" t="s">
        <v>127</v>
      </c>
      <c r="E689" s="220" t="s">
        <v>1431</v>
      </c>
      <c r="F689" s="221" t="s">
        <v>1432</v>
      </c>
      <c r="G689" s="222" t="s">
        <v>154</v>
      </c>
      <c r="H689" s="223">
        <v>0.48</v>
      </c>
      <c r="I689" s="224"/>
      <c r="J689" s="225">
        <f>ROUND(I689*H689,2)</f>
        <v>0</v>
      </c>
      <c r="K689" s="221" t="s">
        <v>131</v>
      </c>
      <c r="L689" s="45"/>
      <c r="M689" s="226" t="s">
        <v>1</v>
      </c>
      <c r="N689" s="227" t="s">
        <v>38</v>
      </c>
      <c r="O689" s="92"/>
      <c r="P689" s="228">
        <f>O689*H689</f>
        <v>0</v>
      </c>
      <c r="Q689" s="228">
        <v>0</v>
      </c>
      <c r="R689" s="228">
        <f>Q689*H689</f>
        <v>0</v>
      </c>
      <c r="S689" s="228">
        <v>0</v>
      </c>
      <c r="T689" s="229">
        <f>S689*H689</f>
        <v>0</v>
      </c>
      <c r="U689" s="39"/>
      <c r="V689" s="39"/>
      <c r="W689" s="39"/>
      <c r="X689" s="39"/>
      <c r="Y689" s="39"/>
      <c r="Z689" s="39"/>
      <c r="AA689" s="39"/>
      <c r="AB689" s="39"/>
      <c r="AC689" s="39"/>
      <c r="AD689" s="39"/>
      <c r="AE689" s="39"/>
      <c r="AR689" s="230" t="s">
        <v>217</v>
      </c>
      <c r="AT689" s="230" t="s">
        <v>127</v>
      </c>
      <c r="AU689" s="230" t="s">
        <v>83</v>
      </c>
      <c r="AY689" s="18" t="s">
        <v>125</v>
      </c>
      <c r="BE689" s="231">
        <f>IF(N689="základní",J689,0)</f>
        <v>0</v>
      </c>
      <c r="BF689" s="231">
        <f>IF(N689="snížená",J689,0)</f>
        <v>0</v>
      </c>
      <c r="BG689" s="231">
        <f>IF(N689="zákl. přenesená",J689,0)</f>
        <v>0</v>
      </c>
      <c r="BH689" s="231">
        <f>IF(N689="sníž. přenesená",J689,0)</f>
        <v>0</v>
      </c>
      <c r="BI689" s="231">
        <f>IF(N689="nulová",J689,0)</f>
        <v>0</v>
      </c>
      <c r="BJ689" s="18" t="s">
        <v>81</v>
      </c>
      <c r="BK689" s="231">
        <f>ROUND(I689*H689,2)</f>
        <v>0</v>
      </c>
      <c r="BL689" s="18" t="s">
        <v>217</v>
      </c>
      <c r="BM689" s="230" t="s">
        <v>1433</v>
      </c>
    </row>
    <row r="690" spans="1:51" s="13" customFormat="1" ht="12">
      <c r="A690" s="13"/>
      <c r="B690" s="232"/>
      <c r="C690" s="233"/>
      <c r="D690" s="234" t="s">
        <v>134</v>
      </c>
      <c r="E690" s="235" t="s">
        <v>1</v>
      </c>
      <c r="F690" s="236" t="s">
        <v>1434</v>
      </c>
      <c r="G690" s="233"/>
      <c r="H690" s="235" t="s">
        <v>1</v>
      </c>
      <c r="I690" s="237"/>
      <c r="J690" s="233"/>
      <c r="K690" s="233"/>
      <c r="L690" s="238"/>
      <c r="M690" s="239"/>
      <c r="N690" s="240"/>
      <c r="O690" s="240"/>
      <c r="P690" s="240"/>
      <c r="Q690" s="240"/>
      <c r="R690" s="240"/>
      <c r="S690" s="240"/>
      <c r="T690" s="241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T690" s="242" t="s">
        <v>134</v>
      </c>
      <c r="AU690" s="242" t="s">
        <v>83</v>
      </c>
      <c r="AV690" s="13" t="s">
        <v>81</v>
      </c>
      <c r="AW690" s="13" t="s">
        <v>30</v>
      </c>
      <c r="AX690" s="13" t="s">
        <v>73</v>
      </c>
      <c r="AY690" s="242" t="s">
        <v>125</v>
      </c>
    </row>
    <row r="691" spans="1:51" s="14" customFormat="1" ht="12">
      <c r="A691" s="14"/>
      <c r="B691" s="243"/>
      <c r="C691" s="244"/>
      <c r="D691" s="234" t="s">
        <v>134</v>
      </c>
      <c r="E691" s="245" t="s">
        <v>1</v>
      </c>
      <c r="F691" s="246" t="s">
        <v>1435</v>
      </c>
      <c r="G691" s="244"/>
      <c r="H691" s="247">
        <v>0.48</v>
      </c>
      <c r="I691" s="248"/>
      <c r="J691" s="244"/>
      <c r="K691" s="244"/>
      <c r="L691" s="249"/>
      <c r="M691" s="250"/>
      <c r="N691" s="251"/>
      <c r="O691" s="251"/>
      <c r="P691" s="251"/>
      <c r="Q691" s="251"/>
      <c r="R691" s="251"/>
      <c r="S691" s="251"/>
      <c r="T691" s="252"/>
      <c r="U691" s="14"/>
      <c r="V691" s="14"/>
      <c r="W691" s="14"/>
      <c r="X691" s="14"/>
      <c r="Y691" s="14"/>
      <c r="Z691" s="14"/>
      <c r="AA691" s="14"/>
      <c r="AB691" s="14"/>
      <c r="AC691" s="14"/>
      <c r="AD691" s="14"/>
      <c r="AE691" s="14"/>
      <c r="AT691" s="253" t="s">
        <v>134</v>
      </c>
      <c r="AU691" s="253" t="s">
        <v>83</v>
      </c>
      <c r="AV691" s="14" t="s">
        <v>83</v>
      </c>
      <c r="AW691" s="14" t="s">
        <v>30</v>
      </c>
      <c r="AX691" s="14" t="s">
        <v>81</v>
      </c>
      <c r="AY691" s="253" t="s">
        <v>125</v>
      </c>
    </row>
    <row r="692" spans="1:65" s="2" customFormat="1" ht="24.15" customHeight="1">
      <c r="A692" s="39"/>
      <c r="B692" s="40"/>
      <c r="C692" s="269" t="s">
        <v>1436</v>
      </c>
      <c r="D692" s="269" t="s">
        <v>490</v>
      </c>
      <c r="E692" s="270" t="s">
        <v>1437</v>
      </c>
      <c r="F692" s="271" t="s">
        <v>1438</v>
      </c>
      <c r="G692" s="272" t="s">
        <v>493</v>
      </c>
      <c r="H692" s="273">
        <v>0.792</v>
      </c>
      <c r="I692" s="274"/>
      <c r="J692" s="275">
        <f>ROUND(I692*H692,2)</f>
        <v>0</v>
      </c>
      <c r="K692" s="271" t="s">
        <v>131</v>
      </c>
      <c r="L692" s="276"/>
      <c r="M692" s="277" t="s">
        <v>1</v>
      </c>
      <c r="N692" s="278" t="s">
        <v>38</v>
      </c>
      <c r="O692" s="92"/>
      <c r="P692" s="228">
        <f>O692*H692</f>
        <v>0</v>
      </c>
      <c r="Q692" s="228">
        <v>0.001</v>
      </c>
      <c r="R692" s="228">
        <f>Q692*H692</f>
        <v>0.0007920000000000001</v>
      </c>
      <c r="S692" s="228">
        <v>0</v>
      </c>
      <c r="T692" s="229">
        <f>S692*H692</f>
        <v>0</v>
      </c>
      <c r="U692" s="39"/>
      <c r="V692" s="39"/>
      <c r="W692" s="39"/>
      <c r="X692" s="39"/>
      <c r="Y692" s="39"/>
      <c r="Z692" s="39"/>
      <c r="AA692" s="39"/>
      <c r="AB692" s="39"/>
      <c r="AC692" s="39"/>
      <c r="AD692" s="39"/>
      <c r="AE692" s="39"/>
      <c r="AR692" s="230" t="s">
        <v>291</v>
      </c>
      <c r="AT692" s="230" t="s">
        <v>490</v>
      </c>
      <c r="AU692" s="230" t="s">
        <v>83</v>
      </c>
      <c r="AY692" s="18" t="s">
        <v>125</v>
      </c>
      <c r="BE692" s="231">
        <f>IF(N692="základní",J692,0)</f>
        <v>0</v>
      </c>
      <c r="BF692" s="231">
        <f>IF(N692="snížená",J692,0)</f>
        <v>0</v>
      </c>
      <c r="BG692" s="231">
        <f>IF(N692="zákl. přenesená",J692,0)</f>
        <v>0</v>
      </c>
      <c r="BH692" s="231">
        <f>IF(N692="sníž. přenesená",J692,0)</f>
        <v>0</v>
      </c>
      <c r="BI692" s="231">
        <f>IF(N692="nulová",J692,0)</f>
        <v>0</v>
      </c>
      <c r="BJ692" s="18" t="s">
        <v>81</v>
      </c>
      <c r="BK692" s="231">
        <f>ROUND(I692*H692,2)</f>
        <v>0</v>
      </c>
      <c r="BL692" s="18" t="s">
        <v>217</v>
      </c>
      <c r="BM692" s="230" t="s">
        <v>1439</v>
      </c>
    </row>
    <row r="693" spans="1:51" s="13" customFormat="1" ht="12">
      <c r="A693" s="13"/>
      <c r="B693" s="232"/>
      <c r="C693" s="233"/>
      <c r="D693" s="234" t="s">
        <v>134</v>
      </c>
      <c r="E693" s="235" t="s">
        <v>1</v>
      </c>
      <c r="F693" s="236" t="s">
        <v>1434</v>
      </c>
      <c r="G693" s="233"/>
      <c r="H693" s="235" t="s">
        <v>1</v>
      </c>
      <c r="I693" s="237"/>
      <c r="J693" s="233"/>
      <c r="K693" s="233"/>
      <c r="L693" s="238"/>
      <c r="M693" s="239"/>
      <c r="N693" s="240"/>
      <c r="O693" s="240"/>
      <c r="P693" s="240"/>
      <c r="Q693" s="240"/>
      <c r="R693" s="240"/>
      <c r="S693" s="240"/>
      <c r="T693" s="241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T693" s="242" t="s">
        <v>134</v>
      </c>
      <c r="AU693" s="242" t="s">
        <v>83</v>
      </c>
      <c r="AV693" s="13" t="s">
        <v>81</v>
      </c>
      <c r="AW693" s="13" t="s">
        <v>30</v>
      </c>
      <c r="AX693" s="13" t="s">
        <v>73</v>
      </c>
      <c r="AY693" s="242" t="s">
        <v>125</v>
      </c>
    </row>
    <row r="694" spans="1:51" s="14" customFormat="1" ht="12">
      <c r="A694" s="14"/>
      <c r="B694" s="243"/>
      <c r="C694" s="244"/>
      <c r="D694" s="234" t="s">
        <v>134</v>
      </c>
      <c r="E694" s="245" t="s">
        <v>1</v>
      </c>
      <c r="F694" s="246" t="s">
        <v>1435</v>
      </c>
      <c r="G694" s="244"/>
      <c r="H694" s="247">
        <v>0.48</v>
      </c>
      <c r="I694" s="248"/>
      <c r="J694" s="244"/>
      <c r="K694" s="244"/>
      <c r="L694" s="249"/>
      <c r="M694" s="250"/>
      <c r="N694" s="251"/>
      <c r="O694" s="251"/>
      <c r="P694" s="251"/>
      <c r="Q694" s="251"/>
      <c r="R694" s="251"/>
      <c r="S694" s="251"/>
      <c r="T694" s="252"/>
      <c r="U694" s="14"/>
      <c r="V694" s="14"/>
      <c r="W694" s="14"/>
      <c r="X694" s="14"/>
      <c r="Y694" s="14"/>
      <c r="Z694" s="14"/>
      <c r="AA694" s="14"/>
      <c r="AB694" s="14"/>
      <c r="AC694" s="14"/>
      <c r="AD694" s="14"/>
      <c r="AE694" s="14"/>
      <c r="AT694" s="253" t="s">
        <v>134</v>
      </c>
      <c r="AU694" s="253" t="s">
        <v>83</v>
      </c>
      <c r="AV694" s="14" t="s">
        <v>83</v>
      </c>
      <c r="AW694" s="14" t="s">
        <v>30</v>
      </c>
      <c r="AX694" s="14" t="s">
        <v>81</v>
      </c>
      <c r="AY694" s="253" t="s">
        <v>125</v>
      </c>
    </row>
    <row r="695" spans="1:51" s="14" customFormat="1" ht="12">
      <c r="A695" s="14"/>
      <c r="B695" s="243"/>
      <c r="C695" s="244"/>
      <c r="D695" s="234" t="s">
        <v>134</v>
      </c>
      <c r="E695" s="244"/>
      <c r="F695" s="246" t="s">
        <v>1440</v>
      </c>
      <c r="G695" s="244"/>
      <c r="H695" s="247">
        <v>0.792</v>
      </c>
      <c r="I695" s="248"/>
      <c r="J695" s="244"/>
      <c r="K695" s="244"/>
      <c r="L695" s="249"/>
      <c r="M695" s="250"/>
      <c r="N695" s="251"/>
      <c r="O695" s="251"/>
      <c r="P695" s="251"/>
      <c r="Q695" s="251"/>
      <c r="R695" s="251"/>
      <c r="S695" s="251"/>
      <c r="T695" s="252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3" t="s">
        <v>134</v>
      </c>
      <c r="AU695" s="253" t="s">
        <v>83</v>
      </c>
      <c r="AV695" s="14" t="s">
        <v>83</v>
      </c>
      <c r="AW695" s="14" t="s">
        <v>4</v>
      </c>
      <c r="AX695" s="14" t="s">
        <v>81</v>
      </c>
      <c r="AY695" s="253" t="s">
        <v>125</v>
      </c>
    </row>
    <row r="696" spans="1:63" s="12" customFormat="1" ht="22.8" customHeight="1">
      <c r="A696" s="12"/>
      <c r="B696" s="203"/>
      <c r="C696" s="204"/>
      <c r="D696" s="205" t="s">
        <v>72</v>
      </c>
      <c r="E696" s="217" t="s">
        <v>1441</v>
      </c>
      <c r="F696" s="217" t="s">
        <v>1442</v>
      </c>
      <c r="G696" s="204"/>
      <c r="H696" s="204"/>
      <c r="I696" s="207"/>
      <c r="J696" s="218">
        <f>BK696</f>
        <v>0</v>
      </c>
      <c r="K696" s="204"/>
      <c r="L696" s="209"/>
      <c r="M696" s="210"/>
      <c r="N696" s="211"/>
      <c r="O696" s="211"/>
      <c r="P696" s="212">
        <f>SUM(P697:P825)</f>
        <v>0</v>
      </c>
      <c r="Q696" s="211"/>
      <c r="R696" s="212">
        <f>SUM(R697:R825)</f>
        <v>3.32624774</v>
      </c>
      <c r="S696" s="211"/>
      <c r="T696" s="213">
        <f>SUM(T697:T825)</f>
        <v>0</v>
      </c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R696" s="214" t="s">
        <v>83</v>
      </c>
      <c r="AT696" s="215" t="s">
        <v>72</v>
      </c>
      <c r="AU696" s="215" t="s">
        <v>81</v>
      </c>
      <c r="AY696" s="214" t="s">
        <v>125</v>
      </c>
      <c r="BK696" s="216">
        <f>SUM(BK697:BK825)</f>
        <v>0</v>
      </c>
    </row>
    <row r="697" spans="1:65" s="2" customFormat="1" ht="24.15" customHeight="1">
      <c r="A697" s="39"/>
      <c r="B697" s="40"/>
      <c r="C697" s="219" t="s">
        <v>1443</v>
      </c>
      <c r="D697" s="219" t="s">
        <v>127</v>
      </c>
      <c r="E697" s="220" t="s">
        <v>1444</v>
      </c>
      <c r="F697" s="221" t="s">
        <v>1445</v>
      </c>
      <c r="G697" s="222" t="s">
        <v>146</v>
      </c>
      <c r="H697" s="223">
        <v>77.474</v>
      </c>
      <c r="I697" s="224"/>
      <c r="J697" s="225">
        <f>ROUND(I697*H697,2)</f>
        <v>0</v>
      </c>
      <c r="K697" s="221" t="s">
        <v>1</v>
      </c>
      <c r="L697" s="45"/>
      <c r="M697" s="226" t="s">
        <v>1</v>
      </c>
      <c r="N697" s="227" t="s">
        <v>38</v>
      </c>
      <c r="O697" s="92"/>
      <c r="P697" s="228">
        <f>O697*H697</f>
        <v>0</v>
      </c>
      <c r="Q697" s="228">
        <v>0</v>
      </c>
      <c r="R697" s="228">
        <f>Q697*H697</f>
        <v>0</v>
      </c>
      <c r="S697" s="228">
        <v>0</v>
      </c>
      <c r="T697" s="229">
        <f>S697*H697</f>
        <v>0</v>
      </c>
      <c r="U697" s="39"/>
      <c r="V697" s="39"/>
      <c r="W697" s="39"/>
      <c r="X697" s="39"/>
      <c r="Y697" s="39"/>
      <c r="Z697" s="39"/>
      <c r="AA697" s="39"/>
      <c r="AB697" s="39"/>
      <c r="AC697" s="39"/>
      <c r="AD697" s="39"/>
      <c r="AE697" s="39"/>
      <c r="AR697" s="230" t="s">
        <v>217</v>
      </c>
      <c r="AT697" s="230" t="s">
        <v>127</v>
      </c>
      <c r="AU697" s="230" t="s">
        <v>83</v>
      </c>
      <c r="AY697" s="18" t="s">
        <v>125</v>
      </c>
      <c r="BE697" s="231">
        <f>IF(N697="základní",J697,0)</f>
        <v>0</v>
      </c>
      <c r="BF697" s="231">
        <f>IF(N697="snížená",J697,0)</f>
        <v>0</v>
      </c>
      <c r="BG697" s="231">
        <f>IF(N697="zákl. přenesená",J697,0)</f>
        <v>0</v>
      </c>
      <c r="BH697" s="231">
        <f>IF(N697="sníž. přenesená",J697,0)</f>
        <v>0</v>
      </c>
      <c r="BI697" s="231">
        <f>IF(N697="nulová",J697,0)</f>
        <v>0</v>
      </c>
      <c r="BJ697" s="18" t="s">
        <v>81</v>
      </c>
      <c r="BK697" s="231">
        <f>ROUND(I697*H697,2)</f>
        <v>0</v>
      </c>
      <c r="BL697" s="18" t="s">
        <v>217</v>
      </c>
      <c r="BM697" s="230" t="s">
        <v>1446</v>
      </c>
    </row>
    <row r="698" spans="1:51" s="13" customFormat="1" ht="12">
      <c r="A698" s="13"/>
      <c r="B698" s="232"/>
      <c r="C698" s="233"/>
      <c r="D698" s="234" t="s">
        <v>134</v>
      </c>
      <c r="E698" s="235" t="s">
        <v>1</v>
      </c>
      <c r="F698" s="236" t="s">
        <v>1447</v>
      </c>
      <c r="G698" s="233"/>
      <c r="H698" s="235" t="s">
        <v>1</v>
      </c>
      <c r="I698" s="237"/>
      <c r="J698" s="233"/>
      <c r="K698" s="233"/>
      <c r="L698" s="238"/>
      <c r="M698" s="239"/>
      <c r="N698" s="240"/>
      <c r="O698" s="240"/>
      <c r="P698" s="240"/>
      <c r="Q698" s="240"/>
      <c r="R698" s="240"/>
      <c r="S698" s="240"/>
      <c r="T698" s="241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T698" s="242" t="s">
        <v>134</v>
      </c>
      <c r="AU698" s="242" t="s">
        <v>83</v>
      </c>
      <c r="AV698" s="13" t="s">
        <v>81</v>
      </c>
      <c r="AW698" s="13" t="s">
        <v>30</v>
      </c>
      <c r="AX698" s="13" t="s">
        <v>73</v>
      </c>
      <c r="AY698" s="242" t="s">
        <v>125</v>
      </c>
    </row>
    <row r="699" spans="1:51" s="13" customFormat="1" ht="12">
      <c r="A699" s="13"/>
      <c r="B699" s="232"/>
      <c r="C699" s="233"/>
      <c r="D699" s="234" t="s">
        <v>134</v>
      </c>
      <c r="E699" s="235" t="s">
        <v>1</v>
      </c>
      <c r="F699" s="236" t="s">
        <v>1448</v>
      </c>
      <c r="G699" s="233"/>
      <c r="H699" s="235" t="s">
        <v>1</v>
      </c>
      <c r="I699" s="237"/>
      <c r="J699" s="233"/>
      <c r="K699" s="233"/>
      <c r="L699" s="238"/>
      <c r="M699" s="239"/>
      <c r="N699" s="240"/>
      <c r="O699" s="240"/>
      <c r="P699" s="240"/>
      <c r="Q699" s="240"/>
      <c r="R699" s="240"/>
      <c r="S699" s="240"/>
      <c r="T699" s="241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T699" s="242" t="s">
        <v>134</v>
      </c>
      <c r="AU699" s="242" t="s">
        <v>83</v>
      </c>
      <c r="AV699" s="13" t="s">
        <v>81</v>
      </c>
      <c r="AW699" s="13" t="s">
        <v>30</v>
      </c>
      <c r="AX699" s="13" t="s">
        <v>73</v>
      </c>
      <c r="AY699" s="242" t="s">
        <v>125</v>
      </c>
    </row>
    <row r="700" spans="1:51" s="13" customFormat="1" ht="12">
      <c r="A700" s="13"/>
      <c r="B700" s="232"/>
      <c r="C700" s="233"/>
      <c r="D700" s="234" t="s">
        <v>134</v>
      </c>
      <c r="E700" s="235" t="s">
        <v>1</v>
      </c>
      <c r="F700" s="236" t="s">
        <v>1449</v>
      </c>
      <c r="G700" s="233"/>
      <c r="H700" s="235" t="s">
        <v>1</v>
      </c>
      <c r="I700" s="237"/>
      <c r="J700" s="233"/>
      <c r="K700" s="233"/>
      <c r="L700" s="238"/>
      <c r="M700" s="239"/>
      <c r="N700" s="240"/>
      <c r="O700" s="240"/>
      <c r="P700" s="240"/>
      <c r="Q700" s="240"/>
      <c r="R700" s="240"/>
      <c r="S700" s="240"/>
      <c r="T700" s="241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T700" s="242" t="s">
        <v>134</v>
      </c>
      <c r="AU700" s="242" t="s">
        <v>83</v>
      </c>
      <c r="AV700" s="13" t="s">
        <v>81</v>
      </c>
      <c r="AW700" s="13" t="s">
        <v>30</v>
      </c>
      <c r="AX700" s="13" t="s">
        <v>73</v>
      </c>
      <c r="AY700" s="242" t="s">
        <v>125</v>
      </c>
    </row>
    <row r="701" spans="1:51" s="13" customFormat="1" ht="12">
      <c r="A701" s="13"/>
      <c r="B701" s="232"/>
      <c r="C701" s="233"/>
      <c r="D701" s="234" t="s">
        <v>134</v>
      </c>
      <c r="E701" s="235" t="s">
        <v>1</v>
      </c>
      <c r="F701" s="236" t="s">
        <v>1450</v>
      </c>
      <c r="G701" s="233"/>
      <c r="H701" s="235" t="s">
        <v>1</v>
      </c>
      <c r="I701" s="237"/>
      <c r="J701" s="233"/>
      <c r="K701" s="233"/>
      <c r="L701" s="238"/>
      <c r="M701" s="239"/>
      <c r="N701" s="240"/>
      <c r="O701" s="240"/>
      <c r="P701" s="240"/>
      <c r="Q701" s="240"/>
      <c r="R701" s="240"/>
      <c r="S701" s="240"/>
      <c r="T701" s="241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T701" s="242" t="s">
        <v>134</v>
      </c>
      <c r="AU701" s="242" t="s">
        <v>83</v>
      </c>
      <c r="AV701" s="13" t="s">
        <v>81</v>
      </c>
      <c r="AW701" s="13" t="s">
        <v>30</v>
      </c>
      <c r="AX701" s="13" t="s">
        <v>73</v>
      </c>
      <c r="AY701" s="242" t="s">
        <v>125</v>
      </c>
    </row>
    <row r="702" spans="1:51" s="14" customFormat="1" ht="12">
      <c r="A702" s="14"/>
      <c r="B702" s="243"/>
      <c r="C702" s="244"/>
      <c r="D702" s="234" t="s">
        <v>134</v>
      </c>
      <c r="E702" s="245" t="s">
        <v>1</v>
      </c>
      <c r="F702" s="246" t="s">
        <v>1451</v>
      </c>
      <c r="G702" s="244"/>
      <c r="H702" s="247">
        <v>35.45</v>
      </c>
      <c r="I702" s="248"/>
      <c r="J702" s="244"/>
      <c r="K702" s="244"/>
      <c r="L702" s="249"/>
      <c r="M702" s="250"/>
      <c r="N702" s="251"/>
      <c r="O702" s="251"/>
      <c r="P702" s="251"/>
      <c r="Q702" s="251"/>
      <c r="R702" s="251"/>
      <c r="S702" s="251"/>
      <c r="T702" s="252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3" t="s">
        <v>134</v>
      </c>
      <c r="AU702" s="253" t="s">
        <v>83</v>
      </c>
      <c r="AV702" s="14" t="s">
        <v>83</v>
      </c>
      <c r="AW702" s="14" t="s">
        <v>30</v>
      </c>
      <c r="AX702" s="14" t="s">
        <v>73</v>
      </c>
      <c r="AY702" s="253" t="s">
        <v>125</v>
      </c>
    </row>
    <row r="703" spans="1:51" s="14" customFormat="1" ht="12">
      <c r="A703" s="14"/>
      <c r="B703" s="243"/>
      <c r="C703" s="244"/>
      <c r="D703" s="234" t="s">
        <v>134</v>
      </c>
      <c r="E703" s="245" t="s">
        <v>1</v>
      </c>
      <c r="F703" s="246" t="s">
        <v>1452</v>
      </c>
      <c r="G703" s="244"/>
      <c r="H703" s="247">
        <v>42.024</v>
      </c>
      <c r="I703" s="248"/>
      <c r="J703" s="244"/>
      <c r="K703" s="244"/>
      <c r="L703" s="249"/>
      <c r="M703" s="250"/>
      <c r="N703" s="251"/>
      <c r="O703" s="251"/>
      <c r="P703" s="251"/>
      <c r="Q703" s="251"/>
      <c r="R703" s="251"/>
      <c r="S703" s="251"/>
      <c r="T703" s="252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3" t="s">
        <v>134</v>
      </c>
      <c r="AU703" s="253" t="s">
        <v>83</v>
      </c>
      <c r="AV703" s="14" t="s">
        <v>83</v>
      </c>
      <c r="AW703" s="14" t="s">
        <v>30</v>
      </c>
      <c r="AX703" s="14" t="s">
        <v>73</v>
      </c>
      <c r="AY703" s="253" t="s">
        <v>125</v>
      </c>
    </row>
    <row r="704" spans="1:51" s="15" customFormat="1" ht="12">
      <c r="A704" s="15"/>
      <c r="B704" s="254"/>
      <c r="C704" s="255"/>
      <c r="D704" s="234" t="s">
        <v>134</v>
      </c>
      <c r="E704" s="256" t="s">
        <v>1</v>
      </c>
      <c r="F704" s="257" t="s">
        <v>235</v>
      </c>
      <c r="G704" s="255"/>
      <c r="H704" s="258">
        <v>77.474</v>
      </c>
      <c r="I704" s="259"/>
      <c r="J704" s="255"/>
      <c r="K704" s="255"/>
      <c r="L704" s="260"/>
      <c r="M704" s="261"/>
      <c r="N704" s="262"/>
      <c r="O704" s="262"/>
      <c r="P704" s="262"/>
      <c r="Q704" s="262"/>
      <c r="R704" s="262"/>
      <c r="S704" s="262"/>
      <c r="T704" s="263"/>
      <c r="U704" s="15"/>
      <c r="V704" s="15"/>
      <c r="W704" s="15"/>
      <c r="X704" s="15"/>
      <c r="Y704" s="15"/>
      <c r="Z704" s="15"/>
      <c r="AA704" s="15"/>
      <c r="AB704" s="15"/>
      <c r="AC704" s="15"/>
      <c r="AD704" s="15"/>
      <c r="AE704" s="15"/>
      <c r="AT704" s="264" t="s">
        <v>134</v>
      </c>
      <c r="AU704" s="264" t="s">
        <v>83</v>
      </c>
      <c r="AV704" s="15" t="s">
        <v>132</v>
      </c>
      <c r="AW704" s="15" t="s">
        <v>30</v>
      </c>
      <c r="AX704" s="15" t="s">
        <v>81</v>
      </c>
      <c r="AY704" s="264" t="s">
        <v>125</v>
      </c>
    </row>
    <row r="705" spans="1:65" s="2" customFormat="1" ht="24.15" customHeight="1">
      <c r="A705" s="39"/>
      <c r="B705" s="40"/>
      <c r="C705" s="269" t="s">
        <v>1453</v>
      </c>
      <c r="D705" s="269" t="s">
        <v>490</v>
      </c>
      <c r="E705" s="270" t="s">
        <v>1454</v>
      </c>
      <c r="F705" s="271" t="s">
        <v>1455</v>
      </c>
      <c r="G705" s="272" t="s">
        <v>272</v>
      </c>
      <c r="H705" s="273">
        <v>0.002</v>
      </c>
      <c r="I705" s="274"/>
      <c r="J705" s="275">
        <f>ROUND(I705*H705,2)</f>
        <v>0</v>
      </c>
      <c r="K705" s="271" t="s">
        <v>131</v>
      </c>
      <c r="L705" s="276"/>
      <c r="M705" s="277" t="s">
        <v>1</v>
      </c>
      <c r="N705" s="278" t="s">
        <v>38</v>
      </c>
      <c r="O705" s="92"/>
      <c r="P705" s="228">
        <f>O705*H705</f>
        <v>0</v>
      </c>
      <c r="Q705" s="228">
        <v>1</v>
      </c>
      <c r="R705" s="228">
        <f>Q705*H705</f>
        <v>0.002</v>
      </c>
      <c r="S705" s="228">
        <v>0</v>
      </c>
      <c r="T705" s="229">
        <f>S705*H705</f>
        <v>0</v>
      </c>
      <c r="U705" s="39"/>
      <c r="V705" s="39"/>
      <c r="W705" s="39"/>
      <c r="X705" s="39"/>
      <c r="Y705" s="39"/>
      <c r="Z705" s="39"/>
      <c r="AA705" s="39"/>
      <c r="AB705" s="39"/>
      <c r="AC705" s="39"/>
      <c r="AD705" s="39"/>
      <c r="AE705" s="39"/>
      <c r="AR705" s="230" t="s">
        <v>291</v>
      </c>
      <c r="AT705" s="230" t="s">
        <v>490</v>
      </c>
      <c r="AU705" s="230" t="s">
        <v>83</v>
      </c>
      <c r="AY705" s="18" t="s">
        <v>125</v>
      </c>
      <c r="BE705" s="231">
        <f>IF(N705="základní",J705,0)</f>
        <v>0</v>
      </c>
      <c r="BF705" s="231">
        <f>IF(N705="snížená",J705,0)</f>
        <v>0</v>
      </c>
      <c r="BG705" s="231">
        <f>IF(N705="zákl. přenesená",J705,0)</f>
        <v>0</v>
      </c>
      <c r="BH705" s="231">
        <f>IF(N705="sníž. přenesená",J705,0)</f>
        <v>0</v>
      </c>
      <c r="BI705" s="231">
        <f>IF(N705="nulová",J705,0)</f>
        <v>0</v>
      </c>
      <c r="BJ705" s="18" t="s">
        <v>81</v>
      </c>
      <c r="BK705" s="231">
        <f>ROUND(I705*H705,2)</f>
        <v>0</v>
      </c>
      <c r="BL705" s="18" t="s">
        <v>217</v>
      </c>
      <c r="BM705" s="230" t="s">
        <v>1456</v>
      </c>
    </row>
    <row r="706" spans="1:51" s="13" customFormat="1" ht="12">
      <c r="A706" s="13"/>
      <c r="B706" s="232"/>
      <c r="C706" s="233"/>
      <c r="D706" s="234" t="s">
        <v>134</v>
      </c>
      <c r="E706" s="235" t="s">
        <v>1</v>
      </c>
      <c r="F706" s="236" t="s">
        <v>1457</v>
      </c>
      <c r="G706" s="233"/>
      <c r="H706" s="235" t="s">
        <v>1</v>
      </c>
      <c r="I706" s="237"/>
      <c r="J706" s="233"/>
      <c r="K706" s="233"/>
      <c r="L706" s="238"/>
      <c r="M706" s="239"/>
      <c r="N706" s="240"/>
      <c r="O706" s="240"/>
      <c r="P706" s="240"/>
      <c r="Q706" s="240"/>
      <c r="R706" s="240"/>
      <c r="S706" s="240"/>
      <c r="T706" s="241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T706" s="242" t="s">
        <v>134</v>
      </c>
      <c r="AU706" s="242" t="s">
        <v>83</v>
      </c>
      <c r="AV706" s="13" t="s">
        <v>81</v>
      </c>
      <c r="AW706" s="13" t="s">
        <v>30</v>
      </c>
      <c r="AX706" s="13" t="s">
        <v>73</v>
      </c>
      <c r="AY706" s="242" t="s">
        <v>125</v>
      </c>
    </row>
    <row r="707" spans="1:51" s="14" customFormat="1" ht="12">
      <c r="A707" s="14"/>
      <c r="B707" s="243"/>
      <c r="C707" s="244"/>
      <c r="D707" s="234" t="s">
        <v>134</v>
      </c>
      <c r="E707" s="245" t="s">
        <v>1</v>
      </c>
      <c r="F707" s="246" t="s">
        <v>1458</v>
      </c>
      <c r="G707" s="244"/>
      <c r="H707" s="247">
        <v>0.002</v>
      </c>
      <c r="I707" s="248"/>
      <c r="J707" s="244"/>
      <c r="K707" s="244"/>
      <c r="L707" s="249"/>
      <c r="M707" s="250"/>
      <c r="N707" s="251"/>
      <c r="O707" s="251"/>
      <c r="P707" s="251"/>
      <c r="Q707" s="251"/>
      <c r="R707" s="251"/>
      <c r="S707" s="251"/>
      <c r="T707" s="252"/>
      <c r="U707" s="14"/>
      <c r="V707" s="14"/>
      <c r="W707" s="14"/>
      <c r="X707" s="14"/>
      <c r="Y707" s="14"/>
      <c r="Z707" s="14"/>
      <c r="AA707" s="14"/>
      <c r="AB707" s="14"/>
      <c r="AC707" s="14"/>
      <c r="AD707" s="14"/>
      <c r="AE707" s="14"/>
      <c r="AT707" s="253" t="s">
        <v>134</v>
      </c>
      <c r="AU707" s="253" t="s">
        <v>83</v>
      </c>
      <c r="AV707" s="14" t="s">
        <v>83</v>
      </c>
      <c r="AW707" s="14" t="s">
        <v>30</v>
      </c>
      <c r="AX707" s="14" t="s">
        <v>81</v>
      </c>
      <c r="AY707" s="253" t="s">
        <v>125</v>
      </c>
    </row>
    <row r="708" spans="1:65" s="2" customFormat="1" ht="37.8" customHeight="1">
      <c r="A708" s="39"/>
      <c r="B708" s="40"/>
      <c r="C708" s="269" t="s">
        <v>1459</v>
      </c>
      <c r="D708" s="269" t="s">
        <v>490</v>
      </c>
      <c r="E708" s="270" t="s">
        <v>1460</v>
      </c>
      <c r="F708" s="271" t="s">
        <v>1461</v>
      </c>
      <c r="G708" s="272" t="s">
        <v>511</v>
      </c>
      <c r="H708" s="273">
        <v>8</v>
      </c>
      <c r="I708" s="274"/>
      <c r="J708" s="275">
        <f>ROUND(I708*H708,2)</f>
        <v>0</v>
      </c>
      <c r="K708" s="271" t="s">
        <v>131</v>
      </c>
      <c r="L708" s="276"/>
      <c r="M708" s="277" t="s">
        <v>1</v>
      </c>
      <c r="N708" s="278" t="s">
        <v>38</v>
      </c>
      <c r="O708" s="92"/>
      <c r="P708" s="228">
        <f>O708*H708</f>
        <v>0</v>
      </c>
      <c r="Q708" s="228">
        <v>0.0016</v>
      </c>
      <c r="R708" s="228">
        <f>Q708*H708</f>
        <v>0.0128</v>
      </c>
      <c r="S708" s="228">
        <v>0</v>
      </c>
      <c r="T708" s="229">
        <f>S708*H708</f>
        <v>0</v>
      </c>
      <c r="U708" s="39"/>
      <c r="V708" s="39"/>
      <c r="W708" s="39"/>
      <c r="X708" s="39"/>
      <c r="Y708" s="39"/>
      <c r="Z708" s="39"/>
      <c r="AA708" s="39"/>
      <c r="AB708" s="39"/>
      <c r="AC708" s="39"/>
      <c r="AD708" s="39"/>
      <c r="AE708" s="39"/>
      <c r="AR708" s="230" t="s">
        <v>291</v>
      </c>
      <c r="AT708" s="230" t="s">
        <v>490</v>
      </c>
      <c r="AU708" s="230" t="s">
        <v>83</v>
      </c>
      <c r="AY708" s="18" t="s">
        <v>125</v>
      </c>
      <c r="BE708" s="231">
        <f>IF(N708="základní",J708,0)</f>
        <v>0</v>
      </c>
      <c r="BF708" s="231">
        <f>IF(N708="snížená",J708,0)</f>
        <v>0</v>
      </c>
      <c r="BG708" s="231">
        <f>IF(N708="zákl. přenesená",J708,0)</f>
        <v>0</v>
      </c>
      <c r="BH708" s="231">
        <f>IF(N708="sníž. přenesená",J708,0)</f>
        <v>0</v>
      </c>
      <c r="BI708" s="231">
        <f>IF(N708="nulová",J708,0)</f>
        <v>0</v>
      </c>
      <c r="BJ708" s="18" t="s">
        <v>81</v>
      </c>
      <c r="BK708" s="231">
        <f>ROUND(I708*H708,2)</f>
        <v>0</v>
      </c>
      <c r="BL708" s="18" t="s">
        <v>217</v>
      </c>
      <c r="BM708" s="230" t="s">
        <v>1462</v>
      </c>
    </row>
    <row r="709" spans="1:51" s="13" customFormat="1" ht="12">
      <c r="A709" s="13"/>
      <c r="B709" s="232"/>
      <c r="C709" s="233"/>
      <c r="D709" s="234" t="s">
        <v>134</v>
      </c>
      <c r="E709" s="235" t="s">
        <v>1</v>
      </c>
      <c r="F709" s="236" t="s">
        <v>1457</v>
      </c>
      <c r="G709" s="233"/>
      <c r="H709" s="235" t="s">
        <v>1</v>
      </c>
      <c r="I709" s="237"/>
      <c r="J709" s="233"/>
      <c r="K709" s="233"/>
      <c r="L709" s="238"/>
      <c r="M709" s="239"/>
      <c r="N709" s="240"/>
      <c r="O709" s="240"/>
      <c r="P709" s="240"/>
      <c r="Q709" s="240"/>
      <c r="R709" s="240"/>
      <c r="S709" s="240"/>
      <c r="T709" s="241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T709" s="242" t="s">
        <v>134</v>
      </c>
      <c r="AU709" s="242" t="s">
        <v>83</v>
      </c>
      <c r="AV709" s="13" t="s">
        <v>81</v>
      </c>
      <c r="AW709" s="13" t="s">
        <v>30</v>
      </c>
      <c r="AX709" s="13" t="s">
        <v>73</v>
      </c>
      <c r="AY709" s="242" t="s">
        <v>125</v>
      </c>
    </row>
    <row r="710" spans="1:51" s="14" customFormat="1" ht="12">
      <c r="A710" s="14"/>
      <c r="B710" s="243"/>
      <c r="C710" s="244"/>
      <c r="D710" s="234" t="s">
        <v>134</v>
      </c>
      <c r="E710" s="245" t="s">
        <v>1</v>
      </c>
      <c r="F710" s="246" t="s">
        <v>175</v>
      </c>
      <c r="G710" s="244"/>
      <c r="H710" s="247">
        <v>8</v>
      </c>
      <c r="I710" s="248"/>
      <c r="J710" s="244"/>
      <c r="K710" s="244"/>
      <c r="L710" s="249"/>
      <c r="M710" s="250"/>
      <c r="N710" s="251"/>
      <c r="O710" s="251"/>
      <c r="P710" s="251"/>
      <c r="Q710" s="251"/>
      <c r="R710" s="251"/>
      <c r="S710" s="251"/>
      <c r="T710" s="252"/>
      <c r="U710" s="14"/>
      <c r="V710" s="14"/>
      <c r="W710" s="14"/>
      <c r="X710" s="14"/>
      <c r="Y710" s="14"/>
      <c r="Z710" s="14"/>
      <c r="AA710" s="14"/>
      <c r="AB710" s="14"/>
      <c r="AC710" s="14"/>
      <c r="AD710" s="14"/>
      <c r="AE710" s="14"/>
      <c r="AT710" s="253" t="s">
        <v>134</v>
      </c>
      <c r="AU710" s="253" t="s">
        <v>83</v>
      </c>
      <c r="AV710" s="14" t="s">
        <v>83</v>
      </c>
      <c r="AW710" s="14" t="s">
        <v>30</v>
      </c>
      <c r="AX710" s="14" t="s">
        <v>81</v>
      </c>
      <c r="AY710" s="253" t="s">
        <v>125</v>
      </c>
    </row>
    <row r="711" spans="1:65" s="2" customFormat="1" ht="14.4" customHeight="1">
      <c r="A711" s="39"/>
      <c r="B711" s="40"/>
      <c r="C711" s="269" t="s">
        <v>1463</v>
      </c>
      <c r="D711" s="269" t="s">
        <v>490</v>
      </c>
      <c r="E711" s="270" t="s">
        <v>1464</v>
      </c>
      <c r="F711" s="271" t="s">
        <v>1465</v>
      </c>
      <c r="G711" s="272" t="s">
        <v>146</v>
      </c>
      <c r="H711" s="273">
        <v>10.2</v>
      </c>
      <c r="I711" s="274"/>
      <c r="J711" s="275">
        <f>ROUND(I711*H711,2)</f>
        <v>0</v>
      </c>
      <c r="K711" s="271" t="s">
        <v>1</v>
      </c>
      <c r="L711" s="276"/>
      <c r="M711" s="277" t="s">
        <v>1</v>
      </c>
      <c r="N711" s="278" t="s">
        <v>38</v>
      </c>
      <c r="O711" s="92"/>
      <c r="P711" s="228">
        <f>O711*H711</f>
        <v>0</v>
      </c>
      <c r="Q711" s="228">
        <v>0.0001</v>
      </c>
      <c r="R711" s="228">
        <f>Q711*H711</f>
        <v>0.00102</v>
      </c>
      <c r="S711" s="228">
        <v>0</v>
      </c>
      <c r="T711" s="229">
        <f>S711*H711</f>
        <v>0</v>
      </c>
      <c r="U711" s="39"/>
      <c r="V711" s="39"/>
      <c r="W711" s="39"/>
      <c r="X711" s="39"/>
      <c r="Y711" s="39"/>
      <c r="Z711" s="39"/>
      <c r="AA711" s="39"/>
      <c r="AB711" s="39"/>
      <c r="AC711" s="39"/>
      <c r="AD711" s="39"/>
      <c r="AE711" s="39"/>
      <c r="AR711" s="230" t="s">
        <v>291</v>
      </c>
      <c r="AT711" s="230" t="s">
        <v>490</v>
      </c>
      <c r="AU711" s="230" t="s">
        <v>83</v>
      </c>
      <c r="AY711" s="18" t="s">
        <v>125</v>
      </c>
      <c r="BE711" s="231">
        <f>IF(N711="základní",J711,0)</f>
        <v>0</v>
      </c>
      <c r="BF711" s="231">
        <f>IF(N711="snížená",J711,0)</f>
        <v>0</v>
      </c>
      <c r="BG711" s="231">
        <f>IF(N711="zákl. přenesená",J711,0)</f>
        <v>0</v>
      </c>
      <c r="BH711" s="231">
        <f>IF(N711="sníž. přenesená",J711,0)</f>
        <v>0</v>
      </c>
      <c r="BI711" s="231">
        <f>IF(N711="nulová",J711,0)</f>
        <v>0</v>
      </c>
      <c r="BJ711" s="18" t="s">
        <v>81</v>
      </c>
      <c r="BK711" s="231">
        <f>ROUND(I711*H711,2)</f>
        <v>0</v>
      </c>
      <c r="BL711" s="18" t="s">
        <v>217</v>
      </c>
      <c r="BM711" s="230" t="s">
        <v>1466</v>
      </c>
    </row>
    <row r="712" spans="1:51" s="13" customFormat="1" ht="12">
      <c r="A712" s="13"/>
      <c r="B712" s="232"/>
      <c r="C712" s="233"/>
      <c r="D712" s="234" t="s">
        <v>134</v>
      </c>
      <c r="E712" s="235" t="s">
        <v>1</v>
      </c>
      <c r="F712" s="236" t="s">
        <v>1457</v>
      </c>
      <c r="G712" s="233"/>
      <c r="H712" s="235" t="s">
        <v>1</v>
      </c>
      <c r="I712" s="237"/>
      <c r="J712" s="233"/>
      <c r="K712" s="233"/>
      <c r="L712" s="238"/>
      <c r="M712" s="239"/>
      <c r="N712" s="240"/>
      <c r="O712" s="240"/>
      <c r="P712" s="240"/>
      <c r="Q712" s="240"/>
      <c r="R712" s="240"/>
      <c r="S712" s="240"/>
      <c r="T712" s="241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T712" s="242" t="s">
        <v>134</v>
      </c>
      <c r="AU712" s="242" t="s">
        <v>83</v>
      </c>
      <c r="AV712" s="13" t="s">
        <v>81</v>
      </c>
      <c r="AW712" s="13" t="s">
        <v>30</v>
      </c>
      <c r="AX712" s="13" t="s">
        <v>73</v>
      </c>
      <c r="AY712" s="242" t="s">
        <v>125</v>
      </c>
    </row>
    <row r="713" spans="1:51" s="14" customFormat="1" ht="12">
      <c r="A713" s="14"/>
      <c r="B713" s="243"/>
      <c r="C713" s="244"/>
      <c r="D713" s="234" t="s">
        <v>134</v>
      </c>
      <c r="E713" s="245" t="s">
        <v>1</v>
      </c>
      <c r="F713" s="246" t="s">
        <v>1467</v>
      </c>
      <c r="G713" s="244"/>
      <c r="H713" s="247">
        <v>10.2</v>
      </c>
      <c r="I713" s="248"/>
      <c r="J713" s="244"/>
      <c r="K713" s="244"/>
      <c r="L713" s="249"/>
      <c r="M713" s="250"/>
      <c r="N713" s="251"/>
      <c r="O713" s="251"/>
      <c r="P713" s="251"/>
      <c r="Q713" s="251"/>
      <c r="R713" s="251"/>
      <c r="S713" s="251"/>
      <c r="T713" s="252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3" t="s">
        <v>134</v>
      </c>
      <c r="AU713" s="253" t="s">
        <v>83</v>
      </c>
      <c r="AV713" s="14" t="s">
        <v>83</v>
      </c>
      <c r="AW713" s="14" t="s">
        <v>30</v>
      </c>
      <c r="AX713" s="14" t="s">
        <v>81</v>
      </c>
      <c r="AY713" s="253" t="s">
        <v>125</v>
      </c>
    </row>
    <row r="714" spans="1:65" s="2" customFormat="1" ht="14.4" customHeight="1">
      <c r="A714" s="39"/>
      <c r="B714" s="40"/>
      <c r="C714" s="269" t="s">
        <v>1468</v>
      </c>
      <c r="D714" s="269" t="s">
        <v>490</v>
      </c>
      <c r="E714" s="270" t="s">
        <v>1469</v>
      </c>
      <c r="F714" s="271" t="s">
        <v>1470</v>
      </c>
      <c r="G714" s="272" t="s">
        <v>272</v>
      </c>
      <c r="H714" s="273">
        <v>1.539</v>
      </c>
      <c r="I714" s="274"/>
      <c r="J714" s="275">
        <f>ROUND(I714*H714,2)</f>
        <v>0</v>
      </c>
      <c r="K714" s="271" t="s">
        <v>131</v>
      </c>
      <c r="L714" s="276"/>
      <c r="M714" s="277" t="s">
        <v>1</v>
      </c>
      <c r="N714" s="278" t="s">
        <v>38</v>
      </c>
      <c r="O714" s="92"/>
      <c r="P714" s="228">
        <f>O714*H714</f>
        <v>0</v>
      </c>
      <c r="Q714" s="228">
        <v>1</v>
      </c>
      <c r="R714" s="228">
        <f>Q714*H714</f>
        <v>1.539</v>
      </c>
      <c r="S714" s="228">
        <v>0</v>
      </c>
      <c r="T714" s="229">
        <f>S714*H714</f>
        <v>0</v>
      </c>
      <c r="U714" s="39"/>
      <c r="V714" s="39"/>
      <c r="W714" s="39"/>
      <c r="X714" s="39"/>
      <c r="Y714" s="39"/>
      <c r="Z714" s="39"/>
      <c r="AA714" s="39"/>
      <c r="AB714" s="39"/>
      <c r="AC714" s="39"/>
      <c r="AD714" s="39"/>
      <c r="AE714" s="39"/>
      <c r="AR714" s="230" t="s">
        <v>291</v>
      </c>
      <c r="AT714" s="230" t="s">
        <v>490</v>
      </c>
      <c r="AU714" s="230" t="s">
        <v>83</v>
      </c>
      <c r="AY714" s="18" t="s">
        <v>125</v>
      </c>
      <c r="BE714" s="231">
        <f>IF(N714="základní",J714,0)</f>
        <v>0</v>
      </c>
      <c r="BF714" s="231">
        <f>IF(N714="snížená",J714,0)</f>
        <v>0</v>
      </c>
      <c r="BG714" s="231">
        <f>IF(N714="zákl. přenesená",J714,0)</f>
        <v>0</v>
      </c>
      <c r="BH714" s="231">
        <f>IF(N714="sníž. přenesená",J714,0)</f>
        <v>0</v>
      </c>
      <c r="BI714" s="231">
        <f>IF(N714="nulová",J714,0)</f>
        <v>0</v>
      </c>
      <c r="BJ714" s="18" t="s">
        <v>81</v>
      </c>
      <c r="BK714" s="231">
        <f>ROUND(I714*H714,2)</f>
        <v>0</v>
      </c>
      <c r="BL714" s="18" t="s">
        <v>217</v>
      </c>
      <c r="BM714" s="230" t="s">
        <v>1471</v>
      </c>
    </row>
    <row r="715" spans="1:51" s="13" customFormat="1" ht="12">
      <c r="A715" s="13"/>
      <c r="B715" s="232"/>
      <c r="C715" s="233"/>
      <c r="D715" s="234" t="s">
        <v>134</v>
      </c>
      <c r="E715" s="235" t="s">
        <v>1</v>
      </c>
      <c r="F715" s="236" t="s">
        <v>1457</v>
      </c>
      <c r="G715" s="233"/>
      <c r="H715" s="235" t="s">
        <v>1</v>
      </c>
      <c r="I715" s="237"/>
      <c r="J715" s="233"/>
      <c r="K715" s="233"/>
      <c r="L715" s="238"/>
      <c r="M715" s="239"/>
      <c r="N715" s="240"/>
      <c r="O715" s="240"/>
      <c r="P715" s="240"/>
      <c r="Q715" s="240"/>
      <c r="R715" s="240"/>
      <c r="S715" s="240"/>
      <c r="T715" s="241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T715" s="242" t="s">
        <v>134</v>
      </c>
      <c r="AU715" s="242" t="s">
        <v>83</v>
      </c>
      <c r="AV715" s="13" t="s">
        <v>81</v>
      </c>
      <c r="AW715" s="13" t="s">
        <v>30</v>
      </c>
      <c r="AX715" s="13" t="s">
        <v>73</v>
      </c>
      <c r="AY715" s="242" t="s">
        <v>125</v>
      </c>
    </row>
    <row r="716" spans="1:51" s="14" customFormat="1" ht="12">
      <c r="A716" s="14"/>
      <c r="B716" s="243"/>
      <c r="C716" s="244"/>
      <c r="D716" s="234" t="s">
        <v>134</v>
      </c>
      <c r="E716" s="245" t="s">
        <v>1</v>
      </c>
      <c r="F716" s="246" t="s">
        <v>1472</v>
      </c>
      <c r="G716" s="244"/>
      <c r="H716" s="247">
        <v>1.539</v>
      </c>
      <c r="I716" s="248"/>
      <c r="J716" s="244"/>
      <c r="K716" s="244"/>
      <c r="L716" s="249"/>
      <c r="M716" s="250"/>
      <c r="N716" s="251"/>
      <c r="O716" s="251"/>
      <c r="P716" s="251"/>
      <c r="Q716" s="251"/>
      <c r="R716" s="251"/>
      <c r="S716" s="251"/>
      <c r="T716" s="252"/>
      <c r="U716" s="14"/>
      <c r="V716" s="14"/>
      <c r="W716" s="14"/>
      <c r="X716" s="14"/>
      <c r="Y716" s="14"/>
      <c r="Z716" s="14"/>
      <c r="AA716" s="14"/>
      <c r="AB716" s="14"/>
      <c r="AC716" s="14"/>
      <c r="AD716" s="14"/>
      <c r="AE716" s="14"/>
      <c r="AT716" s="253" t="s">
        <v>134</v>
      </c>
      <c r="AU716" s="253" t="s">
        <v>83</v>
      </c>
      <c r="AV716" s="14" t="s">
        <v>83</v>
      </c>
      <c r="AW716" s="14" t="s">
        <v>30</v>
      </c>
      <c r="AX716" s="14" t="s">
        <v>81</v>
      </c>
      <c r="AY716" s="253" t="s">
        <v>125</v>
      </c>
    </row>
    <row r="717" spans="1:65" s="2" customFormat="1" ht="14.4" customHeight="1">
      <c r="A717" s="39"/>
      <c r="B717" s="40"/>
      <c r="C717" s="269" t="s">
        <v>1473</v>
      </c>
      <c r="D717" s="269" t="s">
        <v>490</v>
      </c>
      <c r="E717" s="270" t="s">
        <v>1474</v>
      </c>
      <c r="F717" s="271" t="s">
        <v>1475</v>
      </c>
      <c r="G717" s="272" t="s">
        <v>272</v>
      </c>
      <c r="H717" s="273">
        <v>0.016</v>
      </c>
      <c r="I717" s="274"/>
      <c r="J717" s="275">
        <f>ROUND(I717*H717,2)</f>
        <v>0</v>
      </c>
      <c r="K717" s="271" t="s">
        <v>131</v>
      </c>
      <c r="L717" s="276"/>
      <c r="M717" s="277" t="s">
        <v>1</v>
      </c>
      <c r="N717" s="278" t="s">
        <v>38</v>
      </c>
      <c r="O717" s="92"/>
      <c r="P717" s="228">
        <f>O717*H717</f>
        <v>0</v>
      </c>
      <c r="Q717" s="228">
        <v>1</v>
      </c>
      <c r="R717" s="228">
        <f>Q717*H717</f>
        <v>0.016</v>
      </c>
      <c r="S717" s="228">
        <v>0</v>
      </c>
      <c r="T717" s="229">
        <f>S717*H717</f>
        <v>0</v>
      </c>
      <c r="U717" s="39"/>
      <c r="V717" s="39"/>
      <c r="W717" s="39"/>
      <c r="X717" s="39"/>
      <c r="Y717" s="39"/>
      <c r="Z717" s="39"/>
      <c r="AA717" s="39"/>
      <c r="AB717" s="39"/>
      <c r="AC717" s="39"/>
      <c r="AD717" s="39"/>
      <c r="AE717" s="39"/>
      <c r="AR717" s="230" t="s">
        <v>291</v>
      </c>
      <c r="AT717" s="230" t="s">
        <v>490</v>
      </c>
      <c r="AU717" s="230" t="s">
        <v>83</v>
      </c>
      <c r="AY717" s="18" t="s">
        <v>125</v>
      </c>
      <c r="BE717" s="231">
        <f>IF(N717="základní",J717,0)</f>
        <v>0</v>
      </c>
      <c r="BF717" s="231">
        <f>IF(N717="snížená",J717,0)</f>
        <v>0</v>
      </c>
      <c r="BG717" s="231">
        <f>IF(N717="zákl. přenesená",J717,0)</f>
        <v>0</v>
      </c>
      <c r="BH717" s="231">
        <f>IF(N717="sníž. přenesená",J717,0)</f>
        <v>0</v>
      </c>
      <c r="BI717" s="231">
        <f>IF(N717="nulová",J717,0)</f>
        <v>0</v>
      </c>
      <c r="BJ717" s="18" t="s">
        <v>81</v>
      </c>
      <c r="BK717" s="231">
        <f>ROUND(I717*H717,2)</f>
        <v>0</v>
      </c>
      <c r="BL717" s="18" t="s">
        <v>217</v>
      </c>
      <c r="BM717" s="230" t="s">
        <v>1476</v>
      </c>
    </row>
    <row r="718" spans="1:51" s="13" customFormat="1" ht="12">
      <c r="A718" s="13"/>
      <c r="B718" s="232"/>
      <c r="C718" s="233"/>
      <c r="D718" s="234" t="s">
        <v>134</v>
      </c>
      <c r="E718" s="235" t="s">
        <v>1</v>
      </c>
      <c r="F718" s="236" t="s">
        <v>1457</v>
      </c>
      <c r="G718" s="233"/>
      <c r="H718" s="235" t="s">
        <v>1</v>
      </c>
      <c r="I718" s="237"/>
      <c r="J718" s="233"/>
      <c r="K718" s="233"/>
      <c r="L718" s="238"/>
      <c r="M718" s="239"/>
      <c r="N718" s="240"/>
      <c r="O718" s="240"/>
      <c r="P718" s="240"/>
      <c r="Q718" s="240"/>
      <c r="R718" s="240"/>
      <c r="S718" s="240"/>
      <c r="T718" s="241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T718" s="242" t="s">
        <v>134</v>
      </c>
      <c r="AU718" s="242" t="s">
        <v>83</v>
      </c>
      <c r="AV718" s="13" t="s">
        <v>81</v>
      </c>
      <c r="AW718" s="13" t="s">
        <v>30</v>
      </c>
      <c r="AX718" s="13" t="s">
        <v>73</v>
      </c>
      <c r="AY718" s="242" t="s">
        <v>125</v>
      </c>
    </row>
    <row r="719" spans="1:51" s="14" customFormat="1" ht="12">
      <c r="A719" s="14"/>
      <c r="B719" s="243"/>
      <c r="C719" s="244"/>
      <c r="D719" s="234" t="s">
        <v>134</v>
      </c>
      <c r="E719" s="245" t="s">
        <v>1</v>
      </c>
      <c r="F719" s="246" t="s">
        <v>1477</v>
      </c>
      <c r="G719" s="244"/>
      <c r="H719" s="247">
        <v>0.016</v>
      </c>
      <c r="I719" s="248"/>
      <c r="J719" s="244"/>
      <c r="K719" s="244"/>
      <c r="L719" s="249"/>
      <c r="M719" s="250"/>
      <c r="N719" s="251"/>
      <c r="O719" s="251"/>
      <c r="P719" s="251"/>
      <c r="Q719" s="251"/>
      <c r="R719" s="251"/>
      <c r="S719" s="251"/>
      <c r="T719" s="252"/>
      <c r="U719" s="14"/>
      <c r="V719" s="14"/>
      <c r="W719" s="14"/>
      <c r="X719" s="14"/>
      <c r="Y719" s="14"/>
      <c r="Z719" s="14"/>
      <c r="AA719" s="14"/>
      <c r="AB719" s="14"/>
      <c r="AC719" s="14"/>
      <c r="AD719" s="14"/>
      <c r="AE719" s="14"/>
      <c r="AT719" s="253" t="s">
        <v>134</v>
      </c>
      <c r="AU719" s="253" t="s">
        <v>83</v>
      </c>
      <c r="AV719" s="14" t="s">
        <v>83</v>
      </c>
      <c r="AW719" s="14" t="s">
        <v>30</v>
      </c>
      <c r="AX719" s="14" t="s">
        <v>81</v>
      </c>
      <c r="AY719" s="253" t="s">
        <v>125</v>
      </c>
    </row>
    <row r="720" spans="1:65" s="2" customFormat="1" ht="24.15" customHeight="1">
      <c r="A720" s="39"/>
      <c r="B720" s="40"/>
      <c r="C720" s="269" t="s">
        <v>1478</v>
      </c>
      <c r="D720" s="269" t="s">
        <v>490</v>
      </c>
      <c r="E720" s="270" t="s">
        <v>1479</v>
      </c>
      <c r="F720" s="271" t="s">
        <v>1480</v>
      </c>
      <c r="G720" s="272" t="s">
        <v>1481</v>
      </c>
      <c r="H720" s="273">
        <v>0.4</v>
      </c>
      <c r="I720" s="274"/>
      <c r="J720" s="275">
        <f>ROUND(I720*H720,2)</f>
        <v>0</v>
      </c>
      <c r="K720" s="271" t="s">
        <v>1</v>
      </c>
      <c r="L720" s="276"/>
      <c r="M720" s="277" t="s">
        <v>1</v>
      </c>
      <c r="N720" s="278" t="s">
        <v>38</v>
      </c>
      <c r="O720" s="92"/>
      <c r="P720" s="228">
        <f>O720*H720</f>
        <v>0</v>
      </c>
      <c r="Q720" s="228">
        <v>0.00558</v>
      </c>
      <c r="R720" s="228">
        <f>Q720*H720</f>
        <v>0.002232</v>
      </c>
      <c r="S720" s="228">
        <v>0</v>
      </c>
      <c r="T720" s="229">
        <f>S720*H720</f>
        <v>0</v>
      </c>
      <c r="U720" s="39"/>
      <c r="V720" s="39"/>
      <c r="W720" s="39"/>
      <c r="X720" s="39"/>
      <c r="Y720" s="39"/>
      <c r="Z720" s="39"/>
      <c r="AA720" s="39"/>
      <c r="AB720" s="39"/>
      <c r="AC720" s="39"/>
      <c r="AD720" s="39"/>
      <c r="AE720" s="39"/>
      <c r="AR720" s="230" t="s">
        <v>291</v>
      </c>
      <c r="AT720" s="230" t="s">
        <v>490</v>
      </c>
      <c r="AU720" s="230" t="s">
        <v>83</v>
      </c>
      <c r="AY720" s="18" t="s">
        <v>125</v>
      </c>
      <c r="BE720" s="231">
        <f>IF(N720="základní",J720,0)</f>
        <v>0</v>
      </c>
      <c r="BF720" s="231">
        <f>IF(N720="snížená",J720,0)</f>
        <v>0</v>
      </c>
      <c r="BG720" s="231">
        <f>IF(N720="zákl. přenesená",J720,0)</f>
        <v>0</v>
      </c>
      <c r="BH720" s="231">
        <f>IF(N720="sníž. přenesená",J720,0)</f>
        <v>0</v>
      </c>
      <c r="BI720" s="231">
        <f>IF(N720="nulová",J720,0)</f>
        <v>0</v>
      </c>
      <c r="BJ720" s="18" t="s">
        <v>81</v>
      </c>
      <c r="BK720" s="231">
        <f>ROUND(I720*H720,2)</f>
        <v>0</v>
      </c>
      <c r="BL720" s="18" t="s">
        <v>217</v>
      </c>
      <c r="BM720" s="230" t="s">
        <v>1482</v>
      </c>
    </row>
    <row r="721" spans="1:51" s="13" customFormat="1" ht="12">
      <c r="A721" s="13"/>
      <c r="B721" s="232"/>
      <c r="C721" s="233"/>
      <c r="D721" s="234" t="s">
        <v>134</v>
      </c>
      <c r="E721" s="235" t="s">
        <v>1</v>
      </c>
      <c r="F721" s="236" t="s">
        <v>1457</v>
      </c>
      <c r="G721" s="233"/>
      <c r="H721" s="235" t="s">
        <v>1</v>
      </c>
      <c r="I721" s="237"/>
      <c r="J721" s="233"/>
      <c r="K721" s="233"/>
      <c r="L721" s="238"/>
      <c r="M721" s="239"/>
      <c r="N721" s="240"/>
      <c r="O721" s="240"/>
      <c r="P721" s="240"/>
      <c r="Q721" s="240"/>
      <c r="R721" s="240"/>
      <c r="S721" s="240"/>
      <c r="T721" s="241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T721" s="242" t="s">
        <v>134</v>
      </c>
      <c r="AU721" s="242" t="s">
        <v>83</v>
      </c>
      <c r="AV721" s="13" t="s">
        <v>81</v>
      </c>
      <c r="AW721" s="13" t="s">
        <v>30</v>
      </c>
      <c r="AX721" s="13" t="s">
        <v>73</v>
      </c>
      <c r="AY721" s="242" t="s">
        <v>125</v>
      </c>
    </row>
    <row r="722" spans="1:51" s="14" customFormat="1" ht="12">
      <c r="A722" s="14"/>
      <c r="B722" s="243"/>
      <c r="C722" s="244"/>
      <c r="D722" s="234" t="s">
        <v>134</v>
      </c>
      <c r="E722" s="245" t="s">
        <v>1</v>
      </c>
      <c r="F722" s="246" t="s">
        <v>1483</v>
      </c>
      <c r="G722" s="244"/>
      <c r="H722" s="247">
        <v>0.4</v>
      </c>
      <c r="I722" s="248"/>
      <c r="J722" s="244"/>
      <c r="K722" s="244"/>
      <c r="L722" s="249"/>
      <c r="M722" s="250"/>
      <c r="N722" s="251"/>
      <c r="O722" s="251"/>
      <c r="P722" s="251"/>
      <c r="Q722" s="251"/>
      <c r="R722" s="251"/>
      <c r="S722" s="251"/>
      <c r="T722" s="252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3" t="s">
        <v>134</v>
      </c>
      <c r="AU722" s="253" t="s">
        <v>83</v>
      </c>
      <c r="AV722" s="14" t="s">
        <v>83</v>
      </c>
      <c r="AW722" s="14" t="s">
        <v>30</v>
      </c>
      <c r="AX722" s="14" t="s">
        <v>81</v>
      </c>
      <c r="AY722" s="253" t="s">
        <v>125</v>
      </c>
    </row>
    <row r="723" spans="1:65" s="2" customFormat="1" ht="24.15" customHeight="1">
      <c r="A723" s="39"/>
      <c r="B723" s="40"/>
      <c r="C723" s="269" t="s">
        <v>1484</v>
      </c>
      <c r="D723" s="269" t="s">
        <v>490</v>
      </c>
      <c r="E723" s="270" t="s">
        <v>1485</v>
      </c>
      <c r="F723" s="271" t="s">
        <v>1486</v>
      </c>
      <c r="G723" s="272" t="s">
        <v>1481</v>
      </c>
      <c r="H723" s="273">
        <v>0.52</v>
      </c>
      <c r="I723" s="274"/>
      <c r="J723" s="275">
        <f>ROUND(I723*H723,2)</f>
        <v>0</v>
      </c>
      <c r="K723" s="271" t="s">
        <v>1</v>
      </c>
      <c r="L723" s="276"/>
      <c r="M723" s="277" t="s">
        <v>1</v>
      </c>
      <c r="N723" s="278" t="s">
        <v>38</v>
      </c>
      <c r="O723" s="92"/>
      <c r="P723" s="228">
        <f>O723*H723</f>
        <v>0</v>
      </c>
      <c r="Q723" s="228">
        <v>0.00922</v>
      </c>
      <c r="R723" s="228">
        <f>Q723*H723</f>
        <v>0.004794400000000001</v>
      </c>
      <c r="S723" s="228">
        <v>0</v>
      </c>
      <c r="T723" s="229">
        <f>S723*H723</f>
        <v>0</v>
      </c>
      <c r="U723" s="39"/>
      <c r="V723" s="39"/>
      <c r="W723" s="39"/>
      <c r="X723" s="39"/>
      <c r="Y723" s="39"/>
      <c r="Z723" s="39"/>
      <c r="AA723" s="39"/>
      <c r="AB723" s="39"/>
      <c r="AC723" s="39"/>
      <c r="AD723" s="39"/>
      <c r="AE723" s="39"/>
      <c r="AR723" s="230" t="s">
        <v>291</v>
      </c>
      <c r="AT723" s="230" t="s">
        <v>490</v>
      </c>
      <c r="AU723" s="230" t="s">
        <v>83</v>
      </c>
      <c r="AY723" s="18" t="s">
        <v>125</v>
      </c>
      <c r="BE723" s="231">
        <f>IF(N723="základní",J723,0)</f>
        <v>0</v>
      </c>
      <c r="BF723" s="231">
        <f>IF(N723="snížená",J723,0)</f>
        <v>0</v>
      </c>
      <c r="BG723" s="231">
        <f>IF(N723="zákl. přenesená",J723,0)</f>
        <v>0</v>
      </c>
      <c r="BH723" s="231">
        <f>IF(N723="sníž. přenesená",J723,0)</f>
        <v>0</v>
      </c>
      <c r="BI723" s="231">
        <f>IF(N723="nulová",J723,0)</f>
        <v>0</v>
      </c>
      <c r="BJ723" s="18" t="s">
        <v>81</v>
      </c>
      <c r="BK723" s="231">
        <f>ROUND(I723*H723,2)</f>
        <v>0</v>
      </c>
      <c r="BL723" s="18" t="s">
        <v>217</v>
      </c>
      <c r="BM723" s="230" t="s">
        <v>1487</v>
      </c>
    </row>
    <row r="724" spans="1:51" s="13" customFormat="1" ht="12">
      <c r="A724" s="13"/>
      <c r="B724" s="232"/>
      <c r="C724" s="233"/>
      <c r="D724" s="234" t="s">
        <v>134</v>
      </c>
      <c r="E724" s="235" t="s">
        <v>1</v>
      </c>
      <c r="F724" s="236" t="s">
        <v>1457</v>
      </c>
      <c r="G724" s="233"/>
      <c r="H724" s="235" t="s">
        <v>1</v>
      </c>
      <c r="I724" s="237"/>
      <c r="J724" s="233"/>
      <c r="K724" s="233"/>
      <c r="L724" s="238"/>
      <c r="M724" s="239"/>
      <c r="N724" s="240"/>
      <c r="O724" s="240"/>
      <c r="P724" s="240"/>
      <c r="Q724" s="240"/>
      <c r="R724" s="240"/>
      <c r="S724" s="240"/>
      <c r="T724" s="241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T724" s="242" t="s">
        <v>134</v>
      </c>
      <c r="AU724" s="242" t="s">
        <v>83</v>
      </c>
      <c r="AV724" s="13" t="s">
        <v>81</v>
      </c>
      <c r="AW724" s="13" t="s">
        <v>30</v>
      </c>
      <c r="AX724" s="13" t="s">
        <v>73</v>
      </c>
      <c r="AY724" s="242" t="s">
        <v>125</v>
      </c>
    </row>
    <row r="725" spans="1:51" s="14" customFormat="1" ht="12">
      <c r="A725" s="14"/>
      <c r="B725" s="243"/>
      <c r="C725" s="244"/>
      <c r="D725" s="234" t="s">
        <v>134</v>
      </c>
      <c r="E725" s="245" t="s">
        <v>1</v>
      </c>
      <c r="F725" s="246" t="s">
        <v>1488</v>
      </c>
      <c r="G725" s="244"/>
      <c r="H725" s="247">
        <v>0.52</v>
      </c>
      <c r="I725" s="248"/>
      <c r="J725" s="244"/>
      <c r="K725" s="244"/>
      <c r="L725" s="249"/>
      <c r="M725" s="250"/>
      <c r="N725" s="251"/>
      <c r="O725" s="251"/>
      <c r="P725" s="251"/>
      <c r="Q725" s="251"/>
      <c r="R725" s="251"/>
      <c r="S725" s="251"/>
      <c r="T725" s="252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3" t="s">
        <v>134</v>
      </c>
      <c r="AU725" s="253" t="s">
        <v>83</v>
      </c>
      <c r="AV725" s="14" t="s">
        <v>83</v>
      </c>
      <c r="AW725" s="14" t="s">
        <v>30</v>
      </c>
      <c r="AX725" s="14" t="s">
        <v>81</v>
      </c>
      <c r="AY725" s="253" t="s">
        <v>125</v>
      </c>
    </row>
    <row r="726" spans="1:65" s="2" customFormat="1" ht="24.15" customHeight="1">
      <c r="A726" s="39"/>
      <c r="B726" s="40"/>
      <c r="C726" s="269" t="s">
        <v>1489</v>
      </c>
      <c r="D726" s="269" t="s">
        <v>490</v>
      </c>
      <c r="E726" s="270" t="s">
        <v>1490</v>
      </c>
      <c r="F726" s="271" t="s">
        <v>1491</v>
      </c>
      <c r="G726" s="272" t="s">
        <v>1481</v>
      </c>
      <c r="H726" s="273">
        <v>2.38</v>
      </c>
      <c r="I726" s="274"/>
      <c r="J726" s="275">
        <f>ROUND(I726*H726,2)</f>
        <v>0</v>
      </c>
      <c r="K726" s="271" t="s">
        <v>131</v>
      </c>
      <c r="L726" s="276"/>
      <c r="M726" s="277" t="s">
        <v>1</v>
      </c>
      <c r="N726" s="278" t="s">
        <v>38</v>
      </c>
      <c r="O726" s="92"/>
      <c r="P726" s="228">
        <f>O726*H726</f>
        <v>0</v>
      </c>
      <c r="Q726" s="228">
        <v>0.00068</v>
      </c>
      <c r="R726" s="228">
        <f>Q726*H726</f>
        <v>0.0016184</v>
      </c>
      <c r="S726" s="228">
        <v>0</v>
      </c>
      <c r="T726" s="229">
        <f>S726*H726</f>
        <v>0</v>
      </c>
      <c r="U726" s="39"/>
      <c r="V726" s="39"/>
      <c r="W726" s="39"/>
      <c r="X726" s="39"/>
      <c r="Y726" s="39"/>
      <c r="Z726" s="39"/>
      <c r="AA726" s="39"/>
      <c r="AB726" s="39"/>
      <c r="AC726" s="39"/>
      <c r="AD726" s="39"/>
      <c r="AE726" s="39"/>
      <c r="AR726" s="230" t="s">
        <v>291</v>
      </c>
      <c r="AT726" s="230" t="s">
        <v>490</v>
      </c>
      <c r="AU726" s="230" t="s">
        <v>83</v>
      </c>
      <c r="AY726" s="18" t="s">
        <v>125</v>
      </c>
      <c r="BE726" s="231">
        <f>IF(N726="základní",J726,0)</f>
        <v>0</v>
      </c>
      <c r="BF726" s="231">
        <f>IF(N726="snížená",J726,0)</f>
        <v>0</v>
      </c>
      <c r="BG726" s="231">
        <f>IF(N726="zákl. přenesená",J726,0)</f>
        <v>0</v>
      </c>
      <c r="BH726" s="231">
        <f>IF(N726="sníž. přenesená",J726,0)</f>
        <v>0</v>
      </c>
      <c r="BI726" s="231">
        <f>IF(N726="nulová",J726,0)</f>
        <v>0</v>
      </c>
      <c r="BJ726" s="18" t="s">
        <v>81</v>
      </c>
      <c r="BK726" s="231">
        <f>ROUND(I726*H726,2)</f>
        <v>0</v>
      </c>
      <c r="BL726" s="18" t="s">
        <v>217</v>
      </c>
      <c r="BM726" s="230" t="s">
        <v>1492</v>
      </c>
    </row>
    <row r="727" spans="1:51" s="13" customFormat="1" ht="12">
      <c r="A727" s="13"/>
      <c r="B727" s="232"/>
      <c r="C727" s="233"/>
      <c r="D727" s="234" t="s">
        <v>134</v>
      </c>
      <c r="E727" s="235" t="s">
        <v>1</v>
      </c>
      <c r="F727" s="236" t="s">
        <v>1493</v>
      </c>
      <c r="G727" s="233"/>
      <c r="H727" s="235" t="s">
        <v>1</v>
      </c>
      <c r="I727" s="237"/>
      <c r="J727" s="233"/>
      <c r="K727" s="233"/>
      <c r="L727" s="238"/>
      <c r="M727" s="239"/>
      <c r="N727" s="240"/>
      <c r="O727" s="240"/>
      <c r="P727" s="240"/>
      <c r="Q727" s="240"/>
      <c r="R727" s="240"/>
      <c r="S727" s="240"/>
      <c r="T727" s="241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T727" s="242" t="s">
        <v>134</v>
      </c>
      <c r="AU727" s="242" t="s">
        <v>83</v>
      </c>
      <c r="AV727" s="13" t="s">
        <v>81</v>
      </c>
      <c r="AW727" s="13" t="s">
        <v>30</v>
      </c>
      <c r="AX727" s="13" t="s">
        <v>73</v>
      </c>
      <c r="AY727" s="242" t="s">
        <v>125</v>
      </c>
    </row>
    <row r="728" spans="1:51" s="14" customFormat="1" ht="12">
      <c r="A728" s="14"/>
      <c r="B728" s="243"/>
      <c r="C728" s="244"/>
      <c r="D728" s="234" t="s">
        <v>134</v>
      </c>
      <c r="E728" s="245" t="s">
        <v>1</v>
      </c>
      <c r="F728" s="246" t="s">
        <v>1494</v>
      </c>
      <c r="G728" s="244"/>
      <c r="H728" s="247">
        <v>2.36</v>
      </c>
      <c r="I728" s="248"/>
      <c r="J728" s="244"/>
      <c r="K728" s="244"/>
      <c r="L728" s="249"/>
      <c r="M728" s="250"/>
      <c r="N728" s="251"/>
      <c r="O728" s="251"/>
      <c r="P728" s="251"/>
      <c r="Q728" s="251"/>
      <c r="R728" s="251"/>
      <c r="S728" s="251"/>
      <c r="T728" s="252"/>
      <c r="U728" s="14"/>
      <c r="V728" s="14"/>
      <c r="W728" s="14"/>
      <c r="X728" s="14"/>
      <c r="Y728" s="14"/>
      <c r="Z728" s="14"/>
      <c r="AA728" s="14"/>
      <c r="AB728" s="14"/>
      <c r="AC728" s="14"/>
      <c r="AD728" s="14"/>
      <c r="AE728" s="14"/>
      <c r="AT728" s="253" t="s">
        <v>134</v>
      </c>
      <c r="AU728" s="253" t="s">
        <v>83</v>
      </c>
      <c r="AV728" s="14" t="s">
        <v>83</v>
      </c>
      <c r="AW728" s="14" t="s">
        <v>30</v>
      </c>
      <c r="AX728" s="14" t="s">
        <v>73</v>
      </c>
      <c r="AY728" s="253" t="s">
        <v>125</v>
      </c>
    </row>
    <row r="729" spans="1:51" s="14" customFormat="1" ht="12">
      <c r="A729" s="14"/>
      <c r="B729" s="243"/>
      <c r="C729" s="244"/>
      <c r="D729" s="234" t="s">
        <v>134</v>
      </c>
      <c r="E729" s="245" t="s">
        <v>1</v>
      </c>
      <c r="F729" s="246" t="s">
        <v>1495</v>
      </c>
      <c r="G729" s="244"/>
      <c r="H729" s="247">
        <v>0.02</v>
      </c>
      <c r="I729" s="248"/>
      <c r="J729" s="244"/>
      <c r="K729" s="244"/>
      <c r="L729" s="249"/>
      <c r="M729" s="250"/>
      <c r="N729" s="251"/>
      <c r="O729" s="251"/>
      <c r="P729" s="251"/>
      <c r="Q729" s="251"/>
      <c r="R729" s="251"/>
      <c r="S729" s="251"/>
      <c r="T729" s="252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3" t="s">
        <v>134</v>
      </c>
      <c r="AU729" s="253" t="s">
        <v>83</v>
      </c>
      <c r="AV729" s="14" t="s">
        <v>83</v>
      </c>
      <c r="AW729" s="14" t="s">
        <v>30</v>
      </c>
      <c r="AX729" s="14" t="s">
        <v>73</v>
      </c>
      <c r="AY729" s="253" t="s">
        <v>125</v>
      </c>
    </row>
    <row r="730" spans="1:51" s="15" customFormat="1" ht="12">
      <c r="A730" s="15"/>
      <c r="B730" s="254"/>
      <c r="C730" s="255"/>
      <c r="D730" s="234" t="s">
        <v>134</v>
      </c>
      <c r="E730" s="256" t="s">
        <v>1</v>
      </c>
      <c r="F730" s="257" t="s">
        <v>235</v>
      </c>
      <c r="G730" s="255"/>
      <c r="H730" s="258">
        <v>2.38</v>
      </c>
      <c r="I730" s="259"/>
      <c r="J730" s="255"/>
      <c r="K730" s="255"/>
      <c r="L730" s="260"/>
      <c r="M730" s="261"/>
      <c r="N730" s="262"/>
      <c r="O730" s="262"/>
      <c r="P730" s="262"/>
      <c r="Q730" s="262"/>
      <c r="R730" s="262"/>
      <c r="S730" s="262"/>
      <c r="T730" s="263"/>
      <c r="U730" s="15"/>
      <c r="V730" s="15"/>
      <c r="W730" s="15"/>
      <c r="X730" s="15"/>
      <c r="Y730" s="15"/>
      <c r="Z730" s="15"/>
      <c r="AA730" s="15"/>
      <c r="AB730" s="15"/>
      <c r="AC730" s="15"/>
      <c r="AD730" s="15"/>
      <c r="AE730" s="15"/>
      <c r="AT730" s="264" t="s">
        <v>134</v>
      </c>
      <c r="AU730" s="264" t="s">
        <v>83</v>
      </c>
      <c r="AV730" s="15" t="s">
        <v>132</v>
      </c>
      <c r="AW730" s="15" t="s">
        <v>30</v>
      </c>
      <c r="AX730" s="15" t="s">
        <v>81</v>
      </c>
      <c r="AY730" s="264" t="s">
        <v>125</v>
      </c>
    </row>
    <row r="731" spans="1:65" s="2" customFormat="1" ht="24.15" customHeight="1">
      <c r="A731" s="39"/>
      <c r="B731" s="40"/>
      <c r="C731" s="269" t="s">
        <v>1496</v>
      </c>
      <c r="D731" s="269" t="s">
        <v>490</v>
      </c>
      <c r="E731" s="270" t="s">
        <v>1497</v>
      </c>
      <c r="F731" s="271" t="s">
        <v>1498</v>
      </c>
      <c r="G731" s="272" t="s">
        <v>1481</v>
      </c>
      <c r="H731" s="273">
        <v>0.42</v>
      </c>
      <c r="I731" s="274"/>
      <c r="J731" s="275">
        <f>ROUND(I731*H731,2)</f>
        <v>0</v>
      </c>
      <c r="K731" s="271" t="s">
        <v>131</v>
      </c>
      <c r="L731" s="276"/>
      <c r="M731" s="277" t="s">
        <v>1</v>
      </c>
      <c r="N731" s="278" t="s">
        <v>38</v>
      </c>
      <c r="O731" s="92"/>
      <c r="P731" s="228">
        <f>O731*H731</f>
        <v>0</v>
      </c>
      <c r="Q731" s="228">
        <v>0.00175</v>
      </c>
      <c r="R731" s="228">
        <f>Q731*H731</f>
        <v>0.000735</v>
      </c>
      <c r="S731" s="228">
        <v>0</v>
      </c>
      <c r="T731" s="229">
        <f>S731*H731</f>
        <v>0</v>
      </c>
      <c r="U731" s="39"/>
      <c r="V731" s="39"/>
      <c r="W731" s="39"/>
      <c r="X731" s="39"/>
      <c r="Y731" s="39"/>
      <c r="Z731" s="39"/>
      <c r="AA731" s="39"/>
      <c r="AB731" s="39"/>
      <c r="AC731" s="39"/>
      <c r="AD731" s="39"/>
      <c r="AE731" s="39"/>
      <c r="AR731" s="230" t="s">
        <v>291</v>
      </c>
      <c r="AT731" s="230" t="s">
        <v>490</v>
      </c>
      <c r="AU731" s="230" t="s">
        <v>83</v>
      </c>
      <c r="AY731" s="18" t="s">
        <v>125</v>
      </c>
      <c r="BE731" s="231">
        <f>IF(N731="základní",J731,0)</f>
        <v>0</v>
      </c>
      <c r="BF731" s="231">
        <f>IF(N731="snížená",J731,0)</f>
        <v>0</v>
      </c>
      <c r="BG731" s="231">
        <f>IF(N731="zákl. přenesená",J731,0)</f>
        <v>0</v>
      </c>
      <c r="BH731" s="231">
        <f>IF(N731="sníž. přenesená",J731,0)</f>
        <v>0</v>
      </c>
      <c r="BI731" s="231">
        <f>IF(N731="nulová",J731,0)</f>
        <v>0</v>
      </c>
      <c r="BJ731" s="18" t="s">
        <v>81</v>
      </c>
      <c r="BK731" s="231">
        <f>ROUND(I731*H731,2)</f>
        <v>0</v>
      </c>
      <c r="BL731" s="18" t="s">
        <v>217</v>
      </c>
      <c r="BM731" s="230" t="s">
        <v>1499</v>
      </c>
    </row>
    <row r="732" spans="1:51" s="13" customFormat="1" ht="12">
      <c r="A732" s="13"/>
      <c r="B732" s="232"/>
      <c r="C732" s="233"/>
      <c r="D732" s="234" t="s">
        <v>134</v>
      </c>
      <c r="E732" s="235" t="s">
        <v>1</v>
      </c>
      <c r="F732" s="236" t="s">
        <v>1493</v>
      </c>
      <c r="G732" s="233"/>
      <c r="H732" s="235" t="s">
        <v>1</v>
      </c>
      <c r="I732" s="237"/>
      <c r="J732" s="233"/>
      <c r="K732" s="233"/>
      <c r="L732" s="238"/>
      <c r="M732" s="239"/>
      <c r="N732" s="240"/>
      <c r="O732" s="240"/>
      <c r="P732" s="240"/>
      <c r="Q732" s="240"/>
      <c r="R732" s="240"/>
      <c r="S732" s="240"/>
      <c r="T732" s="241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T732" s="242" t="s">
        <v>134</v>
      </c>
      <c r="AU732" s="242" t="s">
        <v>83</v>
      </c>
      <c r="AV732" s="13" t="s">
        <v>81</v>
      </c>
      <c r="AW732" s="13" t="s">
        <v>30</v>
      </c>
      <c r="AX732" s="13" t="s">
        <v>73</v>
      </c>
      <c r="AY732" s="242" t="s">
        <v>125</v>
      </c>
    </row>
    <row r="733" spans="1:51" s="14" customFormat="1" ht="12">
      <c r="A733" s="14"/>
      <c r="B733" s="243"/>
      <c r="C733" s="244"/>
      <c r="D733" s="234" t="s">
        <v>134</v>
      </c>
      <c r="E733" s="245" t="s">
        <v>1</v>
      </c>
      <c r="F733" s="246" t="s">
        <v>1500</v>
      </c>
      <c r="G733" s="244"/>
      <c r="H733" s="247">
        <v>0.4</v>
      </c>
      <c r="I733" s="248"/>
      <c r="J733" s="244"/>
      <c r="K733" s="244"/>
      <c r="L733" s="249"/>
      <c r="M733" s="250"/>
      <c r="N733" s="251"/>
      <c r="O733" s="251"/>
      <c r="P733" s="251"/>
      <c r="Q733" s="251"/>
      <c r="R733" s="251"/>
      <c r="S733" s="251"/>
      <c r="T733" s="252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3" t="s">
        <v>134</v>
      </c>
      <c r="AU733" s="253" t="s">
        <v>83</v>
      </c>
      <c r="AV733" s="14" t="s">
        <v>83</v>
      </c>
      <c r="AW733" s="14" t="s">
        <v>30</v>
      </c>
      <c r="AX733" s="14" t="s">
        <v>73</v>
      </c>
      <c r="AY733" s="253" t="s">
        <v>125</v>
      </c>
    </row>
    <row r="734" spans="1:51" s="14" customFormat="1" ht="12">
      <c r="A734" s="14"/>
      <c r="B734" s="243"/>
      <c r="C734" s="244"/>
      <c r="D734" s="234" t="s">
        <v>134</v>
      </c>
      <c r="E734" s="245" t="s">
        <v>1</v>
      </c>
      <c r="F734" s="246" t="s">
        <v>1495</v>
      </c>
      <c r="G734" s="244"/>
      <c r="H734" s="247">
        <v>0.02</v>
      </c>
      <c r="I734" s="248"/>
      <c r="J734" s="244"/>
      <c r="K734" s="244"/>
      <c r="L734" s="249"/>
      <c r="M734" s="250"/>
      <c r="N734" s="251"/>
      <c r="O734" s="251"/>
      <c r="P734" s="251"/>
      <c r="Q734" s="251"/>
      <c r="R734" s="251"/>
      <c r="S734" s="251"/>
      <c r="T734" s="252"/>
      <c r="U734" s="14"/>
      <c r="V734" s="14"/>
      <c r="W734" s="14"/>
      <c r="X734" s="14"/>
      <c r="Y734" s="14"/>
      <c r="Z734" s="14"/>
      <c r="AA734" s="14"/>
      <c r="AB734" s="14"/>
      <c r="AC734" s="14"/>
      <c r="AD734" s="14"/>
      <c r="AE734" s="14"/>
      <c r="AT734" s="253" t="s">
        <v>134</v>
      </c>
      <c r="AU734" s="253" t="s">
        <v>83</v>
      </c>
      <c r="AV734" s="14" t="s">
        <v>83</v>
      </c>
      <c r="AW734" s="14" t="s">
        <v>30</v>
      </c>
      <c r="AX734" s="14" t="s">
        <v>73</v>
      </c>
      <c r="AY734" s="253" t="s">
        <v>125</v>
      </c>
    </row>
    <row r="735" spans="1:51" s="15" customFormat="1" ht="12">
      <c r="A735" s="15"/>
      <c r="B735" s="254"/>
      <c r="C735" s="255"/>
      <c r="D735" s="234" t="s">
        <v>134</v>
      </c>
      <c r="E735" s="256" t="s">
        <v>1</v>
      </c>
      <c r="F735" s="257" t="s">
        <v>235</v>
      </c>
      <c r="G735" s="255"/>
      <c r="H735" s="258">
        <v>0.42</v>
      </c>
      <c r="I735" s="259"/>
      <c r="J735" s="255"/>
      <c r="K735" s="255"/>
      <c r="L735" s="260"/>
      <c r="M735" s="261"/>
      <c r="N735" s="262"/>
      <c r="O735" s="262"/>
      <c r="P735" s="262"/>
      <c r="Q735" s="262"/>
      <c r="R735" s="262"/>
      <c r="S735" s="262"/>
      <c r="T735" s="263"/>
      <c r="U735" s="15"/>
      <c r="V735" s="15"/>
      <c r="W735" s="15"/>
      <c r="X735" s="15"/>
      <c r="Y735" s="15"/>
      <c r="Z735" s="15"/>
      <c r="AA735" s="15"/>
      <c r="AB735" s="15"/>
      <c r="AC735" s="15"/>
      <c r="AD735" s="15"/>
      <c r="AE735" s="15"/>
      <c r="AT735" s="264" t="s">
        <v>134</v>
      </c>
      <c r="AU735" s="264" t="s">
        <v>83</v>
      </c>
      <c r="AV735" s="15" t="s">
        <v>132</v>
      </c>
      <c r="AW735" s="15" t="s">
        <v>30</v>
      </c>
      <c r="AX735" s="15" t="s">
        <v>81</v>
      </c>
      <c r="AY735" s="264" t="s">
        <v>125</v>
      </c>
    </row>
    <row r="736" spans="1:65" s="2" customFormat="1" ht="14.4" customHeight="1">
      <c r="A736" s="39"/>
      <c r="B736" s="40"/>
      <c r="C736" s="269" t="s">
        <v>1501</v>
      </c>
      <c r="D736" s="269" t="s">
        <v>490</v>
      </c>
      <c r="E736" s="270" t="s">
        <v>1502</v>
      </c>
      <c r="F736" s="271" t="s">
        <v>1503</v>
      </c>
      <c r="G736" s="272" t="s">
        <v>272</v>
      </c>
      <c r="H736" s="273">
        <v>0.131</v>
      </c>
      <c r="I736" s="274"/>
      <c r="J736" s="275">
        <f>ROUND(I736*H736,2)</f>
        <v>0</v>
      </c>
      <c r="K736" s="271" t="s">
        <v>131</v>
      </c>
      <c r="L736" s="276"/>
      <c r="M736" s="277" t="s">
        <v>1</v>
      </c>
      <c r="N736" s="278" t="s">
        <v>38</v>
      </c>
      <c r="O736" s="92"/>
      <c r="P736" s="228">
        <f>O736*H736</f>
        <v>0</v>
      </c>
      <c r="Q736" s="228">
        <v>1</v>
      </c>
      <c r="R736" s="228">
        <f>Q736*H736</f>
        <v>0.131</v>
      </c>
      <c r="S736" s="228">
        <v>0</v>
      </c>
      <c r="T736" s="229">
        <f>S736*H736</f>
        <v>0</v>
      </c>
      <c r="U736" s="39"/>
      <c r="V736" s="39"/>
      <c r="W736" s="39"/>
      <c r="X736" s="39"/>
      <c r="Y736" s="39"/>
      <c r="Z736" s="39"/>
      <c r="AA736" s="39"/>
      <c r="AB736" s="39"/>
      <c r="AC736" s="39"/>
      <c r="AD736" s="39"/>
      <c r="AE736" s="39"/>
      <c r="AR736" s="230" t="s">
        <v>291</v>
      </c>
      <c r="AT736" s="230" t="s">
        <v>490</v>
      </c>
      <c r="AU736" s="230" t="s">
        <v>83</v>
      </c>
      <c r="AY736" s="18" t="s">
        <v>125</v>
      </c>
      <c r="BE736" s="231">
        <f>IF(N736="základní",J736,0)</f>
        <v>0</v>
      </c>
      <c r="BF736" s="231">
        <f>IF(N736="snížená",J736,0)</f>
        <v>0</v>
      </c>
      <c r="BG736" s="231">
        <f>IF(N736="zákl. přenesená",J736,0)</f>
        <v>0</v>
      </c>
      <c r="BH736" s="231">
        <f>IF(N736="sníž. přenesená",J736,0)</f>
        <v>0</v>
      </c>
      <c r="BI736" s="231">
        <f>IF(N736="nulová",J736,0)</f>
        <v>0</v>
      </c>
      <c r="BJ736" s="18" t="s">
        <v>81</v>
      </c>
      <c r="BK736" s="231">
        <f>ROUND(I736*H736,2)</f>
        <v>0</v>
      </c>
      <c r="BL736" s="18" t="s">
        <v>217</v>
      </c>
      <c r="BM736" s="230" t="s">
        <v>1504</v>
      </c>
    </row>
    <row r="737" spans="1:51" s="13" customFormat="1" ht="12">
      <c r="A737" s="13"/>
      <c r="B737" s="232"/>
      <c r="C737" s="233"/>
      <c r="D737" s="234" t="s">
        <v>134</v>
      </c>
      <c r="E737" s="235" t="s">
        <v>1</v>
      </c>
      <c r="F737" s="236" t="s">
        <v>1457</v>
      </c>
      <c r="G737" s="233"/>
      <c r="H737" s="235" t="s">
        <v>1</v>
      </c>
      <c r="I737" s="237"/>
      <c r="J737" s="233"/>
      <c r="K737" s="233"/>
      <c r="L737" s="238"/>
      <c r="M737" s="239"/>
      <c r="N737" s="240"/>
      <c r="O737" s="240"/>
      <c r="P737" s="240"/>
      <c r="Q737" s="240"/>
      <c r="R737" s="240"/>
      <c r="S737" s="240"/>
      <c r="T737" s="241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T737" s="242" t="s">
        <v>134</v>
      </c>
      <c r="AU737" s="242" t="s">
        <v>83</v>
      </c>
      <c r="AV737" s="13" t="s">
        <v>81</v>
      </c>
      <c r="AW737" s="13" t="s">
        <v>30</v>
      </c>
      <c r="AX737" s="13" t="s">
        <v>73</v>
      </c>
      <c r="AY737" s="242" t="s">
        <v>125</v>
      </c>
    </row>
    <row r="738" spans="1:51" s="14" customFormat="1" ht="12">
      <c r="A738" s="14"/>
      <c r="B738" s="243"/>
      <c r="C738" s="244"/>
      <c r="D738" s="234" t="s">
        <v>134</v>
      </c>
      <c r="E738" s="245" t="s">
        <v>1</v>
      </c>
      <c r="F738" s="246" t="s">
        <v>1505</v>
      </c>
      <c r="G738" s="244"/>
      <c r="H738" s="247">
        <v>0.131</v>
      </c>
      <c r="I738" s="248"/>
      <c r="J738" s="244"/>
      <c r="K738" s="244"/>
      <c r="L738" s="249"/>
      <c r="M738" s="250"/>
      <c r="N738" s="251"/>
      <c r="O738" s="251"/>
      <c r="P738" s="251"/>
      <c r="Q738" s="251"/>
      <c r="R738" s="251"/>
      <c r="S738" s="251"/>
      <c r="T738" s="252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3" t="s">
        <v>134</v>
      </c>
      <c r="AU738" s="253" t="s">
        <v>83</v>
      </c>
      <c r="AV738" s="14" t="s">
        <v>83</v>
      </c>
      <c r="AW738" s="14" t="s">
        <v>30</v>
      </c>
      <c r="AX738" s="14" t="s">
        <v>81</v>
      </c>
      <c r="AY738" s="253" t="s">
        <v>125</v>
      </c>
    </row>
    <row r="739" spans="1:65" s="2" customFormat="1" ht="24.15" customHeight="1">
      <c r="A739" s="39"/>
      <c r="B739" s="40"/>
      <c r="C739" s="269" t="s">
        <v>1506</v>
      </c>
      <c r="D739" s="269" t="s">
        <v>490</v>
      </c>
      <c r="E739" s="270" t="s">
        <v>1507</v>
      </c>
      <c r="F739" s="271" t="s">
        <v>1508</v>
      </c>
      <c r="G739" s="272" t="s">
        <v>1481</v>
      </c>
      <c r="H739" s="273">
        <v>1.96</v>
      </c>
      <c r="I739" s="274"/>
      <c r="J739" s="275">
        <f>ROUND(I739*H739,2)</f>
        <v>0</v>
      </c>
      <c r="K739" s="271" t="s">
        <v>1</v>
      </c>
      <c r="L739" s="276"/>
      <c r="M739" s="277" t="s">
        <v>1</v>
      </c>
      <c r="N739" s="278" t="s">
        <v>38</v>
      </c>
      <c r="O739" s="92"/>
      <c r="P739" s="228">
        <f>O739*H739</f>
        <v>0</v>
      </c>
      <c r="Q739" s="228">
        <v>0.00175</v>
      </c>
      <c r="R739" s="228">
        <f>Q739*H739</f>
        <v>0.00343</v>
      </c>
      <c r="S739" s="228">
        <v>0</v>
      </c>
      <c r="T739" s="229">
        <f>S739*H739</f>
        <v>0</v>
      </c>
      <c r="U739" s="39"/>
      <c r="V739" s="39"/>
      <c r="W739" s="39"/>
      <c r="X739" s="39"/>
      <c r="Y739" s="39"/>
      <c r="Z739" s="39"/>
      <c r="AA739" s="39"/>
      <c r="AB739" s="39"/>
      <c r="AC739" s="39"/>
      <c r="AD739" s="39"/>
      <c r="AE739" s="39"/>
      <c r="AR739" s="230" t="s">
        <v>291</v>
      </c>
      <c r="AT739" s="230" t="s">
        <v>490</v>
      </c>
      <c r="AU739" s="230" t="s">
        <v>83</v>
      </c>
      <c r="AY739" s="18" t="s">
        <v>125</v>
      </c>
      <c r="BE739" s="231">
        <f>IF(N739="základní",J739,0)</f>
        <v>0</v>
      </c>
      <c r="BF739" s="231">
        <f>IF(N739="snížená",J739,0)</f>
        <v>0</v>
      </c>
      <c r="BG739" s="231">
        <f>IF(N739="zákl. přenesená",J739,0)</f>
        <v>0</v>
      </c>
      <c r="BH739" s="231">
        <f>IF(N739="sníž. přenesená",J739,0)</f>
        <v>0</v>
      </c>
      <c r="BI739" s="231">
        <f>IF(N739="nulová",J739,0)</f>
        <v>0</v>
      </c>
      <c r="BJ739" s="18" t="s">
        <v>81</v>
      </c>
      <c r="BK739" s="231">
        <f>ROUND(I739*H739,2)</f>
        <v>0</v>
      </c>
      <c r="BL739" s="18" t="s">
        <v>217</v>
      </c>
      <c r="BM739" s="230" t="s">
        <v>1509</v>
      </c>
    </row>
    <row r="740" spans="1:51" s="13" customFormat="1" ht="12">
      <c r="A740" s="13"/>
      <c r="B740" s="232"/>
      <c r="C740" s="233"/>
      <c r="D740" s="234" t="s">
        <v>134</v>
      </c>
      <c r="E740" s="235" t="s">
        <v>1</v>
      </c>
      <c r="F740" s="236" t="s">
        <v>1457</v>
      </c>
      <c r="G740" s="233"/>
      <c r="H740" s="235" t="s">
        <v>1</v>
      </c>
      <c r="I740" s="237"/>
      <c r="J740" s="233"/>
      <c r="K740" s="233"/>
      <c r="L740" s="238"/>
      <c r="M740" s="239"/>
      <c r="N740" s="240"/>
      <c r="O740" s="240"/>
      <c r="P740" s="240"/>
      <c r="Q740" s="240"/>
      <c r="R740" s="240"/>
      <c r="S740" s="240"/>
      <c r="T740" s="241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T740" s="242" t="s">
        <v>134</v>
      </c>
      <c r="AU740" s="242" t="s">
        <v>83</v>
      </c>
      <c r="AV740" s="13" t="s">
        <v>81</v>
      </c>
      <c r="AW740" s="13" t="s">
        <v>30</v>
      </c>
      <c r="AX740" s="13" t="s">
        <v>73</v>
      </c>
      <c r="AY740" s="242" t="s">
        <v>125</v>
      </c>
    </row>
    <row r="741" spans="1:51" s="14" customFormat="1" ht="12">
      <c r="A741" s="14"/>
      <c r="B741" s="243"/>
      <c r="C741" s="244"/>
      <c r="D741" s="234" t="s">
        <v>134</v>
      </c>
      <c r="E741" s="245" t="s">
        <v>1</v>
      </c>
      <c r="F741" s="246" t="s">
        <v>1510</v>
      </c>
      <c r="G741" s="244"/>
      <c r="H741" s="247">
        <v>1.96</v>
      </c>
      <c r="I741" s="248"/>
      <c r="J741" s="244"/>
      <c r="K741" s="244"/>
      <c r="L741" s="249"/>
      <c r="M741" s="250"/>
      <c r="N741" s="251"/>
      <c r="O741" s="251"/>
      <c r="P741" s="251"/>
      <c r="Q741" s="251"/>
      <c r="R741" s="251"/>
      <c r="S741" s="251"/>
      <c r="T741" s="252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3" t="s">
        <v>134</v>
      </c>
      <c r="AU741" s="253" t="s">
        <v>83</v>
      </c>
      <c r="AV741" s="14" t="s">
        <v>83</v>
      </c>
      <c r="AW741" s="14" t="s">
        <v>30</v>
      </c>
      <c r="AX741" s="14" t="s">
        <v>81</v>
      </c>
      <c r="AY741" s="253" t="s">
        <v>125</v>
      </c>
    </row>
    <row r="742" spans="1:65" s="2" customFormat="1" ht="14.4" customHeight="1">
      <c r="A742" s="39"/>
      <c r="B742" s="40"/>
      <c r="C742" s="269" t="s">
        <v>1511</v>
      </c>
      <c r="D742" s="269" t="s">
        <v>490</v>
      </c>
      <c r="E742" s="270" t="s">
        <v>1512</v>
      </c>
      <c r="F742" s="271" t="s">
        <v>1513</v>
      </c>
      <c r="G742" s="272" t="s">
        <v>272</v>
      </c>
      <c r="H742" s="273">
        <v>0.528</v>
      </c>
      <c r="I742" s="274"/>
      <c r="J742" s="275">
        <f>ROUND(I742*H742,2)</f>
        <v>0</v>
      </c>
      <c r="K742" s="271" t="s">
        <v>131</v>
      </c>
      <c r="L742" s="276"/>
      <c r="M742" s="277" t="s">
        <v>1</v>
      </c>
      <c r="N742" s="278" t="s">
        <v>38</v>
      </c>
      <c r="O742" s="92"/>
      <c r="P742" s="228">
        <f>O742*H742</f>
        <v>0</v>
      </c>
      <c r="Q742" s="228">
        <v>1</v>
      </c>
      <c r="R742" s="228">
        <f>Q742*H742</f>
        <v>0.528</v>
      </c>
      <c r="S742" s="228">
        <v>0</v>
      </c>
      <c r="T742" s="229">
        <f>S742*H742</f>
        <v>0</v>
      </c>
      <c r="U742" s="39"/>
      <c r="V742" s="39"/>
      <c r="W742" s="39"/>
      <c r="X742" s="39"/>
      <c r="Y742" s="39"/>
      <c r="Z742" s="39"/>
      <c r="AA742" s="39"/>
      <c r="AB742" s="39"/>
      <c r="AC742" s="39"/>
      <c r="AD742" s="39"/>
      <c r="AE742" s="39"/>
      <c r="AR742" s="230" t="s">
        <v>291</v>
      </c>
      <c r="AT742" s="230" t="s">
        <v>490</v>
      </c>
      <c r="AU742" s="230" t="s">
        <v>83</v>
      </c>
      <c r="AY742" s="18" t="s">
        <v>125</v>
      </c>
      <c r="BE742" s="231">
        <f>IF(N742="základní",J742,0)</f>
        <v>0</v>
      </c>
      <c r="BF742" s="231">
        <f>IF(N742="snížená",J742,0)</f>
        <v>0</v>
      </c>
      <c r="BG742" s="231">
        <f>IF(N742="zákl. přenesená",J742,0)</f>
        <v>0</v>
      </c>
      <c r="BH742" s="231">
        <f>IF(N742="sníž. přenesená",J742,0)</f>
        <v>0</v>
      </c>
      <c r="BI742" s="231">
        <f>IF(N742="nulová",J742,0)</f>
        <v>0</v>
      </c>
      <c r="BJ742" s="18" t="s">
        <v>81</v>
      </c>
      <c r="BK742" s="231">
        <f>ROUND(I742*H742,2)</f>
        <v>0</v>
      </c>
      <c r="BL742" s="18" t="s">
        <v>217</v>
      </c>
      <c r="BM742" s="230" t="s">
        <v>1514</v>
      </c>
    </row>
    <row r="743" spans="1:51" s="13" customFormat="1" ht="12">
      <c r="A743" s="13"/>
      <c r="B743" s="232"/>
      <c r="C743" s="233"/>
      <c r="D743" s="234" t="s">
        <v>134</v>
      </c>
      <c r="E743" s="235" t="s">
        <v>1</v>
      </c>
      <c r="F743" s="236" t="s">
        <v>1457</v>
      </c>
      <c r="G743" s="233"/>
      <c r="H743" s="235" t="s">
        <v>1</v>
      </c>
      <c r="I743" s="237"/>
      <c r="J743" s="233"/>
      <c r="K743" s="233"/>
      <c r="L743" s="238"/>
      <c r="M743" s="239"/>
      <c r="N743" s="240"/>
      <c r="O743" s="240"/>
      <c r="P743" s="240"/>
      <c r="Q743" s="240"/>
      <c r="R743" s="240"/>
      <c r="S743" s="240"/>
      <c r="T743" s="241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T743" s="242" t="s">
        <v>134</v>
      </c>
      <c r="AU743" s="242" t="s">
        <v>83</v>
      </c>
      <c r="AV743" s="13" t="s">
        <v>81</v>
      </c>
      <c r="AW743" s="13" t="s">
        <v>30</v>
      </c>
      <c r="AX743" s="13" t="s">
        <v>73</v>
      </c>
      <c r="AY743" s="242" t="s">
        <v>125</v>
      </c>
    </row>
    <row r="744" spans="1:51" s="14" customFormat="1" ht="12">
      <c r="A744" s="14"/>
      <c r="B744" s="243"/>
      <c r="C744" s="244"/>
      <c r="D744" s="234" t="s">
        <v>134</v>
      </c>
      <c r="E744" s="245" t="s">
        <v>1</v>
      </c>
      <c r="F744" s="246" t="s">
        <v>1515</v>
      </c>
      <c r="G744" s="244"/>
      <c r="H744" s="247">
        <v>0.528</v>
      </c>
      <c r="I744" s="248"/>
      <c r="J744" s="244"/>
      <c r="K744" s="244"/>
      <c r="L744" s="249"/>
      <c r="M744" s="250"/>
      <c r="N744" s="251"/>
      <c r="O744" s="251"/>
      <c r="P744" s="251"/>
      <c r="Q744" s="251"/>
      <c r="R744" s="251"/>
      <c r="S744" s="251"/>
      <c r="T744" s="252"/>
      <c r="U744" s="14"/>
      <c r="V744" s="14"/>
      <c r="W744" s="14"/>
      <c r="X744" s="14"/>
      <c r="Y744" s="14"/>
      <c r="Z744" s="14"/>
      <c r="AA744" s="14"/>
      <c r="AB744" s="14"/>
      <c r="AC744" s="14"/>
      <c r="AD744" s="14"/>
      <c r="AE744" s="14"/>
      <c r="AT744" s="253" t="s">
        <v>134</v>
      </c>
      <c r="AU744" s="253" t="s">
        <v>83</v>
      </c>
      <c r="AV744" s="14" t="s">
        <v>83</v>
      </c>
      <c r="AW744" s="14" t="s">
        <v>30</v>
      </c>
      <c r="AX744" s="14" t="s">
        <v>81</v>
      </c>
      <c r="AY744" s="253" t="s">
        <v>125</v>
      </c>
    </row>
    <row r="745" spans="1:65" s="2" customFormat="1" ht="14.4" customHeight="1">
      <c r="A745" s="39"/>
      <c r="B745" s="40"/>
      <c r="C745" s="269" t="s">
        <v>1516</v>
      </c>
      <c r="D745" s="269" t="s">
        <v>490</v>
      </c>
      <c r="E745" s="270" t="s">
        <v>1517</v>
      </c>
      <c r="F745" s="271" t="s">
        <v>1518</v>
      </c>
      <c r="G745" s="272" t="s">
        <v>272</v>
      </c>
      <c r="H745" s="273">
        <v>0.144</v>
      </c>
      <c r="I745" s="274"/>
      <c r="J745" s="275">
        <f>ROUND(I745*H745,2)</f>
        <v>0</v>
      </c>
      <c r="K745" s="271" t="s">
        <v>131</v>
      </c>
      <c r="L745" s="276"/>
      <c r="M745" s="277" t="s">
        <v>1</v>
      </c>
      <c r="N745" s="278" t="s">
        <v>38</v>
      </c>
      <c r="O745" s="92"/>
      <c r="P745" s="228">
        <f>O745*H745</f>
        <v>0</v>
      </c>
      <c r="Q745" s="228">
        <v>1</v>
      </c>
      <c r="R745" s="228">
        <f>Q745*H745</f>
        <v>0.144</v>
      </c>
      <c r="S745" s="228">
        <v>0</v>
      </c>
      <c r="T745" s="229">
        <f>S745*H745</f>
        <v>0</v>
      </c>
      <c r="U745" s="39"/>
      <c r="V745" s="39"/>
      <c r="W745" s="39"/>
      <c r="X745" s="39"/>
      <c r="Y745" s="39"/>
      <c r="Z745" s="39"/>
      <c r="AA745" s="39"/>
      <c r="AB745" s="39"/>
      <c r="AC745" s="39"/>
      <c r="AD745" s="39"/>
      <c r="AE745" s="39"/>
      <c r="AR745" s="230" t="s">
        <v>291</v>
      </c>
      <c r="AT745" s="230" t="s">
        <v>490</v>
      </c>
      <c r="AU745" s="230" t="s">
        <v>83</v>
      </c>
      <c r="AY745" s="18" t="s">
        <v>125</v>
      </c>
      <c r="BE745" s="231">
        <f>IF(N745="základní",J745,0)</f>
        <v>0</v>
      </c>
      <c r="BF745" s="231">
        <f>IF(N745="snížená",J745,0)</f>
        <v>0</v>
      </c>
      <c r="BG745" s="231">
        <f>IF(N745="zákl. přenesená",J745,0)</f>
        <v>0</v>
      </c>
      <c r="BH745" s="231">
        <f>IF(N745="sníž. přenesená",J745,0)</f>
        <v>0</v>
      </c>
      <c r="BI745" s="231">
        <f>IF(N745="nulová",J745,0)</f>
        <v>0</v>
      </c>
      <c r="BJ745" s="18" t="s">
        <v>81</v>
      </c>
      <c r="BK745" s="231">
        <f>ROUND(I745*H745,2)</f>
        <v>0</v>
      </c>
      <c r="BL745" s="18" t="s">
        <v>217</v>
      </c>
      <c r="BM745" s="230" t="s">
        <v>1519</v>
      </c>
    </row>
    <row r="746" spans="1:51" s="13" customFormat="1" ht="12">
      <c r="A746" s="13"/>
      <c r="B746" s="232"/>
      <c r="C746" s="233"/>
      <c r="D746" s="234" t="s">
        <v>134</v>
      </c>
      <c r="E746" s="235" t="s">
        <v>1</v>
      </c>
      <c r="F746" s="236" t="s">
        <v>1457</v>
      </c>
      <c r="G746" s="233"/>
      <c r="H746" s="235" t="s">
        <v>1</v>
      </c>
      <c r="I746" s="237"/>
      <c r="J746" s="233"/>
      <c r="K746" s="233"/>
      <c r="L746" s="238"/>
      <c r="M746" s="239"/>
      <c r="N746" s="240"/>
      <c r="O746" s="240"/>
      <c r="P746" s="240"/>
      <c r="Q746" s="240"/>
      <c r="R746" s="240"/>
      <c r="S746" s="240"/>
      <c r="T746" s="241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T746" s="242" t="s">
        <v>134</v>
      </c>
      <c r="AU746" s="242" t="s">
        <v>83</v>
      </c>
      <c r="AV746" s="13" t="s">
        <v>81</v>
      </c>
      <c r="AW746" s="13" t="s">
        <v>30</v>
      </c>
      <c r="AX746" s="13" t="s">
        <v>73</v>
      </c>
      <c r="AY746" s="242" t="s">
        <v>125</v>
      </c>
    </row>
    <row r="747" spans="1:51" s="14" customFormat="1" ht="12">
      <c r="A747" s="14"/>
      <c r="B747" s="243"/>
      <c r="C747" s="244"/>
      <c r="D747" s="234" t="s">
        <v>134</v>
      </c>
      <c r="E747" s="245" t="s">
        <v>1</v>
      </c>
      <c r="F747" s="246" t="s">
        <v>1520</v>
      </c>
      <c r="G747" s="244"/>
      <c r="H747" s="247">
        <v>0.144</v>
      </c>
      <c r="I747" s="248"/>
      <c r="J747" s="244"/>
      <c r="K747" s="244"/>
      <c r="L747" s="249"/>
      <c r="M747" s="250"/>
      <c r="N747" s="251"/>
      <c r="O747" s="251"/>
      <c r="P747" s="251"/>
      <c r="Q747" s="251"/>
      <c r="R747" s="251"/>
      <c r="S747" s="251"/>
      <c r="T747" s="252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3" t="s">
        <v>134</v>
      </c>
      <c r="AU747" s="253" t="s">
        <v>83</v>
      </c>
      <c r="AV747" s="14" t="s">
        <v>83</v>
      </c>
      <c r="AW747" s="14" t="s">
        <v>30</v>
      </c>
      <c r="AX747" s="14" t="s">
        <v>81</v>
      </c>
      <c r="AY747" s="253" t="s">
        <v>125</v>
      </c>
    </row>
    <row r="748" spans="1:65" s="2" customFormat="1" ht="14.4" customHeight="1">
      <c r="A748" s="39"/>
      <c r="B748" s="40"/>
      <c r="C748" s="269" t="s">
        <v>1521</v>
      </c>
      <c r="D748" s="269" t="s">
        <v>490</v>
      </c>
      <c r="E748" s="270" t="s">
        <v>1522</v>
      </c>
      <c r="F748" s="271" t="s">
        <v>1523</v>
      </c>
      <c r="G748" s="272" t="s">
        <v>272</v>
      </c>
      <c r="H748" s="273">
        <v>0.139</v>
      </c>
      <c r="I748" s="274"/>
      <c r="J748" s="275">
        <f>ROUND(I748*H748,2)</f>
        <v>0</v>
      </c>
      <c r="K748" s="271" t="s">
        <v>131</v>
      </c>
      <c r="L748" s="276"/>
      <c r="M748" s="277" t="s">
        <v>1</v>
      </c>
      <c r="N748" s="278" t="s">
        <v>38</v>
      </c>
      <c r="O748" s="92"/>
      <c r="P748" s="228">
        <f>O748*H748</f>
        <v>0</v>
      </c>
      <c r="Q748" s="228">
        <v>1</v>
      </c>
      <c r="R748" s="228">
        <f>Q748*H748</f>
        <v>0.139</v>
      </c>
      <c r="S748" s="228">
        <v>0</v>
      </c>
      <c r="T748" s="229">
        <f>S748*H748</f>
        <v>0</v>
      </c>
      <c r="U748" s="39"/>
      <c r="V748" s="39"/>
      <c r="W748" s="39"/>
      <c r="X748" s="39"/>
      <c r="Y748" s="39"/>
      <c r="Z748" s="39"/>
      <c r="AA748" s="39"/>
      <c r="AB748" s="39"/>
      <c r="AC748" s="39"/>
      <c r="AD748" s="39"/>
      <c r="AE748" s="39"/>
      <c r="AR748" s="230" t="s">
        <v>291</v>
      </c>
      <c r="AT748" s="230" t="s">
        <v>490</v>
      </c>
      <c r="AU748" s="230" t="s">
        <v>83</v>
      </c>
      <c r="AY748" s="18" t="s">
        <v>125</v>
      </c>
      <c r="BE748" s="231">
        <f>IF(N748="základní",J748,0)</f>
        <v>0</v>
      </c>
      <c r="BF748" s="231">
        <f>IF(N748="snížená",J748,0)</f>
        <v>0</v>
      </c>
      <c r="BG748" s="231">
        <f>IF(N748="zákl. přenesená",J748,0)</f>
        <v>0</v>
      </c>
      <c r="BH748" s="231">
        <f>IF(N748="sníž. přenesená",J748,0)</f>
        <v>0</v>
      </c>
      <c r="BI748" s="231">
        <f>IF(N748="nulová",J748,0)</f>
        <v>0</v>
      </c>
      <c r="BJ748" s="18" t="s">
        <v>81</v>
      </c>
      <c r="BK748" s="231">
        <f>ROUND(I748*H748,2)</f>
        <v>0</v>
      </c>
      <c r="BL748" s="18" t="s">
        <v>217</v>
      </c>
      <c r="BM748" s="230" t="s">
        <v>1524</v>
      </c>
    </row>
    <row r="749" spans="1:51" s="13" customFormat="1" ht="12">
      <c r="A749" s="13"/>
      <c r="B749" s="232"/>
      <c r="C749" s="233"/>
      <c r="D749" s="234" t="s">
        <v>134</v>
      </c>
      <c r="E749" s="235" t="s">
        <v>1</v>
      </c>
      <c r="F749" s="236" t="s">
        <v>1457</v>
      </c>
      <c r="G749" s="233"/>
      <c r="H749" s="235" t="s">
        <v>1</v>
      </c>
      <c r="I749" s="237"/>
      <c r="J749" s="233"/>
      <c r="K749" s="233"/>
      <c r="L749" s="238"/>
      <c r="M749" s="239"/>
      <c r="N749" s="240"/>
      <c r="O749" s="240"/>
      <c r="P749" s="240"/>
      <c r="Q749" s="240"/>
      <c r="R749" s="240"/>
      <c r="S749" s="240"/>
      <c r="T749" s="241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T749" s="242" t="s">
        <v>134</v>
      </c>
      <c r="AU749" s="242" t="s">
        <v>83</v>
      </c>
      <c r="AV749" s="13" t="s">
        <v>81</v>
      </c>
      <c r="AW749" s="13" t="s">
        <v>30</v>
      </c>
      <c r="AX749" s="13" t="s">
        <v>73</v>
      </c>
      <c r="AY749" s="242" t="s">
        <v>125</v>
      </c>
    </row>
    <row r="750" spans="1:51" s="14" customFormat="1" ht="12">
      <c r="A750" s="14"/>
      <c r="B750" s="243"/>
      <c r="C750" s="244"/>
      <c r="D750" s="234" t="s">
        <v>134</v>
      </c>
      <c r="E750" s="245" t="s">
        <v>1</v>
      </c>
      <c r="F750" s="246" t="s">
        <v>1525</v>
      </c>
      <c r="G750" s="244"/>
      <c r="H750" s="247">
        <v>0.139</v>
      </c>
      <c r="I750" s="248"/>
      <c r="J750" s="244"/>
      <c r="K750" s="244"/>
      <c r="L750" s="249"/>
      <c r="M750" s="250"/>
      <c r="N750" s="251"/>
      <c r="O750" s="251"/>
      <c r="P750" s="251"/>
      <c r="Q750" s="251"/>
      <c r="R750" s="251"/>
      <c r="S750" s="251"/>
      <c r="T750" s="252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3" t="s">
        <v>134</v>
      </c>
      <c r="AU750" s="253" t="s">
        <v>83</v>
      </c>
      <c r="AV750" s="14" t="s">
        <v>83</v>
      </c>
      <c r="AW750" s="14" t="s">
        <v>30</v>
      </c>
      <c r="AX750" s="14" t="s">
        <v>81</v>
      </c>
      <c r="AY750" s="253" t="s">
        <v>125</v>
      </c>
    </row>
    <row r="751" spans="1:65" s="2" customFormat="1" ht="14.4" customHeight="1">
      <c r="A751" s="39"/>
      <c r="B751" s="40"/>
      <c r="C751" s="269" t="s">
        <v>1526</v>
      </c>
      <c r="D751" s="269" t="s">
        <v>490</v>
      </c>
      <c r="E751" s="270" t="s">
        <v>1527</v>
      </c>
      <c r="F751" s="271" t="s">
        <v>1528</v>
      </c>
      <c r="G751" s="272" t="s">
        <v>146</v>
      </c>
      <c r="H751" s="273">
        <v>21.25</v>
      </c>
      <c r="I751" s="274"/>
      <c r="J751" s="275">
        <f>ROUND(I751*H751,2)</f>
        <v>0</v>
      </c>
      <c r="K751" s="271" t="s">
        <v>1</v>
      </c>
      <c r="L751" s="276"/>
      <c r="M751" s="277" t="s">
        <v>1</v>
      </c>
      <c r="N751" s="278" t="s">
        <v>38</v>
      </c>
      <c r="O751" s="92"/>
      <c r="P751" s="228">
        <f>O751*H751</f>
        <v>0</v>
      </c>
      <c r="Q751" s="228">
        <v>0.00078</v>
      </c>
      <c r="R751" s="228">
        <f>Q751*H751</f>
        <v>0.016575</v>
      </c>
      <c r="S751" s="228">
        <v>0</v>
      </c>
      <c r="T751" s="229">
        <f>S751*H751</f>
        <v>0</v>
      </c>
      <c r="U751" s="39"/>
      <c r="V751" s="39"/>
      <c r="W751" s="39"/>
      <c r="X751" s="39"/>
      <c r="Y751" s="39"/>
      <c r="Z751" s="39"/>
      <c r="AA751" s="39"/>
      <c r="AB751" s="39"/>
      <c r="AC751" s="39"/>
      <c r="AD751" s="39"/>
      <c r="AE751" s="39"/>
      <c r="AR751" s="230" t="s">
        <v>291</v>
      </c>
      <c r="AT751" s="230" t="s">
        <v>490</v>
      </c>
      <c r="AU751" s="230" t="s">
        <v>83</v>
      </c>
      <c r="AY751" s="18" t="s">
        <v>125</v>
      </c>
      <c r="BE751" s="231">
        <f>IF(N751="základní",J751,0)</f>
        <v>0</v>
      </c>
      <c r="BF751" s="231">
        <f>IF(N751="snížená",J751,0)</f>
        <v>0</v>
      </c>
      <c r="BG751" s="231">
        <f>IF(N751="zákl. přenesená",J751,0)</f>
        <v>0</v>
      </c>
      <c r="BH751" s="231">
        <f>IF(N751="sníž. přenesená",J751,0)</f>
        <v>0</v>
      </c>
      <c r="BI751" s="231">
        <f>IF(N751="nulová",J751,0)</f>
        <v>0</v>
      </c>
      <c r="BJ751" s="18" t="s">
        <v>81</v>
      </c>
      <c r="BK751" s="231">
        <f>ROUND(I751*H751,2)</f>
        <v>0</v>
      </c>
      <c r="BL751" s="18" t="s">
        <v>217</v>
      </c>
      <c r="BM751" s="230" t="s">
        <v>1529</v>
      </c>
    </row>
    <row r="752" spans="1:51" s="13" customFormat="1" ht="12">
      <c r="A752" s="13"/>
      <c r="B752" s="232"/>
      <c r="C752" s="233"/>
      <c r="D752" s="234" t="s">
        <v>134</v>
      </c>
      <c r="E752" s="235" t="s">
        <v>1</v>
      </c>
      <c r="F752" s="236" t="s">
        <v>1493</v>
      </c>
      <c r="G752" s="233"/>
      <c r="H752" s="235" t="s">
        <v>1</v>
      </c>
      <c r="I752" s="237"/>
      <c r="J752" s="233"/>
      <c r="K752" s="233"/>
      <c r="L752" s="238"/>
      <c r="M752" s="239"/>
      <c r="N752" s="240"/>
      <c r="O752" s="240"/>
      <c r="P752" s="240"/>
      <c r="Q752" s="240"/>
      <c r="R752" s="240"/>
      <c r="S752" s="240"/>
      <c r="T752" s="241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T752" s="242" t="s">
        <v>134</v>
      </c>
      <c r="AU752" s="242" t="s">
        <v>83</v>
      </c>
      <c r="AV752" s="13" t="s">
        <v>81</v>
      </c>
      <c r="AW752" s="13" t="s">
        <v>30</v>
      </c>
      <c r="AX752" s="13" t="s">
        <v>73</v>
      </c>
      <c r="AY752" s="242" t="s">
        <v>125</v>
      </c>
    </row>
    <row r="753" spans="1:51" s="14" customFormat="1" ht="12">
      <c r="A753" s="14"/>
      <c r="B753" s="243"/>
      <c r="C753" s="244"/>
      <c r="D753" s="234" t="s">
        <v>134</v>
      </c>
      <c r="E753" s="245" t="s">
        <v>1</v>
      </c>
      <c r="F753" s="246" t="s">
        <v>1530</v>
      </c>
      <c r="G753" s="244"/>
      <c r="H753" s="247">
        <v>20.88</v>
      </c>
      <c r="I753" s="248"/>
      <c r="J753" s="244"/>
      <c r="K753" s="244"/>
      <c r="L753" s="249"/>
      <c r="M753" s="250"/>
      <c r="N753" s="251"/>
      <c r="O753" s="251"/>
      <c r="P753" s="251"/>
      <c r="Q753" s="251"/>
      <c r="R753" s="251"/>
      <c r="S753" s="251"/>
      <c r="T753" s="252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3" t="s">
        <v>134</v>
      </c>
      <c r="AU753" s="253" t="s">
        <v>83</v>
      </c>
      <c r="AV753" s="14" t="s">
        <v>83</v>
      </c>
      <c r="AW753" s="14" t="s">
        <v>30</v>
      </c>
      <c r="AX753" s="14" t="s">
        <v>73</v>
      </c>
      <c r="AY753" s="253" t="s">
        <v>125</v>
      </c>
    </row>
    <row r="754" spans="1:51" s="14" customFormat="1" ht="12">
      <c r="A754" s="14"/>
      <c r="B754" s="243"/>
      <c r="C754" s="244"/>
      <c r="D754" s="234" t="s">
        <v>134</v>
      </c>
      <c r="E754" s="245" t="s">
        <v>1</v>
      </c>
      <c r="F754" s="246" t="s">
        <v>1531</v>
      </c>
      <c r="G754" s="244"/>
      <c r="H754" s="247">
        <v>0.37</v>
      </c>
      <c r="I754" s="248"/>
      <c r="J754" s="244"/>
      <c r="K754" s="244"/>
      <c r="L754" s="249"/>
      <c r="M754" s="250"/>
      <c r="N754" s="251"/>
      <c r="O754" s="251"/>
      <c r="P754" s="251"/>
      <c r="Q754" s="251"/>
      <c r="R754" s="251"/>
      <c r="S754" s="251"/>
      <c r="T754" s="252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3" t="s">
        <v>134</v>
      </c>
      <c r="AU754" s="253" t="s">
        <v>83</v>
      </c>
      <c r="AV754" s="14" t="s">
        <v>83</v>
      </c>
      <c r="AW754" s="14" t="s">
        <v>30</v>
      </c>
      <c r="AX754" s="14" t="s">
        <v>73</v>
      </c>
      <c r="AY754" s="253" t="s">
        <v>125</v>
      </c>
    </row>
    <row r="755" spans="1:51" s="15" customFormat="1" ht="12">
      <c r="A755" s="15"/>
      <c r="B755" s="254"/>
      <c r="C755" s="255"/>
      <c r="D755" s="234" t="s">
        <v>134</v>
      </c>
      <c r="E755" s="256" t="s">
        <v>1</v>
      </c>
      <c r="F755" s="257" t="s">
        <v>235</v>
      </c>
      <c r="G755" s="255"/>
      <c r="H755" s="258">
        <v>21.25</v>
      </c>
      <c r="I755" s="259"/>
      <c r="J755" s="255"/>
      <c r="K755" s="255"/>
      <c r="L755" s="260"/>
      <c r="M755" s="261"/>
      <c r="N755" s="262"/>
      <c r="O755" s="262"/>
      <c r="P755" s="262"/>
      <c r="Q755" s="262"/>
      <c r="R755" s="262"/>
      <c r="S755" s="262"/>
      <c r="T755" s="263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64" t="s">
        <v>134</v>
      </c>
      <c r="AU755" s="264" t="s">
        <v>83</v>
      </c>
      <c r="AV755" s="15" t="s">
        <v>132</v>
      </c>
      <c r="AW755" s="15" t="s">
        <v>30</v>
      </c>
      <c r="AX755" s="15" t="s">
        <v>81</v>
      </c>
      <c r="AY755" s="264" t="s">
        <v>125</v>
      </c>
    </row>
    <row r="756" spans="1:65" s="2" customFormat="1" ht="24.15" customHeight="1">
      <c r="A756" s="39"/>
      <c r="B756" s="40"/>
      <c r="C756" s="269" t="s">
        <v>1532</v>
      </c>
      <c r="D756" s="269" t="s">
        <v>490</v>
      </c>
      <c r="E756" s="270" t="s">
        <v>261</v>
      </c>
      <c r="F756" s="271" t="s">
        <v>1533</v>
      </c>
      <c r="G756" s="272" t="s">
        <v>493</v>
      </c>
      <c r="H756" s="273">
        <v>7.992</v>
      </c>
      <c r="I756" s="274"/>
      <c r="J756" s="275">
        <f>ROUND(I756*H756,2)</f>
        <v>0</v>
      </c>
      <c r="K756" s="271" t="s">
        <v>1</v>
      </c>
      <c r="L756" s="276"/>
      <c r="M756" s="277" t="s">
        <v>1</v>
      </c>
      <c r="N756" s="278" t="s">
        <v>38</v>
      </c>
      <c r="O756" s="92"/>
      <c r="P756" s="228">
        <f>O756*H756</f>
        <v>0</v>
      </c>
      <c r="Q756" s="228">
        <v>0</v>
      </c>
      <c r="R756" s="228">
        <f>Q756*H756</f>
        <v>0</v>
      </c>
      <c r="S756" s="228">
        <v>0</v>
      </c>
      <c r="T756" s="229">
        <f>S756*H756</f>
        <v>0</v>
      </c>
      <c r="U756" s="39"/>
      <c r="V756" s="39"/>
      <c r="W756" s="39"/>
      <c r="X756" s="39"/>
      <c r="Y756" s="39"/>
      <c r="Z756" s="39"/>
      <c r="AA756" s="39"/>
      <c r="AB756" s="39"/>
      <c r="AC756" s="39"/>
      <c r="AD756" s="39"/>
      <c r="AE756" s="39"/>
      <c r="AR756" s="230" t="s">
        <v>291</v>
      </c>
      <c r="AT756" s="230" t="s">
        <v>490</v>
      </c>
      <c r="AU756" s="230" t="s">
        <v>83</v>
      </c>
      <c r="AY756" s="18" t="s">
        <v>125</v>
      </c>
      <c r="BE756" s="231">
        <f>IF(N756="základní",J756,0)</f>
        <v>0</v>
      </c>
      <c r="BF756" s="231">
        <f>IF(N756="snížená",J756,0)</f>
        <v>0</v>
      </c>
      <c r="BG756" s="231">
        <f>IF(N756="zákl. přenesená",J756,0)</f>
        <v>0</v>
      </c>
      <c r="BH756" s="231">
        <f>IF(N756="sníž. přenesená",J756,0)</f>
        <v>0</v>
      </c>
      <c r="BI756" s="231">
        <f>IF(N756="nulová",J756,0)</f>
        <v>0</v>
      </c>
      <c r="BJ756" s="18" t="s">
        <v>81</v>
      </c>
      <c r="BK756" s="231">
        <f>ROUND(I756*H756,2)</f>
        <v>0</v>
      </c>
      <c r="BL756" s="18" t="s">
        <v>217</v>
      </c>
      <c r="BM756" s="230" t="s">
        <v>1534</v>
      </c>
    </row>
    <row r="757" spans="1:51" s="13" customFormat="1" ht="12">
      <c r="A757" s="13"/>
      <c r="B757" s="232"/>
      <c r="C757" s="233"/>
      <c r="D757" s="234" t="s">
        <v>134</v>
      </c>
      <c r="E757" s="235" t="s">
        <v>1</v>
      </c>
      <c r="F757" s="236" t="s">
        <v>1457</v>
      </c>
      <c r="G757" s="233"/>
      <c r="H757" s="235" t="s">
        <v>1</v>
      </c>
      <c r="I757" s="237"/>
      <c r="J757" s="233"/>
      <c r="K757" s="233"/>
      <c r="L757" s="238"/>
      <c r="M757" s="239"/>
      <c r="N757" s="240"/>
      <c r="O757" s="240"/>
      <c r="P757" s="240"/>
      <c r="Q757" s="240"/>
      <c r="R757" s="240"/>
      <c r="S757" s="240"/>
      <c r="T757" s="241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T757" s="242" t="s">
        <v>134</v>
      </c>
      <c r="AU757" s="242" t="s">
        <v>83</v>
      </c>
      <c r="AV757" s="13" t="s">
        <v>81</v>
      </c>
      <c r="AW757" s="13" t="s">
        <v>30</v>
      </c>
      <c r="AX757" s="13" t="s">
        <v>73</v>
      </c>
      <c r="AY757" s="242" t="s">
        <v>125</v>
      </c>
    </row>
    <row r="758" spans="1:51" s="14" customFormat="1" ht="12">
      <c r="A758" s="14"/>
      <c r="B758" s="243"/>
      <c r="C758" s="244"/>
      <c r="D758" s="234" t="s">
        <v>134</v>
      </c>
      <c r="E758" s="245" t="s">
        <v>1</v>
      </c>
      <c r="F758" s="246" t="s">
        <v>1535</v>
      </c>
      <c r="G758" s="244"/>
      <c r="H758" s="247">
        <v>4.32</v>
      </c>
      <c r="I758" s="248"/>
      <c r="J758" s="244"/>
      <c r="K758" s="244"/>
      <c r="L758" s="249"/>
      <c r="M758" s="250"/>
      <c r="N758" s="251"/>
      <c r="O758" s="251"/>
      <c r="P758" s="251"/>
      <c r="Q758" s="251"/>
      <c r="R758" s="251"/>
      <c r="S758" s="251"/>
      <c r="T758" s="252"/>
      <c r="U758" s="14"/>
      <c r="V758" s="14"/>
      <c r="W758" s="14"/>
      <c r="X758" s="14"/>
      <c r="Y758" s="14"/>
      <c r="Z758" s="14"/>
      <c r="AA758" s="14"/>
      <c r="AB758" s="14"/>
      <c r="AC758" s="14"/>
      <c r="AD758" s="14"/>
      <c r="AE758" s="14"/>
      <c r="AT758" s="253" t="s">
        <v>134</v>
      </c>
      <c r="AU758" s="253" t="s">
        <v>83</v>
      </c>
      <c r="AV758" s="14" t="s">
        <v>83</v>
      </c>
      <c r="AW758" s="14" t="s">
        <v>30</v>
      </c>
      <c r="AX758" s="14" t="s">
        <v>81</v>
      </c>
      <c r="AY758" s="253" t="s">
        <v>125</v>
      </c>
    </row>
    <row r="759" spans="1:51" s="14" customFormat="1" ht="12">
      <c r="A759" s="14"/>
      <c r="B759" s="243"/>
      <c r="C759" s="244"/>
      <c r="D759" s="234" t="s">
        <v>134</v>
      </c>
      <c r="E759" s="244"/>
      <c r="F759" s="246" t="s">
        <v>1536</v>
      </c>
      <c r="G759" s="244"/>
      <c r="H759" s="247">
        <v>7.992</v>
      </c>
      <c r="I759" s="248"/>
      <c r="J759" s="244"/>
      <c r="K759" s="244"/>
      <c r="L759" s="249"/>
      <c r="M759" s="250"/>
      <c r="N759" s="251"/>
      <c r="O759" s="251"/>
      <c r="P759" s="251"/>
      <c r="Q759" s="251"/>
      <c r="R759" s="251"/>
      <c r="S759" s="251"/>
      <c r="T759" s="252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3" t="s">
        <v>134</v>
      </c>
      <c r="AU759" s="253" t="s">
        <v>83</v>
      </c>
      <c r="AV759" s="14" t="s">
        <v>83</v>
      </c>
      <c r="AW759" s="14" t="s">
        <v>4</v>
      </c>
      <c r="AX759" s="14" t="s">
        <v>81</v>
      </c>
      <c r="AY759" s="253" t="s">
        <v>125</v>
      </c>
    </row>
    <row r="760" spans="1:65" s="2" customFormat="1" ht="14.4" customHeight="1">
      <c r="A760" s="39"/>
      <c r="B760" s="40"/>
      <c r="C760" s="269" t="s">
        <v>1537</v>
      </c>
      <c r="D760" s="269" t="s">
        <v>490</v>
      </c>
      <c r="E760" s="270" t="s">
        <v>540</v>
      </c>
      <c r="F760" s="271" t="s">
        <v>1538</v>
      </c>
      <c r="G760" s="272" t="s">
        <v>511</v>
      </c>
      <c r="H760" s="273">
        <v>18</v>
      </c>
      <c r="I760" s="274"/>
      <c r="J760" s="275">
        <f>ROUND(I760*H760,2)</f>
        <v>0</v>
      </c>
      <c r="K760" s="271" t="s">
        <v>1</v>
      </c>
      <c r="L760" s="276"/>
      <c r="M760" s="277" t="s">
        <v>1</v>
      </c>
      <c r="N760" s="278" t="s">
        <v>38</v>
      </c>
      <c r="O760" s="92"/>
      <c r="P760" s="228">
        <f>O760*H760</f>
        <v>0</v>
      </c>
      <c r="Q760" s="228">
        <v>0</v>
      </c>
      <c r="R760" s="228">
        <f>Q760*H760</f>
        <v>0</v>
      </c>
      <c r="S760" s="228">
        <v>0</v>
      </c>
      <c r="T760" s="229">
        <f>S760*H760</f>
        <v>0</v>
      </c>
      <c r="U760" s="39"/>
      <c r="V760" s="39"/>
      <c r="W760" s="39"/>
      <c r="X760" s="39"/>
      <c r="Y760" s="39"/>
      <c r="Z760" s="39"/>
      <c r="AA760" s="39"/>
      <c r="AB760" s="39"/>
      <c r="AC760" s="39"/>
      <c r="AD760" s="39"/>
      <c r="AE760" s="39"/>
      <c r="AR760" s="230" t="s">
        <v>291</v>
      </c>
      <c r="AT760" s="230" t="s">
        <v>490</v>
      </c>
      <c r="AU760" s="230" t="s">
        <v>83</v>
      </c>
      <c r="AY760" s="18" t="s">
        <v>125</v>
      </c>
      <c r="BE760" s="231">
        <f>IF(N760="základní",J760,0)</f>
        <v>0</v>
      </c>
      <c r="BF760" s="231">
        <f>IF(N760="snížená",J760,0)</f>
        <v>0</v>
      </c>
      <c r="BG760" s="231">
        <f>IF(N760="zákl. přenesená",J760,0)</f>
        <v>0</v>
      </c>
      <c r="BH760" s="231">
        <f>IF(N760="sníž. přenesená",J760,0)</f>
        <v>0</v>
      </c>
      <c r="BI760" s="231">
        <f>IF(N760="nulová",J760,0)</f>
        <v>0</v>
      </c>
      <c r="BJ760" s="18" t="s">
        <v>81</v>
      </c>
      <c r="BK760" s="231">
        <f>ROUND(I760*H760,2)</f>
        <v>0</v>
      </c>
      <c r="BL760" s="18" t="s">
        <v>217</v>
      </c>
      <c r="BM760" s="230" t="s">
        <v>1539</v>
      </c>
    </row>
    <row r="761" spans="1:51" s="13" customFormat="1" ht="12">
      <c r="A761" s="13"/>
      <c r="B761" s="232"/>
      <c r="C761" s="233"/>
      <c r="D761" s="234" t="s">
        <v>134</v>
      </c>
      <c r="E761" s="235" t="s">
        <v>1</v>
      </c>
      <c r="F761" s="236" t="s">
        <v>1493</v>
      </c>
      <c r="G761" s="233"/>
      <c r="H761" s="235" t="s">
        <v>1</v>
      </c>
      <c r="I761" s="237"/>
      <c r="J761" s="233"/>
      <c r="K761" s="233"/>
      <c r="L761" s="238"/>
      <c r="M761" s="239"/>
      <c r="N761" s="240"/>
      <c r="O761" s="240"/>
      <c r="P761" s="240"/>
      <c r="Q761" s="240"/>
      <c r="R761" s="240"/>
      <c r="S761" s="240"/>
      <c r="T761" s="241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T761" s="242" t="s">
        <v>134</v>
      </c>
      <c r="AU761" s="242" t="s">
        <v>83</v>
      </c>
      <c r="AV761" s="13" t="s">
        <v>81</v>
      </c>
      <c r="AW761" s="13" t="s">
        <v>30</v>
      </c>
      <c r="AX761" s="13" t="s">
        <v>73</v>
      </c>
      <c r="AY761" s="242" t="s">
        <v>125</v>
      </c>
    </row>
    <row r="762" spans="1:51" s="14" customFormat="1" ht="12">
      <c r="A762" s="14"/>
      <c r="B762" s="243"/>
      <c r="C762" s="244"/>
      <c r="D762" s="234" t="s">
        <v>134</v>
      </c>
      <c r="E762" s="245" t="s">
        <v>1</v>
      </c>
      <c r="F762" s="246" t="s">
        <v>1540</v>
      </c>
      <c r="G762" s="244"/>
      <c r="H762" s="247">
        <v>18</v>
      </c>
      <c r="I762" s="248"/>
      <c r="J762" s="244"/>
      <c r="K762" s="244"/>
      <c r="L762" s="249"/>
      <c r="M762" s="250"/>
      <c r="N762" s="251"/>
      <c r="O762" s="251"/>
      <c r="P762" s="251"/>
      <c r="Q762" s="251"/>
      <c r="R762" s="251"/>
      <c r="S762" s="251"/>
      <c r="T762" s="252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3" t="s">
        <v>134</v>
      </c>
      <c r="AU762" s="253" t="s">
        <v>83</v>
      </c>
      <c r="AV762" s="14" t="s">
        <v>83</v>
      </c>
      <c r="AW762" s="14" t="s">
        <v>30</v>
      </c>
      <c r="AX762" s="14" t="s">
        <v>81</v>
      </c>
      <c r="AY762" s="253" t="s">
        <v>125</v>
      </c>
    </row>
    <row r="763" spans="1:65" s="2" customFormat="1" ht="24.15" customHeight="1">
      <c r="A763" s="39"/>
      <c r="B763" s="40"/>
      <c r="C763" s="269" t="s">
        <v>1541</v>
      </c>
      <c r="D763" s="269" t="s">
        <v>490</v>
      </c>
      <c r="E763" s="270" t="s">
        <v>546</v>
      </c>
      <c r="F763" s="271" t="s">
        <v>1542</v>
      </c>
      <c r="G763" s="272" t="s">
        <v>511</v>
      </c>
      <c r="H763" s="273">
        <v>4</v>
      </c>
      <c r="I763" s="274"/>
      <c r="J763" s="275">
        <f>ROUND(I763*H763,2)</f>
        <v>0</v>
      </c>
      <c r="K763" s="271" t="s">
        <v>1</v>
      </c>
      <c r="L763" s="276"/>
      <c r="M763" s="277" t="s">
        <v>1</v>
      </c>
      <c r="N763" s="278" t="s">
        <v>38</v>
      </c>
      <c r="O763" s="92"/>
      <c r="P763" s="228">
        <f>O763*H763</f>
        <v>0</v>
      </c>
      <c r="Q763" s="228">
        <v>0</v>
      </c>
      <c r="R763" s="228">
        <f>Q763*H763</f>
        <v>0</v>
      </c>
      <c r="S763" s="228">
        <v>0</v>
      </c>
      <c r="T763" s="229">
        <f>S763*H763</f>
        <v>0</v>
      </c>
      <c r="U763" s="39"/>
      <c r="V763" s="39"/>
      <c r="W763" s="39"/>
      <c r="X763" s="39"/>
      <c r="Y763" s="39"/>
      <c r="Z763" s="39"/>
      <c r="AA763" s="39"/>
      <c r="AB763" s="39"/>
      <c r="AC763" s="39"/>
      <c r="AD763" s="39"/>
      <c r="AE763" s="39"/>
      <c r="AR763" s="230" t="s">
        <v>291</v>
      </c>
      <c r="AT763" s="230" t="s">
        <v>490</v>
      </c>
      <c r="AU763" s="230" t="s">
        <v>83</v>
      </c>
      <c r="AY763" s="18" t="s">
        <v>125</v>
      </c>
      <c r="BE763" s="231">
        <f>IF(N763="základní",J763,0)</f>
        <v>0</v>
      </c>
      <c r="BF763" s="231">
        <f>IF(N763="snížená",J763,0)</f>
        <v>0</v>
      </c>
      <c r="BG763" s="231">
        <f>IF(N763="zákl. přenesená",J763,0)</f>
        <v>0</v>
      </c>
      <c r="BH763" s="231">
        <f>IF(N763="sníž. přenesená",J763,0)</f>
        <v>0</v>
      </c>
      <c r="BI763" s="231">
        <f>IF(N763="nulová",J763,0)</f>
        <v>0</v>
      </c>
      <c r="BJ763" s="18" t="s">
        <v>81</v>
      </c>
      <c r="BK763" s="231">
        <f>ROUND(I763*H763,2)</f>
        <v>0</v>
      </c>
      <c r="BL763" s="18" t="s">
        <v>217</v>
      </c>
      <c r="BM763" s="230" t="s">
        <v>1543</v>
      </c>
    </row>
    <row r="764" spans="1:51" s="13" customFormat="1" ht="12">
      <c r="A764" s="13"/>
      <c r="B764" s="232"/>
      <c r="C764" s="233"/>
      <c r="D764" s="234" t="s">
        <v>134</v>
      </c>
      <c r="E764" s="235" t="s">
        <v>1</v>
      </c>
      <c r="F764" s="236" t="s">
        <v>1457</v>
      </c>
      <c r="G764" s="233"/>
      <c r="H764" s="235" t="s">
        <v>1</v>
      </c>
      <c r="I764" s="237"/>
      <c r="J764" s="233"/>
      <c r="K764" s="233"/>
      <c r="L764" s="238"/>
      <c r="M764" s="239"/>
      <c r="N764" s="240"/>
      <c r="O764" s="240"/>
      <c r="P764" s="240"/>
      <c r="Q764" s="240"/>
      <c r="R764" s="240"/>
      <c r="S764" s="240"/>
      <c r="T764" s="241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T764" s="242" t="s">
        <v>134</v>
      </c>
      <c r="AU764" s="242" t="s">
        <v>83</v>
      </c>
      <c r="AV764" s="13" t="s">
        <v>81</v>
      </c>
      <c r="AW764" s="13" t="s">
        <v>30</v>
      </c>
      <c r="AX764" s="13" t="s">
        <v>73</v>
      </c>
      <c r="AY764" s="242" t="s">
        <v>125</v>
      </c>
    </row>
    <row r="765" spans="1:51" s="14" customFormat="1" ht="12">
      <c r="A765" s="14"/>
      <c r="B765" s="243"/>
      <c r="C765" s="244"/>
      <c r="D765" s="234" t="s">
        <v>134</v>
      </c>
      <c r="E765" s="245" t="s">
        <v>1</v>
      </c>
      <c r="F765" s="246" t="s">
        <v>132</v>
      </c>
      <c r="G765" s="244"/>
      <c r="H765" s="247">
        <v>4</v>
      </c>
      <c r="I765" s="248"/>
      <c r="J765" s="244"/>
      <c r="K765" s="244"/>
      <c r="L765" s="249"/>
      <c r="M765" s="250"/>
      <c r="N765" s="251"/>
      <c r="O765" s="251"/>
      <c r="P765" s="251"/>
      <c r="Q765" s="251"/>
      <c r="R765" s="251"/>
      <c r="S765" s="251"/>
      <c r="T765" s="252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3" t="s">
        <v>134</v>
      </c>
      <c r="AU765" s="253" t="s">
        <v>83</v>
      </c>
      <c r="AV765" s="14" t="s">
        <v>83</v>
      </c>
      <c r="AW765" s="14" t="s">
        <v>30</v>
      </c>
      <c r="AX765" s="14" t="s">
        <v>81</v>
      </c>
      <c r="AY765" s="253" t="s">
        <v>125</v>
      </c>
    </row>
    <row r="766" spans="1:65" s="2" customFormat="1" ht="14.4" customHeight="1">
      <c r="A766" s="39"/>
      <c r="B766" s="40"/>
      <c r="C766" s="269" t="s">
        <v>1544</v>
      </c>
      <c r="D766" s="269" t="s">
        <v>490</v>
      </c>
      <c r="E766" s="270" t="s">
        <v>1004</v>
      </c>
      <c r="F766" s="271" t="s">
        <v>1545</v>
      </c>
      <c r="G766" s="272" t="s">
        <v>1</v>
      </c>
      <c r="H766" s="273">
        <v>6</v>
      </c>
      <c r="I766" s="274"/>
      <c r="J766" s="275">
        <f>ROUND(I766*H766,2)</f>
        <v>0</v>
      </c>
      <c r="K766" s="271" t="s">
        <v>1</v>
      </c>
      <c r="L766" s="276"/>
      <c r="M766" s="277" t="s">
        <v>1</v>
      </c>
      <c r="N766" s="278" t="s">
        <v>38</v>
      </c>
      <c r="O766" s="92"/>
      <c r="P766" s="228">
        <f>O766*H766</f>
        <v>0</v>
      </c>
      <c r="Q766" s="228">
        <v>0</v>
      </c>
      <c r="R766" s="228">
        <f>Q766*H766</f>
        <v>0</v>
      </c>
      <c r="S766" s="228">
        <v>0</v>
      </c>
      <c r="T766" s="229">
        <f>S766*H766</f>
        <v>0</v>
      </c>
      <c r="U766" s="39"/>
      <c r="V766" s="39"/>
      <c r="W766" s="39"/>
      <c r="X766" s="39"/>
      <c r="Y766" s="39"/>
      <c r="Z766" s="39"/>
      <c r="AA766" s="39"/>
      <c r="AB766" s="39"/>
      <c r="AC766" s="39"/>
      <c r="AD766" s="39"/>
      <c r="AE766" s="39"/>
      <c r="AR766" s="230" t="s">
        <v>291</v>
      </c>
      <c r="AT766" s="230" t="s">
        <v>490</v>
      </c>
      <c r="AU766" s="230" t="s">
        <v>83</v>
      </c>
      <c r="AY766" s="18" t="s">
        <v>125</v>
      </c>
      <c r="BE766" s="231">
        <f>IF(N766="základní",J766,0)</f>
        <v>0</v>
      </c>
      <c r="BF766" s="231">
        <f>IF(N766="snížená",J766,0)</f>
        <v>0</v>
      </c>
      <c r="BG766" s="231">
        <f>IF(N766="zákl. přenesená",J766,0)</f>
        <v>0</v>
      </c>
      <c r="BH766" s="231">
        <f>IF(N766="sníž. přenesená",J766,0)</f>
        <v>0</v>
      </c>
      <c r="BI766" s="231">
        <f>IF(N766="nulová",J766,0)</f>
        <v>0</v>
      </c>
      <c r="BJ766" s="18" t="s">
        <v>81</v>
      </c>
      <c r="BK766" s="231">
        <f>ROUND(I766*H766,2)</f>
        <v>0</v>
      </c>
      <c r="BL766" s="18" t="s">
        <v>217</v>
      </c>
      <c r="BM766" s="230" t="s">
        <v>1546</v>
      </c>
    </row>
    <row r="767" spans="1:51" s="13" customFormat="1" ht="12">
      <c r="A767" s="13"/>
      <c r="B767" s="232"/>
      <c r="C767" s="233"/>
      <c r="D767" s="234" t="s">
        <v>134</v>
      </c>
      <c r="E767" s="235" t="s">
        <v>1</v>
      </c>
      <c r="F767" s="236" t="s">
        <v>1547</v>
      </c>
      <c r="G767" s="233"/>
      <c r="H767" s="235" t="s">
        <v>1</v>
      </c>
      <c r="I767" s="237"/>
      <c r="J767" s="233"/>
      <c r="K767" s="233"/>
      <c r="L767" s="238"/>
      <c r="M767" s="239"/>
      <c r="N767" s="240"/>
      <c r="O767" s="240"/>
      <c r="P767" s="240"/>
      <c r="Q767" s="240"/>
      <c r="R767" s="240"/>
      <c r="S767" s="240"/>
      <c r="T767" s="241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T767" s="242" t="s">
        <v>134</v>
      </c>
      <c r="AU767" s="242" t="s">
        <v>83</v>
      </c>
      <c r="AV767" s="13" t="s">
        <v>81</v>
      </c>
      <c r="AW767" s="13" t="s">
        <v>30</v>
      </c>
      <c r="AX767" s="13" t="s">
        <v>73</v>
      </c>
      <c r="AY767" s="242" t="s">
        <v>125</v>
      </c>
    </row>
    <row r="768" spans="1:51" s="14" customFormat="1" ht="12">
      <c r="A768" s="14"/>
      <c r="B768" s="243"/>
      <c r="C768" s="244"/>
      <c r="D768" s="234" t="s">
        <v>134</v>
      </c>
      <c r="E768" s="245" t="s">
        <v>1</v>
      </c>
      <c r="F768" s="246" t="s">
        <v>1548</v>
      </c>
      <c r="G768" s="244"/>
      <c r="H768" s="247">
        <v>6</v>
      </c>
      <c r="I768" s="248"/>
      <c r="J768" s="244"/>
      <c r="K768" s="244"/>
      <c r="L768" s="249"/>
      <c r="M768" s="250"/>
      <c r="N768" s="251"/>
      <c r="O768" s="251"/>
      <c r="P768" s="251"/>
      <c r="Q768" s="251"/>
      <c r="R768" s="251"/>
      <c r="S768" s="251"/>
      <c r="T768" s="252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3" t="s">
        <v>134</v>
      </c>
      <c r="AU768" s="253" t="s">
        <v>83</v>
      </c>
      <c r="AV768" s="14" t="s">
        <v>83</v>
      </c>
      <c r="AW768" s="14" t="s">
        <v>30</v>
      </c>
      <c r="AX768" s="14" t="s">
        <v>81</v>
      </c>
      <c r="AY768" s="253" t="s">
        <v>125</v>
      </c>
    </row>
    <row r="769" spans="1:65" s="2" customFormat="1" ht="14.4" customHeight="1">
      <c r="A769" s="39"/>
      <c r="B769" s="40"/>
      <c r="C769" s="219" t="s">
        <v>1549</v>
      </c>
      <c r="D769" s="219" t="s">
        <v>127</v>
      </c>
      <c r="E769" s="220" t="s">
        <v>1550</v>
      </c>
      <c r="F769" s="221" t="s">
        <v>1551</v>
      </c>
      <c r="G769" s="222" t="s">
        <v>154</v>
      </c>
      <c r="H769" s="223">
        <v>4.294</v>
      </c>
      <c r="I769" s="224"/>
      <c r="J769" s="225">
        <f>ROUND(I769*H769,2)</f>
        <v>0</v>
      </c>
      <c r="K769" s="221" t="s">
        <v>1</v>
      </c>
      <c r="L769" s="45"/>
      <c r="M769" s="226" t="s">
        <v>1</v>
      </c>
      <c r="N769" s="227" t="s">
        <v>38</v>
      </c>
      <c r="O769" s="92"/>
      <c r="P769" s="228">
        <f>O769*H769</f>
        <v>0</v>
      </c>
      <c r="Q769" s="228">
        <v>1E-05</v>
      </c>
      <c r="R769" s="228">
        <f>Q769*H769</f>
        <v>4.294E-05</v>
      </c>
      <c r="S769" s="228">
        <v>0</v>
      </c>
      <c r="T769" s="229">
        <f>S769*H769</f>
        <v>0</v>
      </c>
      <c r="U769" s="39"/>
      <c r="V769" s="39"/>
      <c r="W769" s="39"/>
      <c r="X769" s="39"/>
      <c r="Y769" s="39"/>
      <c r="Z769" s="39"/>
      <c r="AA769" s="39"/>
      <c r="AB769" s="39"/>
      <c r="AC769" s="39"/>
      <c r="AD769" s="39"/>
      <c r="AE769" s="39"/>
      <c r="AR769" s="230" t="s">
        <v>217</v>
      </c>
      <c r="AT769" s="230" t="s">
        <v>127</v>
      </c>
      <c r="AU769" s="230" t="s">
        <v>83</v>
      </c>
      <c r="AY769" s="18" t="s">
        <v>125</v>
      </c>
      <c r="BE769" s="231">
        <f>IF(N769="základní",J769,0)</f>
        <v>0</v>
      </c>
      <c r="BF769" s="231">
        <f>IF(N769="snížená",J769,0)</f>
        <v>0</v>
      </c>
      <c r="BG769" s="231">
        <f>IF(N769="zákl. přenesená",J769,0)</f>
        <v>0</v>
      </c>
      <c r="BH769" s="231">
        <f>IF(N769="sníž. přenesená",J769,0)</f>
        <v>0</v>
      </c>
      <c r="BI769" s="231">
        <f>IF(N769="nulová",J769,0)</f>
        <v>0</v>
      </c>
      <c r="BJ769" s="18" t="s">
        <v>81</v>
      </c>
      <c r="BK769" s="231">
        <f>ROUND(I769*H769,2)</f>
        <v>0</v>
      </c>
      <c r="BL769" s="18" t="s">
        <v>217</v>
      </c>
      <c r="BM769" s="230" t="s">
        <v>1552</v>
      </c>
    </row>
    <row r="770" spans="1:51" s="13" customFormat="1" ht="12">
      <c r="A770" s="13"/>
      <c r="B770" s="232"/>
      <c r="C770" s="233"/>
      <c r="D770" s="234" t="s">
        <v>134</v>
      </c>
      <c r="E770" s="235" t="s">
        <v>1</v>
      </c>
      <c r="F770" s="236" t="s">
        <v>1553</v>
      </c>
      <c r="G770" s="233"/>
      <c r="H770" s="235" t="s">
        <v>1</v>
      </c>
      <c r="I770" s="237"/>
      <c r="J770" s="233"/>
      <c r="K770" s="233"/>
      <c r="L770" s="238"/>
      <c r="M770" s="239"/>
      <c r="N770" s="240"/>
      <c r="O770" s="240"/>
      <c r="P770" s="240"/>
      <c r="Q770" s="240"/>
      <c r="R770" s="240"/>
      <c r="S770" s="240"/>
      <c r="T770" s="241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T770" s="242" t="s">
        <v>134</v>
      </c>
      <c r="AU770" s="242" t="s">
        <v>83</v>
      </c>
      <c r="AV770" s="13" t="s">
        <v>81</v>
      </c>
      <c r="AW770" s="13" t="s">
        <v>30</v>
      </c>
      <c r="AX770" s="13" t="s">
        <v>73</v>
      </c>
      <c r="AY770" s="242" t="s">
        <v>125</v>
      </c>
    </row>
    <row r="771" spans="1:51" s="13" customFormat="1" ht="12">
      <c r="A771" s="13"/>
      <c r="B771" s="232"/>
      <c r="C771" s="233"/>
      <c r="D771" s="234" t="s">
        <v>134</v>
      </c>
      <c r="E771" s="235" t="s">
        <v>1</v>
      </c>
      <c r="F771" s="236" t="s">
        <v>1554</v>
      </c>
      <c r="G771" s="233"/>
      <c r="H771" s="235" t="s">
        <v>1</v>
      </c>
      <c r="I771" s="237"/>
      <c r="J771" s="233"/>
      <c r="K771" s="233"/>
      <c r="L771" s="238"/>
      <c r="M771" s="239"/>
      <c r="N771" s="240"/>
      <c r="O771" s="240"/>
      <c r="P771" s="240"/>
      <c r="Q771" s="240"/>
      <c r="R771" s="240"/>
      <c r="S771" s="240"/>
      <c r="T771" s="241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T771" s="242" t="s">
        <v>134</v>
      </c>
      <c r="AU771" s="242" t="s">
        <v>83</v>
      </c>
      <c r="AV771" s="13" t="s">
        <v>81</v>
      </c>
      <c r="AW771" s="13" t="s">
        <v>30</v>
      </c>
      <c r="AX771" s="13" t="s">
        <v>73</v>
      </c>
      <c r="AY771" s="242" t="s">
        <v>125</v>
      </c>
    </row>
    <row r="772" spans="1:51" s="13" customFormat="1" ht="12">
      <c r="A772" s="13"/>
      <c r="B772" s="232"/>
      <c r="C772" s="233"/>
      <c r="D772" s="234" t="s">
        <v>134</v>
      </c>
      <c r="E772" s="235" t="s">
        <v>1</v>
      </c>
      <c r="F772" s="236" t="s">
        <v>1555</v>
      </c>
      <c r="G772" s="233"/>
      <c r="H772" s="235" t="s">
        <v>1</v>
      </c>
      <c r="I772" s="237"/>
      <c r="J772" s="233"/>
      <c r="K772" s="233"/>
      <c r="L772" s="238"/>
      <c r="M772" s="239"/>
      <c r="N772" s="240"/>
      <c r="O772" s="240"/>
      <c r="P772" s="240"/>
      <c r="Q772" s="240"/>
      <c r="R772" s="240"/>
      <c r="S772" s="240"/>
      <c r="T772" s="241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T772" s="242" t="s">
        <v>134</v>
      </c>
      <c r="AU772" s="242" t="s">
        <v>83</v>
      </c>
      <c r="AV772" s="13" t="s">
        <v>81</v>
      </c>
      <c r="AW772" s="13" t="s">
        <v>30</v>
      </c>
      <c r="AX772" s="13" t="s">
        <v>73</v>
      </c>
      <c r="AY772" s="242" t="s">
        <v>125</v>
      </c>
    </row>
    <row r="773" spans="1:51" s="13" customFormat="1" ht="12">
      <c r="A773" s="13"/>
      <c r="B773" s="232"/>
      <c r="C773" s="233"/>
      <c r="D773" s="234" t="s">
        <v>134</v>
      </c>
      <c r="E773" s="235" t="s">
        <v>1</v>
      </c>
      <c r="F773" s="236" t="s">
        <v>1556</v>
      </c>
      <c r="G773" s="233"/>
      <c r="H773" s="235" t="s">
        <v>1</v>
      </c>
      <c r="I773" s="237"/>
      <c r="J773" s="233"/>
      <c r="K773" s="233"/>
      <c r="L773" s="238"/>
      <c r="M773" s="239"/>
      <c r="N773" s="240"/>
      <c r="O773" s="240"/>
      <c r="P773" s="240"/>
      <c r="Q773" s="240"/>
      <c r="R773" s="240"/>
      <c r="S773" s="240"/>
      <c r="T773" s="241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T773" s="242" t="s">
        <v>134</v>
      </c>
      <c r="AU773" s="242" t="s">
        <v>83</v>
      </c>
      <c r="AV773" s="13" t="s">
        <v>81</v>
      </c>
      <c r="AW773" s="13" t="s">
        <v>30</v>
      </c>
      <c r="AX773" s="13" t="s">
        <v>73</v>
      </c>
      <c r="AY773" s="242" t="s">
        <v>125</v>
      </c>
    </row>
    <row r="774" spans="1:51" s="14" customFormat="1" ht="12">
      <c r="A774" s="14"/>
      <c r="B774" s="243"/>
      <c r="C774" s="244"/>
      <c r="D774" s="234" t="s">
        <v>134</v>
      </c>
      <c r="E774" s="245" t="s">
        <v>1</v>
      </c>
      <c r="F774" s="246" t="s">
        <v>1557</v>
      </c>
      <c r="G774" s="244"/>
      <c r="H774" s="247">
        <v>0.792</v>
      </c>
      <c r="I774" s="248"/>
      <c r="J774" s="244"/>
      <c r="K774" s="244"/>
      <c r="L774" s="249"/>
      <c r="M774" s="250"/>
      <c r="N774" s="251"/>
      <c r="O774" s="251"/>
      <c r="P774" s="251"/>
      <c r="Q774" s="251"/>
      <c r="R774" s="251"/>
      <c r="S774" s="251"/>
      <c r="T774" s="252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3" t="s">
        <v>134</v>
      </c>
      <c r="AU774" s="253" t="s">
        <v>83</v>
      </c>
      <c r="AV774" s="14" t="s">
        <v>83</v>
      </c>
      <c r="AW774" s="14" t="s">
        <v>30</v>
      </c>
      <c r="AX774" s="14" t="s">
        <v>73</v>
      </c>
      <c r="AY774" s="253" t="s">
        <v>125</v>
      </c>
    </row>
    <row r="775" spans="1:51" s="14" customFormat="1" ht="12">
      <c r="A775" s="14"/>
      <c r="B775" s="243"/>
      <c r="C775" s="244"/>
      <c r="D775" s="234" t="s">
        <v>134</v>
      </c>
      <c r="E775" s="245" t="s">
        <v>1</v>
      </c>
      <c r="F775" s="246" t="s">
        <v>1558</v>
      </c>
      <c r="G775" s="244"/>
      <c r="H775" s="247">
        <v>3.502</v>
      </c>
      <c r="I775" s="248"/>
      <c r="J775" s="244"/>
      <c r="K775" s="244"/>
      <c r="L775" s="249"/>
      <c r="M775" s="250"/>
      <c r="N775" s="251"/>
      <c r="O775" s="251"/>
      <c r="P775" s="251"/>
      <c r="Q775" s="251"/>
      <c r="R775" s="251"/>
      <c r="S775" s="251"/>
      <c r="T775" s="252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3" t="s">
        <v>134</v>
      </c>
      <c r="AU775" s="253" t="s">
        <v>83</v>
      </c>
      <c r="AV775" s="14" t="s">
        <v>83</v>
      </c>
      <c r="AW775" s="14" t="s">
        <v>30</v>
      </c>
      <c r="AX775" s="14" t="s">
        <v>73</v>
      </c>
      <c r="AY775" s="253" t="s">
        <v>125</v>
      </c>
    </row>
    <row r="776" spans="1:51" s="15" customFormat="1" ht="12">
      <c r="A776" s="15"/>
      <c r="B776" s="254"/>
      <c r="C776" s="255"/>
      <c r="D776" s="234" t="s">
        <v>134</v>
      </c>
      <c r="E776" s="256" t="s">
        <v>1</v>
      </c>
      <c r="F776" s="257" t="s">
        <v>235</v>
      </c>
      <c r="G776" s="255"/>
      <c r="H776" s="258">
        <v>4.294</v>
      </c>
      <c r="I776" s="259"/>
      <c r="J776" s="255"/>
      <c r="K776" s="255"/>
      <c r="L776" s="260"/>
      <c r="M776" s="261"/>
      <c r="N776" s="262"/>
      <c r="O776" s="262"/>
      <c r="P776" s="262"/>
      <c r="Q776" s="262"/>
      <c r="R776" s="262"/>
      <c r="S776" s="262"/>
      <c r="T776" s="263"/>
      <c r="U776" s="15"/>
      <c r="V776" s="15"/>
      <c r="W776" s="15"/>
      <c r="X776" s="15"/>
      <c r="Y776" s="15"/>
      <c r="Z776" s="15"/>
      <c r="AA776" s="15"/>
      <c r="AB776" s="15"/>
      <c r="AC776" s="15"/>
      <c r="AD776" s="15"/>
      <c r="AE776" s="15"/>
      <c r="AT776" s="264" t="s">
        <v>134</v>
      </c>
      <c r="AU776" s="264" t="s">
        <v>83</v>
      </c>
      <c r="AV776" s="15" t="s">
        <v>132</v>
      </c>
      <c r="AW776" s="15" t="s">
        <v>30</v>
      </c>
      <c r="AX776" s="15" t="s">
        <v>81</v>
      </c>
      <c r="AY776" s="264" t="s">
        <v>125</v>
      </c>
    </row>
    <row r="777" spans="1:65" s="2" customFormat="1" ht="14.4" customHeight="1">
      <c r="A777" s="39"/>
      <c r="B777" s="40"/>
      <c r="C777" s="269" t="s">
        <v>1559</v>
      </c>
      <c r="D777" s="269" t="s">
        <v>490</v>
      </c>
      <c r="E777" s="270" t="s">
        <v>1560</v>
      </c>
      <c r="F777" s="271" t="s">
        <v>1561</v>
      </c>
      <c r="G777" s="272" t="s">
        <v>272</v>
      </c>
      <c r="H777" s="273">
        <v>0.031</v>
      </c>
      <c r="I777" s="274"/>
      <c r="J777" s="275">
        <f>ROUND(I777*H777,2)</f>
        <v>0</v>
      </c>
      <c r="K777" s="271" t="s">
        <v>131</v>
      </c>
      <c r="L777" s="276"/>
      <c r="M777" s="277" t="s">
        <v>1</v>
      </c>
      <c r="N777" s="278" t="s">
        <v>38</v>
      </c>
      <c r="O777" s="92"/>
      <c r="P777" s="228">
        <f>O777*H777</f>
        <v>0</v>
      </c>
      <c r="Q777" s="228">
        <v>1</v>
      </c>
      <c r="R777" s="228">
        <f>Q777*H777</f>
        <v>0.031</v>
      </c>
      <c r="S777" s="228">
        <v>0</v>
      </c>
      <c r="T777" s="229">
        <f>S777*H777</f>
        <v>0</v>
      </c>
      <c r="U777" s="39"/>
      <c r="V777" s="39"/>
      <c r="W777" s="39"/>
      <c r="X777" s="39"/>
      <c r="Y777" s="39"/>
      <c r="Z777" s="39"/>
      <c r="AA777" s="39"/>
      <c r="AB777" s="39"/>
      <c r="AC777" s="39"/>
      <c r="AD777" s="39"/>
      <c r="AE777" s="39"/>
      <c r="AR777" s="230" t="s">
        <v>291</v>
      </c>
      <c r="AT777" s="230" t="s">
        <v>490</v>
      </c>
      <c r="AU777" s="230" t="s">
        <v>83</v>
      </c>
      <c r="AY777" s="18" t="s">
        <v>125</v>
      </c>
      <c r="BE777" s="231">
        <f>IF(N777="základní",J777,0)</f>
        <v>0</v>
      </c>
      <c r="BF777" s="231">
        <f>IF(N777="snížená",J777,0)</f>
        <v>0</v>
      </c>
      <c r="BG777" s="231">
        <f>IF(N777="zákl. přenesená",J777,0)</f>
        <v>0</v>
      </c>
      <c r="BH777" s="231">
        <f>IF(N777="sníž. přenesená",J777,0)</f>
        <v>0</v>
      </c>
      <c r="BI777" s="231">
        <f>IF(N777="nulová",J777,0)</f>
        <v>0</v>
      </c>
      <c r="BJ777" s="18" t="s">
        <v>81</v>
      </c>
      <c r="BK777" s="231">
        <f>ROUND(I777*H777,2)</f>
        <v>0</v>
      </c>
      <c r="BL777" s="18" t="s">
        <v>217</v>
      </c>
      <c r="BM777" s="230" t="s">
        <v>1562</v>
      </c>
    </row>
    <row r="778" spans="1:51" s="13" customFormat="1" ht="12">
      <c r="A778" s="13"/>
      <c r="B778" s="232"/>
      <c r="C778" s="233"/>
      <c r="D778" s="234" t="s">
        <v>134</v>
      </c>
      <c r="E778" s="235" t="s">
        <v>1</v>
      </c>
      <c r="F778" s="236" t="s">
        <v>1563</v>
      </c>
      <c r="G778" s="233"/>
      <c r="H778" s="235" t="s">
        <v>1</v>
      </c>
      <c r="I778" s="237"/>
      <c r="J778" s="233"/>
      <c r="K778" s="233"/>
      <c r="L778" s="238"/>
      <c r="M778" s="239"/>
      <c r="N778" s="240"/>
      <c r="O778" s="240"/>
      <c r="P778" s="240"/>
      <c r="Q778" s="240"/>
      <c r="R778" s="240"/>
      <c r="S778" s="240"/>
      <c r="T778" s="241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T778" s="242" t="s">
        <v>134</v>
      </c>
      <c r="AU778" s="242" t="s">
        <v>83</v>
      </c>
      <c r="AV778" s="13" t="s">
        <v>81</v>
      </c>
      <c r="AW778" s="13" t="s">
        <v>30</v>
      </c>
      <c r="AX778" s="13" t="s">
        <v>73</v>
      </c>
      <c r="AY778" s="242" t="s">
        <v>125</v>
      </c>
    </row>
    <row r="779" spans="1:51" s="14" customFormat="1" ht="12">
      <c r="A779" s="14"/>
      <c r="B779" s="243"/>
      <c r="C779" s="244"/>
      <c r="D779" s="234" t="s">
        <v>134</v>
      </c>
      <c r="E779" s="245" t="s">
        <v>1</v>
      </c>
      <c r="F779" s="246" t="s">
        <v>1564</v>
      </c>
      <c r="G779" s="244"/>
      <c r="H779" s="247">
        <v>0.031</v>
      </c>
      <c r="I779" s="248"/>
      <c r="J779" s="244"/>
      <c r="K779" s="244"/>
      <c r="L779" s="249"/>
      <c r="M779" s="250"/>
      <c r="N779" s="251"/>
      <c r="O779" s="251"/>
      <c r="P779" s="251"/>
      <c r="Q779" s="251"/>
      <c r="R779" s="251"/>
      <c r="S779" s="251"/>
      <c r="T779" s="252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3" t="s">
        <v>134</v>
      </c>
      <c r="AU779" s="253" t="s">
        <v>83</v>
      </c>
      <c r="AV779" s="14" t="s">
        <v>83</v>
      </c>
      <c r="AW779" s="14" t="s">
        <v>30</v>
      </c>
      <c r="AX779" s="14" t="s">
        <v>81</v>
      </c>
      <c r="AY779" s="253" t="s">
        <v>125</v>
      </c>
    </row>
    <row r="780" spans="1:65" s="2" customFormat="1" ht="14.4" customHeight="1">
      <c r="A780" s="39"/>
      <c r="B780" s="40"/>
      <c r="C780" s="269" t="s">
        <v>1565</v>
      </c>
      <c r="D780" s="269" t="s">
        <v>490</v>
      </c>
      <c r="E780" s="270" t="s">
        <v>1566</v>
      </c>
      <c r="F780" s="271" t="s">
        <v>1567</v>
      </c>
      <c r="G780" s="272" t="s">
        <v>272</v>
      </c>
      <c r="H780" s="273">
        <v>0.046</v>
      </c>
      <c r="I780" s="274"/>
      <c r="J780" s="275">
        <f>ROUND(I780*H780,2)</f>
        <v>0</v>
      </c>
      <c r="K780" s="271" t="s">
        <v>131</v>
      </c>
      <c r="L780" s="276"/>
      <c r="M780" s="277" t="s">
        <v>1</v>
      </c>
      <c r="N780" s="278" t="s">
        <v>38</v>
      </c>
      <c r="O780" s="92"/>
      <c r="P780" s="228">
        <f>O780*H780</f>
        <v>0</v>
      </c>
      <c r="Q780" s="228">
        <v>1</v>
      </c>
      <c r="R780" s="228">
        <f>Q780*H780</f>
        <v>0.046</v>
      </c>
      <c r="S780" s="228">
        <v>0</v>
      </c>
      <c r="T780" s="229">
        <f>S780*H780</f>
        <v>0</v>
      </c>
      <c r="U780" s="39"/>
      <c r="V780" s="39"/>
      <c r="W780" s="39"/>
      <c r="X780" s="39"/>
      <c r="Y780" s="39"/>
      <c r="Z780" s="39"/>
      <c r="AA780" s="39"/>
      <c r="AB780" s="39"/>
      <c r="AC780" s="39"/>
      <c r="AD780" s="39"/>
      <c r="AE780" s="39"/>
      <c r="AR780" s="230" t="s">
        <v>291</v>
      </c>
      <c r="AT780" s="230" t="s">
        <v>490</v>
      </c>
      <c r="AU780" s="230" t="s">
        <v>83</v>
      </c>
      <c r="AY780" s="18" t="s">
        <v>125</v>
      </c>
      <c r="BE780" s="231">
        <f>IF(N780="základní",J780,0)</f>
        <v>0</v>
      </c>
      <c r="BF780" s="231">
        <f>IF(N780="snížená",J780,0)</f>
        <v>0</v>
      </c>
      <c r="BG780" s="231">
        <f>IF(N780="zákl. přenesená",J780,0)</f>
        <v>0</v>
      </c>
      <c r="BH780" s="231">
        <f>IF(N780="sníž. přenesená",J780,0)</f>
        <v>0</v>
      </c>
      <c r="BI780" s="231">
        <f>IF(N780="nulová",J780,0)</f>
        <v>0</v>
      </c>
      <c r="BJ780" s="18" t="s">
        <v>81</v>
      </c>
      <c r="BK780" s="231">
        <f>ROUND(I780*H780,2)</f>
        <v>0</v>
      </c>
      <c r="BL780" s="18" t="s">
        <v>217</v>
      </c>
      <c r="BM780" s="230" t="s">
        <v>1568</v>
      </c>
    </row>
    <row r="781" spans="1:51" s="13" customFormat="1" ht="12">
      <c r="A781" s="13"/>
      <c r="B781" s="232"/>
      <c r="C781" s="233"/>
      <c r="D781" s="234" t="s">
        <v>134</v>
      </c>
      <c r="E781" s="235" t="s">
        <v>1</v>
      </c>
      <c r="F781" s="236" t="s">
        <v>1563</v>
      </c>
      <c r="G781" s="233"/>
      <c r="H781" s="235" t="s">
        <v>1</v>
      </c>
      <c r="I781" s="237"/>
      <c r="J781" s="233"/>
      <c r="K781" s="233"/>
      <c r="L781" s="238"/>
      <c r="M781" s="239"/>
      <c r="N781" s="240"/>
      <c r="O781" s="240"/>
      <c r="P781" s="240"/>
      <c r="Q781" s="240"/>
      <c r="R781" s="240"/>
      <c r="S781" s="240"/>
      <c r="T781" s="241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T781" s="242" t="s">
        <v>134</v>
      </c>
      <c r="AU781" s="242" t="s">
        <v>83</v>
      </c>
      <c r="AV781" s="13" t="s">
        <v>81</v>
      </c>
      <c r="AW781" s="13" t="s">
        <v>30</v>
      </c>
      <c r="AX781" s="13" t="s">
        <v>73</v>
      </c>
      <c r="AY781" s="242" t="s">
        <v>125</v>
      </c>
    </row>
    <row r="782" spans="1:51" s="14" customFormat="1" ht="12">
      <c r="A782" s="14"/>
      <c r="B782" s="243"/>
      <c r="C782" s="244"/>
      <c r="D782" s="234" t="s">
        <v>134</v>
      </c>
      <c r="E782" s="245" t="s">
        <v>1</v>
      </c>
      <c r="F782" s="246" t="s">
        <v>1569</v>
      </c>
      <c r="G782" s="244"/>
      <c r="H782" s="247">
        <v>0.009</v>
      </c>
      <c r="I782" s="248"/>
      <c r="J782" s="244"/>
      <c r="K782" s="244"/>
      <c r="L782" s="249"/>
      <c r="M782" s="250"/>
      <c r="N782" s="251"/>
      <c r="O782" s="251"/>
      <c r="P782" s="251"/>
      <c r="Q782" s="251"/>
      <c r="R782" s="251"/>
      <c r="S782" s="251"/>
      <c r="T782" s="252"/>
      <c r="U782" s="14"/>
      <c r="V782" s="14"/>
      <c r="W782" s="14"/>
      <c r="X782" s="14"/>
      <c r="Y782" s="14"/>
      <c r="Z782" s="14"/>
      <c r="AA782" s="14"/>
      <c r="AB782" s="14"/>
      <c r="AC782" s="14"/>
      <c r="AD782" s="14"/>
      <c r="AE782" s="14"/>
      <c r="AT782" s="253" t="s">
        <v>134</v>
      </c>
      <c r="AU782" s="253" t="s">
        <v>83</v>
      </c>
      <c r="AV782" s="14" t="s">
        <v>83</v>
      </c>
      <c r="AW782" s="14" t="s">
        <v>30</v>
      </c>
      <c r="AX782" s="14" t="s">
        <v>73</v>
      </c>
      <c r="AY782" s="253" t="s">
        <v>125</v>
      </c>
    </row>
    <row r="783" spans="1:51" s="14" customFormat="1" ht="12">
      <c r="A783" s="14"/>
      <c r="B783" s="243"/>
      <c r="C783" s="244"/>
      <c r="D783" s="234" t="s">
        <v>134</v>
      </c>
      <c r="E783" s="245" t="s">
        <v>1</v>
      </c>
      <c r="F783" s="246" t="s">
        <v>1570</v>
      </c>
      <c r="G783" s="244"/>
      <c r="H783" s="247">
        <v>0.037</v>
      </c>
      <c r="I783" s="248"/>
      <c r="J783" s="244"/>
      <c r="K783" s="244"/>
      <c r="L783" s="249"/>
      <c r="M783" s="250"/>
      <c r="N783" s="251"/>
      <c r="O783" s="251"/>
      <c r="P783" s="251"/>
      <c r="Q783" s="251"/>
      <c r="R783" s="251"/>
      <c r="S783" s="251"/>
      <c r="T783" s="252"/>
      <c r="U783" s="14"/>
      <c r="V783" s="14"/>
      <c r="W783" s="14"/>
      <c r="X783" s="14"/>
      <c r="Y783" s="14"/>
      <c r="Z783" s="14"/>
      <c r="AA783" s="14"/>
      <c r="AB783" s="14"/>
      <c r="AC783" s="14"/>
      <c r="AD783" s="14"/>
      <c r="AE783" s="14"/>
      <c r="AT783" s="253" t="s">
        <v>134</v>
      </c>
      <c r="AU783" s="253" t="s">
        <v>83</v>
      </c>
      <c r="AV783" s="14" t="s">
        <v>83</v>
      </c>
      <c r="AW783" s="14" t="s">
        <v>30</v>
      </c>
      <c r="AX783" s="14" t="s">
        <v>73</v>
      </c>
      <c r="AY783" s="253" t="s">
        <v>125</v>
      </c>
    </row>
    <row r="784" spans="1:51" s="15" customFormat="1" ht="12">
      <c r="A784" s="15"/>
      <c r="B784" s="254"/>
      <c r="C784" s="255"/>
      <c r="D784" s="234" t="s">
        <v>134</v>
      </c>
      <c r="E784" s="256" t="s">
        <v>1</v>
      </c>
      <c r="F784" s="257" t="s">
        <v>235</v>
      </c>
      <c r="G784" s="255"/>
      <c r="H784" s="258">
        <v>0.046</v>
      </c>
      <c r="I784" s="259"/>
      <c r="J784" s="255"/>
      <c r="K784" s="255"/>
      <c r="L784" s="260"/>
      <c r="M784" s="261"/>
      <c r="N784" s="262"/>
      <c r="O784" s="262"/>
      <c r="P784" s="262"/>
      <c r="Q784" s="262"/>
      <c r="R784" s="262"/>
      <c r="S784" s="262"/>
      <c r="T784" s="263"/>
      <c r="U784" s="15"/>
      <c r="V784" s="15"/>
      <c r="W784" s="15"/>
      <c r="X784" s="15"/>
      <c r="Y784" s="15"/>
      <c r="Z784" s="15"/>
      <c r="AA784" s="15"/>
      <c r="AB784" s="15"/>
      <c r="AC784" s="15"/>
      <c r="AD784" s="15"/>
      <c r="AE784" s="15"/>
      <c r="AT784" s="264" t="s">
        <v>134</v>
      </c>
      <c r="AU784" s="264" t="s">
        <v>83</v>
      </c>
      <c r="AV784" s="15" t="s">
        <v>132</v>
      </c>
      <c r="AW784" s="15" t="s">
        <v>30</v>
      </c>
      <c r="AX784" s="15" t="s">
        <v>81</v>
      </c>
      <c r="AY784" s="264" t="s">
        <v>125</v>
      </c>
    </row>
    <row r="785" spans="1:65" s="2" customFormat="1" ht="14.4" customHeight="1">
      <c r="A785" s="39"/>
      <c r="B785" s="40"/>
      <c r="C785" s="269" t="s">
        <v>1571</v>
      </c>
      <c r="D785" s="269" t="s">
        <v>490</v>
      </c>
      <c r="E785" s="270" t="s">
        <v>1572</v>
      </c>
      <c r="F785" s="271" t="s">
        <v>1573</v>
      </c>
      <c r="G785" s="272" t="s">
        <v>272</v>
      </c>
      <c r="H785" s="273">
        <v>0.038</v>
      </c>
      <c r="I785" s="274"/>
      <c r="J785" s="275">
        <f>ROUND(I785*H785,2)</f>
        <v>0</v>
      </c>
      <c r="K785" s="271" t="s">
        <v>131</v>
      </c>
      <c r="L785" s="276"/>
      <c r="M785" s="277" t="s">
        <v>1</v>
      </c>
      <c r="N785" s="278" t="s">
        <v>38</v>
      </c>
      <c r="O785" s="92"/>
      <c r="P785" s="228">
        <f>O785*H785</f>
        <v>0</v>
      </c>
      <c r="Q785" s="228">
        <v>1</v>
      </c>
      <c r="R785" s="228">
        <f>Q785*H785</f>
        <v>0.038</v>
      </c>
      <c r="S785" s="228">
        <v>0</v>
      </c>
      <c r="T785" s="229">
        <f>S785*H785</f>
        <v>0</v>
      </c>
      <c r="U785" s="39"/>
      <c r="V785" s="39"/>
      <c r="W785" s="39"/>
      <c r="X785" s="39"/>
      <c r="Y785" s="39"/>
      <c r="Z785" s="39"/>
      <c r="AA785" s="39"/>
      <c r="AB785" s="39"/>
      <c r="AC785" s="39"/>
      <c r="AD785" s="39"/>
      <c r="AE785" s="39"/>
      <c r="AR785" s="230" t="s">
        <v>291</v>
      </c>
      <c r="AT785" s="230" t="s">
        <v>490</v>
      </c>
      <c r="AU785" s="230" t="s">
        <v>83</v>
      </c>
      <c r="AY785" s="18" t="s">
        <v>125</v>
      </c>
      <c r="BE785" s="231">
        <f>IF(N785="základní",J785,0)</f>
        <v>0</v>
      </c>
      <c r="BF785" s="231">
        <f>IF(N785="snížená",J785,0)</f>
        <v>0</v>
      </c>
      <c r="BG785" s="231">
        <f>IF(N785="zákl. přenesená",J785,0)</f>
        <v>0</v>
      </c>
      <c r="BH785" s="231">
        <f>IF(N785="sníž. přenesená",J785,0)</f>
        <v>0</v>
      </c>
      <c r="BI785" s="231">
        <f>IF(N785="nulová",J785,0)</f>
        <v>0</v>
      </c>
      <c r="BJ785" s="18" t="s">
        <v>81</v>
      </c>
      <c r="BK785" s="231">
        <f>ROUND(I785*H785,2)</f>
        <v>0</v>
      </c>
      <c r="BL785" s="18" t="s">
        <v>217</v>
      </c>
      <c r="BM785" s="230" t="s">
        <v>1574</v>
      </c>
    </row>
    <row r="786" spans="1:51" s="13" customFormat="1" ht="12">
      <c r="A786" s="13"/>
      <c r="B786" s="232"/>
      <c r="C786" s="233"/>
      <c r="D786" s="234" t="s">
        <v>134</v>
      </c>
      <c r="E786" s="235" t="s">
        <v>1</v>
      </c>
      <c r="F786" s="236" t="s">
        <v>1563</v>
      </c>
      <c r="G786" s="233"/>
      <c r="H786" s="235" t="s">
        <v>1</v>
      </c>
      <c r="I786" s="237"/>
      <c r="J786" s="233"/>
      <c r="K786" s="233"/>
      <c r="L786" s="238"/>
      <c r="M786" s="239"/>
      <c r="N786" s="240"/>
      <c r="O786" s="240"/>
      <c r="P786" s="240"/>
      <c r="Q786" s="240"/>
      <c r="R786" s="240"/>
      <c r="S786" s="240"/>
      <c r="T786" s="241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T786" s="242" t="s">
        <v>134</v>
      </c>
      <c r="AU786" s="242" t="s">
        <v>83</v>
      </c>
      <c r="AV786" s="13" t="s">
        <v>81</v>
      </c>
      <c r="AW786" s="13" t="s">
        <v>30</v>
      </c>
      <c r="AX786" s="13" t="s">
        <v>73</v>
      </c>
      <c r="AY786" s="242" t="s">
        <v>125</v>
      </c>
    </row>
    <row r="787" spans="1:51" s="14" customFormat="1" ht="12">
      <c r="A787" s="14"/>
      <c r="B787" s="243"/>
      <c r="C787" s="244"/>
      <c r="D787" s="234" t="s">
        <v>134</v>
      </c>
      <c r="E787" s="245" t="s">
        <v>1</v>
      </c>
      <c r="F787" s="246" t="s">
        <v>1575</v>
      </c>
      <c r="G787" s="244"/>
      <c r="H787" s="247">
        <v>0.038</v>
      </c>
      <c r="I787" s="248"/>
      <c r="J787" s="244"/>
      <c r="K787" s="244"/>
      <c r="L787" s="249"/>
      <c r="M787" s="250"/>
      <c r="N787" s="251"/>
      <c r="O787" s="251"/>
      <c r="P787" s="251"/>
      <c r="Q787" s="251"/>
      <c r="R787" s="251"/>
      <c r="S787" s="251"/>
      <c r="T787" s="252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3" t="s">
        <v>134</v>
      </c>
      <c r="AU787" s="253" t="s">
        <v>83</v>
      </c>
      <c r="AV787" s="14" t="s">
        <v>83</v>
      </c>
      <c r="AW787" s="14" t="s">
        <v>30</v>
      </c>
      <c r="AX787" s="14" t="s">
        <v>81</v>
      </c>
      <c r="AY787" s="253" t="s">
        <v>125</v>
      </c>
    </row>
    <row r="788" spans="1:65" s="2" customFormat="1" ht="14.4" customHeight="1">
      <c r="A788" s="39"/>
      <c r="B788" s="40"/>
      <c r="C788" s="219" t="s">
        <v>1576</v>
      </c>
      <c r="D788" s="219" t="s">
        <v>127</v>
      </c>
      <c r="E788" s="220" t="s">
        <v>1577</v>
      </c>
      <c r="F788" s="221" t="s">
        <v>1578</v>
      </c>
      <c r="G788" s="222" t="s">
        <v>146</v>
      </c>
      <c r="H788" s="223">
        <v>81.302</v>
      </c>
      <c r="I788" s="224"/>
      <c r="J788" s="225">
        <f>ROUND(I788*H788,2)</f>
        <v>0</v>
      </c>
      <c r="K788" s="221" t="s">
        <v>1</v>
      </c>
      <c r="L788" s="45"/>
      <c r="M788" s="226" t="s">
        <v>1</v>
      </c>
      <c r="N788" s="227" t="s">
        <v>38</v>
      </c>
      <c r="O788" s="92"/>
      <c r="P788" s="228">
        <f>O788*H788</f>
        <v>0</v>
      </c>
      <c r="Q788" s="228">
        <v>0</v>
      </c>
      <c r="R788" s="228">
        <f>Q788*H788</f>
        <v>0</v>
      </c>
      <c r="S788" s="228">
        <v>0</v>
      </c>
      <c r="T788" s="229">
        <f>S788*H788</f>
        <v>0</v>
      </c>
      <c r="U788" s="39"/>
      <c r="V788" s="39"/>
      <c r="W788" s="39"/>
      <c r="X788" s="39"/>
      <c r="Y788" s="39"/>
      <c r="Z788" s="39"/>
      <c r="AA788" s="39"/>
      <c r="AB788" s="39"/>
      <c r="AC788" s="39"/>
      <c r="AD788" s="39"/>
      <c r="AE788" s="39"/>
      <c r="AR788" s="230" t="s">
        <v>217</v>
      </c>
      <c r="AT788" s="230" t="s">
        <v>127</v>
      </c>
      <c r="AU788" s="230" t="s">
        <v>83</v>
      </c>
      <c r="AY788" s="18" t="s">
        <v>125</v>
      </c>
      <c r="BE788" s="231">
        <f>IF(N788="základní",J788,0)</f>
        <v>0</v>
      </c>
      <c r="BF788" s="231">
        <f>IF(N788="snížená",J788,0)</f>
        <v>0</v>
      </c>
      <c r="BG788" s="231">
        <f>IF(N788="zákl. přenesená",J788,0)</f>
        <v>0</v>
      </c>
      <c r="BH788" s="231">
        <f>IF(N788="sníž. přenesená",J788,0)</f>
        <v>0</v>
      </c>
      <c r="BI788" s="231">
        <f>IF(N788="nulová",J788,0)</f>
        <v>0</v>
      </c>
      <c r="BJ788" s="18" t="s">
        <v>81</v>
      </c>
      <c r="BK788" s="231">
        <f>ROUND(I788*H788,2)</f>
        <v>0</v>
      </c>
      <c r="BL788" s="18" t="s">
        <v>217</v>
      </c>
      <c r="BM788" s="230" t="s">
        <v>1579</v>
      </c>
    </row>
    <row r="789" spans="1:51" s="13" customFormat="1" ht="12">
      <c r="A789" s="13"/>
      <c r="B789" s="232"/>
      <c r="C789" s="233"/>
      <c r="D789" s="234" t="s">
        <v>134</v>
      </c>
      <c r="E789" s="235" t="s">
        <v>1</v>
      </c>
      <c r="F789" s="236" t="s">
        <v>1580</v>
      </c>
      <c r="G789" s="233"/>
      <c r="H789" s="235" t="s">
        <v>1</v>
      </c>
      <c r="I789" s="237"/>
      <c r="J789" s="233"/>
      <c r="K789" s="233"/>
      <c r="L789" s="238"/>
      <c r="M789" s="239"/>
      <c r="N789" s="240"/>
      <c r="O789" s="240"/>
      <c r="P789" s="240"/>
      <c r="Q789" s="240"/>
      <c r="R789" s="240"/>
      <c r="S789" s="240"/>
      <c r="T789" s="241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T789" s="242" t="s">
        <v>134</v>
      </c>
      <c r="AU789" s="242" t="s">
        <v>83</v>
      </c>
      <c r="AV789" s="13" t="s">
        <v>81</v>
      </c>
      <c r="AW789" s="13" t="s">
        <v>30</v>
      </c>
      <c r="AX789" s="13" t="s">
        <v>73</v>
      </c>
      <c r="AY789" s="242" t="s">
        <v>125</v>
      </c>
    </row>
    <row r="790" spans="1:51" s="13" customFormat="1" ht="12">
      <c r="A790" s="13"/>
      <c r="B790" s="232"/>
      <c r="C790" s="233"/>
      <c r="D790" s="234" t="s">
        <v>134</v>
      </c>
      <c r="E790" s="235" t="s">
        <v>1</v>
      </c>
      <c r="F790" s="236" t="s">
        <v>1581</v>
      </c>
      <c r="G790" s="233"/>
      <c r="H790" s="235" t="s">
        <v>1</v>
      </c>
      <c r="I790" s="237"/>
      <c r="J790" s="233"/>
      <c r="K790" s="233"/>
      <c r="L790" s="238"/>
      <c r="M790" s="239"/>
      <c r="N790" s="240"/>
      <c r="O790" s="240"/>
      <c r="P790" s="240"/>
      <c r="Q790" s="240"/>
      <c r="R790" s="240"/>
      <c r="S790" s="240"/>
      <c r="T790" s="241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T790" s="242" t="s">
        <v>134</v>
      </c>
      <c r="AU790" s="242" t="s">
        <v>83</v>
      </c>
      <c r="AV790" s="13" t="s">
        <v>81</v>
      </c>
      <c r="AW790" s="13" t="s">
        <v>30</v>
      </c>
      <c r="AX790" s="13" t="s">
        <v>73</v>
      </c>
      <c r="AY790" s="242" t="s">
        <v>125</v>
      </c>
    </row>
    <row r="791" spans="1:51" s="13" customFormat="1" ht="12">
      <c r="A791" s="13"/>
      <c r="B791" s="232"/>
      <c r="C791" s="233"/>
      <c r="D791" s="234" t="s">
        <v>134</v>
      </c>
      <c r="E791" s="235" t="s">
        <v>1</v>
      </c>
      <c r="F791" s="236" t="s">
        <v>1450</v>
      </c>
      <c r="G791" s="233"/>
      <c r="H791" s="235" t="s">
        <v>1</v>
      </c>
      <c r="I791" s="237"/>
      <c r="J791" s="233"/>
      <c r="K791" s="233"/>
      <c r="L791" s="238"/>
      <c r="M791" s="239"/>
      <c r="N791" s="240"/>
      <c r="O791" s="240"/>
      <c r="P791" s="240"/>
      <c r="Q791" s="240"/>
      <c r="R791" s="240"/>
      <c r="S791" s="240"/>
      <c r="T791" s="241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T791" s="242" t="s">
        <v>134</v>
      </c>
      <c r="AU791" s="242" t="s">
        <v>83</v>
      </c>
      <c r="AV791" s="13" t="s">
        <v>81</v>
      </c>
      <c r="AW791" s="13" t="s">
        <v>30</v>
      </c>
      <c r="AX791" s="13" t="s">
        <v>73</v>
      </c>
      <c r="AY791" s="242" t="s">
        <v>125</v>
      </c>
    </row>
    <row r="792" spans="1:51" s="14" customFormat="1" ht="12">
      <c r="A792" s="14"/>
      <c r="B792" s="243"/>
      <c r="C792" s="244"/>
      <c r="D792" s="234" t="s">
        <v>134</v>
      </c>
      <c r="E792" s="245" t="s">
        <v>853</v>
      </c>
      <c r="F792" s="246" t="s">
        <v>1582</v>
      </c>
      <c r="G792" s="244"/>
      <c r="H792" s="247">
        <v>50.32</v>
      </c>
      <c r="I792" s="248"/>
      <c r="J792" s="244"/>
      <c r="K792" s="244"/>
      <c r="L792" s="249"/>
      <c r="M792" s="250"/>
      <c r="N792" s="251"/>
      <c r="O792" s="251"/>
      <c r="P792" s="251"/>
      <c r="Q792" s="251"/>
      <c r="R792" s="251"/>
      <c r="S792" s="251"/>
      <c r="T792" s="252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3" t="s">
        <v>134</v>
      </c>
      <c r="AU792" s="253" t="s">
        <v>83</v>
      </c>
      <c r="AV792" s="14" t="s">
        <v>83</v>
      </c>
      <c r="AW792" s="14" t="s">
        <v>30</v>
      </c>
      <c r="AX792" s="14" t="s">
        <v>73</v>
      </c>
      <c r="AY792" s="253" t="s">
        <v>125</v>
      </c>
    </row>
    <row r="793" spans="1:51" s="14" customFormat="1" ht="12">
      <c r="A793" s="14"/>
      <c r="B793" s="243"/>
      <c r="C793" s="244"/>
      <c r="D793" s="234" t="s">
        <v>134</v>
      </c>
      <c r="E793" s="245" t="s">
        <v>826</v>
      </c>
      <c r="F793" s="246" t="s">
        <v>1583</v>
      </c>
      <c r="G793" s="244"/>
      <c r="H793" s="247">
        <v>17.822</v>
      </c>
      <c r="I793" s="248"/>
      <c r="J793" s="244"/>
      <c r="K793" s="244"/>
      <c r="L793" s="249"/>
      <c r="M793" s="250"/>
      <c r="N793" s="251"/>
      <c r="O793" s="251"/>
      <c r="P793" s="251"/>
      <c r="Q793" s="251"/>
      <c r="R793" s="251"/>
      <c r="S793" s="251"/>
      <c r="T793" s="252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3" t="s">
        <v>134</v>
      </c>
      <c r="AU793" s="253" t="s">
        <v>83</v>
      </c>
      <c r="AV793" s="14" t="s">
        <v>83</v>
      </c>
      <c r="AW793" s="14" t="s">
        <v>30</v>
      </c>
      <c r="AX793" s="14" t="s">
        <v>73</v>
      </c>
      <c r="AY793" s="253" t="s">
        <v>125</v>
      </c>
    </row>
    <row r="794" spans="1:51" s="14" customFormat="1" ht="12">
      <c r="A794" s="14"/>
      <c r="B794" s="243"/>
      <c r="C794" s="244"/>
      <c r="D794" s="234" t="s">
        <v>134</v>
      </c>
      <c r="E794" s="245" t="s">
        <v>824</v>
      </c>
      <c r="F794" s="246" t="s">
        <v>1584</v>
      </c>
      <c r="G794" s="244"/>
      <c r="H794" s="247">
        <v>0.4</v>
      </c>
      <c r="I794" s="248"/>
      <c r="J794" s="244"/>
      <c r="K794" s="244"/>
      <c r="L794" s="249"/>
      <c r="M794" s="250"/>
      <c r="N794" s="251"/>
      <c r="O794" s="251"/>
      <c r="P794" s="251"/>
      <c r="Q794" s="251"/>
      <c r="R794" s="251"/>
      <c r="S794" s="251"/>
      <c r="T794" s="252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3" t="s">
        <v>134</v>
      </c>
      <c r="AU794" s="253" t="s">
        <v>83</v>
      </c>
      <c r="AV794" s="14" t="s">
        <v>83</v>
      </c>
      <c r="AW794" s="14" t="s">
        <v>30</v>
      </c>
      <c r="AX794" s="14" t="s">
        <v>73</v>
      </c>
      <c r="AY794" s="253" t="s">
        <v>125</v>
      </c>
    </row>
    <row r="795" spans="1:51" s="14" customFormat="1" ht="12">
      <c r="A795" s="14"/>
      <c r="B795" s="243"/>
      <c r="C795" s="244"/>
      <c r="D795" s="234" t="s">
        <v>134</v>
      </c>
      <c r="E795" s="245" t="s">
        <v>852</v>
      </c>
      <c r="F795" s="246" t="s">
        <v>1585</v>
      </c>
      <c r="G795" s="244"/>
      <c r="H795" s="247">
        <v>2.48</v>
      </c>
      <c r="I795" s="248"/>
      <c r="J795" s="244"/>
      <c r="K795" s="244"/>
      <c r="L795" s="249"/>
      <c r="M795" s="250"/>
      <c r="N795" s="251"/>
      <c r="O795" s="251"/>
      <c r="P795" s="251"/>
      <c r="Q795" s="251"/>
      <c r="R795" s="251"/>
      <c r="S795" s="251"/>
      <c r="T795" s="252"/>
      <c r="U795" s="14"/>
      <c r="V795" s="14"/>
      <c r="W795" s="14"/>
      <c r="X795" s="14"/>
      <c r="Y795" s="14"/>
      <c r="Z795" s="14"/>
      <c r="AA795" s="14"/>
      <c r="AB795" s="14"/>
      <c r="AC795" s="14"/>
      <c r="AD795" s="14"/>
      <c r="AE795" s="14"/>
      <c r="AT795" s="253" t="s">
        <v>134</v>
      </c>
      <c r="AU795" s="253" t="s">
        <v>83</v>
      </c>
      <c r="AV795" s="14" t="s">
        <v>83</v>
      </c>
      <c r="AW795" s="14" t="s">
        <v>30</v>
      </c>
      <c r="AX795" s="14" t="s">
        <v>73</v>
      </c>
      <c r="AY795" s="253" t="s">
        <v>125</v>
      </c>
    </row>
    <row r="796" spans="1:51" s="14" customFormat="1" ht="12">
      <c r="A796" s="14"/>
      <c r="B796" s="243"/>
      <c r="C796" s="244"/>
      <c r="D796" s="234" t="s">
        <v>134</v>
      </c>
      <c r="E796" s="245" t="s">
        <v>850</v>
      </c>
      <c r="F796" s="246" t="s">
        <v>1586</v>
      </c>
      <c r="G796" s="244"/>
      <c r="H796" s="247">
        <v>2.48</v>
      </c>
      <c r="I796" s="248"/>
      <c r="J796" s="244"/>
      <c r="K796" s="244"/>
      <c r="L796" s="249"/>
      <c r="M796" s="250"/>
      <c r="N796" s="251"/>
      <c r="O796" s="251"/>
      <c r="P796" s="251"/>
      <c r="Q796" s="251"/>
      <c r="R796" s="251"/>
      <c r="S796" s="251"/>
      <c r="T796" s="252"/>
      <c r="U796" s="14"/>
      <c r="V796" s="14"/>
      <c r="W796" s="14"/>
      <c r="X796" s="14"/>
      <c r="Y796" s="14"/>
      <c r="Z796" s="14"/>
      <c r="AA796" s="14"/>
      <c r="AB796" s="14"/>
      <c r="AC796" s="14"/>
      <c r="AD796" s="14"/>
      <c r="AE796" s="14"/>
      <c r="AT796" s="253" t="s">
        <v>134</v>
      </c>
      <c r="AU796" s="253" t="s">
        <v>83</v>
      </c>
      <c r="AV796" s="14" t="s">
        <v>83</v>
      </c>
      <c r="AW796" s="14" t="s">
        <v>30</v>
      </c>
      <c r="AX796" s="14" t="s">
        <v>73</v>
      </c>
      <c r="AY796" s="253" t="s">
        <v>125</v>
      </c>
    </row>
    <row r="797" spans="1:51" s="14" customFormat="1" ht="12">
      <c r="A797" s="14"/>
      <c r="B797" s="243"/>
      <c r="C797" s="244"/>
      <c r="D797" s="234" t="s">
        <v>134</v>
      </c>
      <c r="E797" s="245" t="s">
        <v>830</v>
      </c>
      <c r="F797" s="246" t="s">
        <v>1587</v>
      </c>
      <c r="G797" s="244"/>
      <c r="H797" s="247">
        <v>7.8</v>
      </c>
      <c r="I797" s="248"/>
      <c r="J797" s="244"/>
      <c r="K797" s="244"/>
      <c r="L797" s="249"/>
      <c r="M797" s="250"/>
      <c r="N797" s="251"/>
      <c r="O797" s="251"/>
      <c r="P797" s="251"/>
      <c r="Q797" s="251"/>
      <c r="R797" s="251"/>
      <c r="S797" s="251"/>
      <c r="T797" s="252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3" t="s">
        <v>134</v>
      </c>
      <c r="AU797" s="253" t="s">
        <v>83</v>
      </c>
      <c r="AV797" s="14" t="s">
        <v>83</v>
      </c>
      <c r="AW797" s="14" t="s">
        <v>30</v>
      </c>
      <c r="AX797" s="14" t="s">
        <v>73</v>
      </c>
      <c r="AY797" s="253" t="s">
        <v>125</v>
      </c>
    </row>
    <row r="798" spans="1:51" s="15" customFormat="1" ht="12">
      <c r="A798" s="15"/>
      <c r="B798" s="254"/>
      <c r="C798" s="255"/>
      <c r="D798" s="234" t="s">
        <v>134</v>
      </c>
      <c r="E798" s="256" t="s">
        <v>1</v>
      </c>
      <c r="F798" s="257" t="s">
        <v>235</v>
      </c>
      <c r="G798" s="255"/>
      <c r="H798" s="258">
        <v>81.302</v>
      </c>
      <c r="I798" s="259"/>
      <c r="J798" s="255"/>
      <c r="K798" s="255"/>
      <c r="L798" s="260"/>
      <c r="M798" s="261"/>
      <c r="N798" s="262"/>
      <c r="O798" s="262"/>
      <c r="P798" s="262"/>
      <c r="Q798" s="262"/>
      <c r="R798" s="262"/>
      <c r="S798" s="262"/>
      <c r="T798" s="263"/>
      <c r="U798" s="15"/>
      <c r="V798" s="15"/>
      <c r="W798" s="15"/>
      <c r="X798" s="15"/>
      <c r="Y798" s="15"/>
      <c r="Z798" s="15"/>
      <c r="AA798" s="15"/>
      <c r="AB798" s="15"/>
      <c r="AC798" s="15"/>
      <c r="AD798" s="15"/>
      <c r="AE798" s="15"/>
      <c r="AT798" s="264" t="s">
        <v>134</v>
      </c>
      <c r="AU798" s="264" t="s">
        <v>83</v>
      </c>
      <c r="AV798" s="15" t="s">
        <v>132</v>
      </c>
      <c r="AW798" s="15" t="s">
        <v>30</v>
      </c>
      <c r="AX798" s="15" t="s">
        <v>81</v>
      </c>
      <c r="AY798" s="264" t="s">
        <v>125</v>
      </c>
    </row>
    <row r="799" spans="1:65" s="2" customFormat="1" ht="14.4" customHeight="1">
      <c r="A799" s="39"/>
      <c r="B799" s="40"/>
      <c r="C799" s="269" t="s">
        <v>1588</v>
      </c>
      <c r="D799" s="269" t="s">
        <v>490</v>
      </c>
      <c r="E799" s="270" t="s">
        <v>1589</v>
      </c>
      <c r="F799" s="271" t="s">
        <v>1590</v>
      </c>
      <c r="G799" s="272" t="s">
        <v>272</v>
      </c>
      <c r="H799" s="273">
        <v>0.435</v>
      </c>
      <c r="I799" s="274"/>
      <c r="J799" s="275">
        <f>ROUND(I799*H799,2)</f>
        <v>0</v>
      </c>
      <c r="K799" s="271" t="s">
        <v>131</v>
      </c>
      <c r="L799" s="276"/>
      <c r="M799" s="277" t="s">
        <v>1</v>
      </c>
      <c r="N799" s="278" t="s">
        <v>38</v>
      </c>
      <c r="O799" s="92"/>
      <c r="P799" s="228">
        <f>O799*H799</f>
        <v>0</v>
      </c>
      <c r="Q799" s="228">
        <v>1</v>
      </c>
      <c r="R799" s="228">
        <f>Q799*H799</f>
        <v>0.435</v>
      </c>
      <c r="S799" s="228">
        <v>0</v>
      </c>
      <c r="T799" s="229">
        <f>S799*H799</f>
        <v>0</v>
      </c>
      <c r="U799" s="39"/>
      <c r="V799" s="39"/>
      <c r="W799" s="39"/>
      <c r="X799" s="39"/>
      <c r="Y799" s="39"/>
      <c r="Z799" s="39"/>
      <c r="AA799" s="39"/>
      <c r="AB799" s="39"/>
      <c r="AC799" s="39"/>
      <c r="AD799" s="39"/>
      <c r="AE799" s="39"/>
      <c r="AR799" s="230" t="s">
        <v>291</v>
      </c>
      <c r="AT799" s="230" t="s">
        <v>490</v>
      </c>
      <c r="AU799" s="230" t="s">
        <v>83</v>
      </c>
      <c r="AY799" s="18" t="s">
        <v>125</v>
      </c>
      <c r="BE799" s="231">
        <f>IF(N799="základní",J799,0)</f>
        <v>0</v>
      </c>
      <c r="BF799" s="231">
        <f>IF(N799="snížená",J799,0)</f>
        <v>0</v>
      </c>
      <c r="BG799" s="231">
        <f>IF(N799="zákl. přenesená",J799,0)</f>
        <v>0</v>
      </c>
      <c r="BH799" s="231">
        <f>IF(N799="sníž. přenesená",J799,0)</f>
        <v>0</v>
      </c>
      <c r="BI799" s="231">
        <f>IF(N799="nulová",J799,0)</f>
        <v>0</v>
      </c>
      <c r="BJ799" s="18" t="s">
        <v>81</v>
      </c>
      <c r="BK799" s="231">
        <f>ROUND(I799*H799,2)</f>
        <v>0</v>
      </c>
      <c r="BL799" s="18" t="s">
        <v>217</v>
      </c>
      <c r="BM799" s="230" t="s">
        <v>1591</v>
      </c>
    </row>
    <row r="800" spans="1:51" s="14" customFormat="1" ht="12">
      <c r="A800" s="14"/>
      <c r="B800" s="243"/>
      <c r="C800" s="244"/>
      <c r="D800" s="234" t="s">
        <v>134</v>
      </c>
      <c r="E800" s="245" t="s">
        <v>1</v>
      </c>
      <c r="F800" s="246" t="s">
        <v>1592</v>
      </c>
      <c r="G800" s="244"/>
      <c r="H800" s="247">
        <v>0.435</v>
      </c>
      <c r="I800" s="248"/>
      <c r="J800" s="244"/>
      <c r="K800" s="244"/>
      <c r="L800" s="249"/>
      <c r="M800" s="250"/>
      <c r="N800" s="251"/>
      <c r="O800" s="251"/>
      <c r="P800" s="251"/>
      <c r="Q800" s="251"/>
      <c r="R800" s="251"/>
      <c r="S800" s="251"/>
      <c r="T800" s="252"/>
      <c r="U800" s="14"/>
      <c r="V800" s="14"/>
      <c r="W800" s="14"/>
      <c r="X800" s="14"/>
      <c r="Y800" s="14"/>
      <c r="Z800" s="14"/>
      <c r="AA800" s="14"/>
      <c r="AB800" s="14"/>
      <c r="AC800" s="14"/>
      <c r="AD800" s="14"/>
      <c r="AE800" s="14"/>
      <c r="AT800" s="253" t="s">
        <v>134</v>
      </c>
      <c r="AU800" s="253" t="s">
        <v>83</v>
      </c>
      <c r="AV800" s="14" t="s">
        <v>83</v>
      </c>
      <c r="AW800" s="14" t="s">
        <v>30</v>
      </c>
      <c r="AX800" s="14" t="s">
        <v>81</v>
      </c>
      <c r="AY800" s="253" t="s">
        <v>125</v>
      </c>
    </row>
    <row r="801" spans="1:65" s="2" customFormat="1" ht="14.4" customHeight="1">
      <c r="A801" s="39"/>
      <c r="B801" s="40"/>
      <c r="C801" s="269" t="s">
        <v>1593</v>
      </c>
      <c r="D801" s="269" t="s">
        <v>490</v>
      </c>
      <c r="E801" s="270" t="s">
        <v>1594</v>
      </c>
      <c r="F801" s="271" t="s">
        <v>1595</v>
      </c>
      <c r="G801" s="272" t="s">
        <v>272</v>
      </c>
      <c r="H801" s="273">
        <v>0.04</v>
      </c>
      <c r="I801" s="274"/>
      <c r="J801" s="275">
        <f>ROUND(I801*H801,2)</f>
        <v>0</v>
      </c>
      <c r="K801" s="271" t="s">
        <v>131</v>
      </c>
      <c r="L801" s="276"/>
      <c r="M801" s="277" t="s">
        <v>1</v>
      </c>
      <c r="N801" s="278" t="s">
        <v>38</v>
      </c>
      <c r="O801" s="92"/>
      <c r="P801" s="228">
        <f>O801*H801</f>
        <v>0</v>
      </c>
      <c r="Q801" s="228">
        <v>1</v>
      </c>
      <c r="R801" s="228">
        <f>Q801*H801</f>
        <v>0.04</v>
      </c>
      <c r="S801" s="228">
        <v>0</v>
      </c>
      <c r="T801" s="229">
        <f>S801*H801</f>
        <v>0</v>
      </c>
      <c r="U801" s="39"/>
      <c r="V801" s="39"/>
      <c r="W801" s="39"/>
      <c r="X801" s="39"/>
      <c r="Y801" s="39"/>
      <c r="Z801" s="39"/>
      <c r="AA801" s="39"/>
      <c r="AB801" s="39"/>
      <c r="AC801" s="39"/>
      <c r="AD801" s="39"/>
      <c r="AE801" s="39"/>
      <c r="AR801" s="230" t="s">
        <v>291</v>
      </c>
      <c r="AT801" s="230" t="s">
        <v>490</v>
      </c>
      <c r="AU801" s="230" t="s">
        <v>83</v>
      </c>
      <c r="AY801" s="18" t="s">
        <v>125</v>
      </c>
      <c r="BE801" s="231">
        <f>IF(N801="základní",J801,0)</f>
        <v>0</v>
      </c>
      <c r="BF801" s="231">
        <f>IF(N801="snížená",J801,0)</f>
        <v>0</v>
      </c>
      <c r="BG801" s="231">
        <f>IF(N801="zákl. přenesená",J801,0)</f>
        <v>0</v>
      </c>
      <c r="BH801" s="231">
        <f>IF(N801="sníž. přenesená",J801,0)</f>
        <v>0</v>
      </c>
      <c r="BI801" s="231">
        <f>IF(N801="nulová",J801,0)</f>
        <v>0</v>
      </c>
      <c r="BJ801" s="18" t="s">
        <v>81</v>
      </c>
      <c r="BK801" s="231">
        <f>ROUND(I801*H801,2)</f>
        <v>0</v>
      </c>
      <c r="BL801" s="18" t="s">
        <v>217</v>
      </c>
      <c r="BM801" s="230" t="s">
        <v>1596</v>
      </c>
    </row>
    <row r="802" spans="1:51" s="14" customFormat="1" ht="12">
      <c r="A802" s="14"/>
      <c r="B802" s="243"/>
      <c r="C802" s="244"/>
      <c r="D802" s="234" t="s">
        <v>134</v>
      </c>
      <c r="E802" s="245" t="s">
        <v>1</v>
      </c>
      <c r="F802" s="246" t="s">
        <v>1597</v>
      </c>
      <c r="G802" s="244"/>
      <c r="H802" s="247">
        <v>0.04</v>
      </c>
      <c r="I802" s="248"/>
      <c r="J802" s="244"/>
      <c r="K802" s="244"/>
      <c r="L802" s="249"/>
      <c r="M802" s="250"/>
      <c r="N802" s="251"/>
      <c r="O802" s="251"/>
      <c r="P802" s="251"/>
      <c r="Q802" s="251"/>
      <c r="R802" s="251"/>
      <c r="S802" s="251"/>
      <c r="T802" s="252"/>
      <c r="U802" s="14"/>
      <c r="V802" s="14"/>
      <c r="W802" s="14"/>
      <c r="X802" s="14"/>
      <c r="Y802" s="14"/>
      <c r="Z802" s="14"/>
      <c r="AA802" s="14"/>
      <c r="AB802" s="14"/>
      <c r="AC802" s="14"/>
      <c r="AD802" s="14"/>
      <c r="AE802" s="14"/>
      <c r="AT802" s="253" t="s">
        <v>134</v>
      </c>
      <c r="AU802" s="253" t="s">
        <v>83</v>
      </c>
      <c r="AV802" s="14" t="s">
        <v>83</v>
      </c>
      <c r="AW802" s="14" t="s">
        <v>30</v>
      </c>
      <c r="AX802" s="14" t="s">
        <v>81</v>
      </c>
      <c r="AY802" s="253" t="s">
        <v>125</v>
      </c>
    </row>
    <row r="803" spans="1:65" s="2" customFormat="1" ht="14.4" customHeight="1">
      <c r="A803" s="39"/>
      <c r="B803" s="40"/>
      <c r="C803" s="269" t="s">
        <v>1598</v>
      </c>
      <c r="D803" s="269" t="s">
        <v>490</v>
      </c>
      <c r="E803" s="270" t="s">
        <v>1599</v>
      </c>
      <c r="F803" s="271" t="s">
        <v>1600</v>
      </c>
      <c r="G803" s="272" t="s">
        <v>272</v>
      </c>
      <c r="H803" s="273">
        <v>0.117</v>
      </c>
      <c r="I803" s="274"/>
      <c r="J803" s="275">
        <f>ROUND(I803*H803,2)</f>
        <v>0</v>
      </c>
      <c r="K803" s="271" t="s">
        <v>131</v>
      </c>
      <c r="L803" s="276"/>
      <c r="M803" s="277" t="s">
        <v>1</v>
      </c>
      <c r="N803" s="278" t="s">
        <v>38</v>
      </c>
      <c r="O803" s="92"/>
      <c r="P803" s="228">
        <f>O803*H803</f>
        <v>0</v>
      </c>
      <c r="Q803" s="228">
        <v>1</v>
      </c>
      <c r="R803" s="228">
        <f>Q803*H803</f>
        <v>0.117</v>
      </c>
      <c r="S803" s="228">
        <v>0</v>
      </c>
      <c r="T803" s="229">
        <f>S803*H803</f>
        <v>0</v>
      </c>
      <c r="U803" s="39"/>
      <c r="V803" s="39"/>
      <c r="W803" s="39"/>
      <c r="X803" s="39"/>
      <c r="Y803" s="39"/>
      <c r="Z803" s="39"/>
      <c r="AA803" s="39"/>
      <c r="AB803" s="39"/>
      <c r="AC803" s="39"/>
      <c r="AD803" s="39"/>
      <c r="AE803" s="39"/>
      <c r="AR803" s="230" t="s">
        <v>291</v>
      </c>
      <c r="AT803" s="230" t="s">
        <v>490</v>
      </c>
      <c r="AU803" s="230" t="s">
        <v>83</v>
      </c>
      <c r="AY803" s="18" t="s">
        <v>125</v>
      </c>
      <c r="BE803" s="231">
        <f>IF(N803="základní",J803,0)</f>
        <v>0</v>
      </c>
      <c r="BF803" s="231">
        <f>IF(N803="snížená",J803,0)</f>
        <v>0</v>
      </c>
      <c r="BG803" s="231">
        <f>IF(N803="zákl. přenesená",J803,0)</f>
        <v>0</v>
      </c>
      <c r="BH803" s="231">
        <f>IF(N803="sníž. přenesená",J803,0)</f>
        <v>0</v>
      </c>
      <c r="BI803" s="231">
        <f>IF(N803="nulová",J803,0)</f>
        <v>0</v>
      </c>
      <c r="BJ803" s="18" t="s">
        <v>81</v>
      </c>
      <c r="BK803" s="231">
        <f>ROUND(I803*H803,2)</f>
        <v>0</v>
      </c>
      <c r="BL803" s="18" t="s">
        <v>217</v>
      </c>
      <c r="BM803" s="230" t="s">
        <v>1601</v>
      </c>
    </row>
    <row r="804" spans="1:51" s="14" customFormat="1" ht="12">
      <c r="A804" s="14"/>
      <c r="B804" s="243"/>
      <c r="C804" s="244"/>
      <c r="D804" s="234" t="s">
        <v>134</v>
      </c>
      <c r="E804" s="245" t="s">
        <v>1</v>
      </c>
      <c r="F804" s="246" t="s">
        <v>1602</v>
      </c>
      <c r="G804" s="244"/>
      <c r="H804" s="247">
        <v>0.117</v>
      </c>
      <c r="I804" s="248"/>
      <c r="J804" s="244"/>
      <c r="K804" s="244"/>
      <c r="L804" s="249"/>
      <c r="M804" s="250"/>
      <c r="N804" s="251"/>
      <c r="O804" s="251"/>
      <c r="P804" s="251"/>
      <c r="Q804" s="251"/>
      <c r="R804" s="251"/>
      <c r="S804" s="251"/>
      <c r="T804" s="252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3" t="s">
        <v>134</v>
      </c>
      <c r="AU804" s="253" t="s">
        <v>83</v>
      </c>
      <c r="AV804" s="14" t="s">
        <v>83</v>
      </c>
      <c r="AW804" s="14" t="s">
        <v>30</v>
      </c>
      <c r="AX804" s="14" t="s">
        <v>81</v>
      </c>
      <c r="AY804" s="253" t="s">
        <v>125</v>
      </c>
    </row>
    <row r="805" spans="1:65" s="2" customFormat="1" ht="24.15" customHeight="1">
      <c r="A805" s="39"/>
      <c r="B805" s="40"/>
      <c r="C805" s="269" t="s">
        <v>1603</v>
      </c>
      <c r="D805" s="269" t="s">
        <v>490</v>
      </c>
      <c r="E805" s="270" t="s">
        <v>1604</v>
      </c>
      <c r="F805" s="271" t="s">
        <v>1605</v>
      </c>
      <c r="G805" s="272" t="s">
        <v>272</v>
      </c>
      <c r="H805" s="273">
        <v>0.067</v>
      </c>
      <c r="I805" s="274"/>
      <c r="J805" s="275">
        <f>ROUND(I805*H805,2)</f>
        <v>0</v>
      </c>
      <c r="K805" s="271" t="s">
        <v>131</v>
      </c>
      <c r="L805" s="276"/>
      <c r="M805" s="277" t="s">
        <v>1</v>
      </c>
      <c r="N805" s="278" t="s">
        <v>38</v>
      </c>
      <c r="O805" s="92"/>
      <c r="P805" s="228">
        <f>O805*H805</f>
        <v>0</v>
      </c>
      <c r="Q805" s="228">
        <v>1</v>
      </c>
      <c r="R805" s="228">
        <f>Q805*H805</f>
        <v>0.067</v>
      </c>
      <c r="S805" s="228">
        <v>0</v>
      </c>
      <c r="T805" s="229">
        <f>S805*H805</f>
        <v>0</v>
      </c>
      <c r="U805" s="39"/>
      <c r="V805" s="39"/>
      <c r="W805" s="39"/>
      <c r="X805" s="39"/>
      <c r="Y805" s="39"/>
      <c r="Z805" s="39"/>
      <c r="AA805" s="39"/>
      <c r="AB805" s="39"/>
      <c r="AC805" s="39"/>
      <c r="AD805" s="39"/>
      <c r="AE805" s="39"/>
      <c r="AR805" s="230" t="s">
        <v>291</v>
      </c>
      <c r="AT805" s="230" t="s">
        <v>490</v>
      </c>
      <c r="AU805" s="230" t="s">
        <v>83</v>
      </c>
      <c r="AY805" s="18" t="s">
        <v>125</v>
      </c>
      <c r="BE805" s="231">
        <f>IF(N805="základní",J805,0)</f>
        <v>0</v>
      </c>
      <c r="BF805" s="231">
        <f>IF(N805="snížená",J805,0)</f>
        <v>0</v>
      </c>
      <c r="BG805" s="231">
        <f>IF(N805="zákl. přenesená",J805,0)</f>
        <v>0</v>
      </c>
      <c r="BH805" s="231">
        <f>IF(N805="sníž. přenesená",J805,0)</f>
        <v>0</v>
      </c>
      <c r="BI805" s="231">
        <f>IF(N805="nulová",J805,0)</f>
        <v>0</v>
      </c>
      <c r="BJ805" s="18" t="s">
        <v>81</v>
      </c>
      <c r="BK805" s="231">
        <f>ROUND(I805*H805,2)</f>
        <v>0</v>
      </c>
      <c r="BL805" s="18" t="s">
        <v>217</v>
      </c>
      <c r="BM805" s="230" t="s">
        <v>1606</v>
      </c>
    </row>
    <row r="806" spans="1:51" s="14" customFormat="1" ht="12">
      <c r="A806" s="14"/>
      <c r="B806" s="243"/>
      <c r="C806" s="244"/>
      <c r="D806" s="234" t="s">
        <v>134</v>
      </c>
      <c r="E806" s="245" t="s">
        <v>1</v>
      </c>
      <c r="F806" s="246" t="s">
        <v>1607</v>
      </c>
      <c r="G806" s="244"/>
      <c r="H806" s="247">
        <v>0.067</v>
      </c>
      <c r="I806" s="248"/>
      <c r="J806" s="244"/>
      <c r="K806" s="244"/>
      <c r="L806" s="249"/>
      <c r="M806" s="250"/>
      <c r="N806" s="251"/>
      <c r="O806" s="251"/>
      <c r="P806" s="251"/>
      <c r="Q806" s="251"/>
      <c r="R806" s="251"/>
      <c r="S806" s="251"/>
      <c r="T806" s="252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53" t="s">
        <v>134</v>
      </c>
      <c r="AU806" s="253" t="s">
        <v>83</v>
      </c>
      <c r="AV806" s="14" t="s">
        <v>83</v>
      </c>
      <c r="AW806" s="14" t="s">
        <v>30</v>
      </c>
      <c r="AX806" s="14" t="s">
        <v>81</v>
      </c>
      <c r="AY806" s="253" t="s">
        <v>125</v>
      </c>
    </row>
    <row r="807" spans="1:65" s="2" customFormat="1" ht="24.15" customHeight="1">
      <c r="A807" s="39"/>
      <c r="B807" s="40"/>
      <c r="C807" s="269" t="s">
        <v>1608</v>
      </c>
      <c r="D807" s="269" t="s">
        <v>490</v>
      </c>
      <c r="E807" s="270" t="s">
        <v>1609</v>
      </c>
      <c r="F807" s="271" t="s">
        <v>1610</v>
      </c>
      <c r="G807" s="272" t="s">
        <v>272</v>
      </c>
      <c r="H807" s="273">
        <v>0.001</v>
      </c>
      <c r="I807" s="274"/>
      <c r="J807" s="275">
        <f>ROUND(I807*H807,2)</f>
        <v>0</v>
      </c>
      <c r="K807" s="271" t="s">
        <v>131</v>
      </c>
      <c r="L807" s="276"/>
      <c r="M807" s="277" t="s">
        <v>1</v>
      </c>
      <c r="N807" s="278" t="s">
        <v>38</v>
      </c>
      <c r="O807" s="92"/>
      <c r="P807" s="228">
        <f>O807*H807</f>
        <v>0</v>
      </c>
      <c r="Q807" s="228">
        <v>1</v>
      </c>
      <c r="R807" s="228">
        <f>Q807*H807</f>
        <v>0.001</v>
      </c>
      <c r="S807" s="228">
        <v>0</v>
      </c>
      <c r="T807" s="229">
        <f>S807*H807</f>
        <v>0</v>
      </c>
      <c r="U807" s="39"/>
      <c r="V807" s="39"/>
      <c r="W807" s="39"/>
      <c r="X807" s="39"/>
      <c r="Y807" s="39"/>
      <c r="Z807" s="39"/>
      <c r="AA807" s="39"/>
      <c r="AB807" s="39"/>
      <c r="AC807" s="39"/>
      <c r="AD807" s="39"/>
      <c r="AE807" s="39"/>
      <c r="AR807" s="230" t="s">
        <v>291</v>
      </c>
      <c r="AT807" s="230" t="s">
        <v>490</v>
      </c>
      <c r="AU807" s="230" t="s">
        <v>83</v>
      </c>
      <c r="AY807" s="18" t="s">
        <v>125</v>
      </c>
      <c r="BE807" s="231">
        <f>IF(N807="základní",J807,0)</f>
        <v>0</v>
      </c>
      <c r="BF807" s="231">
        <f>IF(N807="snížená",J807,0)</f>
        <v>0</v>
      </c>
      <c r="BG807" s="231">
        <f>IF(N807="zákl. přenesená",J807,0)</f>
        <v>0</v>
      </c>
      <c r="BH807" s="231">
        <f>IF(N807="sníž. přenesená",J807,0)</f>
        <v>0</v>
      </c>
      <c r="BI807" s="231">
        <f>IF(N807="nulová",J807,0)</f>
        <v>0</v>
      </c>
      <c r="BJ807" s="18" t="s">
        <v>81</v>
      </c>
      <c r="BK807" s="231">
        <f>ROUND(I807*H807,2)</f>
        <v>0</v>
      </c>
      <c r="BL807" s="18" t="s">
        <v>217</v>
      </c>
      <c r="BM807" s="230" t="s">
        <v>1611</v>
      </c>
    </row>
    <row r="808" spans="1:51" s="14" customFormat="1" ht="12">
      <c r="A808" s="14"/>
      <c r="B808" s="243"/>
      <c r="C808" s="244"/>
      <c r="D808" s="234" t="s">
        <v>134</v>
      </c>
      <c r="E808" s="245" t="s">
        <v>1</v>
      </c>
      <c r="F808" s="246" t="s">
        <v>1612</v>
      </c>
      <c r="G808" s="244"/>
      <c r="H808" s="247">
        <v>0.001</v>
      </c>
      <c r="I808" s="248"/>
      <c r="J808" s="244"/>
      <c r="K808" s="244"/>
      <c r="L808" s="249"/>
      <c r="M808" s="250"/>
      <c r="N808" s="251"/>
      <c r="O808" s="251"/>
      <c r="P808" s="251"/>
      <c r="Q808" s="251"/>
      <c r="R808" s="251"/>
      <c r="S808" s="251"/>
      <c r="T808" s="252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3" t="s">
        <v>134</v>
      </c>
      <c r="AU808" s="253" t="s">
        <v>83</v>
      </c>
      <c r="AV808" s="14" t="s">
        <v>83</v>
      </c>
      <c r="AW808" s="14" t="s">
        <v>30</v>
      </c>
      <c r="AX808" s="14" t="s">
        <v>81</v>
      </c>
      <c r="AY808" s="253" t="s">
        <v>125</v>
      </c>
    </row>
    <row r="809" spans="1:65" s="2" customFormat="1" ht="14.4" customHeight="1">
      <c r="A809" s="39"/>
      <c r="B809" s="40"/>
      <c r="C809" s="269" t="s">
        <v>1613</v>
      </c>
      <c r="D809" s="269" t="s">
        <v>490</v>
      </c>
      <c r="E809" s="270" t="s">
        <v>1614</v>
      </c>
      <c r="F809" s="271" t="s">
        <v>1615</v>
      </c>
      <c r="G809" s="272" t="s">
        <v>272</v>
      </c>
      <c r="H809" s="273">
        <v>0.007</v>
      </c>
      <c r="I809" s="274"/>
      <c r="J809" s="275">
        <f>ROUND(I809*H809,2)</f>
        <v>0</v>
      </c>
      <c r="K809" s="271" t="s">
        <v>131</v>
      </c>
      <c r="L809" s="276"/>
      <c r="M809" s="277" t="s">
        <v>1</v>
      </c>
      <c r="N809" s="278" t="s">
        <v>38</v>
      </c>
      <c r="O809" s="92"/>
      <c r="P809" s="228">
        <f>O809*H809</f>
        <v>0</v>
      </c>
      <c r="Q809" s="228">
        <v>1</v>
      </c>
      <c r="R809" s="228">
        <f>Q809*H809</f>
        <v>0.007</v>
      </c>
      <c r="S809" s="228">
        <v>0</v>
      </c>
      <c r="T809" s="229">
        <f>S809*H809</f>
        <v>0</v>
      </c>
      <c r="U809" s="39"/>
      <c r="V809" s="39"/>
      <c r="W809" s="39"/>
      <c r="X809" s="39"/>
      <c r="Y809" s="39"/>
      <c r="Z809" s="39"/>
      <c r="AA809" s="39"/>
      <c r="AB809" s="39"/>
      <c r="AC809" s="39"/>
      <c r="AD809" s="39"/>
      <c r="AE809" s="39"/>
      <c r="AR809" s="230" t="s">
        <v>291</v>
      </c>
      <c r="AT809" s="230" t="s">
        <v>490</v>
      </c>
      <c r="AU809" s="230" t="s">
        <v>83</v>
      </c>
      <c r="AY809" s="18" t="s">
        <v>125</v>
      </c>
      <c r="BE809" s="231">
        <f>IF(N809="základní",J809,0)</f>
        <v>0</v>
      </c>
      <c r="BF809" s="231">
        <f>IF(N809="snížená",J809,0)</f>
        <v>0</v>
      </c>
      <c r="BG809" s="231">
        <f>IF(N809="zákl. přenesená",J809,0)</f>
        <v>0</v>
      </c>
      <c r="BH809" s="231">
        <f>IF(N809="sníž. přenesená",J809,0)</f>
        <v>0</v>
      </c>
      <c r="BI809" s="231">
        <f>IF(N809="nulová",J809,0)</f>
        <v>0</v>
      </c>
      <c r="BJ809" s="18" t="s">
        <v>81</v>
      </c>
      <c r="BK809" s="231">
        <f>ROUND(I809*H809,2)</f>
        <v>0</v>
      </c>
      <c r="BL809" s="18" t="s">
        <v>217</v>
      </c>
      <c r="BM809" s="230" t="s">
        <v>1616</v>
      </c>
    </row>
    <row r="810" spans="1:51" s="14" customFormat="1" ht="12">
      <c r="A810" s="14"/>
      <c r="B810" s="243"/>
      <c r="C810" s="244"/>
      <c r="D810" s="234" t="s">
        <v>134</v>
      </c>
      <c r="E810" s="245" t="s">
        <v>1</v>
      </c>
      <c r="F810" s="246" t="s">
        <v>1617</v>
      </c>
      <c r="G810" s="244"/>
      <c r="H810" s="247">
        <v>0.007</v>
      </c>
      <c r="I810" s="248"/>
      <c r="J810" s="244"/>
      <c r="K810" s="244"/>
      <c r="L810" s="249"/>
      <c r="M810" s="250"/>
      <c r="N810" s="251"/>
      <c r="O810" s="251"/>
      <c r="P810" s="251"/>
      <c r="Q810" s="251"/>
      <c r="R810" s="251"/>
      <c r="S810" s="251"/>
      <c r="T810" s="252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53" t="s">
        <v>134</v>
      </c>
      <c r="AU810" s="253" t="s">
        <v>83</v>
      </c>
      <c r="AV810" s="14" t="s">
        <v>83</v>
      </c>
      <c r="AW810" s="14" t="s">
        <v>30</v>
      </c>
      <c r="AX810" s="14" t="s">
        <v>81</v>
      </c>
      <c r="AY810" s="253" t="s">
        <v>125</v>
      </c>
    </row>
    <row r="811" spans="1:65" s="2" customFormat="1" ht="14.4" customHeight="1">
      <c r="A811" s="39"/>
      <c r="B811" s="40"/>
      <c r="C811" s="269" t="s">
        <v>1618</v>
      </c>
      <c r="D811" s="269" t="s">
        <v>490</v>
      </c>
      <c r="E811" s="270" t="s">
        <v>1619</v>
      </c>
      <c r="F811" s="271" t="s">
        <v>1620</v>
      </c>
      <c r="G811" s="272" t="s">
        <v>272</v>
      </c>
      <c r="H811" s="273">
        <v>0.002</v>
      </c>
      <c r="I811" s="274"/>
      <c r="J811" s="275">
        <f>ROUND(I811*H811,2)</f>
        <v>0</v>
      </c>
      <c r="K811" s="271" t="s">
        <v>131</v>
      </c>
      <c r="L811" s="276"/>
      <c r="M811" s="277" t="s">
        <v>1</v>
      </c>
      <c r="N811" s="278" t="s">
        <v>38</v>
      </c>
      <c r="O811" s="92"/>
      <c r="P811" s="228">
        <f>O811*H811</f>
        <v>0</v>
      </c>
      <c r="Q811" s="228">
        <v>1</v>
      </c>
      <c r="R811" s="228">
        <f>Q811*H811</f>
        <v>0.002</v>
      </c>
      <c r="S811" s="228">
        <v>0</v>
      </c>
      <c r="T811" s="229">
        <f>S811*H811</f>
        <v>0</v>
      </c>
      <c r="U811" s="39"/>
      <c r="V811" s="39"/>
      <c r="W811" s="39"/>
      <c r="X811" s="39"/>
      <c r="Y811" s="39"/>
      <c r="Z811" s="39"/>
      <c r="AA811" s="39"/>
      <c r="AB811" s="39"/>
      <c r="AC811" s="39"/>
      <c r="AD811" s="39"/>
      <c r="AE811" s="39"/>
      <c r="AR811" s="230" t="s">
        <v>291</v>
      </c>
      <c r="AT811" s="230" t="s">
        <v>490</v>
      </c>
      <c r="AU811" s="230" t="s">
        <v>83</v>
      </c>
      <c r="AY811" s="18" t="s">
        <v>125</v>
      </c>
      <c r="BE811" s="231">
        <f>IF(N811="základní",J811,0)</f>
        <v>0</v>
      </c>
      <c r="BF811" s="231">
        <f>IF(N811="snížená",J811,0)</f>
        <v>0</v>
      </c>
      <c r="BG811" s="231">
        <f>IF(N811="zákl. přenesená",J811,0)</f>
        <v>0</v>
      </c>
      <c r="BH811" s="231">
        <f>IF(N811="sníž. přenesená",J811,0)</f>
        <v>0</v>
      </c>
      <c r="BI811" s="231">
        <f>IF(N811="nulová",J811,0)</f>
        <v>0</v>
      </c>
      <c r="BJ811" s="18" t="s">
        <v>81</v>
      </c>
      <c r="BK811" s="231">
        <f>ROUND(I811*H811,2)</f>
        <v>0</v>
      </c>
      <c r="BL811" s="18" t="s">
        <v>217</v>
      </c>
      <c r="BM811" s="230" t="s">
        <v>1621</v>
      </c>
    </row>
    <row r="812" spans="1:51" s="13" customFormat="1" ht="12">
      <c r="A812" s="13"/>
      <c r="B812" s="232"/>
      <c r="C812" s="233"/>
      <c r="D812" s="234" t="s">
        <v>134</v>
      </c>
      <c r="E812" s="235" t="s">
        <v>1</v>
      </c>
      <c r="F812" s="236" t="s">
        <v>1622</v>
      </c>
      <c r="G812" s="233"/>
      <c r="H812" s="235" t="s">
        <v>1</v>
      </c>
      <c r="I812" s="237"/>
      <c r="J812" s="233"/>
      <c r="K812" s="233"/>
      <c r="L812" s="238"/>
      <c r="M812" s="239"/>
      <c r="N812" s="240"/>
      <c r="O812" s="240"/>
      <c r="P812" s="240"/>
      <c r="Q812" s="240"/>
      <c r="R812" s="240"/>
      <c r="S812" s="240"/>
      <c r="T812" s="241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T812" s="242" t="s">
        <v>134</v>
      </c>
      <c r="AU812" s="242" t="s">
        <v>83</v>
      </c>
      <c r="AV812" s="13" t="s">
        <v>81</v>
      </c>
      <c r="AW812" s="13" t="s">
        <v>30</v>
      </c>
      <c r="AX812" s="13" t="s">
        <v>73</v>
      </c>
      <c r="AY812" s="242" t="s">
        <v>125</v>
      </c>
    </row>
    <row r="813" spans="1:51" s="14" customFormat="1" ht="12">
      <c r="A813" s="14"/>
      <c r="B813" s="243"/>
      <c r="C813" s="244"/>
      <c r="D813" s="234" t="s">
        <v>134</v>
      </c>
      <c r="E813" s="245" t="s">
        <v>1</v>
      </c>
      <c r="F813" s="246" t="s">
        <v>1623</v>
      </c>
      <c r="G813" s="244"/>
      <c r="H813" s="247">
        <v>0.002</v>
      </c>
      <c r="I813" s="248"/>
      <c r="J813" s="244"/>
      <c r="K813" s="244"/>
      <c r="L813" s="249"/>
      <c r="M813" s="250"/>
      <c r="N813" s="251"/>
      <c r="O813" s="251"/>
      <c r="P813" s="251"/>
      <c r="Q813" s="251"/>
      <c r="R813" s="251"/>
      <c r="S813" s="251"/>
      <c r="T813" s="252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3" t="s">
        <v>134</v>
      </c>
      <c r="AU813" s="253" t="s">
        <v>83</v>
      </c>
      <c r="AV813" s="14" t="s">
        <v>83</v>
      </c>
      <c r="AW813" s="14" t="s">
        <v>30</v>
      </c>
      <c r="AX813" s="14" t="s">
        <v>81</v>
      </c>
      <c r="AY813" s="253" t="s">
        <v>125</v>
      </c>
    </row>
    <row r="814" spans="1:65" s="2" customFormat="1" ht="37.8" customHeight="1">
      <c r="A814" s="39"/>
      <c r="B814" s="40"/>
      <c r="C814" s="219" t="s">
        <v>1624</v>
      </c>
      <c r="D814" s="219" t="s">
        <v>127</v>
      </c>
      <c r="E814" s="220" t="s">
        <v>1625</v>
      </c>
      <c r="F814" s="221" t="s">
        <v>1626</v>
      </c>
      <c r="G814" s="222" t="s">
        <v>511</v>
      </c>
      <c r="H814" s="223">
        <v>2</v>
      </c>
      <c r="I814" s="224"/>
      <c r="J814" s="225">
        <f>ROUND(I814*H814,2)</f>
        <v>0</v>
      </c>
      <c r="K814" s="221" t="s">
        <v>1</v>
      </c>
      <c r="L814" s="45"/>
      <c r="M814" s="226" t="s">
        <v>1</v>
      </c>
      <c r="N814" s="227" t="s">
        <v>38</v>
      </c>
      <c r="O814" s="92"/>
      <c r="P814" s="228">
        <f>O814*H814</f>
        <v>0</v>
      </c>
      <c r="Q814" s="228">
        <v>0</v>
      </c>
      <c r="R814" s="228">
        <f>Q814*H814</f>
        <v>0</v>
      </c>
      <c r="S814" s="228">
        <v>0</v>
      </c>
      <c r="T814" s="229">
        <f>S814*H814</f>
        <v>0</v>
      </c>
      <c r="U814" s="39"/>
      <c r="V814" s="39"/>
      <c r="W814" s="39"/>
      <c r="X814" s="39"/>
      <c r="Y814" s="39"/>
      <c r="Z814" s="39"/>
      <c r="AA814" s="39"/>
      <c r="AB814" s="39"/>
      <c r="AC814" s="39"/>
      <c r="AD814" s="39"/>
      <c r="AE814" s="39"/>
      <c r="AR814" s="230" t="s">
        <v>217</v>
      </c>
      <c r="AT814" s="230" t="s">
        <v>127</v>
      </c>
      <c r="AU814" s="230" t="s">
        <v>83</v>
      </c>
      <c r="AY814" s="18" t="s">
        <v>125</v>
      </c>
      <c r="BE814" s="231">
        <f>IF(N814="základní",J814,0)</f>
        <v>0</v>
      </c>
      <c r="BF814" s="231">
        <f>IF(N814="snížená",J814,0)</f>
        <v>0</v>
      </c>
      <c r="BG814" s="231">
        <f>IF(N814="zákl. přenesená",J814,0)</f>
        <v>0</v>
      </c>
      <c r="BH814" s="231">
        <f>IF(N814="sníž. přenesená",J814,0)</f>
        <v>0</v>
      </c>
      <c r="BI814" s="231">
        <f>IF(N814="nulová",J814,0)</f>
        <v>0</v>
      </c>
      <c r="BJ814" s="18" t="s">
        <v>81</v>
      </c>
      <c r="BK814" s="231">
        <f>ROUND(I814*H814,2)</f>
        <v>0</v>
      </c>
      <c r="BL814" s="18" t="s">
        <v>217</v>
      </c>
      <c r="BM814" s="230" t="s">
        <v>1627</v>
      </c>
    </row>
    <row r="815" spans="1:51" s="13" customFormat="1" ht="12">
      <c r="A815" s="13"/>
      <c r="B815" s="232"/>
      <c r="C815" s="233"/>
      <c r="D815" s="234" t="s">
        <v>134</v>
      </c>
      <c r="E815" s="235" t="s">
        <v>1</v>
      </c>
      <c r="F815" s="236" t="s">
        <v>1628</v>
      </c>
      <c r="G815" s="233"/>
      <c r="H815" s="235" t="s">
        <v>1</v>
      </c>
      <c r="I815" s="237"/>
      <c r="J815" s="233"/>
      <c r="K815" s="233"/>
      <c r="L815" s="238"/>
      <c r="M815" s="239"/>
      <c r="N815" s="240"/>
      <c r="O815" s="240"/>
      <c r="P815" s="240"/>
      <c r="Q815" s="240"/>
      <c r="R815" s="240"/>
      <c r="S815" s="240"/>
      <c r="T815" s="241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T815" s="242" t="s">
        <v>134</v>
      </c>
      <c r="AU815" s="242" t="s">
        <v>83</v>
      </c>
      <c r="AV815" s="13" t="s">
        <v>81</v>
      </c>
      <c r="AW815" s="13" t="s">
        <v>30</v>
      </c>
      <c r="AX815" s="13" t="s">
        <v>73</v>
      </c>
      <c r="AY815" s="242" t="s">
        <v>125</v>
      </c>
    </row>
    <row r="816" spans="1:51" s="14" customFormat="1" ht="12">
      <c r="A816" s="14"/>
      <c r="B816" s="243"/>
      <c r="C816" s="244"/>
      <c r="D816" s="234" t="s">
        <v>134</v>
      </c>
      <c r="E816" s="245" t="s">
        <v>1</v>
      </c>
      <c r="F816" s="246" t="s">
        <v>83</v>
      </c>
      <c r="G816" s="244"/>
      <c r="H816" s="247">
        <v>2</v>
      </c>
      <c r="I816" s="248"/>
      <c r="J816" s="244"/>
      <c r="K816" s="244"/>
      <c r="L816" s="249"/>
      <c r="M816" s="250"/>
      <c r="N816" s="251"/>
      <c r="O816" s="251"/>
      <c r="P816" s="251"/>
      <c r="Q816" s="251"/>
      <c r="R816" s="251"/>
      <c r="S816" s="251"/>
      <c r="T816" s="252"/>
      <c r="U816" s="14"/>
      <c r="V816" s="14"/>
      <c r="W816" s="14"/>
      <c r="X816" s="14"/>
      <c r="Y816" s="14"/>
      <c r="Z816" s="14"/>
      <c r="AA816" s="14"/>
      <c r="AB816" s="14"/>
      <c r="AC816" s="14"/>
      <c r="AD816" s="14"/>
      <c r="AE816" s="14"/>
      <c r="AT816" s="253" t="s">
        <v>134</v>
      </c>
      <c r="AU816" s="253" t="s">
        <v>83</v>
      </c>
      <c r="AV816" s="14" t="s">
        <v>83</v>
      </c>
      <c r="AW816" s="14" t="s">
        <v>30</v>
      </c>
      <c r="AX816" s="14" t="s">
        <v>81</v>
      </c>
      <c r="AY816" s="253" t="s">
        <v>125</v>
      </c>
    </row>
    <row r="817" spans="1:65" s="2" customFormat="1" ht="24.15" customHeight="1">
      <c r="A817" s="39"/>
      <c r="B817" s="40"/>
      <c r="C817" s="219" t="s">
        <v>1629</v>
      </c>
      <c r="D817" s="219" t="s">
        <v>127</v>
      </c>
      <c r="E817" s="220" t="s">
        <v>1630</v>
      </c>
      <c r="F817" s="221" t="s">
        <v>1631</v>
      </c>
      <c r="G817" s="222" t="s">
        <v>511</v>
      </c>
      <c r="H817" s="223">
        <v>2</v>
      </c>
      <c r="I817" s="224"/>
      <c r="J817" s="225">
        <f>ROUND(I817*H817,2)</f>
        <v>0</v>
      </c>
      <c r="K817" s="221" t="s">
        <v>1</v>
      </c>
      <c r="L817" s="45"/>
      <c r="M817" s="226" t="s">
        <v>1</v>
      </c>
      <c r="N817" s="227" t="s">
        <v>38</v>
      </c>
      <c r="O817" s="92"/>
      <c r="P817" s="228">
        <f>O817*H817</f>
        <v>0</v>
      </c>
      <c r="Q817" s="228">
        <v>0</v>
      </c>
      <c r="R817" s="228">
        <f>Q817*H817</f>
        <v>0</v>
      </c>
      <c r="S817" s="228">
        <v>0</v>
      </c>
      <c r="T817" s="229">
        <f>S817*H817</f>
        <v>0</v>
      </c>
      <c r="U817" s="39"/>
      <c r="V817" s="39"/>
      <c r="W817" s="39"/>
      <c r="X817" s="39"/>
      <c r="Y817" s="39"/>
      <c r="Z817" s="39"/>
      <c r="AA817" s="39"/>
      <c r="AB817" s="39"/>
      <c r="AC817" s="39"/>
      <c r="AD817" s="39"/>
      <c r="AE817" s="39"/>
      <c r="AR817" s="230" t="s">
        <v>217</v>
      </c>
      <c r="AT817" s="230" t="s">
        <v>127</v>
      </c>
      <c r="AU817" s="230" t="s">
        <v>83</v>
      </c>
      <c r="AY817" s="18" t="s">
        <v>125</v>
      </c>
      <c r="BE817" s="231">
        <f>IF(N817="základní",J817,0)</f>
        <v>0</v>
      </c>
      <c r="BF817" s="231">
        <f>IF(N817="snížená",J817,0)</f>
        <v>0</v>
      </c>
      <c r="BG817" s="231">
        <f>IF(N817="zákl. přenesená",J817,0)</f>
        <v>0</v>
      </c>
      <c r="BH817" s="231">
        <f>IF(N817="sníž. přenesená",J817,0)</f>
        <v>0</v>
      </c>
      <c r="BI817" s="231">
        <f>IF(N817="nulová",J817,0)</f>
        <v>0</v>
      </c>
      <c r="BJ817" s="18" t="s">
        <v>81</v>
      </c>
      <c r="BK817" s="231">
        <f>ROUND(I817*H817,2)</f>
        <v>0</v>
      </c>
      <c r="BL817" s="18" t="s">
        <v>217</v>
      </c>
      <c r="BM817" s="230" t="s">
        <v>1632</v>
      </c>
    </row>
    <row r="818" spans="1:51" s="13" customFormat="1" ht="12">
      <c r="A818" s="13"/>
      <c r="B818" s="232"/>
      <c r="C818" s="233"/>
      <c r="D818" s="234" t="s">
        <v>134</v>
      </c>
      <c r="E818" s="235" t="s">
        <v>1</v>
      </c>
      <c r="F818" s="236" t="s">
        <v>1633</v>
      </c>
      <c r="G818" s="233"/>
      <c r="H818" s="235" t="s">
        <v>1</v>
      </c>
      <c r="I818" s="237"/>
      <c r="J818" s="233"/>
      <c r="K818" s="233"/>
      <c r="L818" s="238"/>
      <c r="M818" s="239"/>
      <c r="N818" s="240"/>
      <c r="O818" s="240"/>
      <c r="P818" s="240"/>
      <c r="Q818" s="240"/>
      <c r="R818" s="240"/>
      <c r="S818" s="240"/>
      <c r="T818" s="241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T818" s="242" t="s">
        <v>134</v>
      </c>
      <c r="AU818" s="242" t="s">
        <v>83</v>
      </c>
      <c r="AV818" s="13" t="s">
        <v>81</v>
      </c>
      <c r="AW818" s="13" t="s">
        <v>30</v>
      </c>
      <c r="AX818" s="13" t="s">
        <v>73</v>
      </c>
      <c r="AY818" s="242" t="s">
        <v>125</v>
      </c>
    </row>
    <row r="819" spans="1:51" s="14" customFormat="1" ht="12">
      <c r="A819" s="14"/>
      <c r="B819" s="243"/>
      <c r="C819" s="244"/>
      <c r="D819" s="234" t="s">
        <v>134</v>
      </c>
      <c r="E819" s="245" t="s">
        <v>1</v>
      </c>
      <c r="F819" s="246" t="s">
        <v>83</v>
      </c>
      <c r="G819" s="244"/>
      <c r="H819" s="247">
        <v>2</v>
      </c>
      <c r="I819" s="248"/>
      <c r="J819" s="244"/>
      <c r="K819" s="244"/>
      <c r="L819" s="249"/>
      <c r="M819" s="250"/>
      <c r="N819" s="251"/>
      <c r="O819" s="251"/>
      <c r="P819" s="251"/>
      <c r="Q819" s="251"/>
      <c r="R819" s="251"/>
      <c r="S819" s="251"/>
      <c r="T819" s="252"/>
      <c r="U819" s="14"/>
      <c r="V819" s="14"/>
      <c r="W819" s="14"/>
      <c r="X819" s="14"/>
      <c r="Y819" s="14"/>
      <c r="Z819" s="14"/>
      <c r="AA819" s="14"/>
      <c r="AB819" s="14"/>
      <c r="AC819" s="14"/>
      <c r="AD819" s="14"/>
      <c r="AE819" s="14"/>
      <c r="AT819" s="253" t="s">
        <v>134</v>
      </c>
      <c r="AU819" s="253" t="s">
        <v>83</v>
      </c>
      <c r="AV819" s="14" t="s">
        <v>83</v>
      </c>
      <c r="AW819" s="14" t="s">
        <v>30</v>
      </c>
      <c r="AX819" s="14" t="s">
        <v>81</v>
      </c>
      <c r="AY819" s="253" t="s">
        <v>125</v>
      </c>
    </row>
    <row r="820" spans="1:65" s="2" customFormat="1" ht="24.15" customHeight="1">
      <c r="A820" s="39"/>
      <c r="B820" s="40"/>
      <c r="C820" s="219" t="s">
        <v>1634</v>
      </c>
      <c r="D820" s="219" t="s">
        <v>127</v>
      </c>
      <c r="E820" s="220" t="s">
        <v>1635</v>
      </c>
      <c r="F820" s="221" t="s">
        <v>1636</v>
      </c>
      <c r="G820" s="222" t="s">
        <v>154</v>
      </c>
      <c r="H820" s="223">
        <v>20.404</v>
      </c>
      <c r="I820" s="224"/>
      <c r="J820" s="225">
        <f>ROUND(I820*H820,2)</f>
        <v>0</v>
      </c>
      <c r="K820" s="221" t="s">
        <v>1</v>
      </c>
      <c r="L820" s="45"/>
      <c r="M820" s="226" t="s">
        <v>1</v>
      </c>
      <c r="N820" s="227" t="s">
        <v>38</v>
      </c>
      <c r="O820" s="92"/>
      <c r="P820" s="228">
        <f>O820*H820</f>
        <v>0</v>
      </c>
      <c r="Q820" s="228">
        <v>0</v>
      </c>
      <c r="R820" s="228">
        <f>Q820*H820</f>
        <v>0</v>
      </c>
      <c r="S820" s="228">
        <v>0</v>
      </c>
      <c r="T820" s="229">
        <f>S820*H820</f>
        <v>0</v>
      </c>
      <c r="U820" s="39"/>
      <c r="V820" s="39"/>
      <c r="W820" s="39"/>
      <c r="X820" s="39"/>
      <c r="Y820" s="39"/>
      <c r="Z820" s="39"/>
      <c r="AA820" s="39"/>
      <c r="AB820" s="39"/>
      <c r="AC820" s="39"/>
      <c r="AD820" s="39"/>
      <c r="AE820" s="39"/>
      <c r="AR820" s="230" t="s">
        <v>217</v>
      </c>
      <c r="AT820" s="230" t="s">
        <v>127</v>
      </c>
      <c r="AU820" s="230" t="s">
        <v>83</v>
      </c>
      <c r="AY820" s="18" t="s">
        <v>125</v>
      </c>
      <c r="BE820" s="231">
        <f>IF(N820="základní",J820,0)</f>
        <v>0</v>
      </c>
      <c r="BF820" s="231">
        <f>IF(N820="snížená",J820,0)</f>
        <v>0</v>
      </c>
      <c r="BG820" s="231">
        <f>IF(N820="zákl. přenesená",J820,0)</f>
        <v>0</v>
      </c>
      <c r="BH820" s="231">
        <f>IF(N820="sníž. přenesená",J820,0)</f>
        <v>0</v>
      </c>
      <c r="BI820" s="231">
        <f>IF(N820="nulová",J820,0)</f>
        <v>0</v>
      </c>
      <c r="BJ820" s="18" t="s">
        <v>81</v>
      </c>
      <c r="BK820" s="231">
        <f>ROUND(I820*H820,2)</f>
        <v>0</v>
      </c>
      <c r="BL820" s="18" t="s">
        <v>217</v>
      </c>
      <c r="BM820" s="230" t="s">
        <v>1637</v>
      </c>
    </row>
    <row r="821" spans="1:51" s="13" customFormat="1" ht="12">
      <c r="A821" s="13"/>
      <c r="B821" s="232"/>
      <c r="C821" s="233"/>
      <c r="D821" s="234" t="s">
        <v>134</v>
      </c>
      <c r="E821" s="235" t="s">
        <v>1</v>
      </c>
      <c r="F821" s="236" t="s">
        <v>1638</v>
      </c>
      <c r="G821" s="233"/>
      <c r="H821" s="235" t="s">
        <v>1</v>
      </c>
      <c r="I821" s="237"/>
      <c r="J821" s="233"/>
      <c r="K821" s="233"/>
      <c r="L821" s="238"/>
      <c r="M821" s="239"/>
      <c r="N821" s="240"/>
      <c r="O821" s="240"/>
      <c r="P821" s="240"/>
      <c r="Q821" s="240"/>
      <c r="R821" s="240"/>
      <c r="S821" s="240"/>
      <c r="T821" s="241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T821" s="242" t="s">
        <v>134</v>
      </c>
      <c r="AU821" s="242" t="s">
        <v>83</v>
      </c>
      <c r="AV821" s="13" t="s">
        <v>81</v>
      </c>
      <c r="AW821" s="13" t="s">
        <v>30</v>
      </c>
      <c r="AX821" s="13" t="s">
        <v>73</v>
      </c>
      <c r="AY821" s="242" t="s">
        <v>125</v>
      </c>
    </row>
    <row r="822" spans="1:51" s="14" customFormat="1" ht="12">
      <c r="A822" s="14"/>
      <c r="B822" s="243"/>
      <c r="C822" s="244"/>
      <c r="D822" s="234" t="s">
        <v>134</v>
      </c>
      <c r="E822" s="245" t="s">
        <v>1</v>
      </c>
      <c r="F822" s="246" t="s">
        <v>1639</v>
      </c>
      <c r="G822" s="244"/>
      <c r="H822" s="247">
        <v>20.404</v>
      </c>
      <c r="I822" s="248"/>
      <c r="J822" s="244"/>
      <c r="K822" s="244"/>
      <c r="L822" s="249"/>
      <c r="M822" s="250"/>
      <c r="N822" s="251"/>
      <c r="O822" s="251"/>
      <c r="P822" s="251"/>
      <c r="Q822" s="251"/>
      <c r="R822" s="251"/>
      <c r="S822" s="251"/>
      <c r="T822" s="252"/>
      <c r="U822" s="14"/>
      <c r="V822" s="14"/>
      <c r="W822" s="14"/>
      <c r="X822" s="14"/>
      <c r="Y822" s="14"/>
      <c r="Z822" s="14"/>
      <c r="AA822" s="14"/>
      <c r="AB822" s="14"/>
      <c r="AC822" s="14"/>
      <c r="AD822" s="14"/>
      <c r="AE822" s="14"/>
      <c r="AT822" s="253" t="s">
        <v>134</v>
      </c>
      <c r="AU822" s="253" t="s">
        <v>83</v>
      </c>
      <c r="AV822" s="14" t="s">
        <v>83</v>
      </c>
      <c r="AW822" s="14" t="s">
        <v>30</v>
      </c>
      <c r="AX822" s="14" t="s">
        <v>81</v>
      </c>
      <c r="AY822" s="253" t="s">
        <v>125</v>
      </c>
    </row>
    <row r="823" spans="1:65" s="2" customFormat="1" ht="24.15" customHeight="1">
      <c r="A823" s="39"/>
      <c r="B823" s="40"/>
      <c r="C823" s="219" t="s">
        <v>1640</v>
      </c>
      <c r="D823" s="219" t="s">
        <v>127</v>
      </c>
      <c r="E823" s="220" t="s">
        <v>1641</v>
      </c>
      <c r="F823" s="221" t="s">
        <v>1642</v>
      </c>
      <c r="G823" s="222" t="s">
        <v>511</v>
      </c>
      <c r="H823" s="223">
        <v>1</v>
      </c>
      <c r="I823" s="224"/>
      <c r="J823" s="225">
        <f>ROUND(I823*H823,2)</f>
        <v>0</v>
      </c>
      <c r="K823" s="221" t="s">
        <v>1</v>
      </c>
      <c r="L823" s="45"/>
      <c r="M823" s="226" t="s">
        <v>1</v>
      </c>
      <c r="N823" s="227" t="s">
        <v>38</v>
      </c>
      <c r="O823" s="92"/>
      <c r="P823" s="228">
        <f>O823*H823</f>
        <v>0</v>
      </c>
      <c r="Q823" s="228">
        <v>0</v>
      </c>
      <c r="R823" s="228">
        <f>Q823*H823</f>
        <v>0</v>
      </c>
      <c r="S823" s="228">
        <v>0</v>
      </c>
      <c r="T823" s="229">
        <f>S823*H823</f>
        <v>0</v>
      </c>
      <c r="U823" s="39"/>
      <c r="V823" s="39"/>
      <c r="W823" s="39"/>
      <c r="X823" s="39"/>
      <c r="Y823" s="39"/>
      <c r="Z823" s="39"/>
      <c r="AA823" s="39"/>
      <c r="AB823" s="39"/>
      <c r="AC823" s="39"/>
      <c r="AD823" s="39"/>
      <c r="AE823" s="39"/>
      <c r="AR823" s="230" t="s">
        <v>217</v>
      </c>
      <c r="AT823" s="230" t="s">
        <v>127</v>
      </c>
      <c r="AU823" s="230" t="s">
        <v>83</v>
      </c>
      <c r="AY823" s="18" t="s">
        <v>125</v>
      </c>
      <c r="BE823" s="231">
        <f>IF(N823="základní",J823,0)</f>
        <v>0</v>
      </c>
      <c r="BF823" s="231">
        <f>IF(N823="snížená",J823,0)</f>
        <v>0</v>
      </c>
      <c r="BG823" s="231">
        <f>IF(N823="zákl. přenesená",J823,0)</f>
        <v>0</v>
      </c>
      <c r="BH823" s="231">
        <f>IF(N823="sníž. přenesená",J823,0)</f>
        <v>0</v>
      </c>
      <c r="BI823" s="231">
        <f>IF(N823="nulová",J823,0)</f>
        <v>0</v>
      </c>
      <c r="BJ823" s="18" t="s">
        <v>81</v>
      </c>
      <c r="BK823" s="231">
        <f>ROUND(I823*H823,2)</f>
        <v>0</v>
      </c>
      <c r="BL823" s="18" t="s">
        <v>217</v>
      </c>
      <c r="BM823" s="230" t="s">
        <v>1643</v>
      </c>
    </row>
    <row r="824" spans="1:51" s="13" customFormat="1" ht="12">
      <c r="A824" s="13"/>
      <c r="B824" s="232"/>
      <c r="C824" s="233"/>
      <c r="D824" s="234" t="s">
        <v>134</v>
      </c>
      <c r="E824" s="235" t="s">
        <v>1</v>
      </c>
      <c r="F824" s="236" t="s">
        <v>1644</v>
      </c>
      <c r="G824" s="233"/>
      <c r="H824" s="235" t="s">
        <v>1</v>
      </c>
      <c r="I824" s="237"/>
      <c r="J824" s="233"/>
      <c r="K824" s="233"/>
      <c r="L824" s="238"/>
      <c r="M824" s="239"/>
      <c r="N824" s="240"/>
      <c r="O824" s="240"/>
      <c r="P824" s="240"/>
      <c r="Q824" s="240"/>
      <c r="R824" s="240"/>
      <c r="S824" s="240"/>
      <c r="T824" s="241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T824" s="242" t="s">
        <v>134</v>
      </c>
      <c r="AU824" s="242" t="s">
        <v>83</v>
      </c>
      <c r="AV824" s="13" t="s">
        <v>81</v>
      </c>
      <c r="AW824" s="13" t="s">
        <v>30</v>
      </c>
      <c r="AX824" s="13" t="s">
        <v>73</v>
      </c>
      <c r="AY824" s="242" t="s">
        <v>125</v>
      </c>
    </row>
    <row r="825" spans="1:51" s="14" customFormat="1" ht="12">
      <c r="A825" s="14"/>
      <c r="B825" s="243"/>
      <c r="C825" s="244"/>
      <c r="D825" s="234" t="s">
        <v>134</v>
      </c>
      <c r="E825" s="245" t="s">
        <v>1</v>
      </c>
      <c r="F825" s="246" t="s">
        <v>81</v>
      </c>
      <c r="G825" s="244"/>
      <c r="H825" s="247">
        <v>1</v>
      </c>
      <c r="I825" s="248"/>
      <c r="J825" s="244"/>
      <c r="K825" s="244"/>
      <c r="L825" s="249"/>
      <c r="M825" s="250"/>
      <c r="N825" s="251"/>
      <c r="O825" s="251"/>
      <c r="P825" s="251"/>
      <c r="Q825" s="251"/>
      <c r="R825" s="251"/>
      <c r="S825" s="251"/>
      <c r="T825" s="252"/>
      <c r="U825" s="14"/>
      <c r="V825" s="14"/>
      <c r="W825" s="14"/>
      <c r="X825" s="14"/>
      <c r="Y825" s="14"/>
      <c r="Z825" s="14"/>
      <c r="AA825" s="14"/>
      <c r="AB825" s="14"/>
      <c r="AC825" s="14"/>
      <c r="AD825" s="14"/>
      <c r="AE825" s="14"/>
      <c r="AT825" s="253" t="s">
        <v>134</v>
      </c>
      <c r="AU825" s="253" t="s">
        <v>83</v>
      </c>
      <c r="AV825" s="14" t="s">
        <v>83</v>
      </c>
      <c r="AW825" s="14" t="s">
        <v>30</v>
      </c>
      <c r="AX825" s="14" t="s">
        <v>81</v>
      </c>
      <c r="AY825" s="253" t="s">
        <v>125</v>
      </c>
    </row>
    <row r="826" spans="1:63" s="12" customFormat="1" ht="22.8" customHeight="1">
      <c r="A826" s="12"/>
      <c r="B826" s="203"/>
      <c r="C826" s="204"/>
      <c r="D826" s="205" t="s">
        <v>72</v>
      </c>
      <c r="E826" s="217" t="s">
        <v>1645</v>
      </c>
      <c r="F826" s="217" t="s">
        <v>1646</v>
      </c>
      <c r="G826" s="204"/>
      <c r="H826" s="204"/>
      <c r="I826" s="207"/>
      <c r="J826" s="218">
        <f>BK826</f>
        <v>0</v>
      </c>
      <c r="K826" s="204"/>
      <c r="L826" s="209"/>
      <c r="M826" s="210"/>
      <c r="N826" s="211"/>
      <c r="O826" s="211"/>
      <c r="P826" s="212">
        <f>SUM(P827:P843)</f>
        <v>0</v>
      </c>
      <c r="Q826" s="211"/>
      <c r="R826" s="212">
        <f>SUM(R827:R843)</f>
        <v>1.9081580000000002</v>
      </c>
      <c r="S826" s="211"/>
      <c r="T826" s="213">
        <f>SUM(T827:T843)</f>
        <v>0</v>
      </c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R826" s="214" t="s">
        <v>83</v>
      </c>
      <c r="AT826" s="215" t="s">
        <v>72</v>
      </c>
      <c r="AU826" s="215" t="s">
        <v>81</v>
      </c>
      <c r="AY826" s="214" t="s">
        <v>125</v>
      </c>
      <c r="BK826" s="216">
        <f>SUM(BK827:BK843)</f>
        <v>0</v>
      </c>
    </row>
    <row r="827" spans="1:65" s="2" customFormat="1" ht="37.8" customHeight="1">
      <c r="A827" s="39"/>
      <c r="B827" s="40"/>
      <c r="C827" s="219" t="s">
        <v>1647</v>
      </c>
      <c r="D827" s="219" t="s">
        <v>127</v>
      </c>
      <c r="E827" s="220" t="s">
        <v>1648</v>
      </c>
      <c r="F827" s="221" t="s">
        <v>1649</v>
      </c>
      <c r="G827" s="222" t="s">
        <v>154</v>
      </c>
      <c r="H827" s="223">
        <v>37.23</v>
      </c>
      <c r="I827" s="224"/>
      <c r="J827" s="225">
        <f>ROUND(I827*H827,2)</f>
        <v>0</v>
      </c>
      <c r="K827" s="221" t="s">
        <v>131</v>
      </c>
      <c r="L827" s="45"/>
      <c r="M827" s="226" t="s">
        <v>1</v>
      </c>
      <c r="N827" s="227" t="s">
        <v>38</v>
      </c>
      <c r="O827" s="92"/>
      <c r="P827" s="228">
        <f>O827*H827</f>
        <v>0</v>
      </c>
      <c r="Q827" s="228">
        <v>0</v>
      </c>
      <c r="R827" s="228">
        <f>Q827*H827</f>
        <v>0</v>
      </c>
      <c r="S827" s="228">
        <v>0</v>
      </c>
      <c r="T827" s="229">
        <f>S827*H827</f>
        <v>0</v>
      </c>
      <c r="U827" s="39"/>
      <c r="V827" s="39"/>
      <c r="W827" s="39"/>
      <c r="X827" s="39"/>
      <c r="Y827" s="39"/>
      <c r="Z827" s="39"/>
      <c r="AA827" s="39"/>
      <c r="AB827" s="39"/>
      <c r="AC827" s="39"/>
      <c r="AD827" s="39"/>
      <c r="AE827" s="39"/>
      <c r="AR827" s="230" t="s">
        <v>217</v>
      </c>
      <c r="AT827" s="230" t="s">
        <v>127</v>
      </c>
      <c r="AU827" s="230" t="s">
        <v>83</v>
      </c>
      <c r="AY827" s="18" t="s">
        <v>125</v>
      </c>
      <c r="BE827" s="231">
        <f>IF(N827="základní",J827,0)</f>
        <v>0</v>
      </c>
      <c r="BF827" s="231">
        <f>IF(N827="snížená",J827,0)</f>
        <v>0</v>
      </c>
      <c r="BG827" s="231">
        <f>IF(N827="zákl. přenesená",J827,0)</f>
        <v>0</v>
      </c>
      <c r="BH827" s="231">
        <f>IF(N827="sníž. přenesená",J827,0)</f>
        <v>0</v>
      </c>
      <c r="BI827" s="231">
        <f>IF(N827="nulová",J827,0)</f>
        <v>0</v>
      </c>
      <c r="BJ827" s="18" t="s">
        <v>81</v>
      </c>
      <c r="BK827" s="231">
        <f>ROUND(I827*H827,2)</f>
        <v>0</v>
      </c>
      <c r="BL827" s="18" t="s">
        <v>217</v>
      </c>
      <c r="BM827" s="230" t="s">
        <v>1650</v>
      </c>
    </row>
    <row r="828" spans="1:51" s="13" customFormat="1" ht="12">
      <c r="A828" s="13"/>
      <c r="B828" s="232"/>
      <c r="C828" s="233"/>
      <c r="D828" s="234" t="s">
        <v>134</v>
      </c>
      <c r="E828" s="235" t="s">
        <v>1</v>
      </c>
      <c r="F828" s="236" t="s">
        <v>1651</v>
      </c>
      <c r="G828" s="233"/>
      <c r="H828" s="235" t="s">
        <v>1</v>
      </c>
      <c r="I828" s="237"/>
      <c r="J828" s="233"/>
      <c r="K828" s="233"/>
      <c r="L828" s="238"/>
      <c r="M828" s="239"/>
      <c r="N828" s="240"/>
      <c r="O828" s="240"/>
      <c r="P828" s="240"/>
      <c r="Q828" s="240"/>
      <c r="R828" s="240"/>
      <c r="S828" s="240"/>
      <c r="T828" s="241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T828" s="242" t="s">
        <v>134</v>
      </c>
      <c r="AU828" s="242" t="s">
        <v>83</v>
      </c>
      <c r="AV828" s="13" t="s">
        <v>81</v>
      </c>
      <c r="AW828" s="13" t="s">
        <v>30</v>
      </c>
      <c r="AX828" s="13" t="s">
        <v>73</v>
      </c>
      <c r="AY828" s="242" t="s">
        <v>125</v>
      </c>
    </row>
    <row r="829" spans="1:51" s="14" customFormat="1" ht="12">
      <c r="A829" s="14"/>
      <c r="B829" s="243"/>
      <c r="C829" s="244"/>
      <c r="D829" s="234" t="s">
        <v>134</v>
      </c>
      <c r="E829" s="245" t="s">
        <v>1</v>
      </c>
      <c r="F829" s="246" t="s">
        <v>1652</v>
      </c>
      <c r="G829" s="244"/>
      <c r="H829" s="247">
        <v>26.46</v>
      </c>
      <c r="I829" s="248"/>
      <c r="J829" s="244"/>
      <c r="K829" s="244"/>
      <c r="L829" s="249"/>
      <c r="M829" s="250"/>
      <c r="N829" s="251"/>
      <c r="O829" s="251"/>
      <c r="P829" s="251"/>
      <c r="Q829" s="251"/>
      <c r="R829" s="251"/>
      <c r="S829" s="251"/>
      <c r="T829" s="252"/>
      <c r="U829" s="14"/>
      <c r="V829" s="14"/>
      <c r="W829" s="14"/>
      <c r="X829" s="14"/>
      <c r="Y829" s="14"/>
      <c r="Z829" s="14"/>
      <c r="AA829" s="14"/>
      <c r="AB829" s="14"/>
      <c r="AC829" s="14"/>
      <c r="AD829" s="14"/>
      <c r="AE829" s="14"/>
      <c r="AT829" s="253" t="s">
        <v>134</v>
      </c>
      <c r="AU829" s="253" t="s">
        <v>83</v>
      </c>
      <c r="AV829" s="14" t="s">
        <v>83</v>
      </c>
      <c r="AW829" s="14" t="s">
        <v>30</v>
      </c>
      <c r="AX829" s="14" t="s">
        <v>73</v>
      </c>
      <c r="AY829" s="253" t="s">
        <v>125</v>
      </c>
    </row>
    <row r="830" spans="1:51" s="14" customFormat="1" ht="12">
      <c r="A830" s="14"/>
      <c r="B830" s="243"/>
      <c r="C830" s="244"/>
      <c r="D830" s="234" t="s">
        <v>134</v>
      </c>
      <c r="E830" s="245" t="s">
        <v>1</v>
      </c>
      <c r="F830" s="246" t="s">
        <v>1653</v>
      </c>
      <c r="G830" s="244"/>
      <c r="H830" s="247">
        <v>4.997</v>
      </c>
      <c r="I830" s="248"/>
      <c r="J830" s="244"/>
      <c r="K830" s="244"/>
      <c r="L830" s="249"/>
      <c r="M830" s="250"/>
      <c r="N830" s="251"/>
      <c r="O830" s="251"/>
      <c r="P830" s="251"/>
      <c r="Q830" s="251"/>
      <c r="R830" s="251"/>
      <c r="S830" s="251"/>
      <c r="T830" s="252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53" t="s">
        <v>134</v>
      </c>
      <c r="AU830" s="253" t="s">
        <v>83</v>
      </c>
      <c r="AV830" s="14" t="s">
        <v>83</v>
      </c>
      <c r="AW830" s="14" t="s">
        <v>30</v>
      </c>
      <c r="AX830" s="14" t="s">
        <v>73</v>
      </c>
      <c r="AY830" s="253" t="s">
        <v>125</v>
      </c>
    </row>
    <row r="831" spans="1:51" s="14" customFormat="1" ht="12">
      <c r="A831" s="14"/>
      <c r="B831" s="243"/>
      <c r="C831" s="244"/>
      <c r="D831" s="234" t="s">
        <v>134</v>
      </c>
      <c r="E831" s="245" t="s">
        <v>1</v>
      </c>
      <c r="F831" s="246" t="s">
        <v>1654</v>
      </c>
      <c r="G831" s="244"/>
      <c r="H831" s="247">
        <v>2.938</v>
      </c>
      <c r="I831" s="248"/>
      <c r="J831" s="244"/>
      <c r="K831" s="244"/>
      <c r="L831" s="249"/>
      <c r="M831" s="250"/>
      <c r="N831" s="251"/>
      <c r="O831" s="251"/>
      <c r="P831" s="251"/>
      <c r="Q831" s="251"/>
      <c r="R831" s="251"/>
      <c r="S831" s="251"/>
      <c r="T831" s="252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53" t="s">
        <v>134</v>
      </c>
      <c r="AU831" s="253" t="s">
        <v>83</v>
      </c>
      <c r="AV831" s="14" t="s">
        <v>83</v>
      </c>
      <c r="AW831" s="14" t="s">
        <v>30</v>
      </c>
      <c r="AX831" s="14" t="s">
        <v>73</v>
      </c>
      <c r="AY831" s="253" t="s">
        <v>125</v>
      </c>
    </row>
    <row r="832" spans="1:51" s="14" customFormat="1" ht="12">
      <c r="A832" s="14"/>
      <c r="B832" s="243"/>
      <c r="C832" s="244"/>
      <c r="D832" s="234" t="s">
        <v>134</v>
      </c>
      <c r="E832" s="245" t="s">
        <v>1</v>
      </c>
      <c r="F832" s="246" t="s">
        <v>1655</v>
      </c>
      <c r="G832" s="244"/>
      <c r="H832" s="247">
        <v>2.835</v>
      </c>
      <c r="I832" s="248"/>
      <c r="J832" s="244"/>
      <c r="K832" s="244"/>
      <c r="L832" s="249"/>
      <c r="M832" s="250"/>
      <c r="N832" s="251"/>
      <c r="O832" s="251"/>
      <c r="P832" s="251"/>
      <c r="Q832" s="251"/>
      <c r="R832" s="251"/>
      <c r="S832" s="251"/>
      <c r="T832" s="252"/>
      <c r="U832" s="14"/>
      <c r="V832" s="14"/>
      <c r="W832" s="14"/>
      <c r="X832" s="14"/>
      <c r="Y832" s="14"/>
      <c r="Z832" s="14"/>
      <c r="AA832" s="14"/>
      <c r="AB832" s="14"/>
      <c r="AC832" s="14"/>
      <c r="AD832" s="14"/>
      <c r="AE832" s="14"/>
      <c r="AT832" s="253" t="s">
        <v>134</v>
      </c>
      <c r="AU832" s="253" t="s">
        <v>83</v>
      </c>
      <c r="AV832" s="14" t="s">
        <v>83</v>
      </c>
      <c r="AW832" s="14" t="s">
        <v>30</v>
      </c>
      <c r="AX832" s="14" t="s">
        <v>73</v>
      </c>
      <c r="AY832" s="253" t="s">
        <v>125</v>
      </c>
    </row>
    <row r="833" spans="1:51" s="15" customFormat="1" ht="12">
      <c r="A833" s="15"/>
      <c r="B833" s="254"/>
      <c r="C833" s="255"/>
      <c r="D833" s="234" t="s">
        <v>134</v>
      </c>
      <c r="E833" s="256" t="s">
        <v>848</v>
      </c>
      <c r="F833" s="257" t="s">
        <v>235</v>
      </c>
      <c r="G833" s="255"/>
      <c r="H833" s="258">
        <v>37.23</v>
      </c>
      <c r="I833" s="259"/>
      <c r="J833" s="255"/>
      <c r="K833" s="255"/>
      <c r="L833" s="260"/>
      <c r="M833" s="261"/>
      <c r="N833" s="262"/>
      <c r="O833" s="262"/>
      <c r="P833" s="262"/>
      <c r="Q833" s="262"/>
      <c r="R833" s="262"/>
      <c r="S833" s="262"/>
      <c r="T833" s="263"/>
      <c r="U833" s="15"/>
      <c r="V833" s="15"/>
      <c r="W833" s="15"/>
      <c r="X833" s="15"/>
      <c r="Y833" s="15"/>
      <c r="Z833" s="15"/>
      <c r="AA833" s="15"/>
      <c r="AB833" s="15"/>
      <c r="AC833" s="15"/>
      <c r="AD833" s="15"/>
      <c r="AE833" s="15"/>
      <c r="AT833" s="264" t="s">
        <v>134</v>
      </c>
      <c r="AU833" s="264" t="s">
        <v>83</v>
      </c>
      <c r="AV833" s="15" t="s">
        <v>132</v>
      </c>
      <c r="AW833" s="15" t="s">
        <v>30</v>
      </c>
      <c r="AX833" s="15" t="s">
        <v>81</v>
      </c>
      <c r="AY833" s="264" t="s">
        <v>125</v>
      </c>
    </row>
    <row r="834" spans="1:65" s="2" customFormat="1" ht="14.4" customHeight="1">
      <c r="A834" s="39"/>
      <c r="B834" s="40"/>
      <c r="C834" s="269" t="s">
        <v>1656</v>
      </c>
      <c r="D834" s="269" t="s">
        <v>490</v>
      </c>
      <c r="E834" s="270" t="s">
        <v>1657</v>
      </c>
      <c r="F834" s="271" t="s">
        <v>1658</v>
      </c>
      <c r="G834" s="272" t="s">
        <v>272</v>
      </c>
      <c r="H834" s="273">
        <v>1.899</v>
      </c>
      <c r="I834" s="274"/>
      <c r="J834" s="275">
        <f>ROUND(I834*H834,2)</f>
        <v>0</v>
      </c>
      <c r="K834" s="271" t="s">
        <v>131</v>
      </c>
      <c r="L834" s="276"/>
      <c r="M834" s="277" t="s">
        <v>1</v>
      </c>
      <c r="N834" s="278" t="s">
        <v>38</v>
      </c>
      <c r="O834" s="92"/>
      <c r="P834" s="228">
        <f>O834*H834</f>
        <v>0</v>
      </c>
      <c r="Q834" s="228">
        <v>1</v>
      </c>
      <c r="R834" s="228">
        <f>Q834*H834</f>
        <v>1.899</v>
      </c>
      <c r="S834" s="228">
        <v>0</v>
      </c>
      <c r="T834" s="229">
        <f>S834*H834</f>
        <v>0</v>
      </c>
      <c r="U834" s="39"/>
      <c r="V834" s="39"/>
      <c r="W834" s="39"/>
      <c r="X834" s="39"/>
      <c r="Y834" s="39"/>
      <c r="Z834" s="39"/>
      <c r="AA834" s="39"/>
      <c r="AB834" s="39"/>
      <c r="AC834" s="39"/>
      <c r="AD834" s="39"/>
      <c r="AE834" s="39"/>
      <c r="AR834" s="230" t="s">
        <v>291</v>
      </c>
      <c r="AT834" s="230" t="s">
        <v>490</v>
      </c>
      <c r="AU834" s="230" t="s">
        <v>83</v>
      </c>
      <c r="AY834" s="18" t="s">
        <v>125</v>
      </c>
      <c r="BE834" s="231">
        <f>IF(N834="základní",J834,0)</f>
        <v>0</v>
      </c>
      <c r="BF834" s="231">
        <f>IF(N834="snížená",J834,0)</f>
        <v>0</v>
      </c>
      <c r="BG834" s="231">
        <f>IF(N834="zákl. přenesená",J834,0)</f>
        <v>0</v>
      </c>
      <c r="BH834" s="231">
        <f>IF(N834="sníž. přenesená",J834,0)</f>
        <v>0</v>
      </c>
      <c r="BI834" s="231">
        <f>IF(N834="nulová",J834,0)</f>
        <v>0</v>
      </c>
      <c r="BJ834" s="18" t="s">
        <v>81</v>
      </c>
      <c r="BK834" s="231">
        <f>ROUND(I834*H834,2)</f>
        <v>0</v>
      </c>
      <c r="BL834" s="18" t="s">
        <v>217</v>
      </c>
      <c r="BM834" s="230" t="s">
        <v>1659</v>
      </c>
    </row>
    <row r="835" spans="1:51" s="14" customFormat="1" ht="12">
      <c r="A835" s="14"/>
      <c r="B835" s="243"/>
      <c r="C835" s="244"/>
      <c r="D835" s="234" t="s">
        <v>134</v>
      </c>
      <c r="E835" s="245" t="s">
        <v>1</v>
      </c>
      <c r="F835" s="246" t="s">
        <v>1660</v>
      </c>
      <c r="G835" s="244"/>
      <c r="H835" s="247">
        <v>1.899</v>
      </c>
      <c r="I835" s="248"/>
      <c r="J835" s="244"/>
      <c r="K835" s="244"/>
      <c r="L835" s="249"/>
      <c r="M835" s="250"/>
      <c r="N835" s="251"/>
      <c r="O835" s="251"/>
      <c r="P835" s="251"/>
      <c r="Q835" s="251"/>
      <c r="R835" s="251"/>
      <c r="S835" s="251"/>
      <c r="T835" s="252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3" t="s">
        <v>134</v>
      </c>
      <c r="AU835" s="253" t="s">
        <v>83</v>
      </c>
      <c r="AV835" s="14" t="s">
        <v>83</v>
      </c>
      <c r="AW835" s="14" t="s">
        <v>30</v>
      </c>
      <c r="AX835" s="14" t="s">
        <v>81</v>
      </c>
      <c r="AY835" s="253" t="s">
        <v>125</v>
      </c>
    </row>
    <row r="836" spans="1:65" s="2" customFormat="1" ht="24.15" customHeight="1">
      <c r="A836" s="39"/>
      <c r="B836" s="40"/>
      <c r="C836" s="219" t="s">
        <v>1661</v>
      </c>
      <c r="D836" s="219" t="s">
        <v>127</v>
      </c>
      <c r="E836" s="220" t="s">
        <v>1662</v>
      </c>
      <c r="F836" s="221" t="s">
        <v>1663</v>
      </c>
      <c r="G836" s="222" t="s">
        <v>154</v>
      </c>
      <c r="H836" s="223">
        <v>37.23</v>
      </c>
      <c r="I836" s="224"/>
      <c r="J836" s="225">
        <f>ROUND(I836*H836,2)</f>
        <v>0</v>
      </c>
      <c r="K836" s="221" t="s">
        <v>131</v>
      </c>
      <c r="L836" s="45"/>
      <c r="M836" s="226" t="s">
        <v>1</v>
      </c>
      <c r="N836" s="227" t="s">
        <v>38</v>
      </c>
      <c r="O836" s="92"/>
      <c r="P836" s="228">
        <f>O836*H836</f>
        <v>0</v>
      </c>
      <c r="Q836" s="228">
        <v>0</v>
      </c>
      <c r="R836" s="228">
        <f>Q836*H836</f>
        <v>0</v>
      </c>
      <c r="S836" s="228">
        <v>0</v>
      </c>
      <c r="T836" s="229">
        <f>S836*H836</f>
        <v>0</v>
      </c>
      <c r="U836" s="39"/>
      <c r="V836" s="39"/>
      <c r="W836" s="39"/>
      <c r="X836" s="39"/>
      <c r="Y836" s="39"/>
      <c r="Z836" s="39"/>
      <c r="AA836" s="39"/>
      <c r="AB836" s="39"/>
      <c r="AC836" s="39"/>
      <c r="AD836" s="39"/>
      <c r="AE836" s="39"/>
      <c r="AR836" s="230" t="s">
        <v>217</v>
      </c>
      <c r="AT836" s="230" t="s">
        <v>127</v>
      </c>
      <c r="AU836" s="230" t="s">
        <v>83</v>
      </c>
      <c r="AY836" s="18" t="s">
        <v>125</v>
      </c>
      <c r="BE836" s="231">
        <f>IF(N836="základní",J836,0)</f>
        <v>0</v>
      </c>
      <c r="BF836" s="231">
        <f>IF(N836="snížená",J836,0)</f>
        <v>0</v>
      </c>
      <c r="BG836" s="231">
        <f>IF(N836="zákl. přenesená",J836,0)</f>
        <v>0</v>
      </c>
      <c r="BH836" s="231">
        <f>IF(N836="sníž. přenesená",J836,0)</f>
        <v>0</v>
      </c>
      <c r="BI836" s="231">
        <f>IF(N836="nulová",J836,0)</f>
        <v>0</v>
      </c>
      <c r="BJ836" s="18" t="s">
        <v>81</v>
      </c>
      <c r="BK836" s="231">
        <f>ROUND(I836*H836,2)</f>
        <v>0</v>
      </c>
      <c r="BL836" s="18" t="s">
        <v>217</v>
      </c>
      <c r="BM836" s="230" t="s">
        <v>1664</v>
      </c>
    </row>
    <row r="837" spans="1:51" s="14" customFormat="1" ht="12">
      <c r="A837" s="14"/>
      <c r="B837" s="243"/>
      <c r="C837" s="244"/>
      <c r="D837" s="234" t="s">
        <v>134</v>
      </c>
      <c r="E837" s="245" t="s">
        <v>1</v>
      </c>
      <c r="F837" s="246" t="s">
        <v>848</v>
      </c>
      <c r="G837" s="244"/>
      <c r="H837" s="247">
        <v>37.23</v>
      </c>
      <c r="I837" s="248"/>
      <c r="J837" s="244"/>
      <c r="K837" s="244"/>
      <c r="L837" s="249"/>
      <c r="M837" s="250"/>
      <c r="N837" s="251"/>
      <c r="O837" s="251"/>
      <c r="P837" s="251"/>
      <c r="Q837" s="251"/>
      <c r="R837" s="251"/>
      <c r="S837" s="251"/>
      <c r="T837" s="252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3" t="s">
        <v>134</v>
      </c>
      <c r="AU837" s="253" t="s">
        <v>83</v>
      </c>
      <c r="AV837" s="14" t="s">
        <v>83</v>
      </c>
      <c r="AW837" s="14" t="s">
        <v>30</v>
      </c>
      <c r="AX837" s="14" t="s">
        <v>81</v>
      </c>
      <c r="AY837" s="253" t="s">
        <v>125</v>
      </c>
    </row>
    <row r="838" spans="1:65" s="2" customFormat="1" ht="24.15" customHeight="1">
      <c r="A838" s="39"/>
      <c r="B838" s="40"/>
      <c r="C838" s="269" t="s">
        <v>1665</v>
      </c>
      <c r="D838" s="269" t="s">
        <v>490</v>
      </c>
      <c r="E838" s="270" t="s">
        <v>1666</v>
      </c>
      <c r="F838" s="271" t="s">
        <v>1667</v>
      </c>
      <c r="G838" s="272" t="s">
        <v>493</v>
      </c>
      <c r="H838" s="273">
        <v>4.579</v>
      </c>
      <c r="I838" s="274"/>
      <c r="J838" s="275">
        <f>ROUND(I838*H838,2)</f>
        <v>0</v>
      </c>
      <c r="K838" s="271" t="s">
        <v>131</v>
      </c>
      <c r="L838" s="276"/>
      <c r="M838" s="277" t="s">
        <v>1</v>
      </c>
      <c r="N838" s="278" t="s">
        <v>38</v>
      </c>
      <c r="O838" s="92"/>
      <c r="P838" s="228">
        <f>O838*H838</f>
        <v>0</v>
      </c>
      <c r="Q838" s="228">
        <v>0.001</v>
      </c>
      <c r="R838" s="228">
        <f>Q838*H838</f>
        <v>0.004579</v>
      </c>
      <c r="S838" s="228">
        <v>0</v>
      </c>
      <c r="T838" s="229">
        <f>S838*H838</f>
        <v>0</v>
      </c>
      <c r="U838" s="39"/>
      <c r="V838" s="39"/>
      <c r="W838" s="39"/>
      <c r="X838" s="39"/>
      <c r="Y838" s="39"/>
      <c r="Z838" s="39"/>
      <c r="AA838" s="39"/>
      <c r="AB838" s="39"/>
      <c r="AC838" s="39"/>
      <c r="AD838" s="39"/>
      <c r="AE838" s="39"/>
      <c r="AR838" s="230" t="s">
        <v>291</v>
      </c>
      <c r="AT838" s="230" t="s">
        <v>490</v>
      </c>
      <c r="AU838" s="230" t="s">
        <v>83</v>
      </c>
      <c r="AY838" s="18" t="s">
        <v>125</v>
      </c>
      <c r="BE838" s="231">
        <f>IF(N838="základní",J838,0)</f>
        <v>0</v>
      </c>
      <c r="BF838" s="231">
        <f>IF(N838="snížená",J838,0)</f>
        <v>0</v>
      </c>
      <c r="BG838" s="231">
        <f>IF(N838="zákl. přenesená",J838,0)</f>
        <v>0</v>
      </c>
      <c r="BH838" s="231">
        <f>IF(N838="sníž. přenesená",J838,0)</f>
        <v>0</v>
      </c>
      <c r="BI838" s="231">
        <f>IF(N838="nulová",J838,0)</f>
        <v>0</v>
      </c>
      <c r="BJ838" s="18" t="s">
        <v>81</v>
      </c>
      <c r="BK838" s="231">
        <f>ROUND(I838*H838,2)</f>
        <v>0</v>
      </c>
      <c r="BL838" s="18" t="s">
        <v>217</v>
      </c>
      <c r="BM838" s="230" t="s">
        <v>1668</v>
      </c>
    </row>
    <row r="839" spans="1:51" s="14" customFormat="1" ht="12">
      <c r="A839" s="14"/>
      <c r="B839" s="243"/>
      <c r="C839" s="244"/>
      <c r="D839" s="234" t="s">
        <v>134</v>
      </c>
      <c r="E839" s="245" t="s">
        <v>1</v>
      </c>
      <c r="F839" s="246" t="s">
        <v>1669</v>
      </c>
      <c r="G839" s="244"/>
      <c r="H839" s="247">
        <v>4.579</v>
      </c>
      <c r="I839" s="248"/>
      <c r="J839" s="244"/>
      <c r="K839" s="244"/>
      <c r="L839" s="249"/>
      <c r="M839" s="250"/>
      <c r="N839" s="251"/>
      <c r="O839" s="251"/>
      <c r="P839" s="251"/>
      <c r="Q839" s="251"/>
      <c r="R839" s="251"/>
      <c r="S839" s="251"/>
      <c r="T839" s="252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3" t="s">
        <v>134</v>
      </c>
      <c r="AU839" s="253" t="s">
        <v>83</v>
      </c>
      <c r="AV839" s="14" t="s">
        <v>83</v>
      </c>
      <c r="AW839" s="14" t="s">
        <v>30</v>
      </c>
      <c r="AX839" s="14" t="s">
        <v>81</v>
      </c>
      <c r="AY839" s="253" t="s">
        <v>125</v>
      </c>
    </row>
    <row r="840" spans="1:65" s="2" customFormat="1" ht="24.15" customHeight="1">
      <c r="A840" s="39"/>
      <c r="B840" s="40"/>
      <c r="C840" s="219" t="s">
        <v>1670</v>
      </c>
      <c r="D840" s="219" t="s">
        <v>127</v>
      </c>
      <c r="E840" s="220" t="s">
        <v>1671</v>
      </c>
      <c r="F840" s="221" t="s">
        <v>1672</v>
      </c>
      <c r="G840" s="222" t="s">
        <v>154</v>
      </c>
      <c r="H840" s="223">
        <v>37.23</v>
      </c>
      <c r="I840" s="224"/>
      <c r="J840" s="225">
        <f>ROUND(I840*H840,2)</f>
        <v>0</v>
      </c>
      <c r="K840" s="221" t="s">
        <v>131</v>
      </c>
      <c r="L840" s="45"/>
      <c r="M840" s="226" t="s">
        <v>1</v>
      </c>
      <c r="N840" s="227" t="s">
        <v>38</v>
      </c>
      <c r="O840" s="92"/>
      <c r="P840" s="228">
        <f>O840*H840</f>
        <v>0</v>
      </c>
      <c r="Q840" s="228">
        <v>0</v>
      </c>
      <c r="R840" s="228">
        <f>Q840*H840</f>
        <v>0</v>
      </c>
      <c r="S840" s="228">
        <v>0</v>
      </c>
      <c r="T840" s="229">
        <f>S840*H840</f>
        <v>0</v>
      </c>
      <c r="U840" s="39"/>
      <c r="V840" s="39"/>
      <c r="W840" s="39"/>
      <c r="X840" s="39"/>
      <c r="Y840" s="39"/>
      <c r="Z840" s="39"/>
      <c r="AA840" s="39"/>
      <c r="AB840" s="39"/>
      <c r="AC840" s="39"/>
      <c r="AD840" s="39"/>
      <c r="AE840" s="39"/>
      <c r="AR840" s="230" t="s">
        <v>217</v>
      </c>
      <c r="AT840" s="230" t="s">
        <v>127</v>
      </c>
      <c r="AU840" s="230" t="s">
        <v>83</v>
      </c>
      <c r="AY840" s="18" t="s">
        <v>125</v>
      </c>
      <c r="BE840" s="231">
        <f>IF(N840="základní",J840,0)</f>
        <v>0</v>
      </c>
      <c r="BF840" s="231">
        <f>IF(N840="snížená",J840,0)</f>
        <v>0</v>
      </c>
      <c r="BG840" s="231">
        <f>IF(N840="zákl. přenesená",J840,0)</f>
        <v>0</v>
      </c>
      <c r="BH840" s="231">
        <f>IF(N840="sníž. přenesená",J840,0)</f>
        <v>0</v>
      </c>
      <c r="BI840" s="231">
        <f>IF(N840="nulová",J840,0)</f>
        <v>0</v>
      </c>
      <c r="BJ840" s="18" t="s">
        <v>81</v>
      </c>
      <c r="BK840" s="231">
        <f>ROUND(I840*H840,2)</f>
        <v>0</v>
      </c>
      <c r="BL840" s="18" t="s">
        <v>217</v>
      </c>
      <c r="BM840" s="230" t="s">
        <v>1673</v>
      </c>
    </row>
    <row r="841" spans="1:51" s="14" customFormat="1" ht="12">
      <c r="A841" s="14"/>
      <c r="B841" s="243"/>
      <c r="C841" s="244"/>
      <c r="D841" s="234" t="s">
        <v>134</v>
      </c>
      <c r="E841" s="245" t="s">
        <v>1</v>
      </c>
      <c r="F841" s="246" t="s">
        <v>848</v>
      </c>
      <c r="G841" s="244"/>
      <c r="H841" s="247">
        <v>37.23</v>
      </c>
      <c r="I841" s="248"/>
      <c r="J841" s="244"/>
      <c r="K841" s="244"/>
      <c r="L841" s="249"/>
      <c r="M841" s="250"/>
      <c r="N841" s="251"/>
      <c r="O841" s="251"/>
      <c r="P841" s="251"/>
      <c r="Q841" s="251"/>
      <c r="R841" s="251"/>
      <c r="S841" s="251"/>
      <c r="T841" s="252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3" t="s">
        <v>134</v>
      </c>
      <c r="AU841" s="253" t="s">
        <v>83</v>
      </c>
      <c r="AV841" s="14" t="s">
        <v>83</v>
      </c>
      <c r="AW841" s="14" t="s">
        <v>30</v>
      </c>
      <c r="AX841" s="14" t="s">
        <v>81</v>
      </c>
      <c r="AY841" s="253" t="s">
        <v>125</v>
      </c>
    </row>
    <row r="842" spans="1:65" s="2" customFormat="1" ht="24.15" customHeight="1">
      <c r="A842" s="39"/>
      <c r="B842" s="40"/>
      <c r="C842" s="269" t="s">
        <v>1674</v>
      </c>
      <c r="D842" s="269" t="s">
        <v>490</v>
      </c>
      <c r="E842" s="270" t="s">
        <v>1675</v>
      </c>
      <c r="F842" s="271" t="s">
        <v>1676</v>
      </c>
      <c r="G842" s="272" t="s">
        <v>493</v>
      </c>
      <c r="H842" s="273">
        <v>4.579</v>
      </c>
      <c r="I842" s="274"/>
      <c r="J842" s="275">
        <f>ROUND(I842*H842,2)</f>
        <v>0</v>
      </c>
      <c r="K842" s="271" t="s">
        <v>131</v>
      </c>
      <c r="L842" s="276"/>
      <c r="M842" s="277" t="s">
        <v>1</v>
      </c>
      <c r="N842" s="278" t="s">
        <v>38</v>
      </c>
      <c r="O842" s="92"/>
      <c r="P842" s="228">
        <f>O842*H842</f>
        <v>0</v>
      </c>
      <c r="Q842" s="228">
        <v>0.001</v>
      </c>
      <c r="R842" s="228">
        <f>Q842*H842</f>
        <v>0.004579</v>
      </c>
      <c r="S842" s="228">
        <v>0</v>
      </c>
      <c r="T842" s="229">
        <f>S842*H842</f>
        <v>0</v>
      </c>
      <c r="U842" s="39"/>
      <c r="V842" s="39"/>
      <c r="W842" s="39"/>
      <c r="X842" s="39"/>
      <c r="Y842" s="39"/>
      <c r="Z842" s="39"/>
      <c r="AA842" s="39"/>
      <c r="AB842" s="39"/>
      <c r="AC842" s="39"/>
      <c r="AD842" s="39"/>
      <c r="AE842" s="39"/>
      <c r="AR842" s="230" t="s">
        <v>291</v>
      </c>
      <c r="AT842" s="230" t="s">
        <v>490</v>
      </c>
      <c r="AU842" s="230" t="s">
        <v>83</v>
      </c>
      <c r="AY842" s="18" t="s">
        <v>125</v>
      </c>
      <c r="BE842" s="231">
        <f>IF(N842="základní",J842,0)</f>
        <v>0</v>
      </c>
      <c r="BF842" s="231">
        <f>IF(N842="snížená",J842,0)</f>
        <v>0</v>
      </c>
      <c r="BG842" s="231">
        <f>IF(N842="zákl. přenesená",J842,0)</f>
        <v>0</v>
      </c>
      <c r="BH842" s="231">
        <f>IF(N842="sníž. přenesená",J842,0)</f>
        <v>0</v>
      </c>
      <c r="BI842" s="231">
        <f>IF(N842="nulová",J842,0)</f>
        <v>0</v>
      </c>
      <c r="BJ842" s="18" t="s">
        <v>81</v>
      </c>
      <c r="BK842" s="231">
        <f>ROUND(I842*H842,2)</f>
        <v>0</v>
      </c>
      <c r="BL842" s="18" t="s">
        <v>217</v>
      </c>
      <c r="BM842" s="230" t="s">
        <v>1677</v>
      </c>
    </row>
    <row r="843" spans="1:51" s="14" customFormat="1" ht="12">
      <c r="A843" s="14"/>
      <c r="B843" s="243"/>
      <c r="C843" s="244"/>
      <c r="D843" s="234" t="s">
        <v>134</v>
      </c>
      <c r="E843" s="245" t="s">
        <v>1</v>
      </c>
      <c r="F843" s="246" t="s">
        <v>1669</v>
      </c>
      <c r="G843" s="244"/>
      <c r="H843" s="247">
        <v>4.579</v>
      </c>
      <c r="I843" s="248"/>
      <c r="J843" s="244"/>
      <c r="K843" s="244"/>
      <c r="L843" s="249"/>
      <c r="M843" s="265"/>
      <c r="N843" s="266"/>
      <c r="O843" s="266"/>
      <c r="P843" s="266"/>
      <c r="Q843" s="266"/>
      <c r="R843" s="266"/>
      <c r="S843" s="266"/>
      <c r="T843" s="267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53" t="s">
        <v>134</v>
      </c>
      <c r="AU843" s="253" t="s">
        <v>83</v>
      </c>
      <c r="AV843" s="14" t="s">
        <v>83</v>
      </c>
      <c r="AW843" s="14" t="s">
        <v>30</v>
      </c>
      <c r="AX843" s="14" t="s">
        <v>81</v>
      </c>
      <c r="AY843" s="253" t="s">
        <v>125</v>
      </c>
    </row>
    <row r="844" spans="1:31" s="2" customFormat="1" ht="6.95" customHeight="1">
      <c r="A844" s="39"/>
      <c r="B844" s="67"/>
      <c r="C844" s="68"/>
      <c r="D844" s="68"/>
      <c r="E844" s="68"/>
      <c r="F844" s="68"/>
      <c r="G844" s="68"/>
      <c r="H844" s="68"/>
      <c r="I844" s="68"/>
      <c r="J844" s="68"/>
      <c r="K844" s="68"/>
      <c r="L844" s="45"/>
      <c r="M844" s="39"/>
      <c r="O844" s="39"/>
      <c r="P844" s="39"/>
      <c r="Q844" s="39"/>
      <c r="R844" s="39"/>
      <c r="S844" s="39"/>
      <c r="T844" s="39"/>
      <c r="U844" s="39"/>
      <c r="V844" s="39"/>
      <c r="W844" s="39"/>
      <c r="X844" s="39"/>
      <c r="Y844" s="39"/>
      <c r="Z844" s="39"/>
      <c r="AA844" s="39"/>
      <c r="AB844" s="39"/>
      <c r="AC844" s="39"/>
      <c r="AD844" s="39"/>
      <c r="AE844" s="39"/>
    </row>
  </sheetData>
  <sheetProtection password="CC35" sheet="1" objects="1" scenarios="1" formatColumns="0" formatRows="0" autoFilter="0"/>
  <autoFilter ref="C130:K843"/>
  <mergeCells count="9">
    <mergeCell ref="E7:H7"/>
    <mergeCell ref="E9:H9"/>
    <mergeCell ref="E18:H18"/>
    <mergeCell ref="E27:H27"/>
    <mergeCell ref="E85:H85"/>
    <mergeCell ref="E87:H87"/>
    <mergeCell ref="E121:H121"/>
    <mergeCell ref="E123:H12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0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5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92</v>
      </c>
      <c r="AZ2" s="268" t="s">
        <v>820</v>
      </c>
      <c r="BA2" s="268" t="s">
        <v>1</v>
      </c>
      <c r="BB2" s="268" t="s">
        <v>821</v>
      </c>
      <c r="BC2" s="268" t="s">
        <v>251</v>
      </c>
      <c r="BD2" s="268" t="s">
        <v>83</v>
      </c>
    </row>
    <row r="3" spans="2:56" s="1" customFormat="1" ht="6.95" customHeight="1">
      <c r="B3" s="137"/>
      <c r="C3" s="138"/>
      <c r="D3" s="138"/>
      <c r="E3" s="138"/>
      <c r="F3" s="138"/>
      <c r="G3" s="138"/>
      <c r="H3" s="138"/>
      <c r="I3" s="138"/>
      <c r="J3" s="138"/>
      <c r="K3" s="138"/>
      <c r="L3" s="21"/>
      <c r="AT3" s="18" t="s">
        <v>83</v>
      </c>
      <c r="AZ3" s="268" t="s">
        <v>823</v>
      </c>
      <c r="BA3" s="268" t="s">
        <v>1</v>
      </c>
      <c r="BB3" s="268" t="s">
        <v>511</v>
      </c>
      <c r="BC3" s="268" t="s">
        <v>159</v>
      </c>
      <c r="BD3" s="268" t="s">
        <v>83</v>
      </c>
    </row>
    <row r="4" spans="2:56" s="1" customFormat="1" ht="24.95" customHeight="1">
      <c r="B4" s="21"/>
      <c r="D4" s="139" t="s">
        <v>93</v>
      </c>
      <c r="L4" s="21"/>
      <c r="M4" s="140" t="s">
        <v>10</v>
      </c>
      <c r="AT4" s="18" t="s">
        <v>4</v>
      </c>
      <c r="AZ4" s="268" t="s">
        <v>1678</v>
      </c>
      <c r="BA4" s="268" t="s">
        <v>1</v>
      </c>
      <c r="BB4" s="268" t="s">
        <v>275</v>
      </c>
      <c r="BC4" s="268" t="s">
        <v>1679</v>
      </c>
      <c r="BD4" s="268" t="s">
        <v>83</v>
      </c>
    </row>
    <row r="5" spans="2:56" s="1" customFormat="1" ht="6.95" customHeight="1">
      <c r="B5" s="21"/>
      <c r="L5" s="21"/>
      <c r="AZ5" s="268" t="s">
        <v>1680</v>
      </c>
      <c r="BA5" s="268" t="s">
        <v>1</v>
      </c>
      <c r="BB5" s="268" t="s">
        <v>275</v>
      </c>
      <c r="BC5" s="268" t="s">
        <v>1681</v>
      </c>
      <c r="BD5" s="268" t="s">
        <v>83</v>
      </c>
    </row>
    <row r="6" spans="2:56" s="1" customFormat="1" ht="12" customHeight="1">
      <c r="B6" s="21"/>
      <c r="D6" s="141" t="s">
        <v>16</v>
      </c>
      <c r="L6" s="21"/>
      <c r="AZ6" s="268" t="s">
        <v>286</v>
      </c>
      <c r="BA6" s="268" t="s">
        <v>1</v>
      </c>
      <c r="BB6" s="268" t="s">
        <v>154</v>
      </c>
      <c r="BC6" s="268" t="s">
        <v>287</v>
      </c>
      <c r="BD6" s="268" t="s">
        <v>142</v>
      </c>
    </row>
    <row r="7" spans="2:56" s="1" customFormat="1" ht="16.5" customHeight="1">
      <c r="B7" s="21"/>
      <c r="E7" s="142" t="str">
        <f>'Rekapitulace stavby'!K6</f>
        <v>VN Martinice - rekonstrukce hráze</v>
      </c>
      <c r="F7" s="141"/>
      <c r="G7" s="141"/>
      <c r="H7" s="141"/>
      <c r="L7" s="21"/>
      <c r="AZ7" s="268" t="s">
        <v>1682</v>
      </c>
      <c r="BA7" s="268" t="s">
        <v>1</v>
      </c>
      <c r="BB7" s="268" t="s">
        <v>275</v>
      </c>
      <c r="BC7" s="268" t="s">
        <v>1683</v>
      </c>
      <c r="BD7" s="268" t="s">
        <v>83</v>
      </c>
    </row>
    <row r="8" spans="1:31" s="2" customFormat="1" ht="12" customHeight="1">
      <c r="A8" s="39"/>
      <c r="B8" s="45"/>
      <c r="C8" s="39"/>
      <c r="D8" s="141" t="s">
        <v>94</v>
      </c>
      <c r="E8" s="39"/>
      <c r="F8" s="39"/>
      <c r="G8" s="39"/>
      <c r="H8" s="39"/>
      <c r="I8" s="39"/>
      <c r="J8" s="39"/>
      <c r="K8" s="39"/>
      <c r="L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43" t="s">
        <v>1684</v>
      </c>
      <c r="F9" s="39"/>
      <c r="G9" s="39"/>
      <c r="H9" s="39"/>
      <c r="I9" s="39"/>
      <c r="J9" s="39"/>
      <c r="K9" s="39"/>
      <c r="L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41" t="s">
        <v>18</v>
      </c>
      <c r="E11" s="39"/>
      <c r="F11" s="144" t="s">
        <v>1</v>
      </c>
      <c r="G11" s="39"/>
      <c r="H11" s="39"/>
      <c r="I11" s="141" t="s">
        <v>19</v>
      </c>
      <c r="J11" s="144" t="s">
        <v>1</v>
      </c>
      <c r="K11" s="39"/>
      <c r="L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41" t="s">
        <v>20</v>
      </c>
      <c r="E12" s="39"/>
      <c r="F12" s="144" t="s">
        <v>21</v>
      </c>
      <c r="G12" s="39"/>
      <c r="H12" s="39"/>
      <c r="I12" s="141" t="s">
        <v>22</v>
      </c>
      <c r="J12" s="145" t="str">
        <f>'Rekapitulace stavby'!AN8</f>
        <v>25. 9. 2019</v>
      </c>
      <c r="K12" s="39"/>
      <c r="L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41" t="s">
        <v>24</v>
      </c>
      <c r="E14" s="39"/>
      <c r="F14" s="39"/>
      <c r="G14" s="39"/>
      <c r="H14" s="39"/>
      <c r="I14" s="141" t="s">
        <v>25</v>
      </c>
      <c r="J14" s="144" t="str">
        <f>IF('Rekapitulace stavby'!AN10="","",'Rekapitulace stavby'!AN10)</f>
        <v/>
      </c>
      <c r="K14" s="39"/>
      <c r="L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44" t="str">
        <f>IF('Rekapitulace stavby'!E11="","",'Rekapitulace stavby'!E11)</f>
        <v xml:space="preserve"> </v>
      </c>
      <c r="F15" s="39"/>
      <c r="G15" s="39"/>
      <c r="H15" s="39"/>
      <c r="I15" s="141" t="s">
        <v>26</v>
      </c>
      <c r="J15" s="144" t="str">
        <f>IF('Rekapitulace stavby'!AN11="","",'Rekapitulace stavby'!AN11)</f>
        <v/>
      </c>
      <c r="K15" s="39"/>
      <c r="L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41" t="s">
        <v>27</v>
      </c>
      <c r="E17" s="39"/>
      <c r="F17" s="39"/>
      <c r="G17" s="39"/>
      <c r="H17" s="39"/>
      <c r="I17" s="141" t="s">
        <v>25</v>
      </c>
      <c r="J17" s="34" t="str">
        <f>'Rekapitulace stavby'!AN13</f>
        <v>Vyplň údaj</v>
      </c>
      <c r="K17" s="39"/>
      <c r="L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44"/>
      <c r="G18" s="144"/>
      <c r="H18" s="144"/>
      <c r="I18" s="141" t="s">
        <v>26</v>
      </c>
      <c r="J18" s="34" t="str">
        <f>'Rekapitulace stavby'!AN14</f>
        <v>Vyplň údaj</v>
      </c>
      <c r="K18" s="39"/>
      <c r="L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41" t="s">
        <v>29</v>
      </c>
      <c r="E20" s="39"/>
      <c r="F20" s="39"/>
      <c r="G20" s="39"/>
      <c r="H20" s="39"/>
      <c r="I20" s="141" t="s">
        <v>25</v>
      </c>
      <c r="J20" s="144" t="str">
        <f>IF('Rekapitulace stavby'!AN16="","",'Rekapitulace stavby'!AN16)</f>
        <v/>
      </c>
      <c r="K20" s="39"/>
      <c r="L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44" t="str">
        <f>IF('Rekapitulace stavby'!E17="","",'Rekapitulace stavby'!E17)</f>
        <v xml:space="preserve"> </v>
      </c>
      <c r="F21" s="39"/>
      <c r="G21" s="39"/>
      <c r="H21" s="39"/>
      <c r="I21" s="141" t="s">
        <v>26</v>
      </c>
      <c r="J21" s="144" t="str">
        <f>IF('Rekapitulace stavby'!AN17="","",'Rekapitulace stavby'!AN17)</f>
        <v/>
      </c>
      <c r="K21" s="39"/>
      <c r="L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41" t="s">
        <v>31</v>
      </c>
      <c r="E23" s="39"/>
      <c r="F23" s="39"/>
      <c r="G23" s="39"/>
      <c r="H23" s="39"/>
      <c r="I23" s="141" t="s">
        <v>25</v>
      </c>
      <c r="J23" s="144" t="str">
        <f>IF('Rekapitulace stavby'!AN19="","",'Rekapitulace stavby'!AN19)</f>
        <v/>
      </c>
      <c r="K23" s="39"/>
      <c r="L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44" t="str">
        <f>IF('Rekapitulace stavby'!E20="","",'Rekapitulace stavby'!E20)</f>
        <v xml:space="preserve"> </v>
      </c>
      <c r="F24" s="39"/>
      <c r="G24" s="39"/>
      <c r="H24" s="39"/>
      <c r="I24" s="141" t="s">
        <v>26</v>
      </c>
      <c r="J24" s="144" t="str">
        <f>IF('Rekapitulace stavby'!AN20="","",'Rekapitulace stavby'!AN20)</f>
        <v/>
      </c>
      <c r="K24" s="39"/>
      <c r="L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6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41" t="s">
        <v>32</v>
      </c>
      <c r="E26" s="39"/>
      <c r="F26" s="39"/>
      <c r="G26" s="39"/>
      <c r="H26" s="39"/>
      <c r="I26" s="39"/>
      <c r="J26" s="39"/>
      <c r="K26" s="39"/>
      <c r="L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46"/>
      <c r="B27" s="147"/>
      <c r="C27" s="146"/>
      <c r="D27" s="146"/>
      <c r="E27" s="148" t="s">
        <v>1</v>
      </c>
      <c r="F27" s="148"/>
      <c r="G27" s="148"/>
      <c r="H27" s="148"/>
      <c r="I27" s="146"/>
      <c r="J27" s="146"/>
      <c r="K27" s="146"/>
      <c r="L27" s="149"/>
      <c r="S27" s="146"/>
      <c r="T27" s="146"/>
      <c r="U27" s="146"/>
      <c r="V27" s="146"/>
      <c r="W27" s="146"/>
      <c r="X27" s="146"/>
      <c r="Y27" s="146"/>
      <c r="Z27" s="146"/>
      <c r="AA27" s="146"/>
      <c r="AB27" s="146"/>
      <c r="AC27" s="146"/>
      <c r="AD27" s="146"/>
      <c r="AE27" s="146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50"/>
      <c r="E29" s="150"/>
      <c r="F29" s="150"/>
      <c r="G29" s="150"/>
      <c r="H29" s="150"/>
      <c r="I29" s="150"/>
      <c r="J29" s="150"/>
      <c r="K29" s="150"/>
      <c r="L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51" t="s">
        <v>33</v>
      </c>
      <c r="E30" s="39"/>
      <c r="F30" s="39"/>
      <c r="G30" s="39"/>
      <c r="H30" s="39"/>
      <c r="I30" s="39"/>
      <c r="J30" s="152">
        <f>ROUND(J119,2)</f>
        <v>0</v>
      </c>
      <c r="K30" s="39"/>
      <c r="L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50"/>
      <c r="E31" s="150"/>
      <c r="F31" s="150"/>
      <c r="G31" s="150"/>
      <c r="H31" s="150"/>
      <c r="I31" s="150"/>
      <c r="J31" s="150"/>
      <c r="K31" s="150"/>
      <c r="L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3" t="s">
        <v>35</v>
      </c>
      <c r="G32" s="39"/>
      <c r="H32" s="39"/>
      <c r="I32" s="153" t="s">
        <v>34</v>
      </c>
      <c r="J32" s="153" t="s">
        <v>36</v>
      </c>
      <c r="K32" s="39"/>
      <c r="L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4" t="s">
        <v>37</v>
      </c>
      <c r="E33" s="141" t="s">
        <v>38</v>
      </c>
      <c r="F33" s="155">
        <f>ROUND((SUM(BE119:BE203)),2)</f>
        <v>0</v>
      </c>
      <c r="G33" s="39"/>
      <c r="H33" s="39"/>
      <c r="I33" s="156">
        <v>0.21</v>
      </c>
      <c r="J33" s="155">
        <f>ROUND(((SUM(BE119:BE203))*I33),2)</f>
        <v>0</v>
      </c>
      <c r="K33" s="39"/>
      <c r="L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41" t="s">
        <v>39</v>
      </c>
      <c r="F34" s="155">
        <f>ROUND((SUM(BF119:BF203)),2)</f>
        <v>0</v>
      </c>
      <c r="G34" s="39"/>
      <c r="H34" s="39"/>
      <c r="I34" s="156">
        <v>0.15</v>
      </c>
      <c r="J34" s="155">
        <f>ROUND(((SUM(BF119:BF203))*I34),2)</f>
        <v>0</v>
      </c>
      <c r="K34" s="39"/>
      <c r="L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41" t="s">
        <v>40</v>
      </c>
      <c r="F35" s="155">
        <f>ROUND((SUM(BG119:BG203)),2)</f>
        <v>0</v>
      </c>
      <c r="G35" s="39"/>
      <c r="H35" s="39"/>
      <c r="I35" s="156">
        <v>0.21</v>
      </c>
      <c r="J35" s="155">
        <f>0</f>
        <v>0</v>
      </c>
      <c r="K35" s="39"/>
      <c r="L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41" t="s">
        <v>41</v>
      </c>
      <c r="F36" s="155">
        <f>ROUND((SUM(BH119:BH203)),2)</f>
        <v>0</v>
      </c>
      <c r="G36" s="39"/>
      <c r="H36" s="39"/>
      <c r="I36" s="156">
        <v>0.15</v>
      </c>
      <c r="J36" s="155">
        <f>0</f>
        <v>0</v>
      </c>
      <c r="K36" s="39"/>
      <c r="L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41" t="s">
        <v>42</v>
      </c>
      <c r="F37" s="155">
        <f>ROUND((SUM(BI119:BI203)),2)</f>
        <v>0</v>
      </c>
      <c r="G37" s="39"/>
      <c r="H37" s="39"/>
      <c r="I37" s="156">
        <v>0</v>
      </c>
      <c r="J37" s="155">
        <f>0</f>
        <v>0</v>
      </c>
      <c r="K37" s="39"/>
      <c r="L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7"/>
      <c r="D39" s="158" t="s">
        <v>43</v>
      </c>
      <c r="E39" s="159"/>
      <c r="F39" s="159"/>
      <c r="G39" s="160" t="s">
        <v>44</v>
      </c>
      <c r="H39" s="161" t="s">
        <v>45</v>
      </c>
      <c r="I39" s="159"/>
      <c r="J39" s="162">
        <f>SUM(J30:J37)</f>
        <v>0</v>
      </c>
      <c r="K39" s="163"/>
      <c r="L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2" s="1" customFormat="1" ht="14.4" customHeight="1">
      <c r="B41" s="21"/>
      <c r="L41" s="21"/>
    </row>
    <row r="42" spans="2:12" s="1" customFormat="1" ht="14.4" customHeight="1">
      <c r="B42" s="21"/>
      <c r="L42" s="21"/>
    </row>
    <row r="43" spans="2:12" s="1" customFormat="1" ht="14.4" customHeight="1">
      <c r="B43" s="21"/>
      <c r="L43" s="21"/>
    </row>
    <row r="44" spans="2:12" s="1" customFormat="1" ht="14.4" customHeight="1">
      <c r="B44" s="21"/>
      <c r="L44" s="21"/>
    </row>
    <row r="45" spans="2:12" s="1" customFormat="1" ht="14.4" customHeight="1">
      <c r="B45" s="21"/>
      <c r="L45" s="21"/>
    </row>
    <row r="46" spans="2:12" s="1" customFormat="1" ht="14.4" customHeight="1">
      <c r="B46" s="21"/>
      <c r="L46" s="21"/>
    </row>
    <row r="47" spans="2:12" s="1" customFormat="1" ht="14.4" customHeight="1">
      <c r="B47" s="21"/>
      <c r="L47" s="21"/>
    </row>
    <row r="48" spans="2:12" s="1" customFormat="1" ht="14.4" customHeight="1">
      <c r="B48" s="21"/>
      <c r="L48" s="21"/>
    </row>
    <row r="49" spans="2:12" s="1" customFormat="1" ht="14.4" customHeight="1">
      <c r="B49" s="21"/>
      <c r="L49" s="21"/>
    </row>
    <row r="50" spans="2:12" s="2" customFormat="1" ht="14.4" customHeight="1">
      <c r="B50" s="64"/>
      <c r="D50" s="164" t="s">
        <v>46</v>
      </c>
      <c r="E50" s="165"/>
      <c r="F50" s="165"/>
      <c r="G50" s="164" t="s">
        <v>47</v>
      </c>
      <c r="H50" s="165"/>
      <c r="I50" s="165"/>
      <c r="J50" s="165"/>
      <c r="K50" s="165"/>
      <c r="L50" s="64"/>
    </row>
    <row r="51" spans="2:12" ht="12">
      <c r="B51" s="21"/>
      <c r="L51" s="21"/>
    </row>
    <row r="52" spans="2:12" ht="12">
      <c r="B52" s="21"/>
      <c r="L52" s="21"/>
    </row>
    <row r="53" spans="2:12" ht="12">
      <c r="B53" s="21"/>
      <c r="L53" s="21"/>
    </row>
    <row r="54" spans="2:12" ht="12">
      <c r="B54" s="21"/>
      <c r="L54" s="21"/>
    </row>
    <row r="55" spans="2:12" ht="12">
      <c r="B55" s="21"/>
      <c r="L55" s="21"/>
    </row>
    <row r="56" spans="2:12" ht="12">
      <c r="B56" s="21"/>
      <c r="L56" s="21"/>
    </row>
    <row r="57" spans="2:12" ht="12">
      <c r="B57" s="21"/>
      <c r="L57" s="21"/>
    </row>
    <row r="58" spans="2:12" ht="12">
      <c r="B58" s="21"/>
      <c r="L58" s="21"/>
    </row>
    <row r="59" spans="2:12" ht="12">
      <c r="B59" s="21"/>
      <c r="L59" s="21"/>
    </row>
    <row r="60" spans="2:12" ht="12">
      <c r="B60" s="21"/>
      <c r="L60" s="21"/>
    </row>
    <row r="61" spans="1:31" s="2" customFormat="1" ht="12">
      <c r="A61" s="39"/>
      <c r="B61" s="45"/>
      <c r="C61" s="39"/>
      <c r="D61" s="166" t="s">
        <v>48</v>
      </c>
      <c r="E61" s="167"/>
      <c r="F61" s="168" t="s">
        <v>49</v>
      </c>
      <c r="G61" s="166" t="s">
        <v>48</v>
      </c>
      <c r="H61" s="167"/>
      <c r="I61" s="167"/>
      <c r="J61" s="169" t="s">
        <v>49</v>
      </c>
      <c r="K61" s="167"/>
      <c r="L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2" ht="12">
      <c r="B62" s="21"/>
      <c r="L62" s="21"/>
    </row>
    <row r="63" spans="2:12" ht="12">
      <c r="B63" s="21"/>
      <c r="L63" s="21"/>
    </row>
    <row r="64" spans="2:12" ht="12">
      <c r="B64" s="21"/>
      <c r="L64" s="21"/>
    </row>
    <row r="65" spans="1:31" s="2" customFormat="1" ht="12">
      <c r="A65" s="39"/>
      <c r="B65" s="45"/>
      <c r="C65" s="39"/>
      <c r="D65" s="164" t="s">
        <v>50</v>
      </c>
      <c r="E65" s="170"/>
      <c r="F65" s="170"/>
      <c r="G65" s="164" t="s">
        <v>51</v>
      </c>
      <c r="H65" s="170"/>
      <c r="I65" s="170"/>
      <c r="J65" s="170"/>
      <c r="K65" s="170"/>
      <c r="L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2" ht="12">
      <c r="B66" s="21"/>
      <c r="L66" s="21"/>
    </row>
    <row r="67" spans="2:12" ht="12">
      <c r="B67" s="21"/>
      <c r="L67" s="21"/>
    </row>
    <row r="68" spans="2:12" ht="12">
      <c r="B68" s="21"/>
      <c r="L68" s="21"/>
    </row>
    <row r="69" spans="2:12" ht="12">
      <c r="B69" s="21"/>
      <c r="L69" s="21"/>
    </row>
    <row r="70" spans="2:12" ht="12">
      <c r="B70" s="21"/>
      <c r="L70" s="21"/>
    </row>
    <row r="71" spans="2:12" ht="12">
      <c r="B71" s="21"/>
      <c r="L71" s="21"/>
    </row>
    <row r="72" spans="2:12" ht="12">
      <c r="B72" s="21"/>
      <c r="L72" s="21"/>
    </row>
    <row r="73" spans="2:12" ht="12">
      <c r="B73" s="21"/>
      <c r="L73" s="21"/>
    </row>
    <row r="74" spans="2:12" ht="12">
      <c r="B74" s="21"/>
      <c r="L74" s="21"/>
    </row>
    <row r="75" spans="2:12" ht="12">
      <c r="B75" s="21"/>
      <c r="L75" s="21"/>
    </row>
    <row r="76" spans="1:31" s="2" customFormat="1" ht="12">
      <c r="A76" s="39"/>
      <c r="B76" s="45"/>
      <c r="C76" s="39"/>
      <c r="D76" s="166" t="s">
        <v>48</v>
      </c>
      <c r="E76" s="167"/>
      <c r="F76" s="168" t="s">
        <v>49</v>
      </c>
      <c r="G76" s="166" t="s">
        <v>48</v>
      </c>
      <c r="H76" s="167"/>
      <c r="I76" s="167"/>
      <c r="J76" s="169" t="s">
        <v>49</v>
      </c>
      <c r="K76" s="167"/>
      <c r="L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71"/>
      <c r="C77" s="172"/>
      <c r="D77" s="172"/>
      <c r="E77" s="172"/>
      <c r="F77" s="172"/>
      <c r="G77" s="172"/>
      <c r="H77" s="172"/>
      <c r="I77" s="172"/>
      <c r="J77" s="172"/>
      <c r="K77" s="172"/>
      <c r="L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73"/>
      <c r="C81" s="174"/>
      <c r="D81" s="174"/>
      <c r="E81" s="174"/>
      <c r="F81" s="174"/>
      <c r="G81" s="174"/>
      <c r="H81" s="174"/>
      <c r="I81" s="174"/>
      <c r="J81" s="174"/>
      <c r="K81" s="174"/>
      <c r="L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96</v>
      </c>
      <c r="D82" s="41"/>
      <c r="E82" s="41"/>
      <c r="F82" s="41"/>
      <c r="G82" s="41"/>
      <c r="H82" s="41"/>
      <c r="I82" s="41"/>
      <c r="J82" s="41"/>
      <c r="K82" s="41"/>
      <c r="L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16</v>
      </c>
      <c r="D84" s="41"/>
      <c r="E84" s="41"/>
      <c r="F84" s="41"/>
      <c r="G84" s="41"/>
      <c r="H84" s="41"/>
      <c r="I84" s="41"/>
      <c r="J84" s="41"/>
      <c r="K84" s="41"/>
      <c r="L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175" t="str">
        <f>E7</f>
        <v>VN Martinice - rekonstrukce hráze</v>
      </c>
      <c r="F85" s="33"/>
      <c r="G85" s="33"/>
      <c r="H85" s="33"/>
      <c r="I85" s="41"/>
      <c r="J85" s="41"/>
      <c r="K85" s="41"/>
      <c r="L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12" customHeight="1">
      <c r="A86" s="39"/>
      <c r="B86" s="40"/>
      <c r="C86" s="33" t="s">
        <v>94</v>
      </c>
      <c r="D86" s="41"/>
      <c r="E86" s="41"/>
      <c r="F86" s="41"/>
      <c r="G86" s="41"/>
      <c r="H86" s="41"/>
      <c r="I86" s="41"/>
      <c r="J86" s="41"/>
      <c r="K86" s="41"/>
      <c r="L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6.5" customHeight="1">
      <c r="A87" s="39"/>
      <c r="B87" s="40"/>
      <c r="C87" s="41"/>
      <c r="D87" s="41"/>
      <c r="E87" s="77" t="str">
        <f>E9</f>
        <v>SO-03 - Odstranění nánosů</v>
      </c>
      <c r="F87" s="41"/>
      <c r="G87" s="41"/>
      <c r="H87" s="41"/>
      <c r="I87" s="41"/>
      <c r="J87" s="41"/>
      <c r="K87" s="41"/>
      <c r="L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2" customHeight="1">
      <c r="A89" s="39"/>
      <c r="B89" s="40"/>
      <c r="C89" s="33" t="s">
        <v>20</v>
      </c>
      <c r="D89" s="41"/>
      <c r="E89" s="41"/>
      <c r="F89" s="28" t="str">
        <f>F12</f>
        <v xml:space="preserve"> </v>
      </c>
      <c r="G89" s="41"/>
      <c r="H89" s="41"/>
      <c r="I89" s="33" t="s">
        <v>22</v>
      </c>
      <c r="J89" s="80" t="str">
        <f>IF(J12="","",J12)</f>
        <v>25. 9. 2019</v>
      </c>
      <c r="K89" s="41"/>
      <c r="L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6.95" customHeight="1">
      <c r="A90" s="39"/>
      <c r="B90" s="40"/>
      <c r="C90" s="41"/>
      <c r="D90" s="41"/>
      <c r="E90" s="41"/>
      <c r="F90" s="41"/>
      <c r="G90" s="41"/>
      <c r="H90" s="41"/>
      <c r="I90" s="41"/>
      <c r="J90" s="41"/>
      <c r="K90" s="41"/>
      <c r="L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5.15" customHeight="1">
      <c r="A91" s="39"/>
      <c r="B91" s="40"/>
      <c r="C91" s="33" t="s">
        <v>24</v>
      </c>
      <c r="D91" s="41"/>
      <c r="E91" s="41"/>
      <c r="F91" s="28" t="str">
        <f>E15</f>
        <v xml:space="preserve"> </v>
      </c>
      <c r="G91" s="41"/>
      <c r="H91" s="41"/>
      <c r="I91" s="33" t="s">
        <v>29</v>
      </c>
      <c r="J91" s="37" t="str">
        <f>E21</f>
        <v xml:space="preserve"> </v>
      </c>
      <c r="K91" s="41"/>
      <c r="L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15.15" customHeight="1">
      <c r="A92" s="39"/>
      <c r="B92" s="40"/>
      <c r="C92" s="33" t="s">
        <v>27</v>
      </c>
      <c r="D92" s="41"/>
      <c r="E92" s="41"/>
      <c r="F92" s="28" t="str">
        <f>IF(E18="","",E18)</f>
        <v>Vyplň údaj</v>
      </c>
      <c r="G92" s="41"/>
      <c r="H92" s="41"/>
      <c r="I92" s="33" t="s">
        <v>31</v>
      </c>
      <c r="J92" s="37" t="str">
        <f>E24</f>
        <v xml:space="preserve"> </v>
      </c>
      <c r="K92" s="41"/>
      <c r="L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31" s="2" customFormat="1" ht="29.25" customHeight="1">
      <c r="A94" s="39"/>
      <c r="B94" s="40"/>
      <c r="C94" s="176" t="s">
        <v>97</v>
      </c>
      <c r="D94" s="177"/>
      <c r="E94" s="177"/>
      <c r="F94" s="177"/>
      <c r="G94" s="177"/>
      <c r="H94" s="177"/>
      <c r="I94" s="177"/>
      <c r="J94" s="178" t="s">
        <v>98</v>
      </c>
      <c r="K94" s="177"/>
      <c r="L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</row>
    <row r="95" spans="1:31" s="2" customFormat="1" ht="10.3" customHeight="1">
      <c r="A95" s="39"/>
      <c r="B95" s="40"/>
      <c r="C95" s="41"/>
      <c r="D95" s="41"/>
      <c r="E95" s="41"/>
      <c r="F95" s="41"/>
      <c r="G95" s="41"/>
      <c r="H95" s="41"/>
      <c r="I95" s="41"/>
      <c r="J95" s="41"/>
      <c r="K95" s="41"/>
      <c r="L95" s="64"/>
      <c r="S95" s="39"/>
      <c r="T95" s="39"/>
      <c r="U95" s="39"/>
      <c r="V95" s="39"/>
      <c r="W95" s="39"/>
      <c r="X95" s="39"/>
      <c r="Y95" s="39"/>
      <c r="Z95" s="39"/>
      <c r="AA95" s="39"/>
      <c r="AB95" s="39"/>
      <c r="AC95" s="39"/>
      <c r="AD95" s="39"/>
      <c r="AE95" s="39"/>
    </row>
    <row r="96" spans="1:47" s="2" customFormat="1" ht="22.8" customHeight="1">
      <c r="A96" s="39"/>
      <c r="B96" s="40"/>
      <c r="C96" s="179" t="s">
        <v>99</v>
      </c>
      <c r="D96" s="41"/>
      <c r="E96" s="41"/>
      <c r="F96" s="41"/>
      <c r="G96" s="41"/>
      <c r="H96" s="41"/>
      <c r="I96" s="41"/>
      <c r="J96" s="111">
        <f>J119</f>
        <v>0</v>
      </c>
      <c r="K96" s="41"/>
      <c r="L96" s="64"/>
      <c r="S96" s="39"/>
      <c r="T96" s="39"/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U96" s="18" t="s">
        <v>100</v>
      </c>
    </row>
    <row r="97" spans="1:31" s="9" customFormat="1" ht="24.95" customHeight="1">
      <c r="A97" s="9"/>
      <c r="B97" s="180"/>
      <c r="C97" s="181"/>
      <c r="D97" s="182" t="s">
        <v>101</v>
      </c>
      <c r="E97" s="183"/>
      <c r="F97" s="183"/>
      <c r="G97" s="183"/>
      <c r="H97" s="183"/>
      <c r="I97" s="183"/>
      <c r="J97" s="184">
        <f>J120</f>
        <v>0</v>
      </c>
      <c r="K97" s="181"/>
      <c r="L97" s="185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6"/>
      <c r="C98" s="187"/>
      <c r="D98" s="188" t="s">
        <v>102</v>
      </c>
      <c r="E98" s="189"/>
      <c r="F98" s="189"/>
      <c r="G98" s="189"/>
      <c r="H98" s="189"/>
      <c r="I98" s="189"/>
      <c r="J98" s="190">
        <f>J121</f>
        <v>0</v>
      </c>
      <c r="K98" s="187"/>
      <c r="L98" s="191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6"/>
      <c r="C99" s="187"/>
      <c r="D99" s="188" t="s">
        <v>307</v>
      </c>
      <c r="E99" s="189"/>
      <c r="F99" s="189"/>
      <c r="G99" s="189"/>
      <c r="H99" s="189"/>
      <c r="I99" s="189"/>
      <c r="J99" s="190">
        <f>J190</f>
        <v>0</v>
      </c>
      <c r="K99" s="187"/>
      <c r="L99" s="191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2" customFormat="1" ht="21.8" customHeight="1">
      <c r="A100" s="39"/>
      <c r="B100" s="40"/>
      <c r="C100" s="41"/>
      <c r="D100" s="41"/>
      <c r="E100" s="41"/>
      <c r="F100" s="41"/>
      <c r="G100" s="41"/>
      <c r="H100" s="41"/>
      <c r="I100" s="41"/>
      <c r="J100" s="41"/>
      <c r="K100" s="41"/>
      <c r="L100" s="64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</row>
    <row r="101" spans="1:31" s="2" customFormat="1" ht="6.95" customHeight="1">
      <c r="A101" s="39"/>
      <c r="B101" s="67"/>
      <c r="C101" s="68"/>
      <c r="D101" s="68"/>
      <c r="E101" s="68"/>
      <c r="F101" s="68"/>
      <c r="G101" s="68"/>
      <c r="H101" s="68"/>
      <c r="I101" s="68"/>
      <c r="J101" s="68"/>
      <c r="K101" s="68"/>
      <c r="L101" s="64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</row>
    <row r="105" spans="1:31" s="2" customFormat="1" ht="6.95" customHeight="1">
      <c r="A105" s="39"/>
      <c r="B105" s="69"/>
      <c r="C105" s="70"/>
      <c r="D105" s="70"/>
      <c r="E105" s="70"/>
      <c r="F105" s="70"/>
      <c r="G105" s="70"/>
      <c r="H105" s="70"/>
      <c r="I105" s="70"/>
      <c r="J105" s="70"/>
      <c r="K105" s="70"/>
      <c r="L105" s="64"/>
      <c r="S105" s="39"/>
      <c r="T105" s="39"/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</row>
    <row r="106" spans="1:31" s="2" customFormat="1" ht="24.95" customHeight="1">
      <c r="A106" s="39"/>
      <c r="B106" s="40"/>
      <c r="C106" s="24" t="s">
        <v>110</v>
      </c>
      <c r="D106" s="41"/>
      <c r="E106" s="41"/>
      <c r="F106" s="41"/>
      <c r="G106" s="41"/>
      <c r="H106" s="41"/>
      <c r="I106" s="41"/>
      <c r="J106" s="41"/>
      <c r="K106" s="41"/>
      <c r="L106" s="64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</row>
    <row r="107" spans="1:31" s="2" customFormat="1" ht="6.95" customHeight="1">
      <c r="A107" s="39"/>
      <c r="B107" s="40"/>
      <c r="C107" s="41"/>
      <c r="D107" s="41"/>
      <c r="E107" s="41"/>
      <c r="F107" s="41"/>
      <c r="G107" s="41"/>
      <c r="H107" s="41"/>
      <c r="I107" s="41"/>
      <c r="J107" s="41"/>
      <c r="K107" s="41"/>
      <c r="L107" s="64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</row>
    <row r="108" spans="1:31" s="2" customFormat="1" ht="12" customHeight="1">
      <c r="A108" s="39"/>
      <c r="B108" s="40"/>
      <c r="C108" s="33" t="s">
        <v>16</v>
      </c>
      <c r="D108" s="41"/>
      <c r="E108" s="41"/>
      <c r="F108" s="41"/>
      <c r="G108" s="41"/>
      <c r="H108" s="41"/>
      <c r="I108" s="41"/>
      <c r="J108" s="41"/>
      <c r="K108" s="41"/>
      <c r="L108" s="64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</row>
    <row r="109" spans="1:31" s="2" customFormat="1" ht="16.5" customHeight="1">
      <c r="A109" s="39"/>
      <c r="B109" s="40"/>
      <c r="C109" s="41"/>
      <c r="D109" s="41"/>
      <c r="E109" s="175" t="str">
        <f>E7</f>
        <v>VN Martinice - rekonstrukce hráze</v>
      </c>
      <c r="F109" s="33"/>
      <c r="G109" s="33"/>
      <c r="H109" s="33"/>
      <c r="I109" s="41"/>
      <c r="J109" s="41"/>
      <c r="K109" s="41"/>
      <c r="L109" s="64"/>
      <c r="S109" s="39"/>
      <c r="T109" s="39"/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</row>
    <row r="110" spans="1:31" s="2" customFormat="1" ht="12" customHeight="1">
      <c r="A110" s="39"/>
      <c r="B110" s="40"/>
      <c r="C110" s="33" t="s">
        <v>94</v>
      </c>
      <c r="D110" s="41"/>
      <c r="E110" s="41"/>
      <c r="F110" s="41"/>
      <c r="G110" s="41"/>
      <c r="H110" s="41"/>
      <c r="I110" s="41"/>
      <c r="J110" s="41"/>
      <c r="K110" s="41"/>
      <c r="L110" s="64"/>
      <c r="S110" s="39"/>
      <c r="T110" s="39"/>
      <c r="U110" s="39"/>
      <c r="V110" s="39"/>
      <c r="W110" s="39"/>
      <c r="X110" s="39"/>
      <c r="Y110" s="39"/>
      <c r="Z110" s="39"/>
      <c r="AA110" s="39"/>
      <c r="AB110" s="39"/>
      <c r="AC110" s="39"/>
      <c r="AD110" s="39"/>
      <c r="AE110" s="39"/>
    </row>
    <row r="111" spans="1:31" s="2" customFormat="1" ht="16.5" customHeight="1">
      <c r="A111" s="39"/>
      <c r="B111" s="40"/>
      <c r="C111" s="41"/>
      <c r="D111" s="41"/>
      <c r="E111" s="77" t="str">
        <f>E9</f>
        <v>SO-03 - Odstranění nánosů</v>
      </c>
      <c r="F111" s="41"/>
      <c r="G111" s="41"/>
      <c r="H111" s="41"/>
      <c r="I111" s="41"/>
      <c r="J111" s="41"/>
      <c r="K111" s="41"/>
      <c r="L111" s="64"/>
      <c r="S111" s="39"/>
      <c r="T111" s="39"/>
      <c r="U111" s="39"/>
      <c r="V111" s="39"/>
      <c r="W111" s="39"/>
      <c r="X111" s="39"/>
      <c r="Y111" s="39"/>
      <c r="Z111" s="39"/>
      <c r="AA111" s="39"/>
      <c r="AB111" s="39"/>
      <c r="AC111" s="39"/>
      <c r="AD111" s="39"/>
      <c r="AE111" s="39"/>
    </row>
    <row r="112" spans="1:31" s="2" customFormat="1" ht="6.95" customHeight="1">
      <c r="A112" s="39"/>
      <c r="B112" s="40"/>
      <c r="C112" s="41"/>
      <c r="D112" s="41"/>
      <c r="E112" s="41"/>
      <c r="F112" s="41"/>
      <c r="G112" s="41"/>
      <c r="H112" s="41"/>
      <c r="I112" s="41"/>
      <c r="J112" s="41"/>
      <c r="K112" s="41"/>
      <c r="L112" s="64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</row>
    <row r="113" spans="1:31" s="2" customFormat="1" ht="12" customHeight="1">
      <c r="A113" s="39"/>
      <c r="B113" s="40"/>
      <c r="C113" s="33" t="s">
        <v>20</v>
      </c>
      <c r="D113" s="41"/>
      <c r="E113" s="41"/>
      <c r="F113" s="28" t="str">
        <f>F12</f>
        <v xml:space="preserve"> </v>
      </c>
      <c r="G113" s="41"/>
      <c r="H113" s="41"/>
      <c r="I113" s="33" t="s">
        <v>22</v>
      </c>
      <c r="J113" s="80" t="str">
        <f>IF(J12="","",J12)</f>
        <v>25. 9. 2019</v>
      </c>
      <c r="K113" s="41"/>
      <c r="L113" s="64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</row>
    <row r="114" spans="1:31" s="2" customFormat="1" ht="6.95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15.15" customHeight="1">
      <c r="A115" s="39"/>
      <c r="B115" s="40"/>
      <c r="C115" s="33" t="s">
        <v>24</v>
      </c>
      <c r="D115" s="41"/>
      <c r="E115" s="41"/>
      <c r="F115" s="28" t="str">
        <f>E15</f>
        <v xml:space="preserve"> </v>
      </c>
      <c r="G115" s="41"/>
      <c r="H115" s="41"/>
      <c r="I115" s="33" t="s">
        <v>29</v>
      </c>
      <c r="J115" s="37" t="str">
        <f>E21</f>
        <v xml:space="preserve"> </v>
      </c>
      <c r="K115" s="41"/>
      <c r="L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6" spans="1:31" s="2" customFormat="1" ht="15.15" customHeight="1">
      <c r="A116" s="39"/>
      <c r="B116" s="40"/>
      <c r="C116" s="33" t="s">
        <v>27</v>
      </c>
      <c r="D116" s="41"/>
      <c r="E116" s="41"/>
      <c r="F116" s="28" t="str">
        <f>IF(E18="","",E18)</f>
        <v>Vyplň údaj</v>
      </c>
      <c r="G116" s="41"/>
      <c r="H116" s="41"/>
      <c r="I116" s="33" t="s">
        <v>31</v>
      </c>
      <c r="J116" s="37" t="str">
        <f>E24</f>
        <v xml:space="preserve"> </v>
      </c>
      <c r="K116" s="41"/>
      <c r="L116" s="64"/>
      <c r="S116" s="39"/>
      <c r="T116" s="39"/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</row>
    <row r="117" spans="1:31" s="2" customFormat="1" ht="10.3" customHeight="1">
      <c r="A117" s="39"/>
      <c r="B117" s="40"/>
      <c r="C117" s="41"/>
      <c r="D117" s="41"/>
      <c r="E117" s="41"/>
      <c r="F117" s="41"/>
      <c r="G117" s="41"/>
      <c r="H117" s="41"/>
      <c r="I117" s="41"/>
      <c r="J117" s="41"/>
      <c r="K117" s="41"/>
      <c r="L117" s="64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</row>
    <row r="118" spans="1:31" s="11" customFormat="1" ht="29.25" customHeight="1">
      <c r="A118" s="192"/>
      <c r="B118" s="193"/>
      <c r="C118" s="194" t="s">
        <v>111</v>
      </c>
      <c r="D118" s="195" t="s">
        <v>58</v>
      </c>
      <c r="E118" s="195" t="s">
        <v>54</v>
      </c>
      <c r="F118" s="195" t="s">
        <v>55</v>
      </c>
      <c r="G118" s="195" t="s">
        <v>112</v>
      </c>
      <c r="H118" s="195" t="s">
        <v>113</v>
      </c>
      <c r="I118" s="195" t="s">
        <v>114</v>
      </c>
      <c r="J118" s="195" t="s">
        <v>98</v>
      </c>
      <c r="K118" s="196" t="s">
        <v>115</v>
      </c>
      <c r="L118" s="197"/>
      <c r="M118" s="101" t="s">
        <v>1</v>
      </c>
      <c r="N118" s="102" t="s">
        <v>37</v>
      </c>
      <c r="O118" s="102" t="s">
        <v>116</v>
      </c>
      <c r="P118" s="102" t="s">
        <v>117</v>
      </c>
      <c r="Q118" s="102" t="s">
        <v>118</v>
      </c>
      <c r="R118" s="102" t="s">
        <v>119</v>
      </c>
      <c r="S118" s="102" t="s">
        <v>120</v>
      </c>
      <c r="T118" s="103" t="s">
        <v>121</v>
      </c>
      <c r="U118" s="192"/>
      <c r="V118" s="192"/>
      <c r="W118" s="192"/>
      <c r="X118" s="192"/>
      <c r="Y118" s="192"/>
      <c r="Z118" s="192"/>
      <c r="AA118" s="192"/>
      <c r="AB118" s="192"/>
      <c r="AC118" s="192"/>
      <c r="AD118" s="192"/>
      <c r="AE118" s="192"/>
    </row>
    <row r="119" spans="1:63" s="2" customFormat="1" ht="22.8" customHeight="1">
      <c r="A119" s="39"/>
      <c r="B119" s="40"/>
      <c r="C119" s="108" t="s">
        <v>122</v>
      </c>
      <c r="D119" s="41"/>
      <c r="E119" s="41"/>
      <c r="F119" s="41"/>
      <c r="G119" s="41"/>
      <c r="H119" s="41"/>
      <c r="I119" s="41"/>
      <c r="J119" s="198">
        <f>BK119</f>
        <v>0</v>
      </c>
      <c r="K119" s="41"/>
      <c r="L119" s="45"/>
      <c r="M119" s="104"/>
      <c r="N119" s="199"/>
      <c r="O119" s="105"/>
      <c r="P119" s="200">
        <f>P120</f>
        <v>0</v>
      </c>
      <c r="Q119" s="105"/>
      <c r="R119" s="200">
        <f>R120</f>
        <v>1.58886</v>
      </c>
      <c r="S119" s="105"/>
      <c r="T119" s="201">
        <f>T120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T119" s="18" t="s">
        <v>72</v>
      </c>
      <c r="AU119" s="18" t="s">
        <v>100</v>
      </c>
      <c r="BK119" s="202">
        <f>BK120</f>
        <v>0</v>
      </c>
    </row>
    <row r="120" spans="1:63" s="12" customFormat="1" ht="25.9" customHeight="1">
      <c r="A120" s="12"/>
      <c r="B120" s="203"/>
      <c r="C120" s="204"/>
      <c r="D120" s="205" t="s">
        <v>72</v>
      </c>
      <c r="E120" s="206" t="s">
        <v>123</v>
      </c>
      <c r="F120" s="206" t="s">
        <v>124</v>
      </c>
      <c r="G120" s="204"/>
      <c r="H120" s="204"/>
      <c r="I120" s="207"/>
      <c r="J120" s="208">
        <f>BK120</f>
        <v>0</v>
      </c>
      <c r="K120" s="204"/>
      <c r="L120" s="209"/>
      <c r="M120" s="210"/>
      <c r="N120" s="211"/>
      <c r="O120" s="211"/>
      <c r="P120" s="212">
        <f>P121+P190</f>
        <v>0</v>
      </c>
      <c r="Q120" s="211"/>
      <c r="R120" s="212">
        <f>R121+R190</f>
        <v>1.58886</v>
      </c>
      <c r="S120" s="211"/>
      <c r="T120" s="213">
        <f>T121+T190</f>
        <v>0</v>
      </c>
      <c r="U120" s="12"/>
      <c r="V120" s="12"/>
      <c r="W120" s="12"/>
      <c r="X120" s="12"/>
      <c r="Y120" s="12"/>
      <c r="Z120" s="12"/>
      <c r="AA120" s="12"/>
      <c r="AB120" s="12"/>
      <c r="AC120" s="12"/>
      <c r="AD120" s="12"/>
      <c r="AE120" s="12"/>
      <c r="AR120" s="214" t="s">
        <v>81</v>
      </c>
      <c r="AT120" s="215" t="s">
        <v>72</v>
      </c>
      <c r="AU120" s="215" t="s">
        <v>73</v>
      </c>
      <c r="AY120" s="214" t="s">
        <v>125</v>
      </c>
      <c r="BK120" s="216">
        <f>BK121+BK190</f>
        <v>0</v>
      </c>
    </row>
    <row r="121" spans="1:63" s="12" customFormat="1" ht="22.8" customHeight="1">
      <c r="A121" s="12"/>
      <c r="B121" s="203"/>
      <c r="C121" s="204"/>
      <c r="D121" s="205" t="s">
        <v>72</v>
      </c>
      <c r="E121" s="217" t="s">
        <v>81</v>
      </c>
      <c r="F121" s="217" t="s">
        <v>126</v>
      </c>
      <c r="G121" s="204"/>
      <c r="H121" s="204"/>
      <c r="I121" s="207"/>
      <c r="J121" s="218">
        <f>BK121</f>
        <v>0</v>
      </c>
      <c r="K121" s="204"/>
      <c r="L121" s="209"/>
      <c r="M121" s="210"/>
      <c r="N121" s="211"/>
      <c r="O121" s="211"/>
      <c r="P121" s="212">
        <f>SUM(P122:P189)</f>
        <v>0</v>
      </c>
      <c r="Q121" s="211"/>
      <c r="R121" s="212">
        <f>SUM(R122:R189)</f>
        <v>1.58886</v>
      </c>
      <c r="S121" s="211"/>
      <c r="T121" s="213">
        <f>SUM(T122:T189)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4" t="s">
        <v>81</v>
      </c>
      <c r="AT121" s="215" t="s">
        <v>72</v>
      </c>
      <c r="AU121" s="215" t="s">
        <v>81</v>
      </c>
      <c r="AY121" s="214" t="s">
        <v>125</v>
      </c>
      <c r="BK121" s="216">
        <f>SUM(BK122:BK189)</f>
        <v>0</v>
      </c>
    </row>
    <row r="122" spans="1:65" s="2" customFormat="1" ht="24.15" customHeight="1">
      <c r="A122" s="39"/>
      <c r="B122" s="40"/>
      <c r="C122" s="219" t="s">
        <v>81</v>
      </c>
      <c r="D122" s="219" t="s">
        <v>127</v>
      </c>
      <c r="E122" s="220" t="s">
        <v>1685</v>
      </c>
      <c r="F122" s="221" t="s">
        <v>1686</v>
      </c>
      <c r="G122" s="222" t="s">
        <v>154</v>
      </c>
      <c r="H122" s="223">
        <v>8800</v>
      </c>
      <c r="I122" s="224"/>
      <c r="J122" s="225">
        <f>ROUND(I122*H122,2)</f>
        <v>0</v>
      </c>
      <c r="K122" s="221" t="s">
        <v>131</v>
      </c>
      <c r="L122" s="45"/>
      <c r="M122" s="226" t="s">
        <v>1</v>
      </c>
      <c r="N122" s="227" t="s">
        <v>38</v>
      </c>
      <c r="O122" s="92"/>
      <c r="P122" s="228">
        <f>O122*H122</f>
        <v>0</v>
      </c>
      <c r="Q122" s="228">
        <v>0.00018</v>
      </c>
      <c r="R122" s="228">
        <f>Q122*H122</f>
        <v>1.584</v>
      </c>
      <c r="S122" s="228">
        <v>0</v>
      </c>
      <c r="T122" s="229">
        <f>S122*H122</f>
        <v>0</v>
      </c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  <c r="AR122" s="230" t="s">
        <v>132</v>
      </c>
      <c r="AT122" s="230" t="s">
        <v>127</v>
      </c>
      <c r="AU122" s="230" t="s">
        <v>83</v>
      </c>
      <c r="AY122" s="18" t="s">
        <v>125</v>
      </c>
      <c r="BE122" s="231">
        <f>IF(N122="základní",J122,0)</f>
        <v>0</v>
      </c>
      <c r="BF122" s="231">
        <f>IF(N122="snížená",J122,0)</f>
        <v>0</v>
      </c>
      <c r="BG122" s="231">
        <f>IF(N122="zákl. přenesená",J122,0)</f>
        <v>0</v>
      </c>
      <c r="BH122" s="231">
        <f>IF(N122="sníž. přenesená",J122,0)</f>
        <v>0</v>
      </c>
      <c r="BI122" s="231">
        <f>IF(N122="nulová",J122,0)</f>
        <v>0</v>
      </c>
      <c r="BJ122" s="18" t="s">
        <v>81</v>
      </c>
      <c r="BK122" s="231">
        <f>ROUND(I122*H122,2)</f>
        <v>0</v>
      </c>
      <c r="BL122" s="18" t="s">
        <v>132</v>
      </c>
      <c r="BM122" s="230" t="s">
        <v>1687</v>
      </c>
    </row>
    <row r="123" spans="1:51" s="13" customFormat="1" ht="12">
      <c r="A123" s="13"/>
      <c r="B123" s="232"/>
      <c r="C123" s="233"/>
      <c r="D123" s="234" t="s">
        <v>134</v>
      </c>
      <c r="E123" s="235" t="s">
        <v>1</v>
      </c>
      <c r="F123" s="236" t="s">
        <v>1688</v>
      </c>
      <c r="G123" s="233"/>
      <c r="H123" s="235" t="s">
        <v>1</v>
      </c>
      <c r="I123" s="237"/>
      <c r="J123" s="233"/>
      <c r="K123" s="233"/>
      <c r="L123" s="238"/>
      <c r="M123" s="239"/>
      <c r="N123" s="240"/>
      <c r="O123" s="240"/>
      <c r="P123" s="240"/>
      <c r="Q123" s="240"/>
      <c r="R123" s="240"/>
      <c r="S123" s="240"/>
      <c r="T123" s="241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2" t="s">
        <v>134</v>
      </c>
      <c r="AU123" s="242" t="s">
        <v>83</v>
      </c>
      <c r="AV123" s="13" t="s">
        <v>81</v>
      </c>
      <c r="AW123" s="13" t="s">
        <v>30</v>
      </c>
      <c r="AX123" s="13" t="s">
        <v>73</v>
      </c>
      <c r="AY123" s="242" t="s">
        <v>125</v>
      </c>
    </row>
    <row r="124" spans="1:51" s="14" customFormat="1" ht="12">
      <c r="A124" s="14"/>
      <c r="B124" s="243"/>
      <c r="C124" s="244"/>
      <c r="D124" s="234" t="s">
        <v>134</v>
      </c>
      <c r="E124" s="245" t="s">
        <v>1</v>
      </c>
      <c r="F124" s="246" t="s">
        <v>1689</v>
      </c>
      <c r="G124" s="244"/>
      <c r="H124" s="247">
        <v>8800</v>
      </c>
      <c r="I124" s="248"/>
      <c r="J124" s="244"/>
      <c r="K124" s="244"/>
      <c r="L124" s="249"/>
      <c r="M124" s="250"/>
      <c r="N124" s="251"/>
      <c r="O124" s="251"/>
      <c r="P124" s="251"/>
      <c r="Q124" s="251"/>
      <c r="R124" s="251"/>
      <c r="S124" s="251"/>
      <c r="T124" s="252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3" t="s">
        <v>134</v>
      </c>
      <c r="AU124" s="253" t="s">
        <v>83</v>
      </c>
      <c r="AV124" s="14" t="s">
        <v>83</v>
      </c>
      <c r="AW124" s="14" t="s">
        <v>30</v>
      </c>
      <c r="AX124" s="14" t="s">
        <v>81</v>
      </c>
      <c r="AY124" s="253" t="s">
        <v>125</v>
      </c>
    </row>
    <row r="125" spans="1:65" s="2" customFormat="1" ht="49.05" customHeight="1">
      <c r="A125" s="39"/>
      <c r="B125" s="40"/>
      <c r="C125" s="219" t="s">
        <v>83</v>
      </c>
      <c r="D125" s="219" t="s">
        <v>127</v>
      </c>
      <c r="E125" s="220" t="s">
        <v>1690</v>
      </c>
      <c r="F125" s="221" t="s">
        <v>1691</v>
      </c>
      <c r="G125" s="222" t="s">
        <v>154</v>
      </c>
      <c r="H125" s="223">
        <v>8800</v>
      </c>
      <c r="I125" s="224"/>
      <c r="J125" s="225">
        <f>ROUND(I125*H125,2)</f>
        <v>0</v>
      </c>
      <c r="K125" s="221" t="s">
        <v>699</v>
      </c>
      <c r="L125" s="45"/>
      <c r="M125" s="226" t="s">
        <v>1</v>
      </c>
      <c r="N125" s="227" t="s">
        <v>38</v>
      </c>
      <c r="O125" s="92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  <c r="AR125" s="230" t="s">
        <v>132</v>
      </c>
      <c r="AT125" s="230" t="s">
        <v>127</v>
      </c>
      <c r="AU125" s="230" t="s">
        <v>83</v>
      </c>
      <c r="AY125" s="18" t="s">
        <v>125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8" t="s">
        <v>81</v>
      </c>
      <c r="BK125" s="231">
        <f>ROUND(I125*H125,2)</f>
        <v>0</v>
      </c>
      <c r="BL125" s="18" t="s">
        <v>132</v>
      </c>
      <c r="BM125" s="230" t="s">
        <v>1692</v>
      </c>
    </row>
    <row r="126" spans="1:51" s="13" customFormat="1" ht="12">
      <c r="A126" s="13"/>
      <c r="B126" s="232"/>
      <c r="C126" s="233"/>
      <c r="D126" s="234" t="s">
        <v>134</v>
      </c>
      <c r="E126" s="235" t="s">
        <v>1</v>
      </c>
      <c r="F126" s="236" t="s">
        <v>1688</v>
      </c>
      <c r="G126" s="233"/>
      <c r="H126" s="235" t="s">
        <v>1</v>
      </c>
      <c r="I126" s="237"/>
      <c r="J126" s="233"/>
      <c r="K126" s="233"/>
      <c r="L126" s="238"/>
      <c r="M126" s="239"/>
      <c r="N126" s="240"/>
      <c r="O126" s="240"/>
      <c r="P126" s="240"/>
      <c r="Q126" s="240"/>
      <c r="R126" s="240"/>
      <c r="S126" s="240"/>
      <c r="T126" s="241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2" t="s">
        <v>134</v>
      </c>
      <c r="AU126" s="242" t="s">
        <v>83</v>
      </c>
      <c r="AV126" s="13" t="s">
        <v>81</v>
      </c>
      <c r="AW126" s="13" t="s">
        <v>30</v>
      </c>
      <c r="AX126" s="13" t="s">
        <v>73</v>
      </c>
      <c r="AY126" s="242" t="s">
        <v>125</v>
      </c>
    </row>
    <row r="127" spans="1:51" s="14" customFormat="1" ht="12">
      <c r="A127" s="14"/>
      <c r="B127" s="243"/>
      <c r="C127" s="244"/>
      <c r="D127" s="234" t="s">
        <v>134</v>
      </c>
      <c r="E127" s="245" t="s">
        <v>1</v>
      </c>
      <c r="F127" s="246" t="s">
        <v>1689</v>
      </c>
      <c r="G127" s="244"/>
      <c r="H127" s="247">
        <v>8800</v>
      </c>
      <c r="I127" s="248"/>
      <c r="J127" s="244"/>
      <c r="K127" s="244"/>
      <c r="L127" s="249"/>
      <c r="M127" s="250"/>
      <c r="N127" s="251"/>
      <c r="O127" s="251"/>
      <c r="P127" s="251"/>
      <c r="Q127" s="251"/>
      <c r="R127" s="251"/>
      <c r="S127" s="251"/>
      <c r="T127" s="252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3" t="s">
        <v>134</v>
      </c>
      <c r="AU127" s="253" t="s">
        <v>83</v>
      </c>
      <c r="AV127" s="14" t="s">
        <v>83</v>
      </c>
      <c r="AW127" s="14" t="s">
        <v>30</v>
      </c>
      <c r="AX127" s="14" t="s">
        <v>81</v>
      </c>
      <c r="AY127" s="253" t="s">
        <v>125</v>
      </c>
    </row>
    <row r="128" spans="1:65" s="2" customFormat="1" ht="37.8" customHeight="1">
      <c r="A128" s="39"/>
      <c r="B128" s="40"/>
      <c r="C128" s="219" t="s">
        <v>142</v>
      </c>
      <c r="D128" s="219" t="s">
        <v>127</v>
      </c>
      <c r="E128" s="220" t="s">
        <v>869</v>
      </c>
      <c r="F128" s="221" t="s">
        <v>870</v>
      </c>
      <c r="G128" s="222" t="s">
        <v>511</v>
      </c>
      <c r="H128" s="223">
        <v>22</v>
      </c>
      <c r="I128" s="224"/>
      <c r="J128" s="225">
        <f>ROUND(I128*H128,2)</f>
        <v>0</v>
      </c>
      <c r="K128" s="221" t="s">
        <v>131</v>
      </c>
      <c r="L128" s="45"/>
      <c r="M128" s="226" t="s">
        <v>1</v>
      </c>
      <c r="N128" s="227" t="s">
        <v>38</v>
      </c>
      <c r="O128" s="92"/>
      <c r="P128" s="228">
        <f>O128*H128</f>
        <v>0</v>
      </c>
      <c r="Q128" s="228">
        <v>0.00018</v>
      </c>
      <c r="R128" s="228">
        <f>Q128*H128</f>
        <v>0.00396</v>
      </c>
      <c r="S128" s="228">
        <v>0</v>
      </c>
      <c r="T128" s="229">
        <f>S128*H128</f>
        <v>0</v>
      </c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  <c r="AR128" s="230" t="s">
        <v>132</v>
      </c>
      <c r="AT128" s="230" t="s">
        <v>127</v>
      </c>
      <c r="AU128" s="230" t="s">
        <v>83</v>
      </c>
      <c r="AY128" s="18" t="s">
        <v>125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8" t="s">
        <v>81</v>
      </c>
      <c r="BK128" s="231">
        <f>ROUND(I128*H128,2)</f>
        <v>0</v>
      </c>
      <c r="BL128" s="18" t="s">
        <v>132</v>
      </c>
      <c r="BM128" s="230" t="s">
        <v>1693</v>
      </c>
    </row>
    <row r="129" spans="1:51" s="14" customFormat="1" ht="12">
      <c r="A129" s="14"/>
      <c r="B129" s="243"/>
      <c r="C129" s="244"/>
      <c r="D129" s="234" t="s">
        <v>134</v>
      </c>
      <c r="E129" s="245" t="s">
        <v>1</v>
      </c>
      <c r="F129" s="246" t="s">
        <v>820</v>
      </c>
      <c r="G129" s="244"/>
      <c r="H129" s="247">
        <v>22</v>
      </c>
      <c r="I129" s="248"/>
      <c r="J129" s="244"/>
      <c r="K129" s="244"/>
      <c r="L129" s="249"/>
      <c r="M129" s="250"/>
      <c r="N129" s="251"/>
      <c r="O129" s="251"/>
      <c r="P129" s="251"/>
      <c r="Q129" s="251"/>
      <c r="R129" s="251"/>
      <c r="S129" s="251"/>
      <c r="T129" s="252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3" t="s">
        <v>134</v>
      </c>
      <c r="AU129" s="253" t="s">
        <v>83</v>
      </c>
      <c r="AV129" s="14" t="s">
        <v>83</v>
      </c>
      <c r="AW129" s="14" t="s">
        <v>30</v>
      </c>
      <c r="AX129" s="14" t="s">
        <v>81</v>
      </c>
      <c r="AY129" s="253" t="s">
        <v>125</v>
      </c>
    </row>
    <row r="130" spans="1:65" s="2" customFormat="1" ht="37.8" customHeight="1">
      <c r="A130" s="39"/>
      <c r="B130" s="40"/>
      <c r="C130" s="219" t="s">
        <v>132</v>
      </c>
      <c r="D130" s="219" t="s">
        <v>127</v>
      </c>
      <c r="E130" s="220" t="s">
        <v>872</v>
      </c>
      <c r="F130" s="221" t="s">
        <v>873</v>
      </c>
      <c r="G130" s="222" t="s">
        <v>511</v>
      </c>
      <c r="H130" s="223">
        <v>5</v>
      </c>
      <c r="I130" s="224"/>
      <c r="J130" s="225">
        <f>ROUND(I130*H130,2)</f>
        <v>0</v>
      </c>
      <c r="K130" s="221" t="s">
        <v>131</v>
      </c>
      <c r="L130" s="45"/>
      <c r="M130" s="226" t="s">
        <v>1</v>
      </c>
      <c r="N130" s="227" t="s">
        <v>38</v>
      </c>
      <c r="O130" s="92"/>
      <c r="P130" s="228">
        <f>O130*H130</f>
        <v>0</v>
      </c>
      <c r="Q130" s="228">
        <v>0.00018</v>
      </c>
      <c r="R130" s="228">
        <f>Q130*H130</f>
        <v>0.0009000000000000001</v>
      </c>
      <c r="S130" s="228">
        <v>0</v>
      </c>
      <c r="T130" s="229">
        <f>S130*H130</f>
        <v>0</v>
      </c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R130" s="230" t="s">
        <v>132</v>
      </c>
      <c r="AT130" s="230" t="s">
        <v>127</v>
      </c>
      <c r="AU130" s="230" t="s">
        <v>83</v>
      </c>
      <c r="AY130" s="18" t="s">
        <v>125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8" t="s">
        <v>81</v>
      </c>
      <c r="BK130" s="231">
        <f>ROUND(I130*H130,2)</f>
        <v>0</v>
      </c>
      <c r="BL130" s="18" t="s">
        <v>132</v>
      </c>
      <c r="BM130" s="230" t="s">
        <v>1694</v>
      </c>
    </row>
    <row r="131" spans="1:51" s="14" customFormat="1" ht="12">
      <c r="A131" s="14"/>
      <c r="B131" s="243"/>
      <c r="C131" s="244"/>
      <c r="D131" s="234" t="s">
        <v>134</v>
      </c>
      <c r="E131" s="245" t="s">
        <v>1</v>
      </c>
      <c r="F131" s="246" t="s">
        <v>823</v>
      </c>
      <c r="G131" s="244"/>
      <c r="H131" s="247">
        <v>5</v>
      </c>
      <c r="I131" s="248"/>
      <c r="J131" s="244"/>
      <c r="K131" s="244"/>
      <c r="L131" s="249"/>
      <c r="M131" s="250"/>
      <c r="N131" s="251"/>
      <c r="O131" s="251"/>
      <c r="P131" s="251"/>
      <c r="Q131" s="251"/>
      <c r="R131" s="251"/>
      <c r="S131" s="251"/>
      <c r="T131" s="252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3" t="s">
        <v>134</v>
      </c>
      <c r="AU131" s="253" t="s">
        <v>83</v>
      </c>
      <c r="AV131" s="14" t="s">
        <v>83</v>
      </c>
      <c r="AW131" s="14" t="s">
        <v>30</v>
      </c>
      <c r="AX131" s="14" t="s">
        <v>81</v>
      </c>
      <c r="AY131" s="253" t="s">
        <v>125</v>
      </c>
    </row>
    <row r="132" spans="1:65" s="2" customFormat="1" ht="24.15" customHeight="1">
      <c r="A132" s="39"/>
      <c r="B132" s="40"/>
      <c r="C132" s="219" t="s">
        <v>159</v>
      </c>
      <c r="D132" s="219" t="s">
        <v>127</v>
      </c>
      <c r="E132" s="220" t="s">
        <v>875</v>
      </c>
      <c r="F132" s="221" t="s">
        <v>876</v>
      </c>
      <c r="G132" s="222" t="s">
        <v>511</v>
      </c>
      <c r="H132" s="223">
        <v>22</v>
      </c>
      <c r="I132" s="224"/>
      <c r="J132" s="225">
        <f>ROUND(I132*H132,2)</f>
        <v>0</v>
      </c>
      <c r="K132" s="221" t="s">
        <v>131</v>
      </c>
      <c r="L132" s="45"/>
      <c r="M132" s="226" t="s">
        <v>1</v>
      </c>
      <c r="N132" s="227" t="s">
        <v>38</v>
      </c>
      <c r="O132" s="92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30" t="s">
        <v>132</v>
      </c>
      <c r="AT132" s="230" t="s">
        <v>127</v>
      </c>
      <c r="AU132" s="230" t="s">
        <v>83</v>
      </c>
      <c r="AY132" s="18" t="s">
        <v>125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8" t="s">
        <v>81</v>
      </c>
      <c r="BK132" s="231">
        <f>ROUND(I132*H132,2)</f>
        <v>0</v>
      </c>
      <c r="BL132" s="18" t="s">
        <v>132</v>
      </c>
      <c r="BM132" s="230" t="s">
        <v>1695</v>
      </c>
    </row>
    <row r="133" spans="1:51" s="13" customFormat="1" ht="12">
      <c r="A133" s="13"/>
      <c r="B133" s="232"/>
      <c r="C133" s="233"/>
      <c r="D133" s="234" t="s">
        <v>134</v>
      </c>
      <c r="E133" s="235" t="s">
        <v>1</v>
      </c>
      <c r="F133" s="236" t="s">
        <v>1688</v>
      </c>
      <c r="G133" s="233"/>
      <c r="H133" s="235" t="s">
        <v>1</v>
      </c>
      <c r="I133" s="237"/>
      <c r="J133" s="233"/>
      <c r="K133" s="233"/>
      <c r="L133" s="238"/>
      <c r="M133" s="239"/>
      <c r="N133" s="240"/>
      <c r="O133" s="240"/>
      <c r="P133" s="240"/>
      <c r="Q133" s="240"/>
      <c r="R133" s="240"/>
      <c r="S133" s="240"/>
      <c r="T133" s="241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2" t="s">
        <v>134</v>
      </c>
      <c r="AU133" s="242" t="s">
        <v>83</v>
      </c>
      <c r="AV133" s="13" t="s">
        <v>81</v>
      </c>
      <c r="AW133" s="13" t="s">
        <v>30</v>
      </c>
      <c r="AX133" s="13" t="s">
        <v>73</v>
      </c>
      <c r="AY133" s="242" t="s">
        <v>125</v>
      </c>
    </row>
    <row r="134" spans="1:51" s="14" customFormat="1" ht="12">
      <c r="A134" s="14"/>
      <c r="B134" s="243"/>
      <c r="C134" s="244"/>
      <c r="D134" s="234" t="s">
        <v>134</v>
      </c>
      <c r="E134" s="245" t="s">
        <v>820</v>
      </c>
      <c r="F134" s="246" t="s">
        <v>1696</v>
      </c>
      <c r="G134" s="244"/>
      <c r="H134" s="247">
        <v>22</v>
      </c>
      <c r="I134" s="248"/>
      <c r="J134" s="244"/>
      <c r="K134" s="244"/>
      <c r="L134" s="249"/>
      <c r="M134" s="250"/>
      <c r="N134" s="251"/>
      <c r="O134" s="251"/>
      <c r="P134" s="251"/>
      <c r="Q134" s="251"/>
      <c r="R134" s="251"/>
      <c r="S134" s="251"/>
      <c r="T134" s="252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3" t="s">
        <v>134</v>
      </c>
      <c r="AU134" s="253" t="s">
        <v>83</v>
      </c>
      <c r="AV134" s="14" t="s">
        <v>83</v>
      </c>
      <c r="AW134" s="14" t="s">
        <v>30</v>
      </c>
      <c r="AX134" s="14" t="s">
        <v>81</v>
      </c>
      <c r="AY134" s="253" t="s">
        <v>125</v>
      </c>
    </row>
    <row r="135" spans="1:65" s="2" customFormat="1" ht="24.15" customHeight="1">
      <c r="A135" s="39"/>
      <c r="B135" s="40"/>
      <c r="C135" s="219" t="s">
        <v>167</v>
      </c>
      <c r="D135" s="219" t="s">
        <v>127</v>
      </c>
      <c r="E135" s="220" t="s">
        <v>879</v>
      </c>
      <c r="F135" s="221" t="s">
        <v>880</v>
      </c>
      <c r="G135" s="222" t="s">
        <v>511</v>
      </c>
      <c r="H135" s="223">
        <v>5</v>
      </c>
      <c r="I135" s="224"/>
      <c r="J135" s="225">
        <f>ROUND(I135*H135,2)</f>
        <v>0</v>
      </c>
      <c r="K135" s="221" t="s">
        <v>131</v>
      </c>
      <c r="L135" s="45"/>
      <c r="M135" s="226" t="s">
        <v>1</v>
      </c>
      <c r="N135" s="227" t="s">
        <v>38</v>
      </c>
      <c r="O135" s="92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30" t="s">
        <v>132</v>
      </c>
      <c r="AT135" s="230" t="s">
        <v>127</v>
      </c>
      <c r="AU135" s="230" t="s">
        <v>83</v>
      </c>
      <c r="AY135" s="18" t="s">
        <v>125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8" t="s">
        <v>81</v>
      </c>
      <c r="BK135" s="231">
        <f>ROUND(I135*H135,2)</f>
        <v>0</v>
      </c>
      <c r="BL135" s="18" t="s">
        <v>132</v>
      </c>
      <c r="BM135" s="230" t="s">
        <v>1697</v>
      </c>
    </row>
    <row r="136" spans="1:51" s="13" customFormat="1" ht="12">
      <c r="A136" s="13"/>
      <c r="B136" s="232"/>
      <c r="C136" s="233"/>
      <c r="D136" s="234" t="s">
        <v>134</v>
      </c>
      <c r="E136" s="235" t="s">
        <v>1</v>
      </c>
      <c r="F136" s="236" t="s">
        <v>1688</v>
      </c>
      <c r="G136" s="233"/>
      <c r="H136" s="235" t="s">
        <v>1</v>
      </c>
      <c r="I136" s="237"/>
      <c r="J136" s="233"/>
      <c r="K136" s="233"/>
      <c r="L136" s="238"/>
      <c r="M136" s="239"/>
      <c r="N136" s="240"/>
      <c r="O136" s="240"/>
      <c r="P136" s="240"/>
      <c r="Q136" s="240"/>
      <c r="R136" s="240"/>
      <c r="S136" s="240"/>
      <c r="T136" s="241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42" t="s">
        <v>134</v>
      </c>
      <c r="AU136" s="242" t="s">
        <v>83</v>
      </c>
      <c r="AV136" s="13" t="s">
        <v>81</v>
      </c>
      <c r="AW136" s="13" t="s">
        <v>30</v>
      </c>
      <c r="AX136" s="13" t="s">
        <v>73</v>
      </c>
      <c r="AY136" s="242" t="s">
        <v>125</v>
      </c>
    </row>
    <row r="137" spans="1:51" s="14" customFormat="1" ht="12">
      <c r="A137" s="14"/>
      <c r="B137" s="243"/>
      <c r="C137" s="244"/>
      <c r="D137" s="234" t="s">
        <v>134</v>
      </c>
      <c r="E137" s="245" t="s">
        <v>823</v>
      </c>
      <c r="F137" s="246" t="s">
        <v>159</v>
      </c>
      <c r="G137" s="244"/>
      <c r="H137" s="247">
        <v>5</v>
      </c>
      <c r="I137" s="248"/>
      <c r="J137" s="244"/>
      <c r="K137" s="244"/>
      <c r="L137" s="249"/>
      <c r="M137" s="250"/>
      <c r="N137" s="251"/>
      <c r="O137" s="251"/>
      <c r="P137" s="251"/>
      <c r="Q137" s="251"/>
      <c r="R137" s="251"/>
      <c r="S137" s="251"/>
      <c r="T137" s="252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3" t="s">
        <v>134</v>
      </c>
      <c r="AU137" s="253" t="s">
        <v>83</v>
      </c>
      <c r="AV137" s="14" t="s">
        <v>83</v>
      </c>
      <c r="AW137" s="14" t="s">
        <v>30</v>
      </c>
      <c r="AX137" s="14" t="s">
        <v>81</v>
      </c>
      <c r="AY137" s="253" t="s">
        <v>125</v>
      </c>
    </row>
    <row r="138" spans="1:65" s="2" customFormat="1" ht="49.05" customHeight="1">
      <c r="A138" s="39"/>
      <c r="B138" s="40"/>
      <c r="C138" s="219" t="s">
        <v>171</v>
      </c>
      <c r="D138" s="219" t="s">
        <v>127</v>
      </c>
      <c r="E138" s="220" t="s">
        <v>1698</v>
      </c>
      <c r="F138" s="221" t="s">
        <v>1699</v>
      </c>
      <c r="G138" s="222" t="s">
        <v>275</v>
      </c>
      <c r="H138" s="223">
        <v>200.8</v>
      </c>
      <c r="I138" s="224"/>
      <c r="J138" s="225">
        <f>ROUND(I138*H138,2)</f>
        <v>0</v>
      </c>
      <c r="K138" s="221" t="s">
        <v>131</v>
      </c>
      <c r="L138" s="45"/>
      <c r="M138" s="226" t="s">
        <v>1</v>
      </c>
      <c r="N138" s="227" t="s">
        <v>38</v>
      </c>
      <c r="O138" s="92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9"/>
      <c r="V138" s="39"/>
      <c r="W138" s="39"/>
      <c r="X138" s="39"/>
      <c r="Y138" s="39"/>
      <c r="Z138" s="39"/>
      <c r="AA138" s="39"/>
      <c r="AB138" s="39"/>
      <c r="AC138" s="39"/>
      <c r="AD138" s="39"/>
      <c r="AE138" s="39"/>
      <c r="AR138" s="230" t="s">
        <v>132</v>
      </c>
      <c r="AT138" s="230" t="s">
        <v>127</v>
      </c>
      <c r="AU138" s="230" t="s">
        <v>83</v>
      </c>
      <c r="AY138" s="18" t="s">
        <v>125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8" t="s">
        <v>81</v>
      </c>
      <c r="BK138" s="231">
        <f>ROUND(I138*H138,2)</f>
        <v>0</v>
      </c>
      <c r="BL138" s="18" t="s">
        <v>132</v>
      </c>
      <c r="BM138" s="230" t="s">
        <v>1700</v>
      </c>
    </row>
    <row r="139" spans="1:51" s="13" customFormat="1" ht="12">
      <c r="A139" s="13"/>
      <c r="B139" s="232"/>
      <c r="C139" s="233"/>
      <c r="D139" s="234" t="s">
        <v>134</v>
      </c>
      <c r="E139" s="235" t="s">
        <v>1</v>
      </c>
      <c r="F139" s="236" t="s">
        <v>344</v>
      </c>
      <c r="G139" s="233"/>
      <c r="H139" s="235" t="s">
        <v>1</v>
      </c>
      <c r="I139" s="237"/>
      <c r="J139" s="233"/>
      <c r="K139" s="233"/>
      <c r="L139" s="238"/>
      <c r="M139" s="239"/>
      <c r="N139" s="240"/>
      <c r="O139" s="240"/>
      <c r="P139" s="240"/>
      <c r="Q139" s="240"/>
      <c r="R139" s="240"/>
      <c r="S139" s="240"/>
      <c r="T139" s="241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2" t="s">
        <v>134</v>
      </c>
      <c r="AU139" s="242" t="s">
        <v>83</v>
      </c>
      <c r="AV139" s="13" t="s">
        <v>81</v>
      </c>
      <c r="AW139" s="13" t="s">
        <v>30</v>
      </c>
      <c r="AX139" s="13" t="s">
        <v>73</v>
      </c>
      <c r="AY139" s="242" t="s">
        <v>125</v>
      </c>
    </row>
    <row r="140" spans="1:51" s="14" customFormat="1" ht="12">
      <c r="A140" s="14"/>
      <c r="B140" s="243"/>
      <c r="C140" s="244"/>
      <c r="D140" s="234" t="s">
        <v>134</v>
      </c>
      <c r="E140" s="245" t="s">
        <v>1682</v>
      </c>
      <c r="F140" s="246" t="s">
        <v>1683</v>
      </c>
      <c r="G140" s="244"/>
      <c r="H140" s="247">
        <v>200.8</v>
      </c>
      <c r="I140" s="248"/>
      <c r="J140" s="244"/>
      <c r="K140" s="244"/>
      <c r="L140" s="249"/>
      <c r="M140" s="250"/>
      <c r="N140" s="251"/>
      <c r="O140" s="251"/>
      <c r="P140" s="251"/>
      <c r="Q140" s="251"/>
      <c r="R140" s="251"/>
      <c r="S140" s="251"/>
      <c r="T140" s="252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3" t="s">
        <v>134</v>
      </c>
      <c r="AU140" s="253" t="s">
        <v>83</v>
      </c>
      <c r="AV140" s="14" t="s">
        <v>83</v>
      </c>
      <c r="AW140" s="14" t="s">
        <v>30</v>
      </c>
      <c r="AX140" s="14" t="s">
        <v>81</v>
      </c>
      <c r="AY140" s="253" t="s">
        <v>125</v>
      </c>
    </row>
    <row r="141" spans="1:65" s="2" customFormat="1" ht="49.05" customHeight="1">
      <c r="A141" s="39"/>
      <c r="B141" s="40"/>
      <c r="C141" s="219" t="s">
        <v>175</v>
      </c>
      <c r="D141" s="219" t="s">
        <v>127</v>
      </c>
      <c r="E141" s="220" t="s">
        <v>356</v>
      </c>
      <c r="F141" s="221" t="s">
        <v>357</v>
      </c>
      <c r="G141" s="222" t="s">
        <v>275</v>
      </c>
      <c r="H141" s="223">
        <v>200.8</v>
      </c>
      <c r="I141" s="224"/>
      <c r="J141" s="225">
        <f>ROUND(I141*H141,2)</f>
        <v>0</v>
      </c>
      <c r="K141" s="221" t="s">
        <v>131</v>
      </c>
      <c r="L141" s="45"/>
      <c r="M141" s="226" t="s">
        <v>1</v>
      </c>
      <c r="N141" s="227" t="s">
        <v>38</v>
      </c>
      <c r="O141" s="92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30" t="s">
        <v>132</v>
      </c>
      <c r="AT141" s="230" t="s">
        <v>127</v>
      </c>
      <c r="AU141" s="230" t="s">
        <v>83</v>
      </c>
      <c r="AY141" s="18" t="s">
        <v>125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8" t="s">
        <v>81</v>
      </c>
      <c r="BK141" s="231">
        <f>ROUND(I141*H141,2)</f>
        <v>0</v>
      </c>
      <c r="BL141" s="18" t="s">
        <v>132</v>
      </c>
      <c r="BM141" s="230" t="s">
        <v>1701</v>
      </c>
    </row>
    <row r="142" spans="1:51" s="14" customFormat="1" ht="12">
      <c r="A142" s="14"/>
      <c r="B142" s="243"/>
      <c r="C142" s="244"/>
      <c r="D142" s="234" t="s">
        <v>134</v>
      </c>
      <c r="E142" s="245" t="s">
        <v>1</v>
      </c>
      <c r="F142" s="246" t="s">
        <v>1682</v>
      </c>
      <c r="G142" s="244"/>
      <c r="H142" s="247">
        <v>200.8</v>
      </c>
      <c r="I142" s="248"/>
      <c r="J142" s="244"/>
      <c r="K142" s="244"/>
      <c r="L142" s="249"/>
      <c r="M142" s="250"/>
      <c r="N142" s="251"/>
      <c r="O142" s="251"/>
      <c r="P142" s="251"/>
      <c r="Q142" s="251"/>
      <c r="R142" s="251"/>
      <c r="S142" s="251"/>
      <c r="T142" s="252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3" t="s">
        <v>134</v>
      </c>
      <c r="AU142" s="253" t="s">
        <v>83</v>
      </c>
      <c r="AV142" s="14" t="s">
        <v>83</v>
      </c>
      <c r="AW142" s="14" t="s">
        <v>30</v>
      </c>
      <c r="AX142" s="14" t="s">
        <v>81</v>
      </c>
      <c r="AY142" s="253" t="s">
        <v>125</v>
      </c>
    </row>
    <row r="143" spans="1:65" s="2" customFormat="1" ht="37.8" customHeight="1">
      <c r="A143" s="39"/>
      <c r="B143" s="40"/>
      <c r="C143" s="219" t="s">
        <v>150</v>
      </c>
      <c r="D143" s="219" t="s">
        <v>127</v>
      </c>
      <c r="E143" s="220" t="s">
        <v>1702</v>
      </c>
      <c r="F143" s="221" t="s">
        <v>1703</v>
      </c>
      <c r="G143" s="222" t="s">
        <v>275</v>
      </c>
      <c r="H143" s="223">
        <v>3028.6</v>
      </c>
      <c r="I143" s="224"/>
      <c r="J143" s="225">
        <f>ROUND(I143*H143,2)</f>
        <v>0</v>
      </c>
      <c r="K143" s="221" t="s">
        <v>699</v>
      </c>
      <c r="L143" s="45"/>
      <c r="M143" s="226" t="s">
        <v>1</v>
      </c>
      <c r="N143" s="227" t="s">
        <v>38</v>
      </c>
      <c r="O143" s="92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30" t="s">
        <v>132</v>
      </c>
      <c r="AT143" s="230" t="s">
        <v>127</v>
      </c>
      <c r="AU143" s="230" t="s">
        <v>83</v>
      </c>
      <c r="AY143" s="18" t="s">
        <v>125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8" t="s">
        <v>81</v>
      </c>
      <c r="BK143" s="231">
        <f>ROUND(I143*H143,2)</f>
        <v>0</v>
      </c>
      <c r="BL143" s="18" t="s">
        <v>132</v>
      </c>
      <c r="BM143" s="230" t="s">
        <v>1704</v>
      </c>
    </row>
    <row r="144" spans="1:51" s="13" customFormat="1" ht="12">
      <c r="A144" s="13"/>
      <c r="B144" s="232"/>
      <c r="C144" s="233"/>
      <c r="D144" s="234" t="s">
        <v>134</v>
      </c>
      <c r="E144" s="235" t="s">
        <v>1</v>
      </c>
      <c r="F144" s="236" t="s">
        <v>1705</v>
      </c>
      <c r="G144" s="233"/>
      <c r="H144" s="235" t="s">
        <v>1</v>
      </c>
      <c r="I144" s="237"/>
      <c r="J144" s="233"/>
      <c r="K144" s="233"/>
      <c r="L144" s="238"/>
      <c r="M144" s="239"/>
      <c r="N144" s="240"/>
      <c r="O144" s="240"/>
      <c r="P144" s="240"/>
      <c r="Q144" s="240"/>
      <c r="R144" s="240"/>
      <c r="S144" s="240"/>
      <c r="T144" s="241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2" t="s">
        <v>134</v>
      </c>
      <c r="AU144" s="242" t="s">
        <v>83</v>
      </c>
      <c r="AV144" s="13" t="s">
        <v>81</v>
      </c>
      <c r="AW144" s="13" t="s">
        <v>30</v>
      </c>
      <c r="AX144" s="13" t="s">
        <v>73</v>
      </c>
      <c r="AY144" s="242" t="s">
        <v>125</v>
      </c>
    </row>
    <row r="145" spans="1:51" s="14" customFormat="1" ht="12">
      <c r="A145" s="14"/>
      <c r="B145" s="243"/>
      <c r="C145" s="244"/>
      <c r="D145" s="234" t="s">
        <v>134</v>
      </c>
      <c r="E145" s="245" t="s">
        <v>1678</v>
      </c>
      <c r="F145" s="246" t="s">
        <v>1679</v>
      </c>
      <c r="G145" s="244"/>
      <c r="H145" s="247">
        <v>15143</v>
      </c>
      <c r="I145" s="248"/>
      <c r="J145" s="244"/>
      <c r="K145" s="244"/>
      <c r="L145" s="249"/>
      <c r="M145" s="250"/>
      <c r="N145" s="251"/>
      <c r="O145" s="251"/>
      <c r="P145" s="251"/>
      <c r="Q145" s="251"/>
      <c r="R145" s="251"/>
      <c r="S145" s="251"/>
      <c r="T145" s="252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3" t="s">
        <v>134</v>
      </c>
      <c r="AU145" s="253" t="s">
        <v>83</v>
      </c>
      <c r="AV145" s="14" t="s">
        <v>83</v>
      </c>
      <c r="AW145" s="14" t="s">
        <v>30</v>
      </c>
      <c r="AX145" s="14" t="s">
        <v>73</v>
      </c>
      <c r="AY145" s="253" t="s">
        <v>125</v>
      </c>
    </row>
    <row r="146" spans="1:51" s="13" customFormat="1" ht="12">
      <c r="A146" s="13"/>
      <c r="B146" s="232"/>
      <c r="C146" s="233"/>
      <c r="D146" s="234" t="s">
        <v>134</v>
      </c>
      <c r="E146" s="235" t="s">
        <v>1</v>
      </c>
      <c r="F146" s="236" t="s">
        <v>1706</v>
      </c>
      <c r="G146" s="233"/>
      <c r="H146" s="235" t="s">
        <v>1</v>
      </c>
      <c r="I146" s="237"/>
      <c r="J146" s="233"/>
      <c r="K146" s="233"/>
      <c r="L146" s="238"/>
      <c r="M146" s="239"/>
      <c r="N146" s="240"/>
      <c r="O146" s="240"/>
      <c r="P146" s="240"/>
      <c r="Q146" s="240"/>
      <c r="R146" s="240"/>
      <c r="S146" s="240"/>
      <c r="T146" s="241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42" t="s">
        <v>134</v>
      </c>
      <c r="AU146" s="242" t="s">
        <v>83</v>
      </c>
      <c r="AV146" s="13" t="s">
        <v>81</v>
      </c>
      <c r="AW146" s="13" t="s">
        <v>30</v>
      </c>
      <c r="AX146" s="13" t="s">
        <v>73</v>
      </c>
      <c r="AY146" s="242" t="s">
        <v>125</v>
      </c>
    </row>
    <row r="147" spans="1:51" s="14" customFormat="1" ht="12">
      <c r="A147" s="14"/>
      <c r="B147" s="243"/>
      <c r="C147" s="244"/>
      <c r="D147" s="234" t="s">
        <v>134</v>
      </c>
      <c r="E147" s="245" t="s">
        <v>1</v>
      </c>
      <c r="F147" s="246" t="s">
        <v>1707</v>
      </c>
      <c r="G147" s="244"/>
      <c r="H147" s="247">
        <v>3028.6</v>
      </c>
      <c r="I147" s="248"/>
      <c r="J147" s="244"/>
      <c r="K147" s="244"/>
      <c r="L147" s="249"/>
      <c r="M147" s="250"/>
      <c r="N147" s="251"/>
      <c r="O147" s="251"/>
      <c r="P147" s="251"/>
      <c r="Q147" s="251"/>
      <c r="R147" s="251"/>
      <c r="S147" s="251"/>
      <c r="T147" s="252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3" t="s">
        <v>134</v>
      </c>
      <c r="AU147" s="253" t="s">
        <v>83</v>
      </c>
      <c r="AV147" s="14" t="s">
        <v>83</v>
      </c>
      <c r="AW147" s="14" t="s">
        <v>30</v>
      </c>
      <c r="AX147" s="14" t="s">
        <v>81</v>
      </c>
      <c r="AY147" s="253" t="s">
        <v>125</v>
      </c>
    </row>
    <row r="148" spans="1:65" s="2" customFormat="1" ht="37.8" customHeight="1">
      <c r="A148" s="39"/>
      <c r="B148" s="40"/>
      <c r="C148" s="219" t="s">
        <v>182</v>
      </c>
      <c r="D148" s="219" t="s">
        <v>127</v>
      </c>
      <c r="E148" s="220" t="s">
        <v>1708</v>
      </c>
      <c r="F148" s="221" t="s">
        <v>1709</v>
      </c>
      <c r="G148" s="222" t="s">
        <v>275</v>
      </c>
      <c r="H148" s="223">
        <v>6057.2</v>
      </c>
      <c r="I148" s="224"/>
      <c r="J148" s="225">
        <f>ROUND(I148*H148,2)</f>
        <v>0</v>
      </c>
      <c r="K148" s="221" t="s">
        <v>699</v>
      </c>
      <c r="L148" s="45"/>
      <c r="M148" s="226" t="s">
        <v>1</v>
      </c>
      <c r="N148" s="227" t="s">
        <v>38</v>
      </c>
      <c r="O148" s="92"/>
      <c r="P148" s="228">
        <f>O148*H148</f>
        <v>0</v>
      </c>
      <c r="Q148" s="228">
        <v>0</v>
      </c>
      <c r="R148" s="228">
        <f>Q148*H148</f>
        <v>0</v>
      </c>
      <c r="S148" s="228">
        <v>0</v>
      </c>
      <c r="T148" s="229">
        <f>S148*H148</f>
        <v>0</v>
      </c>
      <c r="U148" s="39"/>
      <c r="V148" s="39"/>
      <c r="W148" s="39"/>
      <c r="X148" s="39"/>
      <c r="Y148" s="39"/>
      <c r="Z148" s="39"/>
      <c r="AA148" s="39"/>
      <c r="AB148" s="39"/>
      <c r="AC148" s="39"/>
      <c r="AD148" s="39"/>
      <c r="AE148" s="39"/>
      <c r="AR148" s="230" t="s">
        <v>132</v>
      </c>
      <c r="AT148" s="230" t="s">
        <v>127</v>
      </c>
      <c r="AU148" s="230" t="s">
        <v>83</v>
      </c>
      <c r="AY148" s="18" t="s">
        <v>125</v>
      </c>
      <c r="BE148" s="231">
        <f>IF(N148="základní",J148,0)</f>
        <v>0</v>
      </c>
      <c r="BF148" s="231">
        <f>IF(N148="snížená",J148,0)</f>
        <v>0</v>
      </c>
      <c r="BG148" s="231">
        <f>IF(N148="zákl. přenesená",J148,0)</f>
        <v>0</v>
      </c>
      <c r="BH148" s="231">
        <f>IF(N148="sníž. přenesená",J148,0)</f>
        <v>0</v>
      </c>
      <c r="BI148" s="231">
        <f>IF(N148="nulová",J148,0)</f>
        <v>0</v>
      </c>
      <c r="BJ148" s="18" t="s">
        <v>81</v>
      </c>
      <c r="BK148" s="231">
        <f>ROUND(I148*H148,2)</f>
        <v>0</v>
      </c>
      <c r="BL148" s="18" t="s">
        <v>132</v>
      </c>
      <c r="BM148" s="230" t="s">
        <v>1710</v>
      </c>
    </row>
    <row r="149" spans="1:51" s="13" customFormat="1" ht="12">
      <c r="A149" s="13"/>
      <c r="B149" s="232"/>
      <c r="C149" s="233"/>
      <c r="D149" s="234" t="s">
        <v>134</v>
      </c>
      <c r="E149" s="235" t="s">
        <v>1</v>
      </c>
      <c r="F149" s="236" t="s">
        <v>1711</v>
      </c>
      <c r="G149" s="233"/>
      <c r="H149" s="235" t="s">
        <v>1</v>
      </c>
      <c r="I149" s="237"/>
      <c r="J149" s="233"/>
      <c r="K149" s="233"/>
      <c r="L149" s="238"/>
      <c r="M149" s="239"/>
      <c r="N149" s="240"/>
      <c r="O149" s="240"/>
      <c r="P149" s="240"/>
      <c r="Q149" s="240"/>
      <c r="R149" s="240"/>
      <c r="S149" s="240"/>
      <c r="T149" s="241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2" t="s">
        <v>134</v>
      </c>
      <c r="AU149" s="242" t="s">
        <v>83</v>
      </c>
      <c r="AV149" s="13" t="s">
        <v>81</v>
      </c>
      <c r="AW149" s="13" t="s">
        <v>30</v>
      </c>
      <c r="AX149" s="13" t="s">
        <v>73</v>
      </c>
      <c r="AY149" s="242" t="s">
        <v>125</v>
      </c>
    </row>
    <row r="150" spans="1:51" s="14" customFormat="1" ht="12">
      <c r="A150" s="14"/>
      <c r="B150" s="243"/>
      <c r="C150" s="244"/>
      <c r="D150" s="234" t="s">
        <v>134</v>
      </c>
      <c r="E150" s="245" t="s">
        <v>1</v>
      </c>
      <c r="F150" s="246" t="s">
        <v>1712</v>
      </c>
      <c r="G150" s="244"/>
      <c r="H150" s="247">
        <v>6057.2</v>
      </c>
      <c r="I150" s="248"/>
      <c r="J150" s="244"/>
      <c r="K150" s="244"/>
      <c r="L150" s="249"/>
      <c r="M150" s="250"/>
      <c r="N150" s="251"/>
      <c r="O150" s="251"/>
      <c r="P150" s="251"/>
      <c r="Q150" s="251"/>
      <c r="R150" s="251"/>
      <c r="S150" s="251"/>
      <c r="T150" s="252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3" t="s">
        <v>134</v>
      </c>
      <c r="AU150" s="253" t="s">
        <v>83</v>
      </c>
      <c r="AV150" s="14" t="s">
        <v>83</v>
      </c>
      <c r="AW150" s="14" t="s">
        <v>30</v>
      </c>
      <c r="AX150" s="14" t="s">
        <v>81</v>
      </c>
      <c r="AY150" s="253" t="s">
        <v>125</v>
      </c>
    </row>
    <row r="151" spans="1:65" s="2" customFormat="1" ht="37.8" customHeight="1">
      <c r="A151" s="39"/>
      <c r="B151" s="40"/>
      <c r="C151" s="219" t="s">
        <v>188</v>
      </c>
      <c r="D151" s="219" t="s">
        <v>127</v>
      </c>
      <c r="E151" s="220" t="s">
        <v>1713</v>
      </c>
      <c r="F151" s="221" t="s">
        <v>1714</v>
      </c>
      <c r="G151" s="222" t="s">
        <v>275</v>
      </c>
      <c r="H151" s="223">
        <v>6057.2</v>
      </c>
      <c r="I151" s="224"/>
      <c r="J151" s="225">
        <f>ROUND(I151*H151,2)</f>
        <v>0</v>
      </c>
      <c r="K151" s="221" t="s">
        <v>699</v>
      </c>
      <c r="L151" s="45"/>
      <c r="M151" s="226" t="s">
        <v>1</v>
      </c>
      <c r="N151" s="227" t="s">
        <v>38</v>
      </c>
      <c r="O151" s="92"/>
      <c r="P151" s="228">
        <f>O151*H151</f>
        <v>0</v>
      </c>
      <c r="Q151" s="228">
        <v>0</v>
      </c>
      <c r="R151" s="228">
        <f>Q151*H151</f>
        <v>0</v>
      </c>
      <c r="S151" s="228">
        <v>0</v>
      </c>
      <c r="T151" s="229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30" t="s">
        <v>132</v>
      </c>
      <c r="AT151" s="230" t="s">
        <v>127</v>
      </c>
      <c r="AU151" s="230" t="s">
        <v>83</v>
      </c>
      <c r="AY151" s="18" t="s">
        <v>125</v>
      </c>
      <c r="BE151" s="231">
        <f>IF(N151="základní",J151,0)</f>
        <v>0</v>
      </c>
      <c r="BF151" s="231">
        <f>IF(N151="snížená",J151,0)</f>
        <v>0</v>
      </c>
      <c r="BG151" s="231">
        <f>IF(N151="zákl. přenesená",J151,0)</f>
        <v>0</v>
      </c>
      <c r="BH151" s="231">
        <f>IF(N151="sníž. přenesená",J151,0)</f>
        <v>0</v>
      </c>
      <c r="BI151" s="231">
        <f>IF(N151="nulová",J151,0)</f>
        <v>0</v>
      </c>
      <c r="BJ151" s="18" t="s">
        <v>81</v>
      </c>
      <c r="BK151" s="231">
        <f>ROUND(I151*H151,2)</f>
        <v>0</v>
      </c>
      <c r="BL151" s="18" t="s">
        <v>132</v>
      </c>
      <c r="BM151" s="230" t="s">
        <v>1715</v>
      </c>
    </row>
    <row r="152" spans="1:51" s="13" customFormat="1" ht="12">
      <c r="A152" s="13"/>
      <c r="B152" s="232"/>
      <c r="C152" s="233"/>
      <c r="D152" s="234" t="s">
        <v>134</v>
      </c>
      <c r="E152" s="235" t="s">
        <v>1</v>
      </c>
      <c r="F152" s="236" t="s">
        <v>1716</v>
      </c>
      <c r="G152" s="233"/>
      <c r="H152" s="235" t="s">
        <v>1</v>
      </c>
      <c r="I152" s="237"/>
      <c r="J152" s="233"/>
      <c r="K152" s="233"/>
      <c r="L152" s="238"/>
      <c r="M152" s="239"/>
      <c r="N152" s="240"/>
      <c r="O152" s="240"/>
      <c r="P152" s="240"/>
      <c r="Q152" s="240"/>
      <c r="R152" s="240"/>
      <c r="S152" s="240"/>
      <c r="T152" s="241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42" t="s">
        <v>134</v>
      </c>
      <c r="AU152" s="242" t="s">
        <v>83</v>
      </c>
      <c r="AV152" s="13" t="s">
        <v>81</v>
      </c>
      <c r="AW152" s="13" t="s">
        <v>30</v>
      </c>
      <c r="AX152" s="13" t="s">
        <v>73</v>
      </c>
      <c r="AY152" s="242" t="s">
        <v>125</v>
      </c>
    </row>
    <row r="153" spans="1:51" s="14" customFormat="1" ht="12">
      <c r="A153" s="14"/>
      <c r="B153" s="243"/>
      <c r="C153" s="244"/>
      <c r="D153" s="234" t="s">
        <v>134</v>
      </c>
      <c r="E153" s="245" t="s">
        <v>1</v>
      </c>
      <c r="F153" s="246" t="s">
        <v>1712</v>
      </c>
      <c r="G153" s="244"/>
      <c r="H153" s="247">
        <v>6057.2</v>
      </c>
      <c r="I153" s="248"/>
      <c r="J153" s="244"/>
      <c r="K153" s="244"/>
      <c r="L153" s="249"/>
      <c r="M153" s="250"/>
      <c r="N153" s="251"/>
      <c r="O153" s="251"/>
      <c r="P153" s="251"/>
      <c r="Q153" s="251"/>
      <c r="R153" s="251"/>
      <c r="S153" s="251"/>
      <c r="T153" s="252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3" t="s">
        <v>134</v>
      </c>
      <c r="AU153" s="253" t="s">
        <v>83</v>
      </c>
      <c r="AV153" s="14" t="s">
        <v>83</v>
      </c>
      <c r="AW153" s="14" t="s">
        <v>30</v>
      </c>
      <c r="AX153" s="14" t="s">
        <v>81</v>
      </c>
      <c r="AY153" s="253" t="s">
        <v>125</v>
      </c>
    </row>
    <row r="154" spans="1:65" s="2" customFormat="1" ht="49.05" customHeight="1">
      <c r="A154" s="39"/>
      <c r="B154" s="40"/>
      <c r="C154" s="219" t="s">
        <v>192</v>
      </c>
      <c r="D154" s="219" t="s">
        <v>127</v>
      </c>
      <c r="E154" s="220" t="s">
        <v>391</v>
      </c>
      <c r="F154" s="221" t="s">
        <v>392</v>
      </c>
      <c r="G154" s="222" t="s">
        <v>275</v>
      </c>
      <c r="H154" s="223">
        <v>15143</v>
      </c>
      <c r="I154" s="224"/>
      <c r="J154" s="225">
        <f>ROUND(I154*H154,2)</f>
        <v>0</v>
      </c>
      <c r="K154" s="221" t="s">
        <v>131</v>
      </c>
      <c r="L154" s="45"/>
      <c r="M154" s="226" t="s">
        <v>1</v>
      </c>
      <c r="N154" s="227" t="s">
        <v>38</v>
      </c>
      <c r="O154" s="92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30" t="s">
        <v>132</v>
      </c>
      <c r="AT154" s="230" t="s">
        <v>127</v>
      </c>
      <c r="AU154" s="230" t="s">
        <v>83</v>
      </c>
      <c r="AY154" s="18" t="s">
        <v>125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8" t="s">
        <v>81</v>
      </c>
      <c r="BK154" s="231">
        <f>ROUND(I154*H154,2)</f>
        <v>0</v>
      </c>
      <c r="BL154" s="18" t="s">
        <v>132</v>
      </c>
      <c r="BM154" s="230" t="s">
        <v>1717</v>
      </c>
    </row>
    <row r="155" spans="1:51" s="13" customFormat="1" ht="12">
      <c r="A155" s="13"/>
      <c r="B155" s="232"/>
      <c r="C155" s="233"/>
      <c r="D155" s="234" t="s">
        <v>134</v>
      </c>
      <c r="E155" s="235" t="s">
        <v>1</v>
      </c>
      <c r="F155" s="236" t="s">
        <v>1718</v>
      </c>
      <c r="G155" s="233"/>
      <c r="H155" s="235" t="s">
        <v>1</v>
      </c>
      <c r="I155" s="237"/>
      <c r="J155" s="233"/>
      <c r="K155" s="233"/>
      <c r="L155" s="238"/>
      <c r="M155" s="239"/>
      <c r="N155" s="240"/>
      <c r="O155" s="240"/>
      <c r="P155" s="240"/>
      <c r="Q155" s="240"/>
      <c r="R155" s="240"/>
      <c r="S155" s="240"/>
      <c r="T155" s="241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2" t="s">
        <v>134</v>
      </c>
      <c r="AU155" s="242" t="s">
        <v>83</v>
      </c>
      <c r="AV155" s="13" t="s">
        <v>81</v>
      </c>
      <c r="AW155" s="13" t="s">
        <v>30</v>
      </c>
      <c r="AX155" s="13" t="s">
        <v>73</v>
      </c>
      <c r="AY155" s="242" t="s">
        <v>125</v>
      </c>
    </row>
    <row r="156" spans="1:51" s="14" customFormat="1" ht="12">
      <c r="A156" s="14"/>
      <c r="B156" s="243"/>
      <c r="C156" s="244"/>
      <c r="D156" s="234" t="s">
        <v>134</v>
      </c>
      <c r="E156" s="245" t="s">
        <v>1</v>
      </c>
      <c r="F156" s="246" t="s">
        <v>1678</v>
      </c>
      <c r="G156" s="244"/>
      <c r="H156" s="247">
        <v>15143</v>
      </c>
      <c r="I156" s="248"/>
      <c r="J156" s="244"/>
      <c r="K156" s="244"/>
      <c r="L156" s="249"/>
      <c r="M156" s="250"/>
      <c r="N156" s="251"/>
      <c r="O156" s="251"/>
      <c r="P156" s="251"/>
      <c r="Q156" s="251"/>
      <c r="R156" s="251"/>
      <c r="S156" s="251"/>
      <c r="T156" s="252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3" t="s">
        <v>134</v>
      </c>
      <c r="AU156" s="253" t="s">
        <v>83</v>
      </c>
      <c r="AV156" s="14" t="s">
        <v>83</v>
      </c>
      <c r="AW156" s="14" t="s">
        <v>30</v>
      </c>
      <c r="AX156" s="14" t="s">
        <v>81</v>
      </c>
      <c r="AY156" s="253" t="s">
        <v>125</v>
      </c>
    </row>
    <row r="157" spans="1:65" s="2" customFormat="1" ht="49.05" customHeight="1">
      <c r="A157" s="39"/>
      <c r="B157" s="40"/>
      <c r="C157" s="219" t="s">
        <v>199</v>
      </c>
      <c r="D157" s="219" t="s">
        <v>127</v>
      </c>
      <c r="E157" s="220" t="s">
        <v>406</v>
      </c>
      <c r="F157" s="221" t="s">
        <v>407</v>
      </c>
      <c r="G157" s="222" t="s">
        <v>275</v>
      </c>
      <c r="H157" s="223">
        <v>13630.1</v>
      </c>
      <c r="I157" s="224"/>
      <c r="J157" s="225">
        <f>ROUND(I157*H157,2)</f>
        <v>0</v>
      </c>
      <c r="K157" s="221" t="s">
        <v>699</v>
      </c>
      <c r="L157" s="45"/>
      <c r="M157" s="226" t="s">
        <v>1</v>
      </c>
      <c r="N157" s="227" t="s">
        <v>38</v>
      </c>
      <c r="O157" s="92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9"/>
      <c r="V157" s="39"/>
      <c r="W157" s="39"/>
      <c r="X157" s="39"/>
      <c r="Y157" s="39"/>
      <c r="Z157" s="39"/>
      <c r="AA157" s="39"/>
      <c r="AB157" s="39"/>
      <c r="AC157" s="39"/>
      <c r="AD157" s="39"/>
      <c r="AE157" s="39"/>
      <c r="AR157" s="230" t="s">
        <v>132</v>
      </c>
      <c r="AT157" s="230" t="s">
        <v>127</v>
      </c>
      <c r="AU157" s="230" t="s">
        <v>83</v>
      </c>
      <c r="AY157" s="18" t="s">
        <v>125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8" t="s">
        <v>81</v>
      </c>
      <c r="BK157" s="231">
        <f>ROUND(I157*H157,2)</f>
        <v>0</v>
      </c>
      <c r="BL157" s="18" t="s">
        <v>132</v>
      </c>
      <c r="BM157" s="230" t="s">
        <v>1719</v>
      </c>
    </row>
    <row r="158" spans="1:51" s="13" customFormat="1" ht="12">
      <c r="A158" s="13"/>
      <c r="B158" s="232"/>
      <c r="C158" s="233"/>
      <c r="D158" s="234" t="s">
        <v>134</v>
      </c>
      <c r="E158" s="235" t="s">
        <v>1</v>
      </c>
      <c r="F158" s="236" t="s">
        <v>221</v>
      </c>
      <c r="G158" s="233"/>
      <c r="H158" s="235" t="s">
        <v>1</v>
      </c>
      <c r="I158" s="237"/>
      <c r="J158" s="233"/>
      <c r="K158" s="233"/>
      <c r="L158" s="238"/>
      <c r="M158" s="239"/>
      <c r="N158" s="240"/>
      <c r="O158" s="240"/>
      <c r="P158" s="240"/>
      <c r="Q158" s="240"/>
      <c r="R158" s="240"/>
      <c r="S158" s="240"/>
      <c r="T158" s="241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2" t="s">
        <v>134</v>
      </c>
      <c r="AU158" s="242" t="s">
        <v>83</v>
      </c>
      <c r="AV158" s="13" t="s">
        <v>81</v>
      </c>
      <c r="AW158" s="13" t="s">
        <v>30</v>
      </c>
      <c r="AX158" s="13" t="s">
        <v>73</v>
      </c>
      <c r="AY158" s="242" t="s">
        <v>125</v>
      </c>
    </row>
    <row r="159" spans="1:51" s="14" customFormat="1" ht="12">
      <c r="A159" s="14"/>
      <c r="B159" s="243"/>
      <c r="C159" s="244"/>
      <c r="D159" s="234" t="s">
        <v>134</v>
      </c>
      <c r="E159" s="245" t="s">
        <v>1</v>
      </c>
      <c r="F159" s="246" t="s">
        <v>1720</v>
      </c>
      <c r="G159" s="244"/>
      <c r="H159" s="247">
        <v>15136.2</v>
      </c>
      <c r="I159" s="248"/>
      <c r="J159" s="244"/>
      <c r="K159" s="244"/>
      <c r="L159" s="249"/>
      <c r="M159" s="250"/>
      <c r="N159" s="251"/>
      <c r="O159" s="251"/>
      <c r="P159" s="251"/>
      <c r="Q159" s="251"/>
      <c r="R159" s="251"/>
      <c r="S159" s="251"/>
      <c r="T159" s="252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3" t="s">
        <v>134</v>
      </c>
      <c r="AU159" s="253" t="s">
        <v>83</v>
      </c>
      <c r="AV159" s="14" t="s">
        <v>83</v>
      </c>
      <c r="AW159" s="14" t="s">
        <v>30</v>
      </c>
      <c r="AX159" s="14" t="s">
        <v>73</v>
      </c>
      <c r="AY159" s="253" t="s">
        <v>125</v>
      </c>
    </row>
    <row r="160" spans="1:51" s="14" customFormat="1" ht="12">
      <c r="A160" s="14"/>
      <c r="B160" s="243"/>
      <c r="C160" s="244"/>
      <c r="D160" s="234" t="s">
        <v>134</v>
      </c>
      <c r="E160" s="245" t="s">
        <v>1</v>
      </c>
      <c r="F160" s="246" t="s">
        <v>1721</v>
      </c>
      <c r="G160" s="244"/>
      <c r="H160" s="247">
        <v>-1453.3</v>
      </c>
      <c r="I160" s="248"/>
      <c r="J160" s="244"/>
      <c r="K160" s="244"/>
      <c r="L160" s="249"/>
      <c r="M160" s="250"/>
      <c r="N160" s="251"/>
      <c r="O160" s="251"/>
      <c r="P160" s="251"/>
      <c r="Q160" s="251"/>
      <c r="R160" s="251"/>
      <c r="S160" s="251"/>
      <c r="T160" s="252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3" t="s">
        <v>134</v>
      </c>
      <c r="AU160" s="253" t="s">
        <v>83</v>
      </c>
      <c r="AV160" s="14" t="s">
        <v>83</v>
      </c>
      <c r="AW160" s="14" t="s">
        <v>30</v>
      </c>
      <c r="AX160" s="14" t="s">
        <v>73</v>
      </c>
      <c r="AY160" s="253" t="s">
        <v>125</v>
      </c>
    </row>
    <row r="161" spans="1:51" s="14" customFormat="1" ht="12">
      <c r="A161" s="14"/>
      <c r="B161" s="243"/>
      <c r="C161" s="244"/>
      <c r="D161" s="234" t="s">
        <v>134</v>
      </c>
      <c r="E161" s="245" t="s">
        <v>1</v>
      </c>
      <c r="F161" s="246" t="s">
        <v>1722</v>
      </c>
      <c r="G161" s="244"/>
      <c r="H161" s="247">
        <v>-52.8</v>
      </c>
      <c r="I161" s="248"/>
      <c r="J161" s="244"/>
      <c r="K161" s="244"/>
      <c r="L161" s="249"/>
      <c r="M161" s="250"/>
      <c r="N161" s="251"/>
      <c r="O161" s="251"/>
      <c r="P161" s="251"/>
      <c r="Q161" s="251"/>
      <c r="R161" s="251"/>
      <c r="S161" s="251"/>
      <c r="T161" s="252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3" t="s">
        <v>134</v>
      </c>
      <c r="AU161" s="253" t="s">
        <v>83</v>
      </c>
      <c r="AV161" s="14" t="s">
        <v>83</v>
      </c>
      <c r="AW161" s="14" t="s">
        <v>30</v>
      </c>
      <c r="AX161" s="14" t="s">
        <v>73</v>
      </c>
      <c r="AY161" s="253" t="s">
        <v>125</v>
      </c>
    </row>
    <row r="162" spans="1:51" s="15" customFormat="1" ht="12">
      <c r="A162" s="15"/>
      <c r="B162" s="254"/>
      <c r="C162" s="255"/>
      <c r="D162" s="234" t="s">
        <v>134</v>
      </c>
      <c r="E162" s="256" t="s">
        <v>1</v>
      </c>
      <c r="F162" s="257" t="s">
        <v>235</v>
      </c>
      <c r="G162" s="255"/>
      <c r="H162" s="258">
        <v>13630.100000000002</v>
      </c>
      <c r="I162" s="259"/>
      <c r="J162" s="255"/>
      <c r="K162" s="255"/>
      <c r="L162" s="260"/>
      <c r="M162" s="261"/>
      <c r="N162" s="262"/>
      <c r="O162" s="262"/>
      <c r="P162" s="262"/>
      <c r="Q162" s="262"/>
      <c r="R162" s="262"/>
      <c r="S162" s="262"/>
      <c r="T162" s="263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4" t="s">
        <v>134</v>
      </c>
      <c r="AU162" s="264" t="s">
        <v>83</v>
      </c>
      <c r="AV162" s="15" t="s">
        <v>132</v>
      </c>
      <c r="AW162" s="15" t="s">
        <v>30</v>
      </c>
      <c r="AX162" s="15" t="s">
        <v>81</v>
      </c>
      <c r="AY162" s="264" t="s">
        <v>125</v>
      </c>
    </row>
    <row r="163" spans="1:65" s="2" customFormat="1" ht="62.7" customHeight="1">
      <c r="A163" s="39"/>
      <c r="B163" s="40"/>
      <c r="C163" s="219" t="s">
        <v>208</v>
      </c>
      <c r="D163" s="219" t="s">
        <v>127</v>
      </c>
      <c r="E163" s="220" t="s">
        <v>415</v>
      </c>
      <c r="F163" s="221" t="s">
        <v>416</v>
      </c>
      <c r="G163" s="222" t="s">
        <v>275</v>
      </c>
      <c r="H163" s="223">
        <v>272602</v>
      </c>
      <c r="I163" s="224"/>
      <c r="J163" s="225">
        <f>ROUND(I163*H163,2)</f>
        <v>0</v>
      </c>
      <c r="K163" s="221" t="s">
        <v>699</v>
      </c>
      <c r="L163" s="45"/>
      <c r="M163" s="226" t="s">
        <v>1</v>
      </c>
      <c r="N163" s="227" t="s">
        <v>38</v>
      </c>
      <c r="O163" s="92"/>
      <c r="P163" s="228">
        <f>O163*H163</f>
        <v>0</v>
      </c>
      <c r="Q163" s="228">
        <v>0</v>
      </c>
      <c r="R163" s="228">
        <f>Q163*H163</f>
        <v>0</v>
      </c>
      <c r="S163" s="228">
        <v>0</v>
      </c>
      <c r="T163" s="229">
        <f>S163*H163</f>
        <v>0</v>
      </c>
      <c r="U163" s="39"/>
      <c r="V163" s="39"/>
      <c r="W163" s="39"/>
      <c r="X163" s="39"/>
      <c r="Y163" s="39"/>
      <c r="Z163" s="39"/>
      <c r="AA163" s="39"/>
      <c r="AB163" s="39"/>
      <c r="AC163" s="39"/>
      <c r="AD163" s="39"/>
      <c r="AE163" s="39"/>
      <c r="AR163" s="230" t="s">
        <v>132</v>
      </c>
      <c r="AT163" s="230" t="s">
        <v>127</v>
      </c>
      <c r="AU163" s="230" t="s">
        <v>83</v>
      </c>
      <c r="AY163" s="18" t="s">
        <v>125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8" t="s">
        <v>81</v>
      </c>
      <c r="BK163" s="231">
        <f>ROUND(I163*H163,2)</f>
        <v>0</v>
      </c>
      <c r="BL163" s="18" t="s">
        <v>132</v>
      </c>
      <c r="BM163" s="230" t="s">
        <v>1723</v>
      </c>
    </row>
    <row r="164" spans="1:51" s="13" customFormat="1" ht="12">
      <c r="A164" s="13"/>
      <c r="B164" s="232"/>
      <c r="C164" s="233"/>
      <c r="D164" s="234" t="s">
        <v>134</v>
      </c>
      <c r="E164" s="235" t="s">
        <v>1</v>
      </c>
      <c r="F164" s="236" t="s">
        <v>1724</v>
      </c>
      <c r="G164" s="233"/>
      <c r="H164" s="235" t="s">
        <v>1</v>
      </c>
      <c r="I164" s="237"/>
      <c r="J164" s="233"/>
      <c r="K164" s="233"/>
      <c r="L164" s="238"/>
      <c r="M164" s="239"/>
      <c r="N164" s="240"/>
      <c r="O164" s="240"/>
      <c r="P164" s="240"/>
      <c r="Q164" s="240"/>
      <c r="R164" s="240"/>
      <c r="S164" s="240"/>
      <c r="T164" s="241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2" t="s">
        <v>134</v>
      </c>
      <c r="AU164" s="242" t="s">
        <v>83</v>
      </c>
      <c r="AV164" s="13" t="s">
        <v>81</v>
      </c>
      <c r="AW164" s="13" t="s">
        <v>30</v>
      </c>
      <c r="AX164" s="13" t="s">
        <v>73</v>
      </c>
      <c r="AY164" s="242" t="s">
        <v>125</v>
      </c>
    </row>
    <row r="165" spans="1:51" s="14" customFormat="1" ht="12">
      <c r="A165" s="14"/>
      <c r="B165" s="243"/>
      <c r="C165" s="244"/>
      <c r="D165" s="234" t="s">
        <v>134</v>
      </c>
      <c r="E165" s="245" t="s">
        <v>1</v>
      </c>
      <c r="F165" s="246" t="s">
        <v>1720</v>
      </c>
      <c r="G165" s="244"/>
      <c r="H165" s="247">
        <v>15136.2</v>
      </c>
      <c r="I165" s="248"/>
      <c r="J165" s="244"/>
      <c r="K165" s="244"/>
      <c r="L165" s="249"/>
      <c r="M165" s="250"/>
      <c r="N165" s="251"/>
      <c r="O165" s="251"/>
      <c r="P165" s="251"/>
      <c r="Q165" s="251"/>
      <c r="R165" s="251"/>
      <c r="S165" s="251"/>
      <c r="T165" s="252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3" t="s">
        <v>134</v>
      </c>
      <c r="AU165" s="253" t="s">
        <v>83</v>
      </c>
      <c r="AV165" s="14" t="s">
        <v>83</v>
      </c>
      <c r="AW165" s="14" t="s">
        <v>30</v>
      </c>
      <c r="AX165" s="14" t="s">
        <v>73</v>
      </c>
      <c r="AY165" s="253" t="s">
        <v>125</v>
      </c>
    </row>
    <row r="166" spans="1:51" s="14" customFormat="1" ht="12">
      <c r="A166" s="14"/>
      <c r="B166" s="243"/>
      <c r="C166" s="244"/>
      <c r="D166" s="234" t="s">
        <v>134</v>
      </c>
      <c r="E166" s="245" t="s">
        <v>1</v>
      </c>
      <c r="F166" s="246" t="s">
        <v>1721</v>
      </c>
      <c r="G166" s="244"/>
      <c r="H166" s="247">
        <v>-1453.3</v>
      </c>
      <c r="I166" s="248"/>
      <c r="J166" s="244"/>
      <c r="K166" s="244"/>
      <c r="L166" s="249"/>
      <c r="M166" s="250"/>
      <c r="N166" s="251"/>
      <c r="O166" s="251"/>
      <c r="P166" s="251"/>
      <c r="Q166" s="251"/>
      <c r="R166" s="251"/>
      <c r="S166" s="251"/>
      <c r="T166" s="252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3" t="s">
        <v>134</v>
      </c>
      <c r="AU166" s="253" t="s">
        <v>83</v>
      </c>
      <c r="AV166" s="14" t="s">
        <v>83</v>
      </c>
      <c r="AW166" s="14" t="s">
        <v>30</v>
      </c>
      <c r="AX166" s="14" t="s">
        <v>73</v>
      </c>
      <c r="AY166" s="253" t="s">
        <v>125</v>
      </c>
    </row>
    <row r="167" spans="1:51" s="14" customFormat="1" ht="12">
      <c r="A167" s="14"/>
      <c r="B167" s="243"/>
      <c r="C167" s="244"/>
      <c r="D167" s="234" t="s">
        <v>134</v>
      </c>
      <c r="E167" s="245" t="s">
        <v>1</v>
      </c>
      <c r="F167" s="246" t="s">
        <v>1722</v>
      </c>
      <c r="G167" s="244"/>
      <c r="H167" s="247">
        <v>-52.8</v>
      </c>
      <c r="I167" s="248"/>
      <c r="J167" s="244"/>
      <c r="K167" s="244"/>
      <c r="L167" s="249"/>
      <c r="M167" s="250"/>
      <c r="N167" s="251"/>
      <c r="O167" s="251"/>
      <c r="P167" s="251"/>
      <c r="Q167" s="251"/>
      <c r="R167" s="251"/>
      <c r="S167" s="251"/>
      <c r="T167" s="252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3" t="s">
        <v>134</v>
      </c>
      <c r="AU167" s="253" t="s">
        <v>83</v>
      </c>
      <c r="AV167" s="14" t="s">
        <v>83</v>
      </c>
      <c r="AW167" s="14" t="s">
        <v>30</v>
      </c>
      <c r="AX167" s="14" t="s">
        <v>73</v>
      </c>
      <c r="AY167" s="253" t="s">
        <v>125</v>
      </c>
    </row>
    <row r="168" spans="1:51" s="15" customFormat="1" ht="12">
      <c r="A168" s="15"/>
      <c r="B168" s="254"/>
      <c r="C168" s="255"/>
      <c r="D168" s="234" t="s">
        <v>134</v>
      </c>
      <c r="E168" s="256" t="s">
        <v>1</v>
      </c>
      <c r="F168" s="257" t="s">
        <v>235</v>
      </c>
      <c r="G168" s="255"/>
      <c r="H168" s="258">
        <v>13630.100000000002</v>
      </c>
      <c r="I168" s="259"/>
      <c r="J168" s="255"/>
      <c r="K168" s="255"/>
      <c r="L168" s="260"/>
      <c r="M168" s="261"/>
      <c r="N168" s="262"/>
      <c r="O168" s="262"/>
      <c r="P168" s="262"/>
      <c r="Q168" s="262"/>
      <c r="R168" s="262"/>
      <c r="S168" s="262"/>
      <c r="T168" s="263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T168" s="264" t="s">
        <v>134</v>
      </c>
      <c r="AU168" s="264" t="s">
        <v>83</v>
      </c>
      <c r="AV168" s="15" t="s">
        <v>132</v>
      </c>
      <c r="AW168" s="15" t="s">
        <v>30</v>
      </c>
      <c r="AX168" s="15" t="s">
        <v>81</v>
      </c>
      <c r="AY168" s="264" t="s">
        <v>125</v>
      </c>
    </row>
    <row r="169" spans="1:51" s="14" customFormat="1" ht="12">
      <c r="A169" s="14"/>
      <c r="B169" s="243"/>
      <c r="C169" s="244"/>
      <c r="D169" s="234" t="s">
        <v>134</v>
      </c>
      <c r="E169" s="244"/>
      <c r="F169" s="246" t="s">
        <v>1725</v>
      </c>
      <c r="G169" s="244"/>
      <c r="H169" s="247">
        <v>272602</v>
      </c>
      <c r="I169" s="248"/>
      <c r="J169" s="244"/>
      <c r="K169" s="244"/>
      <c r="L169" s="249"/>
      <c r="M169" s="250"/>
      <c r="N169" s="251"/>
      <c r="O169" s="251"/>
      <c r="P169" s="251"/>
      <c r="Q169" s="251"/>
      <c r="R169" s="251"/>
      <c r="S169" s="251"/>
      <c r="T169" s="252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3" t="s">
        <v>134</v>
      </c>
      <c r="AU169" s="253" t="s">
        <v>83</v>
      </c>
      <c r="AV169" s="14" t="s">
        <v>83</v>
      </c>
      <c r="AW169" s="14" t="s">
        <v>4</v>
      </c>
      <c r="AX169" s="14" t="s">
        <v>81</v>
      </c>
      <c r="AY169" s="253" t="s">
        <v>125</v>
      </c>
    </row>
    <row r="170" spans="1:65" s="2" customFormat="1" ht="37.8" customHeight="1">
      <c r="A170" s="39"/>
      <c r="B170" s="40"/>
      <c r="C170" s="219" t="s">
        <v>8</v>
      </c>
      <c r="D170" s="219" t="s">
        <v>127</v>
      </c>
      <c r="E170" s="220" t="s">
        <v>922</v>
      </c>
      <c r="F170" s="221" t="s">
        <v>923</v>
      </c>
      <c r="G170" s="222" t="s">
        <v>275</v>
      </c>
      <c r="H170" s="223">
        <v>15143</v>
      </c>
      <c r="I170" s="224"/>
      <c r="J170" s="225">
        <f>ROUND(I170*H170,2)</f>
        <v>0</v>
      </c>
      <c r="K170" s="221" t="s">
        <v>699</v>
      </c>
      <c r="L170" s="45"/>
      <c r="M170" s="226" t="s">
        <v>1</v>
      </c>
      <c r="N170" s="227" t="s">
        <v>38</v>
      </c>
      <c r="O170" s="92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9"/>
      <c r="V170" s="39"/>
      <c r="W170" s="39"/>
      <c r="X170" s="39"/>
      <c r="Y170" s="39"/>
      <c r="Z170" s="39"/>
      <c r="AA170" s="39"/>
      <c r="AB170" s="39"/>
      <c r="AC170" s="39"/>
      <c r="AD170" s="39"/>
      <c r="AE170" s="39"/>
      <c r="AR170" s="230" t="s">
        <v>132</v>
      </c>
      <c r="AT170" s="230" t="s">
        <v>127</v>
      </c>
      <c r="AU170" s="230" t="s">
        <v>83</v>
      </c>
      <c r="AY170" s="18" t="s">
        <v>125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8" t="s">
        <v>81</v>
      </c>
      <c r="BK170" s="231">
        <f>ROUND(I170*H170,2)</f>
        <v>0</v>
      </c>
      <c r="BL170" s="18" t="s">
        <v>132</v>
      </c>
      <c r="BM170" s="230" t="s">
        <v>1726</v>
      </c>
    </row>
    <row r="171" spans="1:51" s="13" customFormat="1" ht="12">
      <c r="A171" s="13"/>
      <c r="B171" s="232"/>
      <c r="C171" s="233"/>
      <c r="D171" s="234" t="s">
        <v>134</v>
      </c>
      <c r="E171" s="235" t="s">
        <v>1</v>
      </c>
      <c r="F171" s="236" t="s">
        <v>1727</v>
      </c>
      <c r="G171" s="233"/>
      <c r="H171" s="235" t="s">
        <v>1</v>
      </c>
      <c r="I171" s="237"/>
      <c r="J171" s="233"/>
      <c r="K171" s="233"/>
      <c r="L171" s="238"/>
      <c r="M171" s="239"/>
      <c r="N171" s="240"/>
      <c r="O171" s="240"/>
      <c r="P171" s="240"/>
      <c r="Q171" s="240"/>
      <c r="R171" s="240"/>
      <c r="S171" s="240"/>
      <c r="T171" s="241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2" t="s">
        <v>134</v>
      </c>
      <c r="AU171" s="242" t="s">
        <v>83</v>
      </c>
      <c r="AV171" s="13" t="s">
        <v>81</v>
      </c>
      <c r="AW171" s="13" t="s">
        <v>30</v>
      </c>
      <c r="AX171" s="13" t="s">
        <v>73</v>
      </c>
      <c r="AY171" s="242" t="s">
        <v>125</v>
      </c>
    </row>
    <row r="172" spans="1:51" s="14" customFormat="1" ht="12">
      <c r="A172" s="14"/>
      <c r="B172" s="243"/>
      <c r="C172" s="244"/>
      <c r="D172" s="234" t="s">
        <v>134</v>
      </c>
      <c r="E172" s="245" t="s">
        <v>1</v>
      </c>
      <c r="F172" s="246" t="s">
        <v>1678</v>
      </c>
      <c r="G172" s="244"/>
      <c r="H172" s="247">
        <v>15143</v>
      </c>
      <c r="I172" s="248"/>
      <c r="J172" s="244"/>
      <c r="K172" s="244"/>
      <c r="L172" s="249"/>
      <c r="M172" s="250"/>
      <c r="N172" s="251"/>
      <c r="O172" s="251"/>
      <c r="P172" s="251"/>
      <c r="Q172" s="251"/>
      <c r="R172" s="251"/>
      <c r="S172" s="251"/>
      <c r="T172" s="252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3" t="s">
        <v>134</v>
      </c>
      <c r="AU172" s="253" t="s">
        <v>83</v>
      </c>
      <c r="AV172" s="14" t="s">
        <v>83</v>
      </c>
      <c r="AW172" s="14" t="s">
        <v>30</v>
      </c>
      <c r="AX172" s="14" t="s">
        <v>81</v>
      </c>
      <c r="AY172" s="253" t="s">
        <v>125</v>
      </c>
    </row>
    <row r="173" spans="1:65" s="2" customFormat="1" ht="62.7" customHeight="1">
      <c r="A173" s="39"/>
      <c r="B173" s="40"/>
      <c r="C173" s="219" t="s">
        <v>217</v>
      </c>
      <c r="D173" s="219" t="s">
        <v>127</v>
      </c>
      <c r="E173" s="220" t="s">
        <v>1728</v>
      </c>
      <c r="F173" s="221" t="s">
        <v>1729</v>
      </c>
      <c r="G173" s="222" t="s">
        <v>275</v>
      </c>
      <c r="H173" s="223">
        <v>207.6</v>
      </c>
      <c r="I173" s="224"/>
      <c r="J173" s="225">
        <f>ROUND(I173*H173,2)</f>
        <v>0</v>
      </c>
      <c r="K173" s="221" t="s">
        <v>131</v>
      </c>
      <c r="L173" s="45"/>
      <c r="M173" s="226" t="s">
        <v>1</v>
      </c>
      <c r="N173" s="227" t="s">
        <v>38</v>
      </c>
      <c r="O173" s="92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30" t="s">
        <v>132</v>
      </c>
      <c r="AT173" s="230" t="s">
        <v>127</v>
      </c>
      <c r="AU173" s="230" t="s">
        <v>83</v>
      </c>
      <c r="AY173" s="18" t="s">
        <v>125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8" t="s">
        <v>81</v>
      </c>
      <c r="BK173" s="231">
        <f>ROUND(I173*H173,2)</f>
        <v>0</v>
      </c>
      <c r="BL173" s="18" t="s">
        <v>132</v>
      </c>
      <c r="BM173" s="230" t="s">
        <v>1730</v>
      </c>
    </row>
    <row r="174" spans="1:51" s="13" customFormat="1" ht="12">
      <c r="A174" s="13"/>
      <c r="B174" s="232"/>
      <c r="C174" s="233"/>
      <c r="D174" s="234" t="s">
        <v>134</v>
      </c>
      <c r="E174" s="235" t="s">
        <v>1</v>
      </c>
      <c r="F174" s="236" t="s">
        <v>344</v>
      </c>
      <c r="G174" s="233"/>
      <c r="H174" s="235" t="s">
        <v>1</v>
      </c>
      <c r="I174" s="237"/>
      <c r="J174" s="233"/>
      <c r="K174" s="233"/>
      <c r="L174" s="238"/>
      <c r="M174" s="239"/>
      <c r="N174" s="240"/>
      <c r="O174" s="240"/>
      <c r="P174" s="240"/>
      <c r="Q174" s="240"/>
      <c r="R174" s="240"/>
      <c r="S174" s="240"/>
      <c r="T174" s="241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2" t="s">
        <v>134</v>
      </c>
      <c r="AU174" s="242" t="s">
        <v>83</v>
      </c>
      <c r="AV174" s="13" t="s">
        <v>81</v>
      </c>
      <c r="AW174" s="13" t="s">
        <v>30</v>
      </c>
      <c r="AX174" s="13" t="s">
        <v>73</v>
      </c>
      <c r="AY174" s="242" t="s">
        <v>125</v>
      </c>
    </row>
    <row r="175" spans="1:51" s="14" customFormat="1" ht="12">
      <c r="A175" s="14"/>
      <c r="B175" s="243"/>
      <c r="C175" s="244"/>
      <c r="D175" s="234" t="s">
        <v>134</v>
      </c>
      <c r="E175" s="245" t="s">
        <v>1</v>
      </c>
      <c r="F175" s="246" t="s">
        <v>1731</v>
      </c>
      <c r="G175" s="244"/>
      <c r="H175" s="247">
        <v>107.8</v>
      </c>
      <c r="I175" s="248"/>
      <c r="J175" s="244"/>
      <c r="K175" s="244"/>
      <c r="L175" s="249"/>
      <c r="M175" s="250"/>
      <c r="N175" s="251"/>
      <c r="O175" s="251"/>
      <c r="P175" s="251"/>
      <c r="Q175" s="251"/>
      <c r="R175" s="251"/>
      <c r="S175" s="251"/>
      <c r="T175" s="252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3" t="s">
        <v>134</v>
      </c>
      <c r="AU175" s="253" t="s">
        <v>83</v>
      </c>
      <c r="AV175" s="14" t="s">
        <v>83</v>
      </c>
      <c r="AW175" s="14" t="s">
        <v>30</v>
      </c>
      <c r="AX175" s="14" t="s">
        <v>73</v>
      </c>
      <c r="AY175" s="253" t="s">
        <v>125</v>
      </c>
    </row>
    <row r="176" spans="1:51" s="14" customFormat="1" ht="12">
      <c r="A176" s="14"/>
      <c r="B176" s="243"/>
      <c r="C176" s="244"/>
      <c r="D176" s="234" t="s">
        <v>134</v>
      </c>
      <c r="E176" s="245" t="s">
        <v>1</v>
      </c>
      <c r="F176" s="246" t="s">
        <v>1732</v>
      </c>
      <c r="G176" s="244"/>
      <c r="H176" s="247">
        <v>99.8</v>
      </c>
      <c r="I176" s="248"/>
      <c r="J176" s="244"/>
      <c r="K176" s="244"/>
      <c r="L176" s="249"/>
      <c r="M176" s="250"/>
      <c r="N176" s="251"/>
      <c r="O176" s="251"/>
      <c r="P176" s="251"/>
      <c r="Q176" s="251"/>
      <c r="R176" s="251"/>
      <c r="S176" s="251"/>
      <c r="T176" s="252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3" t="s">
        <v>134</v>
      </c>
      <c r="AU176" s="253" t="s">
        <v>83</v>
      </c>
      <c r="AV176" s="14" t="s">
        <v>83</v>
      </c>
      <c r="AW176" s="14" t="s">
        <v>30</v>
      </c>
      <c r="AX176" s="14" t="s">
        <v>73</v>
      </c>
      <c r="AY176" s="253" t="s">
        <v>125</v>
      </c>
    </row>
    <row r="177" spans="1:51" s="15" customFormat="1" ht="12">
      <c r="A177" s="15"/>
      <c r="B177" s="254"/>
      <c r="C177" s="255"/>
      <c r="D177" s="234" t="s">
        <v>134</v>
      </c>
      <c r="E177" s="256" t="s">
        <v>1680</v>
      </c>
      <c r="F177" s="257" t="s">
        <v>235</v>
      </c>
      <c r="G177" s="255"/>
      <c r="H177" s="258">
        <v>207.6</v>
      </c>
      <c r="I177" s="259"/>
      <c r="J177" s="255"/>
      <c r="K177" s="255"/>
      <c r="L177" s="260"/>
      <c r="M177" s="261"/>
      <c r="N177" s="262"/>
      <c r="O177" s="262"/>
      <c r="P177" s="262"/>
      <c r="Q177" s="262"/>
      <c r="R177" s="262"/>
      <c r="S177" s="262"/>
      <c r="T177" s="263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64" t="s">
        <v>134</v>
      </c>
      <c r="AU177" s="264" t="s">
        <v>83</v>
      </c>
      <c r="AV177" s="15" t="s">
        <v>132</v>
      </c>
      <c r="AW177" s="15" t="s">
        <v>30</v>
      </c>
      <c r="AX177" s="15" t="s">
        <v>81</v>
      </c>
      <c r="AY177" s="264" t="s">
        <v>125</v>
      </c>
    </row>
    <row r="178" spans="1:65" s="2" customFormat="1" ht="37.8" customHeight="1">
      <c r="A178" s="39"/>
      <c r="B178" s="40"/>
      <c r="C178" s="219" t="s">
        <v>225</v>
      </c>
      <c r="D178" s="219" t="s">
        <v>127</v>
      </c>
      <c r="E178" s="220" t="s">
        <v>457</v>
      </c>
      <c r="F178" s="221" t="s">
        <v>458</v>
      </c>
      <c r="G178" s="222" t="s">
        <v>272</v>
      </c>
      <c r="H178" s="223">
        <v>13630.1</v>
      </c>
      <c r="I178" s="224"/>
      <c r="J178" s="225">
        <f>ROUND(I178*H178,2)</f>
        <v>0</v>
      </c>
      <c r="K178" s="221" t="s">
        <v>699</v>
      </c>
      <c r="L178" s="45"/>
      <c r="M178" s="226" t="s">
        <v>1</v>
      </c>
      <c r="N178" s="227" t="s">
        <v>38</v>
      </c>
      <c r="O178" s="92"/>
      <c r="P178" s="228">
        <f>O178*H178</f>
        <v>0</v>
      </c>
      <c r="Q178" s="228">
        <v>0</v>
      </c>
      <c r="R178" s="228">
        <f>Q178*H178</f>
        <v>0</v>
      </c>
      <c r="S178" s="228">
        <v>0</v>
      </c>
      <c r="T178" s="229">
        <f>S178*H178</f>
        <v>0</v>
      </c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R178" s="230" t="s">
        <v>132</v>
      </c>
      <c r="AT178" s="230" t="s">
        <v>127</v>
      </c>
      <c r="AU178" s="230" t="s">
        <v>83</v>
      </c>
      <c r="AY178" s="18" t="s">
        <v>125</v>
      </c>
      <c r="BE178" s="231">
        <f>IF(N178="základní",J178,0)</f>
        <v>0</v>
      </c>
      <c r="BF178" s="231">
        <f>IF(N178="snížená",J178,0)</f>
        <v>0</v>
      </c>
      <c r="BG178" s="231">
        <f>IF(N178="zákl. přenesená",J178,0)</f>
        <v>0</v>
      </c>
      <c r="BH178" s="231">
        <f>IF(N178="sníž. přenesená",J178,0)</f>
        <v>0</v>
      </c>
      <c r="BI178" s="231">
        <f>IF(N178="nulová",J178,0)</f>
        <v>0</v>
      </c>
      <c r="BJ178" s="18" t="s">
        <v>81</v>
      </c>
      <c r="BK178" s="231">
        <f>ROUND(I178*H178,2)</f>
        <v>0</v>
      </c>
      <c r="BL178" s="18" t="s">
        <v>132</v>
      </c>
      <c r="BM178" s="230" t="s">
        <v>1733</v>
      </c>
    </row>
    <row r="179" spans="1:51" s="13" customFormat="1" ht="12">
      <c r="A179" s="13"/>
      <c r="B179" s="232"/>
      <c r="C179" s="233"/>
      <c r="D179" s="234" t="s">
        <v>134</v>
      </c>
      <c r="E179" s="235" t="s">
        <v>1</v>
      </c>
      <c r="F179" s="236" t="s">
        <v>1734</v>
      </c>
      <c r="G179" s="233"/>
      <c r="H179" s="235" t="s">
        <v>1</v>
      </c>
      <c r="I179" s="237"/>
      <c r="J179" s="233"/>
      <c r="K179" s="233"/>
      <c r="L179" s="238"/>
      <c r="M179" s="239"/>
      <c r="N179" s="240"/>
      <c r="O179" s="240"/>
      <c r="P179" s="240"/>
      <c r="Q179" s="240"/>
      <c r="R179" s="240"/>
      <c r="S179" s="240"/>
      <c r="T179" s="241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2" t="s">
        <v>134</v>
      </c>
      <c r="AU179" s="242" t="s">
        <v>83</v>
      </c>
      <c r="AV179" s="13" t="s">
        <v>81</v>
      </c>
      <c r="AW179" s="13" t="s">
        <v>30</v>
      </c>
      <c r="AX179" s="13" t="s">
        <v>73</v>
      </c>
      <c r="AY179" s="242" t="s">
        <v>125</v>
      </c>
    </row>
    <row r="180" spans="1:51" s="14" customFormat="1" ht="12">
      <c r="A180" s="14"/>
      <c r="B180" s="243"/>
      <c r="C180" s="244"/>
      <c r="D180" s="234" t="s">
        <v>134</v>
      </c>
      <c r="E180" s="245" t="s">
        <v>1</v>
      </c>
      <c r="F180" s="246" t="s">
        <v>1720</v>
      </c>
      <c r="G180" s="244"/>
      <c r="H180" s="247">
        <v>15136.2</v>
      </c>
      <c r="I180" s="248"/>
      <c r="J180" s="244"/>
      <c r="K180" s="244"/>
      <c r="L180" s="249"/>
      <c r="M180" s="250"/>
      <c r="N180" s="251"/>
      <c r="O180" s="251"/>
      <c r="P180" s="251"/>
      <c r="Q180" s="251"/>
      <c r="R180" s="251"/>
      <c r="S180" s="251"/>
      <c r="T180" s="252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3" t="s">
        <v>134</v>
      </c>
      <c r="AU180" s="253" t="s">
        <v>83</v>
      </c>
      <c r="AV180" s="14" t="s">
        <v>83</v>
      </c>
      <c r="AW180" s="14" t="s">
        <v>30</v>
      </c>
      <c r="AX180" s="14" t="s">
        <v>73</v>
      </c>
      <c r="AY180" s="253" t="s">
        <v>125</v>
      </c>
    </row>
    <row r="181" spans="1:51" s="14" customFormat="1" ht="12">
      <c r="A181" s="14"/>
      <c r="B181" s="243"/>
      <c r="C181" s="244"/>
      <c r="D181" s="234" t="s">
        <v>134</v>
      </c>
      <c r="E181" s="245" t="s">
        <v>1</v>
      </c>
      <c r="F181" s="246" t="s">
        <v>1721</v>
      </c>
      <c r="G181" s="244"/>
      <c r="H181" s="247">
        <v>-1453.3</v>
      </c>
      <c r="I181" s="248"/>
      <c r="J181" s="244"/>
      <c r="K181" s="244"/>
      <c r="L181" s="249"/>
      <c r="M181" s="250"/>
      <c r="N181" s="251"/>
      <c r="O181" s="251"/>
      <c r="P181" s="251"/>
      <c r="Q181" s="251"/>
      <c r="R181" s="251"/>
      <c r="S181" s="251"/>
      <c r="T181" s="252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3" t="s">
        <v>134</v>
      </c>
      <c r="AU181" s="253" t="s">
        <v>83</v>
      </c>
      <c r="AV181" s="14" t="s">
        <v>83</v>
      </c>
      <c r="AW181" s="14" t="s">
        <v>30</v>
      </c>
      <c r="AX181" s="14" t="s">
        <v>73</v>
      </c>
      <c r="AY181" s="253" t="s">
        <v>125</v>
      </c>
    </row>
    <row r="182" spans="1:51" s="14" customFormat="1" ht="12">
      <c r="A182" s="14"/>
      <c r="B182" s="243"/>
      <c r="C182" s="244"/>
      <c r="D182" s="234" t="s">
        <v>134</v>
      </c>
      <c r="E182" s="245" t="s">
        <v>1</v>
      </c>
      <c r="F182" s="246" t="s">
        <v>1722</v>
      </c>
      <c r="G182" s="244"/>
      <c r="H182" s="247">
        <v>-52.8</v>
      </c>
      <c r="I182" s="248"/>
      <c r="J182" s="244"/>
      <c r="K182" s="244"/>
      <c r="L182" s="249"/>
      <c r="M182" s="250"/>
      <c r="N182" s="251"/>
      <c r="O182" s="251"/>
      <c r="P182" s="251"/>
      <c r="Q182" s="251"/>
      <c r="R182" s="251"/>
      <c r="S182" s="251"/>
      <c r="T182" s="252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3" t="s">
        <v>134</v>
      </c>
      <c r="AU182" s="253" t="s">
        <v>83</v>
      </c>
      <c r="AV182" s="14" t="s">
        <v>83</v>
      </c>
      <c r="AW182" s="14" t="s">
        <v>30</v>
      </c>
      <c r="AX182" s="14" t="s">
        <v>73</v>
      </c>
      <c r="AY182" s="253" t="s">
        <v>125</v>
      </c>
    </row>
    <row r="183" spans="1:51" s="15" customFormat="1" ht="12">
      <c r="A183" s="15"/>
      <c r="B183" s="254"/>
      <c r="C183" s="255"/>
      <c r="D183" s="234" t="s">
        <v>134</v>
      </c>
      <c r="E183" s="256" t="s">
        <v>1</v>
      </c>
      <c r="F183" s="257" t="s">
        <v>235</v>
      </c>
      <c r="G183" s="255"/>
      <c r="H183" s="258">
        <v>13630.100000000002</v>
      </c>
      <c r="I183" s="259"/>
      <c r="J183" s="255"/>
      <c r="K183" s="255"/>
      <c r="L183" s="260"/>
      <c r="M183" s="261"/>
      <c r="N183" s="262"/>
      <c r="O183" s="262"/>
      <c r="P183" s="262"/>
      <c r="Q183" s="262"/>
      <c r="R183" s="262"/>
      <c r="S183" s="262"/>
      <c r="T183" s="263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T183" s="264" t="s">
        <v>134</v>
      </c>
      <c r="AU183" s="264" t="s">
        <v>83</v>
      </c>
      <c r="AV183" s="15" t="s">
        <v>132</v>
      </c>
      <c r="AW183" s="15" t="s">
        <v>30</v>
      </c>
      <c r="AX183" s="15" t="s">
        <v>81</v>
      </c>
      <c r="AY183" s="264" t="s">
        <v>125</v>
      </c>
    </row>
    <row r="184" spans="1:65" s="2" customFormat="1" ht="24.15" customHeight="1">
      <c r="A184" s="39"/>
      <c r="B184" s="40"/>
      <c r="C184" s="219" t="s">
        <v>229</v>
      </c>
      <c r="D184" s="219" t="s">
        <v>127</v>
      </c>
      <c r="E184" s="220" t="s">
        <v>1735</v>
      </c>
      <c r="F184" s="221" t="s">
        <v>1736</v>
      </c>
      <c r="G184" s="222" t="s">
        <v>154</v>
      </c>
      <c r="H184" s="223">
        <v>18530</v>
      </c>
      <c r="I184" s="224"/>
      <c r="J184" s="225">
        <f>ROUND(I184*H184,2)</f>
        <v>0</v>
      </c>
      <c r="K184" s="221" t="s">
        <v>699</v>
      </c>
      <c r="L184" s="45"/>
      <c r="M184" s="226" t="s">
        <v>1</v>
      </c>
      <c r="N184" s="227" t="s">
        <v>38</v>
      </c>
      <c r="O184" s="92"/>
      <c r="P184" s="228">
        <f>O184*H184</f>
        <v>0</v>
      </c>
      <c r="Q184" s="228">
        <v>0</v>
      </c>
      <c r="R184" s="228">
        <f>Q184*H184</f>
        <v>0</v>
      </c>
      <c r="S184" s="228">
        <v>0</v>
      </c>
      <c r="T184" s="229">
        <f>S184*H184</f>
        <v>0</v>
      </c>
      <c r="U184" s="39"/>
      <c r="V184" s="39"/>
      <c r="W184" s="39"/>
      <c r="X184" s="39"/>
      <c r="Y184" s="39"/>
      <c r="Z184" s="39"/>
      <c r="AA184" s="39"/>
      <c r="AB184" s="39"/>
      <c r="AC184" s="39"/>
      <c r="AD184" s="39"/>
      <c r="AE184" s="39"/>
      <c r="AR184" s="230" t="s">
        <v>132</v>
      </c>
      <c r="AT184" s="230" t="s">
        <v>127</v>
      </c>
      <c r="AU184" s="230" t="s">
        <v>83</v>
      </c>
      <c r="AY184" s="18" t="s">
        <v>125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8" t="s">
        <v>81</v>
      </c>
      <c r="BK184" s="231">
        <f>ROUND(I184*H184,2)</f>
        <v>0</v>
      </c>
      <c r="BL184" s="18" t="s">
        <v>132</v>
      </c>
      <c r="BM184" s="230" t="s">
        <v>1737</v>
      </c>
    </row>
    <row r="185" spans="1:51" s="13" customFormat="1" ht="12">
      <c r="A185" s="13"/>
      <c r="B185" s="232"/>
      <c r="C185" s="233"/>
      <c r="D185" s="234" t="s">
        <v>134</v>
      </c>
      <c r="E185" s="235" t="s">
        <v>1</v>
      </c>
      <c r="F185" s="236" t="s">
        <v>1738</v>
      </c>
      <c r="G185" s="233"/>
      <c r="H185" s="235" t="s">
        <v>1</v>
      </c>
      <c r="I185" s="237"/>
      <c r="J185" s="233"/>
      <c r="K185" s="233"/>
      <c r="L185" s="238"/>
      <c r="M185" s="239"/>
      <c r="N185" s="240"/>
      <c r="O185" s="240"/>
      <c r="P185" s="240"/>
      <c r="Q185" s="240"/>
      <c r="R185" s="240"/>
      <c r="S185" s="240"/>
      <c r="T185" s="241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42" t="s">
        <v>134</v>
      </c>
      <c r="AU185" s="242" t="s">
        <v>83</v>
      </c>
      <c r="AV185" s="13" t="s">
        <v>81</v>
      </c>
      <c r="AW185" s="13" t="s">
        <v>30</v>
      </c>
      <c r="AX185" s="13" t="s">
        <v>73</v>
      </c>
      <c r="AY185" s="242" t="s">
        <v>125</v>
      </c>
    </row>
    <row r="186" spans="1:51" s="14" customFormat="1" ht="12">
      <c r="A186" s="14"/>
      <c r="B186" s="243"/>
      <c r="C186" s="244"/>
      <c r="D186" s="234" t="s">
        <v>134</v>
      </c>
      <c r="E186" s="245" t="s">
        <v>1</v>
      </c>
      <c r="F186" s="246" t="s">
        <v>1739</v>
      </c>
      <c r="G186" s="244"/>
      <c r="H186" s="247">
        <v>18530</v>
      </c>
      <c r="I186" s="248"/>
      <c r="J186" s="244"/>
      <c r="K186" s="244"/>
      <c r="L186" s="249"/>
      <c r="M186" s="250"/>
      <c r="N186" s="251"/>
      <c r="O186" s="251"/>
      <c r="P186" s="251"/>
      <c r="Q186" s="251"/>
      <c r="R186" s="251"/>
      <c r="S186" s="251"/>
      <c r="T186" s="252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3" t="s">
        <v>134</v>
      </c>
      <c r="AU186" s="253" t="s">
        <v>83</v>
      </c>
      <c r="AV186" s="14" t="s">
        <v>83</v>
      </c>
      <c r="AW186" s="14" t="s">
        <v>30</v>
      </c>
      <c r="AX186" s="14" t="s">
        <v>81</v>
      </c>
      <c r="AY186" s="253" t="s">
        <v>125</v>
      </c>
    </row>
    <row r="187" spans="1:65" s="2" customFormat="1" ht="37.8" customHeight="1">
      <c r="A187" s="39"/>
      <c r="B187" s="40"/>
      <c r="C187" s="219" t="s">
        <v>236</v>
      </c>
      <c r="D187" s="219" t="s">
        <v>127</v>
      </c>
      <c r="E187" s="220" t="s">
        <v>503</v>
      </c>
      <c r="F187" s="221" t="s">
        <v>504</v>
      </c>
      <c r="G187" s="222" t="s">
        <v>154</v>
      </c>
      <c r="H187" s="223">
        <v>493.3</v>
      </c>
      <c r="I187" s="224"/>
      <c r="J187" s="225">
        <f>ROUND(I187*H187,2)</f>
        <v>0</v>
      </c>
      <c r="K187" s="221" t="s">
        <v>131</v>
      </c>
      <c r="L187" s="45"/>
      <c r="M187" s="226" t="s">
        <v>1</v>
      </c>
      <c r="N187" s="227" t="s">
        <v>38</v>
      </c>
      <c r="O187" s="92"/>
      <c r="P187" s="228">
        <f>O187*H187</f>
        <v>0</v>
      </c>
      <c r="Q187" s="228">
        <v>0</v>
      </c>
      <c r="R187" s="228">
        <f>Q187*H187</f>
        <v>0</v>
      </c>
      <c r="S187" s="228">
        <v>0</v>
      </c>
      <c r="T187" s="229">
        <f>S187*H187</f>
        <v>0</v>
      </c>
      <c r="U187" s="39"/>
      <c r="V187" s="39"/>
      <c r="W187" s="39"/>
      <c r="X187" s="39"/>
      <c r="Y187" s="39"/>
      <c r="Z187" s="39"/>
      <c r="AA187" s="39"/>
      <c r="AB187" s="39"/>
      <c r="AC187" s="39"/>
      <c r="AD187" s="39"/>
      <c r="AE187" s="39"/>
      <c r="AR187" s="230" t="s">
        <v>132</v>
      </c>
      <c r="AT187" s="230" t="s">
        <v>127</v>
      </c>
      <c r="AU187" s="230" t="s">
        <v>83</v>
      </c>
      <c r="AY187" s="18" t="s">
        <v>125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8" t="s">
        <v>81</v>
      </c>
      <c r="BK187" s="231">
        <f>ROUND(I187*H187,2)</f>
        <v>0</v>
      </c>
      <c r="BL187" s="18" t="s">
        <v>132</v>
      </c>
      <c r="BM187" s="230" t="s">
        <v>1740</v>
      </c>
    </row>
    <row r="188" spans="1:51" s="13" customFormat="1" ht="12">
      <c r="A188" s="13"/>
      <c r="B188" s="232"/>
      <c r="C188" s="233"/>
      <c r="D188" s="234" t="s">
        <v>134</v>
      </c>
      <c r="E188" s="235" t="s">
        <v>1</v>
      </c>
      <c r="F188" s="236" t="s">
        <v>1741</v>
      </c>
      <c r="G188" s="233"/>
      <c r="H188" s="235" t="s">
        <v>1</v>
      </c>
      <c r="I188" s="237"/>
      <c r="J188" s="233"/>
      <c r="K188" s="233"/>
      <c r="L188" s="238"/>
      <c r="M188" s="239"/>
      <c r="N188" s="240"/>
      <c r="O188" s="240"/>
      <c r="P188" s="240"/>
      <c r="Q188" s="240"/>
      <c r="R188" s="240"/>
      <c r="S188" s="240"/>
      <c r="T188" s="241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2" t="s">
        <v>134</v>
      </c>
      <c r="AU188" s="242" t="s">
        <v>83</v>
      </c>
      <c r="AV188" s="13" t="s">
        <v>81</v>
      </c>
      <c r="AW188" s="13" t="s">
        <v>30</v>
      </c>
      <c r="AX188" s="13" t="s">
        <v>73</v>
      </c>
      <c r="AY188" s="242" t="s">
        <v>125</v>
      </c>
    </row>
    <row r="189" spans="1:51" s="14" customFormat="1" ht="12">
      <c r="A189" s="14"/>
      <c r="B189" s="243"/>
      <c r="C189" s="244"/>
      <c r="D189" s="234" t="s">
        <v>134</v>
      </c>
      <c r="E189" s="245" t="s">
        <v>1</v>
      </c>
      <c r="F189" s="246" t="s">
        <v>1742</v>
      </c>
      <c r="G189" s="244"/>
      <c r="H189" s="247">
        <v>493.3</v>
      </c>
      <c r="I189" s="248"/>
      <c r="J189" s="244"/>
      <c r="K189" s="244"/>
      <c r="L189" s="249"/>
      <c r="M189" s="250"/>
      <c r="N189" s="251"/>
      <c r="O189" s="251"/>
      <c r="P189" s="251"/>
      <c r="Q189" s="251"/>
      <c r="R189" s="251"/>
      <c r="S189" s="251"/>
      <c r="T189" s="252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T189" s="253" t="s">
        <v>134</v>
      </c>
      <c r="AU189" s="253" t="s">
        <v>83</v>
      </c>
      <c r="AV189" s="14" t="s">
        <v>83</v>
      </c>
      <c r="AW189" s="14" t="s">
        <v>30</v>
      </c>
      <c r="AX189" s="14" t="s">
        <v>81</v>
      </c>
      <c r="AY189" s="253" t="s">
        <v>125</v>
      </c>
    </row>
    <row r="190" spans="1:63" s="12" customFormat="1" ht="22.8" customHeight="1">
      <c r="A190" s="12"/>
      <c r="B190" s="203"/>
      <c r="C190" s="204"/>
      <c r="D190" s="205" t="s">
        <v>72</v>
      </c>
      <c r="E190" s="217" t="s">
        <v>132</v>
      </c>
      <c r="F190" s="217" t="s">
        <v>562</v>
      </c>
      <c r="G190" s="204"/>
      <c r="H190" s="204"/>
      <c r="I190" s="207"/>
      <c r="J190" s="218">
        <f>BK190</f>
        <v>0</v>
      </c>
      <c r="K190" s="204"/>
      <c r="L190" s="209"/>
      <c r="M190" s="210"/>
      <c r="N190" s="211"/>
      <c r="O190" s="211"/>
      <c r="P190" s="212">
        <f>SUM(P191:P203)</f>
        <v>0</v>
      </c>
      <c r="Q190" s="211"/>
      <c r="R190" s="212">
        <f>SUM(R191:R203)</f>
        <v>0</v>
      </c>
      <c r="S190" s="211"/>
      <c r="T190" s="213">
        <f>SUM(T191:T203)</f>
        <v>0</v>
      </c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R190" s="214" t="s">
        <v>81</v>
      </c>
      <c r="AT190" s="215" t="s">
        <v>72</v>
      </c>
      <c r="AU190" s="215" t="s">
        <v>81</v>
      </c>
      <c r="AY190" s="214" t="s">
        <v>125</v>
      </c>
      <c r="BK190" s="216">
        <f>SUM(BK191:BK203)</f>
        <v>0</v>
      </c>
    </row>
    <row r="191" spans="1:65" s="2" customFormat="1" ht="24.15" customHeight="1">
      <c r="A191" s="39"/>
      <c r="B191" s="40"/>
      <c r="C191" s="219" t="s">
        <v>242</v>
      </c>
      <c r="D191" s="219" t="s">
        <v>127</v>
      </c>
      <c r="E191" s="220" t="s">
        <v>577</v>
      </c>
      <c r="F191" s="221" t="s">
        <v>578</v>
      </c>
      <c r="G191" s="222" t="s">
        <v>275</v>
      </c>
      <c r="H191" s="223">
        <v>98.66</v>
      </c>
      <c r="I191" s="224"/>
      <c r="J191" s="225">
        <f>ROUND(I191*H191,2)</f>
        <v>0</v>
      </c>
      <c r="K191" s="221" t="s">
        <v>131</v>
      </c>
      <c r="L191" s="45"/>
      <c r="M191" s="226" t="s">
        <v>1</v>
      </c>
      <c r="N191" s="227" t="s">
        <v>38</v>
      </c>
      <c r="O191" s="92"/>
      <c r="P191" s="228">
        <f>O191*H191</f>
        <v>0</v>
      </c>
      <c r="Q191" s="228">
        <v>0</v>
      </c>
      <c r="R191" s="228">
        <f>Q191*H191</f>
        <v>0</v>
      </c>
      <c r="S191" s="228">
        <v>0</v>
      </c>
      <c r="T191" s="229">
        <f>S191*H191</f>
        <v>0</v>
      </c>
      <c r="U191" s="39"/>
      <c r="V191" s="39"/>
      <c r="W191" s="39"/>
      <c r="X191" s="39"/>
      <c r="Y191" s="39"/>
      <c r="Z191" s="39"/>
      <c r="AA191" s="39"/>
      <c r="AB191" s="39"/>
      <c r="AC191" s="39"/>
      <c r="AD191" s="39"/>
      <c r="AE191" s="39"/>
      <c r="AR191" s="230" t="s">
        <v>132</v>
      </c>
      <c r="AT191" s="230" t="s">
        <v>127</v>
      </c>
      <c r="AU191" s="230" t="s">
        <v>83</v>
      </c>
      <c r="AY191" s="18" t="s">
        <v>125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8" t="s">
        <v>81</v>
      </c>
      <c r="BK191" s="231">
        <f>ROUND(I191*H191,2)</f>
        <v>0</v>
      </c>
      <c r="BL191" s="18" t="s">
        <v>132</v>
      </c>
      <c r="BM191" s="230" t="s">
        <v>1743</v>
      </c>
    </row>
    <row r="192" spans="1:51" s="13" customFormat="1" ht="12">
      <c r="A192" s="13"/>
      <c r="B192" s="232"/>
      <c r="C192" s="233"/>
      <c r="D192" s="234" t="s">
        <v>134</v>
      </c>
      <c r="E192" s="235" t="s">
        <v>1</v>
      </c>
      <c r="F192" s="236" t="s">
        <v>1744</v>
      </c>
      <c r="G192" s="233"/>
      <c r="H192" s="235" t="s">
        <v>1</v>
      </c>
      <c r="I192" s="237"/>
      <c r="J192" s="233"/>
      <c r="K192" s="233"/>
      <c r="L192" s="238"/>
      <c r="M192" s="239"/>
      <c r="N192" s="240"/>
      <c r="O192" s="240"/>
      <c r="P192" s="240"/>
      <c r="Q192" s="240"/>
      <c r="R192" s="240"/>
      <c r="S192" s="240"/>
      <c r="T192" s="241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2" t="s">
        <v>134</v>
      </c>
      <c r="AU192" s="242" t="s">
        <v>83</v>
      </c>
      <c r="AV192" s="13" t="s">
        <v>81</v>
      </c>
      <c r="AW192" s="13" t="s">
        <v>30</v>
      </c>
      <c r="AX192" s="13" t="s">
        <v>73</v>
      </c>
      <c r="AY192" s="242" t="s">
        <v>125</v>
      </c>
    </row>
    <row r="193" spans="1:51" s="14" customFormat="1" ht="12">
      <c r="A193" s="14"/>
      <c r="B193" s="243"/>
      <c r="C193" s="244"/>
      <c r="D193" s="234" t="s">
        <v>134</v>
      </c>
      <c r="E193" s="245" t="s">
        <v>1</v>
      </c>
      <c r="F193" s="246" t="s">
        <v>1745</v>
      </c>
      <c r="G193" s="244"/>
      <c r="H193" s="247">
        <v>98.66</v>
      </c>
      <c r="I193" s="248"/>
      <c r="J193" s="244"/>
      <c r="K193" s="244"/>
      <c r="L193" s="249"/>
      <c r="M193" s="250"/>
      <c r="N193" s="251"/>
      <c r="O193" s="251"/>
      <c r="P193" s="251"/>
      <c r="Q193" s="251"/>
      <c r="R193" s="251"/>
      <c r="S193" s="251"/>
      <c r="T193" s="252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3" t="s">
        <v>134</v>
      </c>
      <c r="AU193" s="253" t="s">
        <v>83</v>
      </c>
      <c r="AV193" s="14" t="s">
        <v>83</v>
      </c>
      <c r="AW193" s="14" t="s">
        <v>30</v>
      </c>
      <c r="AX193" s="14" t="s">
        <v>81</v>
      </c>
      <c r="AY193" s="253" t="s">
        <v>125</v>
      </c>
    </row>
    <row r="194" spans="1:65" s="2" customFormat="1" ht="37.8" customHeight="1">
      <c r="A194" s="39"/>
      <c r="B194" s="40"/>
      <c r="C194" s="219" t="s">
        <v>7</v>
      </c>
      <c r="D194" s="219" t="s">
        <v>127</v>
      </c>
      <c r="E194" s="220" t="s">
        <v>588</v>
      </c>
      <c r="F194" s="221" t="s">
        <v>589</v>
      </c>
      <c r="G194" s="222" t="s">
        <v>275</v>
      </c>
      <c r="H194" s="223">
        <v>335.24</v>
      </c>
      <c r="I194" s="224"/>
      <c r="J194" s="225">
        <f>ROUND(I194*H194,2)</f>
        <v>0</v>
      </c>
      <c r="K194" s="221" t="s">
        <v>131</v>
      </c>
      <c r="L194" s="45"/>
      <c r="M194" s="226" t="s">
        <v>1</v>
      </c>
      <c r="N194" s="227" t="s">
        <v>38</v>
      </c>
      <c r="O194" s="92"/>
      <c r="P194" s="228">
        <f>O194*H194</f>
        <v>0</v>
      </c>
      <c r="Q194" s="228">
        <v>0</v>
      </c>
      <c r="R194" s="228">
        <f>Q194*H194</f>
        <v>0</v>
      </c>
      <c r="S194" s="228">
        <v>0</v>
      </c>
      <c r="T194" s="229">
        <f>S194*H194</f>
        <v>0</v>
      </c>
      <c r="U194" s="39"/>
      <c r="V194" s="39"/>
      <c r="W194" s="39"/>
      <c r="X194" s="39"/>
      <c r="Y194" s="39"/>
      <c r="Z194" s="39"/>
      <c r="AA194" s="39"/>
      <c r="AB194" s="39"/>
      <c r="AC194" s="39"/>
      <c r="AD194" s="39"/>
      <c r="AE194" s="39"/>
      <c r="AR194" s="230" t="s">
        <v>132</v>
      </c>
      <c r="AT194" s="230" t="s">
        <v>127</v>
      </c>
      <c r="AU194" s="230" t="s">
        <v>83</v>
      </c>
      <c r="AY194" s="18" t="s">
        <v>125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8" t="s">
        <v>81</v>
      </c>
      <c r="BK194" s="231">
        <f>ROUND(I194*H194,2)</f>
        <v>0</v>
      </c>
      <c r="BL194" s="18" t="s">
        <v>132</v>
      </c>
      <c r="BM194" s="230" t="s">
        <v>1746</v>
      </c>
    </row>
    <row r="195" spans="1:51" s="13" customFormat="1" ht="12">
      <c r="A195" s="13"/>
      <c r="B195" s="232"/>
      <c r="C195" s="233"/>
      <c r="D195" s="234" t="s">
        <v>134</v>
      </c>
      <c r="E195" s="235" t="s">
        <v>1</v>
      </c>
      <c r="F195" s="236" t="s">
        <v>1744</v>
      </c>
      <c r="G195" s="233"/>
      <c r="H195" s="235" t="s">
        <v>1</v>
      </c>
      <c r="I195" s="237"/>
      <c r="J195" s="233"/>
      <c r="K195" s="233"/>
      <c r="L195" s="238"/>
      <c r="M195" s="239"/>
      <c r="N195" s="240"/>
      <c r="O195" s="240"/>
      <c r="P195" s="240"/>
      <c r="Q195" s="240"/>
      <c r="R195" s="240"/>
      <c r="S195" s="240"/>
      <c r="T195" s="241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2" t="s">
        <v>134</v>
      </c>
      <c r="AU195" s="242" t="s">
        <v>83</v>
      </c>
      <c r="AV195" s="13" t="s">
        <v>81</v>
      </c>
      <c r="AW195" s="13" t="s">
        <v>30</v>
      </c>
      <c r="AX195" s="13" t="s">
        <v>73</v>
      </c>
      <c r="AY195" s="242" t="s">
        <v>125</v>
      </c>
    </row>
    <row r="196" spans="1:51" s="14" customFormat="1" ht="12">
      <c r="A196" s="14"/>
      <c r="B196" s="243"/>
      <c r="C196" s="244"/>
      <c r="D196" s="234" t="s">
        <v>134</v>
      </c>
      <c r="E196" s="245" t="s">
        <v>1</v>
      </c>
      <c r="F196" s="246" t="s">
        <v>1747</v>
      </c>
      <c r="G196" s="244"/>
      <c r="H196" s="247">
        <v>162.44</v>
      </c>
      <c r="I196" s="248"/>
      <c r="J196" s="244"/>
      <c r="K196" s="244"/>
      <c r="L196" s="249"/>
      <c r="M196" s="250"/>
      <c r="N196" s="251"/>
      <c r="O196" s="251"/>
      <c r="P196" s="251"/>
      <c r="Q196" s="251"/>
      <c r="R196" s="251"/>
      <c r="S196" s="251"/>
      <c r="T196" s="252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3" t="s">
        <v>134</v>
      </c>
      <c r="AU196" s="253" t="s">
        <v>83</v>
      </c>
      <c r="AV196" s="14" t="s">
        <v>83</v>
      </c>
      <c r="AW196" s="14" t="s">
        <v>30</v>
      </c>
      <c r="AX196" s="14" t="s">
        <v>73</v>
      </c>
      <c r="AY196" s="253" t="s">
        <v>125</v>
      </c>
    </row>
    <row r="197" spans="1:51" s="14" customFormat="1" ht="12">
      <c r="A197" s="14"/>
      <c r="B197" s="243"/>
      <c r="C197" s="244"/>
      <c r="D197" s="234" t="s">
        <v>134</v>
      </c>
      <c r="E197" s="245" t="s">
        <v>1</v>
      </c>
      <c r="F197" s="246" t="s">
        <v>1748</v>
      </c>
      <c r="G197" s="244"/>
      <c r="H197" s="247">
        <v>172.8</v>
      </c>
      <c r="I197" s="248"/>
      <c r="J197" s="244"/>
      <c r="K197" s="244"/>
      <c r="L197" s="249"/>
      <c r="M197" s="250"/>
      <c r="N197" s="251"/>
      <c r="O197" s="251"/>
      <c r="P197" s="251"/>
      <c r="Q197" s="251"/>
      <c r="R197" s="251"/>
      <c r="S197" s="251"/>
      <c r="T197" s="252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3" t="s">
        <v>134</v>
      </c>
      <c r="AU197" s="253" t="s">
        <v>83</v>
      </c>
      <c r="AV197" s="14" t="s">
        <v>83</v>
      </c>
      <c r="AW197" s="14" t="s">
        <v>30</v>
      </c>
      <c r="AX197" s="14" t="s">
        <v>73</v>
      </c>
      <c r="AY197" s="253" t="s">
        <v>125</v>
      </c>
    </row>
    <row r="198" spans="1:51" s="15" customFormat="1" ht="12">
      <c r="A198" s="15"/>
      <c r="B198" s="254"/>
      <c r="C198" s="255"/>
      <c r="D198" s="234" t="s">
        <v>134</v>
      </c>
      <c r="E198" s="256" t="s">
        <v>1</v>
      </c>
      <c r="F198" s="257" t="s">
        <v>235</v>
      </c>
      <c r="G198" s="255"/>
      <c r="H198" s="258">
        <v>335.24</v>
      </c>
      <c r="I198" s="259"/>
      <c r="J198" s="255"/>
      <c r="K198" s="255"/>
      <c r="L198" s="260"/>
      <c r="M198" s="261"/>
      <c r="N198" s="262"/>
      <c r="O198" s="262"/>
      <c r="P198" s="262"/>
      <c r="Q198" s="262"/>
      <c r="R198" s="262"/>
      <c r="S198" s="262"/>
      <c r="T198" s="263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64" t="s">
        <v>134</v>
      </c>
      <c r="AU198" s="264" t="s">
        <v>83</v>
      </c>
      <c r="AV198" s="15" t="s">
        <v>132</v>
      </c>
      <c r="AW198" s="15" t="s">
        <v>30</v>
      </c>
      <c r="AX198" s="15" t="s">
        <v>81</v>
      </c>
      <c r="AY198" s="264" t="s">
        <v>125</v>
      </c>
    </row>
    <row r="199" spans="1:65" s="2" customFormat="1" ht="37.8" customHeight="1">
      <c r="A199" s="39"/>
      <c r="B199" s="40"/>
      <c r="C199" s="219" t="s">
        <v>251</v>
      </c>
      <c r="D199" s="219" t="s">
        <v>127</v>
      </c>
      <c r="E199" s="220" t="s">
        <v>593</v>
      </c>
      <c r="F199" s="221" t="s">
        <v>594</v>
      </c>
      <c r="G199" s="222" t="s">
        <v>154</v>
      </c>
      <c r="H199" s="223">
        <v>564.5</v>
      </c>
      <c r="I199" s="224"/>
      <c r="J199" s="225">
        <f>ROUND(I199*H199,2)</f>
        <v>0</v>
      </c>
      <c r="K199" s="221" t="s">
        <v>131</v>
      </c>
      <c r="L199" s="45"/>
      <c r="M199" s="226" t="s">
        <v>1</v>
      </c>
      <c r="N199" s="227" t="s">
        <v>38</v>
      </c>
      <c r="O199" s="92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9"/>
      <c r="V199" s="39"/>
      <c r="W199" s="39"/>
      <c r="X199" s="39"/>
      <c r="Y199" s="39"/>
      <c r="Z199" s="39"/>
      <c r="AA199" s="39"/>
      <c r="AB199" s="39"/>
      <c r="AC199" s="39"/>
      <c r="AD199" s="39"/>
      <c r="AE199" s="39"/>
      <c r="AR199" s="230" t="s">
        <v>132</v>
      </c>
      <c r="AT199" s="230" t="s">
        <v>127</v>
      </c>
      <c r="AU199" s="230" t="s">
        <v>83</v>
      </c>
      <c r="AY199" s="18" t="s">
        <v>125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8" t="s">
        <v>81</v>
      </c>
      <c r="BK199" s="231">
        <f>ROUND(I199*H199,2)</f>
        <v>0</v>
      </c>
      <c r="BL199" s="18" t="s">
        <v>132</v>
      </c>
      <c r="BM199" s="230" t="s">
        <v>1749</v>
      </c>
    </row>
    <row r="200" spans="1:51" s="13" customFormat="1" ht="12">
      <c r="A200" s="13"/>
      <c r="B200" s="232"/>
      <c r="C200" s="233"/>
      <c r="D200" s="234" t="s">
        <v>134</v>
      </c>
      <c r="E200" s="235" t="s">
        <v>1</v>
      </c>
      <c r="F200" s="236" t="s">
        <v>1750</v>
      </c>
      <c r="G200" s="233"/>
      <c r="H200" s="235" t="s">
        <v>1</v>
      </c>
      <c r="I200" s="237"/>
      <c r="J200" s="233"/>
      <c r="K200" s="233"/>
      <c r="L200" s="238"/>
      <c r="M200" s="239"/>
      <c r="N200" s="240"/>
      <c r="O200" s="240"/>
      <c r="P200" s="240"/>
      <c r="Q200" s="240"/>
      <c r="R200" s="240"/>
      <c r="S200" s="240"/>
      <c r="T200" s="241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42" t="s">
        <v>134</v>
      </c>
      <c r="AU200" s="242" t="s">
        <v>83</v>
      </c>
      <c r="AV200" s="13" t="s">
        <v>81</v>
      </c>
      <c r="AW200" s="13" t="s">
        <v>30</v>
      </c>
      <c r="AX200" s="13" t="s">
        <v>73</v>
      </c>
      <c r="AY200" s="242" t="s">
        <v>125</v>
      </c>
    </row>
    <row r="201" spans="1:51" s="14" customFormat="1" ht="12">
      <c r="A201" s="14"/>
      <c r="B201" s="243"/>
      <c r="C201" s="244"/>
      <c r="D201" s="234" t="s">
        <v>134</v>
      </c>
      <c r="E201" s="245" t="s">
        <v>1</v>
      </c>
      <c r="F201" s="246" t="s">
        <v>1751</v>
      </c>
      <c r="G201" s="244"/>
      <c r="H201" s="247">
        <v>406.1</v>
      </c>
      <c r="I201" s="248"/>
      <c r="J201" s="244"/>
      <c r="K201" s="244"/>
      <c r="L201" s="249"/>
      <c r="M201" s="250"/>
      <c r="N201" s="251"/>
      <c r="O201" s="251"/>
      <c r="P201" s="251"/>
      <c r="Q201" s="251"/>
      <c r="R201" s="251"/>
      <c r="S201" s="251"/>
      <c r="T201" s="252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3" t="s">
        <v>134</v>
      </c>
      <c r="AU201" s="253" t="s">
        <v>83</v>
      </c>
      <c r="AV201" s="14" t="s">
        <v>83</v>
      </c>
      <c r="AW201" s="14" t="s">
        <v>30</v>
      </c>
      <c r="AX201" s="14" t="s">
        <v>73</v>
      </c>
      <c r="AY201" s="253" t="s">
        <v>125</v>
      </c>
    </row>
    <row r="202" spans="1:51" s="14" customFormat="1" ht="12">
      <c r="A202" s="14"/>
      <c r="B202" s="243"/>
      <c r="C202" s="244"/>
      <c r="D202" s="234" t="s">
        <v>134</v>
      </c>
      <c r="E202" s="245" t="s">
        <v>1</v>
      </c>
      <c r="F202" s="246" t="s">
        <v>1752</v>
      </c>
      <c r="G202" s="244"/>
      <c r="H202" s="247">
        <v>158.4</v>
      </c>
      <c r="I202" s="248"/>
      <c r="J202" s="244"/>
      <c r="K202" s="244"/>
      <c r="L202" s="249"/>
      <c r="M202" s="250"/>
      <c r="N202" s="251"/>
      <c r="O202" s="251"/>
      <c r="P202" s="251"/>
      <c r="Q202" s="251"/>
      <c r="R202" s="251"/>
      <c r="S202" s="251"/>
      <c r="T202" s="252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53" t="s">
        <v>134</v>
      </c>
      <c r="AU202" s="253" t="s">
        <v>83</v>
      </c>
      <c r="AV202" s="14" t="s">
        <v>83</v>
      </c>
      <c r="AW202" s="14" t="s">
        <v>30</v>
      </c>
      <c r="AX202" s="14" t="s">
        <v>73</v>
      </c>
      <c r="AY202" s="253" t="s">
        <v>125</v>
      </c>
    </row>
    <row r="203" spans="1:51" s="15" customFormat="1" ht="12">
      <c r="A203" s="15"/>
      <c r="B203" s="254"/>
      <c r="C203" s="255"/>
      <c r="D203" s="234" t="s">
        <v>134</v>
      </c>
      <c r="E203" s="256" t="s">
        <v>1</v>
      </c>
      <c r="F203" s="257" t="s">
        <v>235</v>
      </c>
      <c r="G203" s="255"/>
      <c r="H203" s="258">
        <v>564.5</v>
      </c>
      <c r="I203" s="259"/>
      <c r="J203" s="255"/>
      <c r="K203" s="255"/>
      <c r="L203" s="260"/>
      <c r="M203" s="296"/>
      <c r="N203" s="297"/>
      <c r="O203" s="297"/>
      <c r="P203" s="297"/>
      <c r="Q203" s="297"/>
      <c r="R203" s="297"/>
      <c r="S203" s="297"/>
      <c r="T203" s="298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64" t="s">
        <v>134</v>
      </c>
      <c r="AU203" s="264" t="s">
        <v>83</v>
      </c>
      <c r="AV203" s="15" t="s">
        <v>132</v>
      </c>
      <c r="AW203" s="15" t="s">
        <v>30</v>
      </c>
      <c r="AX203" s="15" t="s">
        <v>81</v>
      </c>
      <c r="AY203" s="264" t="s">
        <v>125</v>
      </c>
    </row>
    <row r="204" spans="1:31" s="2" customFormat="1" ht="6.95" customHeight="1">
      <c r="A204" s="39"/>
      <c r="B204" s="67"/>
      <c r="C204" s="68"/>
      <c r="D204" s="68"/>
      <c r="E204" s="68"/>
      <c r="F204" s="68"/>
      <c r="G204" s="68"/>
      <c r="H204" s="68"/>
      <c r="I204" s="68"/>
      <c r="J204" s="68"/>
      <c r="K204" s="68"/>
      <c r="L204" s="45"/>
      <c r="M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39"/>
      <c r="AA204" s="39"/>
      <c r="AB204" s="39"/>
      <c r="AC204" s="39"/>
      <c r="AD204" s="39"/>
      <c r="AE204" s="39"/>
    </row>
  </sheetData>
  <sheetProtection password="CC35" sheet="1" objects="1" scenarios="1" formatColumns="0" formatRows="0" autoFilter="0"/>
  <autoFilter ref="C118:K203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55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7"/>
      <c r="C3" s="138"/>
      <c r="D3" s="138"/>
      <c r="E3" s="138"/>
      <c r="F3" s="138"/>
      <c r="G3" s="138"/>
      <c r="H3" s="21"/>
    </row>
    <row r="4" spans="2:8" s="1" customFormat="1" ht="24.95" customHeight="1">
      <c r="B4" s="21"/>
      <c r="C4" s="139" t="s">
        <v>1753</v>
      </c>
      <c r="H4" s="21"/>
    </row>
    <row r="5" spans="2:8" s="1" customFormat="1" ht="12" customHeight="1">
      <c r="B5" s="21"/>
      <c r="C5" s="299" t="s">
        <v>13</v>
      </c>
      <c r="D5" s="148" t="s">
        <v>14</v>
      </c>
      <c r="E5" s="1"/>
      <c r="F5" s="1"/>
      <c r="H5" s="21"/>
    </row>
    <row r="6" spans="2:8" s="1" customFormat="1" ht="36.95" customHeight="1">
      <c r="B6" s="21"/>
      <c r="C6" s="300" t="s">
        <v>16</v>
      </c>
      <c r="D6" s="301" t="s">
        <v>17</v>
      </c>
      <c r="E6" s="1"/>
      <c r="F6" s="1"/>
      <c r="H6" s="21"/>
    </row>
    <row r="7" spans="2:8" s="1" customFormat="1" ht="16.5" customHeight="1">
      <c r="B7" s="21"/>
      <c r="C7" s="141" t="s">
        <v>22</v>
      </c>
      <c r="D7" s="145" t="str">
        <f>'Rekapitulace stavby'!AN8</f>
        <v>25. 9. 2019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92"/>
      <c r="B9" s="302"/>
      <c r="C9" s="303" t="s">
        <v>54</v>
      </c>
      <c r="D9" s="304" t="s">
        <v>55</v>
      </c>
      <c r="E9" s="304" t="s">
        <v>112</v>
      </c>
      <c r="F9" s="305" t="s">
        <v>1754</v>
      </c>
      <c r="G9" s="192"/>
      <c r="H9" s="302"/>
    </row>
    <row r="10" spans="1:8" s="2" customFormat="1" ht="26.4" customHeight="1">
      <c r="A10" s="39"/>
      <c r="B10" s="45"/>
      <c r="C10" s="306" t="s">
        <v>1755</v>
      </c>
      <c r="D10" s="306" t="s">
        <v>85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307" t="s">
        <v>267</v>
      </c>
      <c r="D11" s="308" t="s">
        <v>1</v>
      </c>
      <c r="E11" s="309" t="s">
        <v>154</v>
      </c>
      <c r="F11" s="310">
        <v>280.65</v>
      </c>
      <c r="G11" s="39"/>
      <c r="H11" s="45"/>
    </row>
    <row r="12" spans="1:8" s="2" customFormat="1" ht="16.8" customHeight="1">
      <c r="A12" s="39"/>
      <c r="B12" s="45"/>
      <c r="C12" s="311" t="s">
        <v>1</v>
      </c>
      <c r="D12" s="311" t="s">
        <v>501</v>
      </c>
      <c r="E12" s="18" t="s">
        <v>1</v>
      </c>
      <c r="F12" s="312">
        <v>0</v>
      </c>
      <c r="G12" s="39"/>
      <c r="H12" s="45"/>
    </row>
    <row r="13" spans="1:8" s="2" customFormat="1" ht="16.8" customHeight="1">
      <c r="A13" s="39"/>
      <c r="B13" s="45"/>
      <c r="C13" s="311" t="s">
        <v>267</v>
      </c>
      <c r="D13" s="311" t="s">
        <v>658</v>
      </c>
      <c r="E13" s="18" t="s">
        <v>1</v>
      </c>
      <c r="F13" s="312">
        <v>280.65</v>
      </c>
      <c r="G13" s="39"/>
      <c r="H13" s="45"/>
    </row>
    <row r="14" spans="1:8" s="2" customFormat="1" ht="16.8" customHeight="1">
      <c r="A14" s="39"/>
      <c r="B14" s="45"/>
      <c r="C14" s="313" t="s">
        <v>1756</v>
      </c>
      <c r="D14" s="39"/>
      <c r="E14" s="39"/>
      <c r="F14" s="39"/>
      <c r="G14" s="39"/>
      <c r="H14" s="45"/>
    </row>
    <row r="15" spans="1:8" s="2" customFormat="1" ht="12">
      <c r="A15" s="39"/>
      <c r="B15" s="45"/>
      <c r="C15" s="311" t="s">
        <v>655</v>
      </c>
      <c r="D15" s="311" t="s">
        <v>1757</v>
      </c>
      <c r="E15" s="18" t="s">
        <v>154</v>
      </c>
      <c r="F15" s="312">
        <v>280.65</v>
      </c>
      <c r="G15" s="39"/>
      <c r="H15" s="45"/>
    </row>
    <row r="16" spans="1:8" s="2" customFormat="1" ht="16.8" customHeight="1">
      <c r="A16" s="39"/>
      <c r="B16" s="45"/>
      <c r="C16" s="311" t="s">
        <v>643</v>
      </c>
      <c r="D16" s="311" t="s">
        <v>1758</v>
      </c>
      <c r="E16" s="18" t="s">
        <v>154</v>
      </c>
      <c r="F16" s="312">
        <v>280.65</v>
      </c>
      <c r="G16" s="39"/>
      <c r="H16" s="45"/>
    </row>
    <row r="17" spans="1:8" s="2" customFormat="1" ht="16.8" customHeight="1">
      <c r="A17" s="39"/>
      <c r="B17" s="45"/>
      <c r="C17" s="311" t="s">
        <v>647</v>
      </c>
      <c r="D17" s="311" t="s">
        <v>1759</v>
      </c>
      <c r="E17" s="18" t="s">
        <v>154</v>
      </c>
      <c r="F17" s="312">
        <v>280.65</v>
      </c>
      <c r="G17" s="39"/>
      <c r="H17" s="45"/>
    </row>
    <row r="18" spans="1:8" s="2" customFormat="1" ht="16.8" customHeight="1">
      <c r="A18" s="39"/>
      <c r="B18" s="45"/>
      <c r="C18" s="311" t="s">
        <v>651</v>
      </c>
      <c r="D18" s="311" t="s">
        <v>1760</v>
      </c>
      <c r="E18" s="18" t="s">
        <v>154</v>
      </c>
      <c r="F18" s="312">
        <v>280.65</v>
      </c>
      <c r="G18" s="39"/>
      <c r="H18" s="45"/>
    </row>
    <row r="19" spans="1:8" s="2" customFormat="1" ht="16.8" customHeight="1">
      <c r="A19" s="39"/>
      <c r="B19" s="45"/>
      <c r="C19" s="307" t="s">
        <v>269</v>
      </c>
      <c r="D19" s="308" t="s">
        <v>1</v>
      </c>
      <c r="E19" s="309" t="s">
        <v>154</v>
      </c>
      <c r="F19" s="310">
        <v>280.55</v>
      </c>
      <c r="G19" s="39"/>
      <c r="H19" s="45"/>
    </row>
    <row r="20" spans="1:8" s="2" customFormat="1" ht="16.8" customHeight="1">
      <c r="A20" s="39"/>
      <c r="B20" s="45"/>
      <c r="C20" s="311" t="s">
        <v>1</v>
      </c>
      <c r="D20" s="311" t="s">
        <v>315</v>
      </c>
      <c r="E20" s="18" t="s">
        <v>1</v>
      </c>
      <c r="F20" s="312">
        <v>0</v>
      </c>
      <c r="G20" s="39"/>
      <c r="H20" s="45"/>
    </row>
    <row r="21" spans="1:8" s="2" customFormat="1" ht="16.8" customHeight="1">
      <c r="A21" s="39"/>
      <c r="B21" s="45"/>
      <c r="C21" s="311" t="s">
        <v>269</v>
      </c>
      <c r="D21" s="311" t="s">
        <v>321</v>
      </c>
      <c r="E21" s="18" t="s">
        <v>1</v>
      </c>
      <c r="F21" s="312">
        <v>280.55</v>
      </c>
      <c r="G21" s="39"/>
      <c r="H21" s="45"/>
    </row>
    <row r="22" spans="1:8" s="2" customFormat="1" ht="16.8" customHeight="1">
      <c r="A22" s="39"/>
      <c r="B22" s="45"/>
      <c r="C22" s="313" t="s">
        <v>1756</v>
      </c>
      <c r="D22" s="39"/>
      <c r="E22" s="39"/>
      <c r="F22" s="39"/>
      <c r="G22" s="39"/>
      <c r="H22" s="45"/>
    </row>
    <row r="23" spans="1:8" s="2" customFormat="1" ht="16.8" customHeight="1">
      <c r="A23" s="39"/>
      <c r="B23" s="45"/>
      <c r="C23" s="311" t="s">
        <v>318</v>
      </c>
      <c r="D23" s="311" t="s">
        <v>1761</v>
      </c>
      <c r="E23" s="18" t="s">
        <v>154</v>
      </c>
      <c r="F23" s="312">
        <v>280.55</v>
      </c>
      <c r="G23" s="39"/>
      <c r="H23" s="45"/>
    </row>
    <row r="24" spans="1:8" s="2" customFormat="1" ht="16.8" customHeight="1">
      <c r="A24" s="39"/>
      <c r="B24" s="45"/>
      <c r="C24" s="311" t="s">
        <v>788</v>
      </c>
      <c r="D24" s="311" t="s">
        <v>1762</v>
      </c>
      <c r="E24" s="18" t="s">
        <v>272</v>
      </c>
      <c r="F24" s="312">
        <v>44.392</v>
      </c>
      <c r="G24" s="39"/>
      <c r="H24" s="45"/>
    </row>
    <row r="25" spans="1:8" s="2" customFormat="1" ht="16.8" customHeight="1">
      <c r="A25" s="39"/>
      <c r="B25" s="45"/>
      <c r="C25" s="311" t="s">
        <v>793</v>
      </c>
      <c r="D25" s="311" t="s">
        <v>1763</v>
      </c>
      <c r="E25" s="18" t="s">
        <v>272</v>
      </c>
      <c r="F25" s="312">
        <v>1331.76</v>
      </c>
      <c r="G25" s="39"/>
      <c r="H25" s="45"/>
    </row>
    <row r="26" spans="1:8" s="2" customFormat="1" ht="12">
      <c r="A26" s="39"/>
      <c r="B26" s="45"/>
      <c r="C26" s="311" t="s">
        <v>799</v>
      </c>
      <c r="D26" s="311" t="s">
        <v>1764</v>
      </c>
      <c r="E26" s="18" t="s">
        <v>272</v>
      </c>
      <c r="F26" s="312">
        <v>20.2</v>
      </c>
      <c r="G26" s="39"/>
      <c r="H26" s="45"/>
    </row>
    <row r="27" spans="1:8" s="2" customFormat="1" ht="16.8" customHeight="1">
      <c r="A27" s="39"/>
      <c r="B27" s="45"/>
      <c r="C27" s="307" t="s">
        <v>271</v>
      </c>
      <c r="D27" s="308" t="s">
        <v>1</v>
      </c>
      <c r="E27" s="309" t="s">
        <v>272</v>
      </c>
      <c r="F27" s="310">
        <v>24.192</v>
      </c>
      <c r="G27" s="39"/>
      <c r="H27" s="45"/>
    </row>
    <row r="28" spans="1:8" s="2" customFormat="1" ht="12">
      <c r="A28" s="39"/>
      <c r="B28" s="45"/>
      <c r="C28" s="311" t="s">
        <v>1</v>
      </c>
      <c r="D28" s="311" t="s">
        <v>781</v>
      </c>
      <c r="E28" s="18" t="s">
        <v>1</v>
      </c>
      <c r="F28" s="312">
        <v>0</v>
      </c>
      <c r="G28" s="39"/>
      <c r="H28" s="45"/>
    </row>
    <row r="29" spans="1:8" s="2" customFormat="1" ht="16.8" customHeight="1">
      <c r="A29" s="39"/>
      <c r="B29" s="45"/>
      <c r="C29" s="311" t="s">
        <v>271</v>
      </c>
      <c r="D29" s="311" t="s">
        <v>782</v>
      </c>
      <c r="E29" s="18" t="s">
        <v>1</v>
      </c>
      <c r="F29" s="312">
        <v>24.192</v>
      </c>
      <c r="G29" s="39"/>
      <c r="H29" s="45"/>
    </row>
    <row r="30" spans="1:8" s="2" customFormat="1" ht="16.8" customHeight="1">
      <c r="A30" s="39"/>
      <c r="B30" s="45"/>
      <c r="C30" s="313" t="s">
        <v>1756</v>
      </c>
      <c r="D30" s="39"/>
      <c r="E30" s="39"/>
      <c r="F30" s="39"/>
      <c r="G30" s="39"/>
      <c r="H30" s="45"/>
    </row>
    <row r="31" spans="1:8" s="2" customFormat="1" ht="12">
      <c r="A31" s="39"/>
      <c r="B31" s="45"/>
      <c r="C31" s="311" t="s">
        <v>778</v>
      </c>
      <c r="D31" s="311" t="s">
        <v>1765</v>
      </c>
      <c r="E31" s="18" t="s">
        <v>272</v>
      </c>
      <c r="F31" s="312">
        <v>24.192</v>
      </c>
      <c r="G31" s="39"/>
      <c r="H31" s="45"/>
    </row>
    <row r="32" spans="1:8" s="2" customFormat="1" ht="16.8" customHeight="1">
      <c r="A32" s="39"/>
      <c r="B32" s="45"/>
      <c r="C32" s="311" t="s">
        <v>761</v>
      </c>
      <c r="D32" s="311" t="s">
        <v>1766</v>
      </c>
      <c r="E32" s="18" t="s">
        <v>275</v>
      </c>
      <c r="F32" s="312">
        <v>24.192</v>
      </c>
      <c r="G32" s="39"/>
      <c r="H32" s="45"/>
    </row>
    <row r="33" spans="1:8" s="2" customFormat="1" ht="12">
      <c r="A33" s="39"/>
      <c r="B33" s="45"/>
      <c r="C33" s="311" t="s">
        <v>784</v>
      </c>
      <c r="D33" s="311" t="s">
        <v>1767</v>
      </c>
      <c r="E33" s="18" t="s">
        <v>272</v>
      </c>
      <c r="F33" s="312">
        <v>24.192</v>
      </c>
      <c r="G33" s="39"/>
      <c r="H33" s="45"/>
    </row>
    <row r="34" spans="1:8" s="2" customFormat="1" ht="16.8" customHeight="1">
      <c r="A34" s="39"/>
      <c r="B34" s="45"/>
      <c r="C34" s="311" t="s">
        <v>788</v>
      </c>
      <c r="D34" s="311" t="s">
        <v>1762</v>
      </c>
      <c r="E34" s="18" t="s">
        <v>272</v>
      </c>
      <c r="F34" s="312">
        <v>44.392</v>
      </c>
      <c r="G34" s="39"/>
      <c r="H34" s="45"/>
    </row>
    <row r="35" spans="1:8" s="2" customFormat="1" ht="16.8" customHeight="1">
      <c r="A35" s="39"/>
      <c r="B35" s="45"/>
      <c r="C35" s="311" t="s">
        <v>793</v>
      </c>
      <c r="D35" s="311" t="s">
        <v>1763</v>
      </c>
      <c r="E35" s="18" t="s">
        <v>272</v>
      </c>
      <c r="F35" s="312">
        <v>1331.76</v>
      </c>
      <c r="G35" s="39"/>
      <c r="H35" s="45"/>
    </row>
    <row r="36" spans="1:8" s="2" customFormat="1" ht="16.8" customHeight="1">
      <c r="A36" s="39"/>
      <c r="B36" s="45"/>
      <c r="C36" s="307" t="s">
        <v>274</v>
      </c>
      <c r="D36" s="308" t="s">
        <v>1</v>
      </c>
      <c r="E36" s="309" t="s">
        <v>275</v>
      </c>
      <c r="F36" s="310">
        <v>59.5</v>
      </c>
      <c r="G36" s="39"/>
      <c r="H36" s="45"/>
    </row>
    <row r="37" spans="1:8" s="2" customFormat="1" ht="16.8" customHeight="1">
      <c r="A37" s="39"/>
      <c r="B37" s="45"/>
      <c r="C37" s="311" t="s">
        <v>1</v>
      </c>
      <c r="D37" s="311" t="s">
        <v>586</v>
      </c>
      <c r="E37" s="18" t="s">
        <v>1</v>
      </c>
      <c r="F37" s="312">
        <v>0</v>
      </c>
      <c r="G37" s="39"/>
      <c r="H37" s="45"/>
    </row>
    <row r="38" spans="1:8" s="2" customFormat="1" ht="16.8" customHeight="1">
      <c r="A38" s="39"/>
      <c r="B38" s="45"/>
      <c r="C38" s="311" t="s">
        <v>274</v>
      </c>
      <c r="D38" s="311" t="s">
        <v>276</v>
      </c>
      <c r="E38" s="18" t="s">
        <v>1</v>
      </c>
      <c r="F38" s="312">
        <v>59.5</v>
      </c>
      <c r="G38" s="39"/>
      <c r="H38" s="45"/>
    </row>
    <row r="39" spans="1:8" s="2" customFormat="1" ht="16.8" customHeight="1">
      <c r="A39" s="39"/>
      <c r="B39" s="45"/>
      <c r="C39" s="313" t="s">
        <v>1756</v>
      </c>
      <c r="D39" s="39"/>
      <c r="E39" s="39"/>
      <c r="F39" s="39"/>
      <c r="G39" s="39"/>
      <c r="H39" s="45"/>
    </row>
    <row r="40" spans="1:8" s="2" customFormat="1" ht="16.8" customHeight="1">
      <c r="A40" s="39"/>
      <c r="B40" s="45"/>
      <c r="C40" s="311" t="s">
        <v>583</v>
      </c>
      <c r="D40" s="311" t="s">
        <v>1768</v>
      </c>
      <c r="E40" s="18" t="s">
        <v>275</v>
      </c>
      <c r="F40" s="312">
        <v>59.5</v>
      </c>
      <c r="G40" s="39"/>
      <c r="H40" s="45"/>
    </row>
    <row r="41" spans="1:8" s="2" customFormat="1" ht="16.8" customHeight="1">
      <c r="A41" s="39"/>
      <c r="B41" s="45"/>
      <c r="C41" s="311" t="s">
        <v>406</v>
      </c>
      <c r="D41" s="311" t="s">
        <v>1769</v>
      </c>
      <c r="E41" s="18" t="s">
        <v>275</v>
      </c>
      <c r="F41" s="312">
        <v>3749.74</v>
      </c>
      <c r="G41" s="39"/>
      <c r="H41" s="45"/>
    </row>
    <row r="42" spans="1:8" s="2" customFormat="1" ht="12">
      <c r="A42" s="39"/>
      <c r="B42" s="45"/>
      <c r="C42" s="311" t="s">
        <v>421</v>
      </c>
      <c r="D42" s="311" t="s">
        <v>1770</v>
      </c>
      <c r="E42" s="18" t="s">
        <v>275</v>
      </c>
      <c r="F42" s="312">
        <v>41712.175</v>
      </c>
      <c r="G42" s="39"/>
      <c r="H42" s="45"/>
    </row>
    <row r="43" spans="1:8" s="2" customFormat="1" ht="16.8" customHeight="1">
      <c r="A43" s="39"/>
      <c r="B43" s="45"/>
      <c r="C43" s="311" t="s">
        <v>448</v>
      </c>
      <c r="D43" s="311" t="s">
        <v>1771</v>
      </c>
      <c r="E43" s="18" t="s">
        <v>275</v>
      </c>
      <c r="F43" s="312">
        <v>2582.983</v>
      </c>
      <c r="G43" s="39"/>
      <c r="H43" s="45"/>
    </row>
    <row r="44" spans="1:8" s="2" customFormat="1" ht="16.8" customHeight="1">
      <c r="A44" s="39"/>
      <c r="B44" s="45"/>
      <c r="C44" s="311" t="s">
        <v>457</v>
      </c>
      <c r="D44" s="311" t="s">
        <v>1772</v>
      </c>
      <c r="E44" s="18" t="s">
        <v>272</v>
      </c>
      <c r="F44" s="312">
        <v>4391.071</v>
      </c>
      <c r="G44" s="39"/>
      <c r="H44" s="45"/>
    </row>
    <row r="45" spans="1:8" s="2" customFormat="1" ht="16.8" customHeight="1">
      <c r="A45" s="39"/>
      <c r="B45" s="45"/>
      <c r="C45" s="311" t="s">
        <v>476</v>
      </c>
      <c r="D45" s="311" t="s">
        <v>1773</v>
      </c>
      <c r="E45" s="18" t="s">
        <v>275</v>
      </c>
      <c r="F45" s="312">
        <v>146.4</v>
      </c>
      <c r="G45" s="39"/>
      <c r="H45" s="45"/>
    </row>
    <row r="46" spans="1:8" s="2" customFormat="1" ht="16.8" customHeight="1">
      <c r="A46" s="39"/>
      <c r="B46" s="45"/>
      <c r="C46" s="307" t="s">
        <v>472</v>
      </c>
      <c r="D46" s="308" t="s">
        <v>1</v>
      </c>
      <c r="E46" s="309" t="s">
        <v>275</v>
      </c>
      <c r="F46" s="310">
        <v>138.8</v>
      </c>
      <c r="G46" s="39"/>
      <c r="H46" s="45"/>
    </row>
    <row r="47" spans="1:8" s="2" customFormat="1" ht="12">
      <c r="A47" s="39"/>
      <c r="B47" s="45"/>
      <c r="C47" s="311" t="s">
        <v>1</v>
      </c>
      <c r="D47" s="311" t="s">
        <v>470</v>
      </c>
      <c r="E47" s="18" t="s">
        <v>1</v>
      </c>
      <c r="F47" s="312">
        <v>0</v>
      </c>
      <c r="G47" s="39"/>
      <c r="H47" s="45"/>
    </row>
    <row r="48" spans="1:8" s="2" customFormat="1" ht="16.8" customHeight="1">
      <c r="A48" s="39"/>
      <c r="B48" s="45"/>
      <c r="C48" s="311" t="s">
        <v>1</v>
      </c>
      <c r="D48" s="311" t="s">
        <v>471</v>
      </c>
      <c r="E48" s="18" t="s">
        <v>1</v>
      </c>
      <c r="F48" s="312">
        <v>0</v>
      </c>
      <c r="G48" s="39"/>
      <c r="H48" s="45"/>
    </row>
    <row r="49" spans="1:8" s="2" customFormat="1" ht="16.8" customHeight="1">
      <c r="A49" s="39"/>
      <c r="B49" s="45"/>
      <c r="C49" s="311" t="s">
        <v>472</v>
      </c>
      <c r="D49" s="311" t="s">
        <v>473</v>
      </c>
      <c r="E49" s="18" t="s">
        <v>1</v>
      </c>
      <c r="F49" s="312">
        <v>138.8</v>
      </c>
      <c r="G49" s="39"/>
      <c r="H49" s="45"/>
    </row>
    <row r="50" spans="1:8" s="2" customFormat="1" ht="16.8" customHeight="1">
      <c r="A50" s="39"/>
      <c r="B50" s="45"/>
      <c r="C50" s="307" t="s">
        <v>277</v>
      </c>
      <c r="D50" s="308" t="s">
        <v>1</v>
      </c>
      <c r="E50" s="309" t="s">
        <v>275</v>
      </c>
      <c r="F50" s="310">
        <v>699.6</v>
      </c>
      <c r="G50" s="39"/>
      <c r="H50" s="45"/>
    </row>
    <row r="51" spans="1:8" s="2" customFormat="1" ht="16.8" customHeight="1">
      <c r="A51" s="39"/>
      <c r="B51" s="45"/>
      <c r="C51" s="311" t="s">
        <v>277</v>
      </c>
      <c r="D51" s="311" t="s">
        <v>618</v>
      </c>
      <c r="E51" s="18" t="s">
        <v>1</v>
      </c>
      <c r="F51" s="312">
        <v>699.6</v>
      </c>
      <c r="G51" s="39"/>
      <c r="H51" s="45"/>
    </row>
    <row r="52" spans="1:8" s="2" customFormat="1" ht="16.8" customHeight="1">
      <c r="A52" s="39"/>
      <c r="B52" s="45"/>
      <c r="C52" s="313" t="s">
        <v>1756</v>
      </c>
      <c r="D52" s="39"/>
      <c r="E52" s="39"/>
      <c r="F52" s="39"/>
      <c r="G52" s="39"/>
      <c r="H52" s="45"/>
    </row>
    <row r="53" spans="1:8" s="2" customFormat="1" ht="12">
      <c r="A53" s="39"/>
      <c r="B53" s="45"/>
      <c r="C53" s="311" t="s">
        <v>613</v>
      </c>
      <c r="D53" s="311" t="s">
        <v>1774</v>
      </c>
      <c r="E53" s="18" t="s">
        <v>154</v>
      </c>
      <c r="F53" s="312">
        <v>7266.5</v>
      </c>
      <c r="G53" s="39"/>
      <c r="H53" s="45"/>
    </row>
    <row r="54" spans="1:8" s="2" customFormat="1" ht="16.8" customHeight="1">
      <c r="A54" s="39"/>
      <c r="B54" s="45"/>
      <c r="C54" s="311" t="s">
        <v>391</v>
      </c>
      <c r="D54" s="311" t="s">
        <v>1775</v>
      </c>
      <c r="E54" s="18" t="s">
        <v>275</v>
      </c>
      <c r="F54" s="312">
        <v>1453.3</v>
      </c>
      <c r="G54" s="39"/>
      <c r="H54" s="45"/>
    </row>
    <row r="55" spans="1:8" s="2" customFormat="1" ht="16.8" customHeight="1">
      <c r="A55" s="39"/>
      <c r="B55" s="45"/>
      <c r="C55" s="311" t="s">
        <v>622</v>
      </c>
      <c r="D55" s="311" t="s">
        <v>623</v>
      </c>
      <c r="E55" s="18" t="s">
        <v>272</v>
      </c>
      <c r="F55" s="312">
        <v>74.118</v>
      </c>
      <c r="G55" s="39"/>
      <c r="H55" s="45"/>
    </row>
    <row r="56" spans="1:8" s="2" customFormat="1" ht="16.8" customHeight="1">
      <c r="A56" s="39"/>
      <c r="B56" s="45"/>
      <c r="C56" s="307" t="s">
        <v>279</v>
      </c>
      <c r="D56" s="308" t="s">
        <v>1</v>
      </c>
      <c r="E56" s="309" t="s">
        <v>275</v>
      </c>
      <c r="F56" s="310">
        <v>1289.2</v>
      </c>
      <c r="G56" s="39"/>
      <c r="H56" s="45"/>
    </row>
    <row r="57" spans="1:8" s="2" customFormat="1" ht="16.8" customHeight="1">
      <c r="A57" s="39"/>
      <c r="B57" s="45"/>
      <c r="C57" s="311" t="s">
        <v>279</v>
      </c>
      <c r="D57" s="311" t="s">
        <v>474</v>
      </c>
      <c r="E57" s="18" t="s">
        <v>1</v>
      </c>
      <c r="F57" s="312">
        <v>1289.2</v>
      </c>
      <c r="G57" s="39"/>
      <c r="H57" s="45"/>
    </row>
    <row r="58" spans="1:8" s="2" customFormat="1" ht="16.8" customHeight="1">
      <c r="A58" s="39"/>
      <c r="B58" s="45"/>
      <c r="C58" s="313" t="s">
        <v>1756</v>
      </c>
      <c r="D58" s="39"/>
      <c r="E58" s="39"/>
      <c r="F58" s="39"/>
      <c r="G58" s="39"/>
      <c r="H58" s="45"/>
    </row>
    <row r="59" spans="1:8" s="2" customFormat="1" ht="16.8" customHeight="1">
      <c r="A59" s="39"/>
      <c r="B59" s="45"/>
      <c r="C59" s="311" t="s">
        <v>467</v>
      </c>
      <c r="D59" s="311" t="s">
        <v>1776</v>
      </c>
      <c r="E59" s="18" t="s">
        <v>275</v>
      </c>
      <c r="F59" s="312">
        <v>1428</v>
      </c>
      <c r="G59" s="39"/>
      <c r="H59" s="45"/>
    </row>
    <row r="60" spans="1:8" s="2" customFormat="1" ht="16.8" customHeight="1">
      <c r="A60" s="39"/>
      <c r="B60" s="45"/>
      <c r="C60" s="311" t="s">
        <v>406</v>
      </c>
      <c r="D60" s="311" t="s">
        <v>1769</v>
      </c>
      <c r="E60" s="18" t="s">
        <v>275</v>
      </c>
      <c r="F60" s="312">
        <v>3749.74</v>
      </c>
      <c r="G60" s="39"/>
      <c r="H60" s="45"/>
    </row>
    <row r="61" spans="1:8" s="2" customFormat="1" ht="12">
      <c r="A61" s="39"/>
      <c r="B61" s="45"/>
      <c r="C61" s="311" t="s">
        <v>462</v>
      </c>
      <c r="D61" s="311" t="s">
        <v>463</v>
      </c>
      <c r="E61" s="18" t="s">
        <v>272</v>
      </c>
      <c r="F61" s="312">
        <v>2191.64</v>
      </c>
      <c r="G61" s="39"/>
      <c r="H61" s="45"/>
    </row>
    <row r="62" spans="1:8" s="2" customFormat="1" ht="16.8" customHeight="1">
      <c r="A62" s="39"/>
      <c r="B62" s="45"/>
      <c r="C62" s="307" t="s">
        <v>281</v>
      </c>
      <c r="D62" s="308" t="s">
        <v>1</v>
      </c>
      <c r="E62" s="309" t="s">
        <v>275</v>
      </c>
      <c r="F62" s="310">
        <v>753.7</v>
      </c>
      <c r="G62" s="39"/>
      <c r="H62" s="45"/>
    </row>
    <row r="63" spans="1:8" s="2" customFormat="1" ht="12">
      <c r="A63" s="39"/>
      <c r="B63" s="45"/>
      <c r="C63" s="311" t="s">
        <v>1</v>
      </c>
      <c r="D63" s="311" t="s">
        <v>616</v>
      </c>
      <c r="E63" s="18" t="s">
        <v>1</v>
      </c>
      <c r="F63" s="312">
        <v>0</v>
      </c>
      <c r="G63" s="39"/>
      <c r="H63" s="45"/>
    </row>
    <row r="64" spans="1:8" s="2" customFormat="1" ht="16.8" customHeight="1">
      <c r="A64" s="39"/>
      <c r="B64" s="45"/>
      <c r="C64" s="311" t="s">
        <v>281</v>
      </c>
      <c r="D64" s="311" t="s">
        <v>617</v>
      </c>
      <c r="E64" s="18" t="s">
        <v>1</v>
      </c>
      <c r="F64" s="312">
        <v>753.7</v>
      </c>
      <c r="G64" s="39"/>
      <c r="H64" s="45"/>
    </row>
    <row r="65" spans="1:8" s="2" customFormat="1" ht="16.8" customHeight="1">
      <c r="A65" s="39"/>
      <c r="B65" s="45"/>
      <c r="C65" s="313" t="s">
        <v>1756</v>
      </c>
      <c r="D65" s="39"/>
      <c r="E65" s="39"/>
      <c r="F65" s="39"/>
      <c r="G65" s="39"/>
      <c r="H65" s="45"/>
    </row>
    <row r="66" spans="1:8" s="2" customFormat="1" ht="12">
      <c r="A66" s="39"/>
      <c r="B66" s="45"/>
      <c r="C66" s="311" t="s">
        <v>613</v>
      </c>
      <c r="D66" s="311" t="s">
        <v>1774</v>
      </c>
      <c r="E66" s="18" t="s">
        <v>154</v>
      </c>
      <c r="F66" s="312">
        <v>7266.5</v>
      </c>
      <c r="G66" s="39"/>
      <c r="H66" s="45"/>
    </row>
    <row r="67" spans="1:8" s="2" customFormat="1" ht="16.8" customHeight="1">
      <c r="A67" s="39"/>
      <c r="B67" s="45"/>
      <c r="C67" s="311" t="s">
        <v>391</v>
      </c>
      <c r="D67" s="311" t="s">
        <v>1775</v>
      </c>
      <c r="E67" s="18" t="s">
        <v>275</v>
      </c>
      <c r="F67" s="312">
        <v>1453.3</v>
      </c>
      <c r="G67" s="39"/>
      <c r="H67" s="45"/>
    </row>
    <row r="68" spans="1:8" s="2" customFormat="1" ht="16.8" customHeight="1">
      <c r="A68" s="39"/>
      <c r="B68" s="45"/>
      <c r="C68" s="311" t="s">
        <v>622</v>
      </c>
      <c r="D68" s="311" t="s">
        <v>623</v>
      </c>
      <c r="E68" s="18" t="s">
        <v>272</v>
      </c>
      <c r="F68" s="312">
        <v>74.118</v>
      </c>
      <c r="G68" s="39"/>
      <c r="H68" s="45"/>
    </row>
    <row r="69" spans="1:8" s="2" customFormat="1" ht="16.8" customHeight="1">
      <c r="A69" s="39"/>
      <c r="B69" s="45"/>
      <c r="C69" s="307" t="s">
        <v>284</v>
      </c>
      <c r="D69" s="308" t="s">
        <v>1</v>
      </c>
      <c r="E69" s="309" t="s">
        <v>275</v>
      </c>
      <c r="F69" s="310">
        <v>26.4</v>
      </c>
      <c r="G69" s="39"/>
      <c r="H69" s="45"/>
    </row>
    <row r="70" spans="1:8" s="2" customFormat="1" ht="16.8" customHeight="1">
      <c r="A70" s="39"/>
      <c r="B70" s="45"/>
      <c r="C70" s="311" t="s">
        <v>1</v>
      </c>
      <c r="D70" s="311" t="s">
        <v>575</v>
      </c>
      <c r="E70" s="18" t="s">
        <v>1</v>
      </c>
      <c r="F70" s="312">
        <v>0</v>
      </c>
      <c r="G70" s="39"/>
      <c r="H70" s="45"/>
    </row>
    <row r="71" spans="1:8" s="2" customFormat="1" ht="16.8" customHeight="1">
      <c r="A71" s="39"/>
      <c r="B71" s="45"/>
      <c r="C71" s="311" t="s">
        <v>284</v>
      </c>
      <c r="D71" s="311" t="s">
        <v>285</v>
      </c>
      <c r="E71" s="18" t="s">
        <v>1</v>
      </c>
      <c r="F71" s="312">
        <v>26.4</v>
      </c>
      <c r="G71" s="39"/>
      <c r="H71" s="45"/>
    </row>
    <row r="72" spans="1:8" s="2" customFormat="1" ht="16.8" customHeight="1">
      <c r="A72" s="39"/>
      <c r="B72" s="45"/>
      <c r="C72" s="313" t="s">
        <v>1756</v>
      </c>
      <c r="D72" s="39"/>
      <c r="E72" s="39"/>
      <c r="F72" s="39"/>
      <c r="G72" s="39"/>
      <c r="H72" s="45"/>
    </row>
    <row r="73" spans="1:8" s="2" customFormat="1" ht="16.8" customHeight="1">
      <c r="A73" s="39"/>
      <c r="B73" s="45"/>
      <c r="C73" s="311" t="s">
        <v>572</v>
      </c>
      <c r="D73" s="311" t="s">
        <v>1777</v>
      </c>
      <c r="E73" s="18" t="s">
        <v>275</v>
      </c>
      <c r="F73" s="312">
        <v>26.4</v>
      </c>
      <c r="G73" s="39"/>
      <c r="H73" s="45"/>
    </row>
    <row r="74" spans="1:8" s="2" customFormat="1" ht="16.8" customHeight="1">
      <c r="A74" s="39"/>
      <c r="B74" s="45"/>
      <c r="C74" s="311" t="s">
        <v>406</v>
      </c>
      <c r="D74" s="311" t="s">
        <v>1769</v>
      </c>
      <c r="E74" s="18" t="s">
        <v>275</v>
      </c>
      <c r="F74" s="312">
        <v>3749.74</v>
      </c>
      <c r="G74" s="39"/>
      <c r="H74" s="45"/>
    </row>
    <row r="75" spans="1:8" s="2" customFormat="1" ht="12">
      <c r="A75" s="39"/>
      <c r="B75" s="45"/>
      <c r="C75" s="311" t="s">
        <v>421</v>
      </c>
      <c r="D75" s="311" t="s">
        <v>1770</v>
      </c>
      <c r="E75" s="18" t="s">
        <v>275</v>
      </c>
      <c r="F75" s="312">
        <v>41712.175</v>
      </c>
      <c r="G75" s="39"/>
      <c r="H75" s="45"/>
    </row>
    <row r="76" spans="1:8" s="2" customFormat="1" ht="16.8" customHeight="1">
      <c r="A76" s="39"/>
      <c r="B76" s="45"/>
      <c r="C76" s="311" t="s">
        <v>448</v>
      </c>
      <c r="D76" s="311" t="s">
        <v>1771</v>
      </c>
      <c r="E76" s="18" t="s">
        <v>275</v>
      </c>
      <c r="F76" s="312">
        <v>2582.983</v>
      </c>
      <c r="G76" s="39"/>
      <c r="H76" s="45"/>
    </row>
    <row r="77" spans="1:8" s="2" customFormat="1" ht="16.8" customHeight="1">
      <c r="A77" s="39"/>
      <c r="B77" s="45"/>
      <c r="C77" s="311" t="s">
        <v>457</v>
      </c>
      <c r="D77" s="311" t="s">
        <v>1772</v>
      </c>
      <c r="E77" s="18" t="s">
        <v>272</v>
      </c>
      <c r="F77" s="312">
        <v>4391.071</v>
      </c>
      <c r="G77" s="39"/>
      <c r="H77" s="45"/>
    </row>
    <row r="78" spans="1:8" s="2" customFormat="1" ht="16.8" customHeight="1">
      <c r="A78" s="39"/>
      <c r="B78" s="45"/>
      <c r="C78" s="311" t="s">
        <v>476</v>
      </c>
      <c r="D78" s="311" t="s">
        <v>1773</v>
      </c>
      <c r="E78" s="18" t="s">
        <v>275</v>
      </c>
      <c r="F78" s="312">
        <v>146.4</v>
      </c>
      <c r="G78" s="39"/>
      <c r="H78" s="45"/>
    </row>
    <row r="79" spans="1:8" s="2" customFormat="1" ht="16.8" customHeight="1">
      <c r="A79" s="39"/>
      <c r="B79" s="45"/>
      <c r="C79" s="307" t="s">
        <v>286</v>
      </c>
      <c r="D79" s="308" t="s">
        <v>1</v>
      </c>
      <c r="E79" s="309" t="s">
        <v>154</v>
      </c>
      <c r="F79" s="310">
        <v>2151.6</v>
      </c>
      <c r="G79" s="39"/>
      <c r="H79" s="45"/>
    </row>
    <row r="80" spans="1:8" s="2" customFormat="1" ht="12">
      <c r="A80" s="39"/>
      <c r="B80" s="45"/>
      <c r="C80" s="311" t="s">
        <v>1</v>
      </c>
      <c r="D80" s="311" t="s">
        <v>602</v>
      </c>
      <c r="E80" s="18" t="s">
        <v>1</v>
      </c>
      <c r="F80" s="312">
        <v>0</v>
      </c>
      <c r="G80" s="39"/>
      <c r="H80" s="45"/>
    </row>
    <row r="81" spans="1:8" s="2" customFormat="1" ht="16.8" customHeight="1">
      <c r="A81" s="39"/>
      <c r="B81" s="45"/>
      <c r="C81" s="311" t="s">
        <v>1</v>
      </c>
      <c r="D81" s="311" t="s">
        <v>287</v>
      </c>
      <c r="E81" s="18" t="s">
        <v>1</v>
      </c>
      <c r="F81" s="312">
        <v>2151.6</v>
      </c>
      <c r="G81" s="39"/>
      <c r="H81" s="45"/>
    </row>
    <row r="82" spans="1:8" s="2" customFormat="1" ht="16.8" customHeight="1">
      <c r="A82" s="39"/>
      <c r="B82" s="45"/>
      <c r="C82" s="311" t="s">
        <v>286</v>
      </c>
      <c r="D82" s="311" t="s">
        <v>603</v>
      </c>
      <c r="E82" s="18" t="s">
        <v>1</v>
      </c>
      <c r="F82" s="312">
        <v>2151.6</v>
      </c>
      <c r="G82" s="39"/>
      <c r="H82" s="45"/>
    </row>
    <row r="83" spans="1:8" s="2" customFormat="1" ht="16.8" customHeight="1">
      <c r="A83" s="39"/>
      <c r="B83" s="45"/>
      <c r="C83" s="313" t="s">
        <v>1756</v>
      </c>
      <c r="D83" s="39"/>
      <c r="E83" s="39"/>
      <c r="F83" s="39"/>
      <c r="G83" s="39"/>
      <c r="H83" s="45"/>
    </row>
    <row r="84" spans="1:8" s="2" customFormat="1" ht="16.8" customHeight="1">
      <c r="A84" s="39"/>
      <c r="B84" s="45"/>
      <c r="C84" s="311" t="s">
        <v>599</v>
      </c>
      <c r="D84" s="311" t="s">
        <v>1778</v>
      </c>
      <c r="E84" s="18" t="s">
        <v>275</v>
      </c>
      <c r="F84" s="312">
        <v>344.256</v>
      </c>
      <c r="G84" s="39"/>
      <c r="H84" s="45"/>
    </row>
    <row r="85" spans="1:8" s="2" customFormat="1" ht="16.8" customHeight="1">
      <c r="A85" s="39"/>
      <c r="B85" s="45"/>
      <c r="C85" s="311" t="s">
        <v>503</v>
      </c>
      <c r="D85" s="311" t="s">
        <v>1779</v>
      </c>
      <c r="E85" s="18" t="s">
        <v>154</v>
      </c>
      <c r="F85" s="312">
        <v>3192.9</v>
      </c>
      <c r="G85" s="39"/>
      <c r="H85" s="45"/>
    </row>
    <row r="86" spans="1:8" s="2" customFormat="1" ht="16.8" customHeight="1">
      <c r="A86" s="39"/>
      <c r="B86" s="45"/>
      <c r="C86" s="311" t="s">
        <v>577</v>
      </c>
      <c r="D86" s="311" t="s">
        <v>1780</v>
      </c>
      <c r="E86" s="18" t="s">
        <v>275</v>
      </c>
      <c r="F86" s="312">
        <v>430.32</v>
      </c>
      <c r="G86" s="39"/>
      <c r="H86" s="45"/>
    </row>
    <row r="87" spans="1:8" s="2" customFormat="1" ht="16.8" customHeight="1">
      <c r="A87" s="39"/>
      <c r="B87" s="45"/>
      <c r="C87" s="307" t="s">
        <v>288</v>
      </c>
      <c r="D87" s="308" t="s">
        <v>1</v>
      </c>
      <c r="E87" s="309" t="s">
        <v>275</v>
      </c>
      <c r="F87" s="310">
        <v>1041.3</v>
      </c>
      <c r="G87" s="39"/>
      <c r="H87" s="45"/>
    </row>
    <row r="88" spans="1:8" s="2" customFormat="1" ht="16.8" customHeight="1">
      <c r="A88" s="39"/>
      <c r="B88" s="45"/>
      <c r="C88" s="311" t="s">
        <v>1</v>
      </c>
      <c r="D88" s="311" t="s">
        <v>339</v>
      </c>
      <c r="E88" s="18" t="s">
        <v>1</v>
      </c>
      <c r="F88" s="312">
        <v>0</v>
      </c>
      <c r="G88" s="39"/>
      <c r="H88" s="45"/>
    </row>
    <row r="89" spans="1:8" s="2" customFormat="1" ht="16.8" customHeight="1">
      <c r="A89" s="39"/>
      <c r="B89" s="45"/>
      <c r="C89" s="311" t="s">
        <v>288</v>
      </c>
      <c r="D89" s="311" t="s">
        <v>289</v>
      </c>
      <c r="E89" s="18" t="s">
        <v>1</v>
      </c>
      <c r="F89" s="312">
        <v>1041.3</v>
      </c>
      <c r="G89" s="39"/>
      <c r="H89" s="45"/>
    </row>
    <row r="90" spans="1:8" s="2" customFormat="1" ht="16.8" customHeight="1">
      <c r="A90" s="39"/>
      <c r="B90" s="45"/>
      <c r="C90" s="313" t="s">
        <v>1756</v>
      </c>
      <c r="D90" s="39"/>
      <c r="E90" s="39"/>
      <c r="F90" s="39"/>
      <c r="G90" s="39"/>
      <c r="H90" s="45"/>
    </row>
    <row r="91" spans="1:8" s="2" customFormat="1" ht="16.8" customHeight="1">
      <c r="A91" s="39"/>
      <c r="B91" s="45"/>
      <c r="C91" s="311" t="s">
        <v>336</v>
      </c>
      <c r="D91" s="311" t="s">
        <v>1781</v>
      </c>
      <c r="E91" s="18" t="s">
        <v>275</v>
      </c>
      <c r="F91" s="312">
        <v>208.26</v>
      </c>
      <c r="G91" s="39"/>
      <c r="H91" s="45"/>
    </row>
    <row r="92" spans="1:8" s="2" customFormat="1" ht="16.8" customHeight="1">
      <c r="A92" s="39"/>
      <c r="B92" s="45"/>
      <c r="C92" s="311" t="s">
        <v>401</v>
      </c>
      <c r="D92" s="311" t="s">
        <v>1782</v>
      </c>
      <c r="E92" s="18" t="s">
        <v>275</v>
      </c>
      <c r="F92" s="312">
        <v>416.52</v>
      </c>
      <c r="G92" s="39"/>
      <c r="H92" s="45"/>
    </row>
    <row r="93" spans="1:8" s="2" customFormat="1" ht="16.8" customHeight="1">
      <c r="A93" s="39"/>
      <c r="B93" s="45"/>
      <c r="C93" s="311" t="s">
        <v>443</v>
      </c>
      <c r="D93" s="311" t="s">
        <v>1783</v>
      </c>
      <c r="E93" s="18" t="s">
        <v>275</v>
      </c>
      <c r="F93" s="312">
        <v>208.26</v>
      </c>
      <c r="G93" s="39"/>
      <c r="H93" s="45"/>
    </row>
    <row r="94" spans="1:8" s="2" customFormat="1" ht="16.8" customHeight="1">
      <c r="A94" s="39"/>
      <c r="B94" s="45"/>
      <c r="C94" s="311" t="s">
        <v>480</v>
      </c>
      <c r="D94" s="311" t="s">
        <v>1784</v>
      </c>
      <c r="E94" s="18" t="s">
        <v>154</v>
      </c>
      <c r="F94" s="312">
        <v>2082.6</v>
      </c>
      <c r="G94" s="39"/>
      <c r="H94" s="45"/>
    </row>
    <row r="95" spans="1:8" s="2" customFormat="1" ht="16.8" customHeight="1">
      <c r="A95" s="39"/>
      <c r="B95" s="45"/>
      <c r="C95" s="311" t="s">
        <v>486</v>
      </c>
      <c r="D95" s="311" t="s">
        <v>1785</v>
      </c>
      <c r="E95" s="18" t="s">
        <v>154</v>
      </c>
      <c r="F95" s="312">
        <v>2082.6</v>
      </c>
      <c r="G95" s="39"/>
      <c r="H95" s="45"/>
    </row>
    <row r="96" spans="1:8" s="2" customFormat="1" ht="16.8" customHeight="1">
      <c r="A96" s="39"/>
      <c r="B96" s="45"/>
      <c r="C96" s="311" t="s">
        <v>503</v>
      </c>
      <c r="D96" s="311" t="s">
        <v>1779</v>
      </c>
      <c r="E96" s="18" t="s">
        <v>154</v>
      </c>
      <c r="F96" s="312">
        <v>3192.9</v>
      </c>
      <c r="G96" s="39"/>
      <c r="H96" s="45"/>
    </row>
    <row r="97" spans="1:8" s="2" customFormat="1" ht="16.8" customHeight="1">
      <c r="A97" s="39"/>
      <c r="B97" s="45"/>
      <c r="C97" s="311" t="s">
        <v>491</v>
      </c>
      <c r="D97" s="311" t="s">
        <v>492</v>
      </c>
      <c r="E97" s="18" t="s">
        <v>493</v>
      </c>
      <c r="F97" s="312">
        <v>52.065</v>
      </c>
      <c r="G97" s="39"/>
      <c r="H97" s="45"/>
    </row>
    <row r="98" spans="1:8" s="2" customFormat="1" ht="16.8" customHeight="1">
      <c r="A98" s="39"/>
      <c r="B98" s="45"/>
      <c r="C98" s="307" t="s">
        <v>290</v>
      </c>
      <c r="D98" s="308" t="s">
        <v>1</v>
      </c>
      <c r="E98" s="309" t="s">
        <v>275</v>
      </c>
      <c r="F98" s="310">
        <v>32</v>
      </c>
      <c r="G98" s="39"/>
      <c r="H98" s="45"/>
    </row>
    <row r="99" spans="1:8" s="2" customFormat="1" ht="16.8" customHeight="1">
      <c r="A99" s="39"/>
      <c r="B99" s="45"/>
      <c r="C99" s="311" t="s">
        <v>1</v>
      </c>
      <c r="D99" s="311" t="s">
        <v>344</v>
      </c>
      <c r="E99" s="18" t="s">
        <v>1</v>
      </c>
      <c r="F99" s="312">
        <v>0</v>
      </c>
      <c r="G99" s="39"/>
      <c r="H99" s="45"/>
    </row>
    <row r="100" spans="1:8" s="2" customFormat="1" ht="16.8" customHeight="1">
      <c r="A100" s="39"/>
      <c r="B100" s="45"/>
      <c r="C100" s="311" t="s">
        <v>290</v>
      </c>
      <c r="D100" s="311" t="s">
        <v>371</v>
      </c>
      <c r="E100" s="18" t="s">
        <v>1</v>
      </c>
      <c r="F100" s="312">
        <v>32</v>
      </c>
      <c r="G100" s="39"/>
      <c r="H100" s="45"/>
    </row>
    <row r="101" spans="1:8" s="2" customFormat="1" ht="16.8" customHeight="1">
      <c r="A101" s="39"/>
      <c r="B101" s="45"/>
      <c r="C101" s="313" t="s">
        <v>1756</v>
      </c>
      <c r="D101" s="39"/>
      <c r="E101" s="39"/>
      <c r="F101" s="39"/>
      <c r="G101" s="39"/>
      <c r="H101" s="45"/>
    </row>
    <row r="102" spans="1:8" s="2" customFormat="1" ht="16.8" customHeight="1">
      <c r="A102" s="39"/>
      <c r="B102" s="45"/>
      <c r="C102" s="311" t="s">
        <v>368</v>
      </c>
      <c r="D102" s="311" t="s">
        <v>1786</v>
      </c>
      <c r="E102" s="18" t="s">
        <v>275</v>
      </c>
      <c r="F102" s="312">
        <v>32</v>
      </c>
      <c r="G102" s="39"/>
      <c r="H102" s="45"/>
    </row>
    <row r="103" spans="1:8" s="2" customFormat="1" ht="16.8" customHeight="1">
      <c r="A103" s="39"/>
      <c r="B103" s="45"/>
      <c r="C103" s="311" t="s">
        <v>368</v>
      </c>
      <c r="D103" s="311" t="s">
        <v>1786</v>
      </c>
      <c r="E103" s="18" t="s">
        <v>275</v>
      </c>
      <c r="F103" s="312">
        <v>32</v>
      </c>
      <c r="G103" s="39"/>
      <c r="H103" s="45"/>
    </row>
    <row r="104" spans="1:8" s="2" customFormat="1" ht="16.8" customHeight="1">
      <c r="A104" s="39"/>
      <c r="B104" s="45"/>
      <c r="C104" s="311" t="s">
        <v>406</v>
      </c>
      <c r="D104" s="311" t="s">
        <v>1769</v>
      </c>
      <c r="E104" s="18" t="s">
        <v>275</v>
      </c>
      <c r="F104" s="312">
        <v>3749.74</v>
      </c>
      <c r="G104" s="39"/>
      <c r="H104" s="45"/>
    </row>
    <row r="105" spans="1:8" s="2" customFormat="1" ht="12">
      <c r="A105" s="39"/>
      <c r="B105" s="45"/>
      <c r="C105" s="311" t="s">
        <v>415</v>
      </c>
      <c r="D105" s="311" t="s">
        <v>1770</v>
      </c>
      <c r="E105" s="18" t="s">
        <v>275</v>
      </c>
      <c r="F105" s="312">
        <v>12672.848</v>
      </c>
      <c r="G105" s="39"/>
      <c r="H105" s="45"/>
    </row>
    <row r="106" spans="1:8" s="2" customFormat="1" ht="16.8" customHeight="1">
      <c r="A106" s="39"/>
      <c r="B106" s="45"/>
      <c r="C106" s="311" t="s">
        <v>454</v>
      </c>
      <c r="D106" s="311" t="s">
        <v>1771</v>
      </c>
      <c r="E106" s="18" t="s">
        <v>275</v>
      </c>
      <c r="F106" s="312">
        <v>792.053</v>
      </c>
      <c r="G106" s="39"/>
      <c r="H106" s="45"/>
    </row>
    <row r="107" spans="1:8" s="2" customFormat="1" ht="16.8" customHeight="1">
      <c r="A107" s="39"/>
      <c r="B107" s="45"/>
      <c r="C107" s="307" t="s">
        <v>292</v>
      </c>
      <c r="D107" s="308" t="s">
        <v>1</v>
      </c>
      <c r="E107" s="309" t="s">
        <v>154</v>
      </c>
      <c r="F107" s="310">
        <v>94.751</v>
      </c>
      <c r="G107" s="39"/>
      <c r="H107" s="45"/>
    </row>
    <row r="108" spans="1:8" s="2" customFormat="1" ht="16.8" customHeight="1">
      <c r="A108" s="39"/>
      <c r="B108" s="45"/>
      <c r="C108" s="311" t="s">
        <v>1</v>
      </c>
      <c r="D108" s="311" t="s">
        <v>315</v>
      </c>
      <c r="E108" s="18" t="s">
        <v>1</v>
      </c>
      <c r="F108" s="312">
        <v>0</v>
      </c>
      <c r="G108" s="39"/>
      <c r="H108" s="45"/>
    </row>
    <row r="109" spans="1:8" s="2" customFormat="1" ht="16.8" customHeight="1">
      <c r="A109" s="39"/>
      <c r="B109" s="45"/>
      <c r="C109" s="311" t="s">
        <v>292</v>
      </c>
      <c r="D109" s="311" t="s">
        <v>387</v>
      </c>
      <c r="E109" s="18" t="s">
        <v>1</v>
      </c>
      <c r="F109" s="312">
        <v>94.751</v>
      </c>
      <c r="G109" s="39"/>
      <c r="H109" s="45"/>
    </row>
    <row r="110" spans="1:8" s="2" customFormat="1" ht="16.8" customHeight="1">
      <c r="A110" s="39"/>
      <c r="B110" s="45"/>
      <c r="C110" s="313" t="s">
        <v>1756</v>
      </c>
      <c r="D110" s="39"/>
      <c r="E110" s="39"/>
      <c r="F110" s="39"/>
      <c r="G110" s="39"/>
      <c r="H110" s="45"/>
    </row>
    <row r="111" spans="1:8" s="2" customFormat="1" ht="16.8" customHeight="1">
      <c r="A111" s="39"/>
      <c r="B111" s="45"/>
      <c r="C111" s="311" t="s">
        <v>384</v>
      </c>
      <c r="D111" s="311" t="s">
        <v>1787</v>
      </c>
      <c r="E111" s="18" t="s">
        <v>154</v>
      </c>
      <c r="F111" s="312">
        <v>94.751</v>
      </c>
      <c r="G111" s="39"/>
      <c r="H111" s="45"/>
    </row>
    <row r="112" spans="1:8" s="2" customFormat="1" ht="16.8" customHeight="1">
      <c r="A112" s="39"/>
      <c r="B112" s="45"/>
      <c r="C112" s="311" t="s">
        <v>388</v>
      </c>
      <c r="D112" s="311" t="s">
        <v>1788</v>
      </c>
      <c r="E112" s="18" t="s">
        <v>154</v>
      </c>
      <c r="F112" s="312">
        <v>94.751</v>
      </c>
      <c r="G112" s="39"/>
      <c r="H112" s="45"/>
    </row>
    <row r="113" spans="1:8" s="2" customFormat="1" ht="16.8" customHeight="1">
      <c r="A113" s="39"/>
      <c r="B113" s="45"/>
      <c r="C113" s="307" t="s">
        <v>294</v>
      </c>
      <c r="D113" s="308" t="s">
        <v>1</v>
      </c>
      <c r="E113" s="309" t="s">
        <v>275</v>
      </c>
      <c r="F113" s="310">
        <v>6.353</v>
      </c>
      <c r="G113" s="39"/>
      <c r="H113" s="45"/>
    </row>
    <row r="114" spans="1:8" s="2" customFormat="1" ht="16.8" customHeight="1">
      <c r="A114" s="39"/>
      <c r="B114" s="45"/>
      <c r="C114" s="311" t="s">
        <v>294</v>
      </c>
      <c r="D114" s="311" t="s">
        <v>377</v>
      </c>
      <c r="E114" s="18" t="s">
        <v>1</v>
      </c>
      <c r="F114" s="312">
        <v>6.353</v>
      </c>
      <c r="G114" s="39"/>
      <c r="H114" s="45"/>
    </row>
    <row r="115" spans="1:8" s="2" customFormat="1" ht="16.8" customHeight="1">
      <c r="A115" s="39"/>
      <c r="B115" s="45"/>
      <c r="C115" s="313" t="s">
        <v>1756</v>
      </c>
      <c r="D115" s="39"/>
      <c r="E115" s="39"/>
      <c r="F115" s="39"/>
      <c r="G115" s="39"/>
      <c r="H115" s="45"/>
    </row>
    <row r="116" spans="1:8" s="2" customFormat="1" ht="16.8" customHeight="1">
      <c r="A116" s="39"/>
      <c r="B116" s="45"/>
      <c r="C116" s="311" t="s">
        <v>373</v>
      </c>
      <c r="D116" s="311" t="s">
        <v>1789</v>
      </c>
      <c r="E116" s="18" t="s">
        <v>275</v>
      </c>
      <c r="F116" s="312">
        <v>12.706</v>
      </c>
      <c r="G116" s="39"/>
      <c r="H116" s="45"/>
    </row>
    <row r="117" spans="1:8" s="2" customFormat="1" ht="16.8" customHeight="1">
      <c r="A117" s="39"/>
      <c r="B117" s="45"/>
      <c r="C117" s="311" t="s">
        <v>406</v>
      </c>
      <c r="D117" s="311" t="s">
        <v>1769</v>
      </c>
      <c r="E117" s="18" t="s">
        <v>275</v>
      </c>
      <c r="F117" s="312">
        <v>3749.74</v>
      </c>
      <c r="G117" s="39"/>
      <c r="H117" s="45"/>
    </row>
    <row r="118" spans="1:8" s="2" customFormat="1" ht="12">
      <c r="A118" s="39"/>
      <c r="B118" s="45"/>
      <c r="C118" s="311" t="s">
        <v>415</v>
      </c>
      <c r="D118" s="311" t="s">
        <v>1770</v>
      </c>
      <c r="E118" s="18" t="s">
        <v>275</v>
      </c>
      <c r="F118" s="312">
        <v>12672.848</v>
      </c>
      <c r="G118" s="39"/>
      <c r="H118" s="45"/>
    </row>
    <row r="119" spans="1:8" s="2" customFormat="1" ht="16.8" customHeight="1">
      <c r="A119" s="39"/>
      <c r="B119" s="45"/>
      <c r="C119" s="311" t="s">
        <v>454</v>
      </c>
      <c r="D119" s="311" t="s">
        <v>1771</v>
      </c>
      <c r="E119" s="18" t="s">
        <v>275</v>
      </c>
      <c r="F119" s="312">
        <v>792.053</v>
      </c>
      <c r="G119" s="39"/>
      <c r="H119" s="45"/>
    </row>
    <row r="120" spans="1:8" s="2" customFormat="1" ht="16.8" customHeight="1">
      <c r="A120" s="39"/>
      <c r="B120" s="45"/>
      <c r="C120" s="307" t="s">
        <v>296</v>
      </c>
      <c r="D120" s="308" t="s">
        <v>1</v>
      </c>
      <c r="E120" s="309" t="s">
        <v>275</v>
      </c>
      <c r="F120" s="310">
        <v>1290.96</v>
      </c>
      <c r="G120" s="39"/>
      <c r="H120" s="45"/>
    </row>
    <row r="121" spans="1:8" s="2" customFormat="1" ht="16.8" customHeight="1">
      <c r="A121" s="39"/>
      <c r="B121" s="45"/>
      <c r="C121" s="311" t="s">
        <v>1</v>
      </c>
      <c r="D121" s="311" t="s">
        <v>325</v>
      </c>
      <c r="E121" s="18" t="s">
        <v>1</v>
      </c>
      <c r="F121" s="312">
        <v>0</v>
      </c>
      <c r="G121" s="39"/>
      <c r="H121" s="45"/>
    </row>
    <row r="122" spans="1:8" s="2" customFormat="1" ht="16.8" customHeight="1">
      <c r="A122" s="39"/>
      <c r="B122" s="45"/>
      <c r="C122" s="311" t="s">
        <v>296</v>
      </c>
      <c r="D122" s="311" t="s">
        <v>326</v>
      </c>
      <c r="E122" s="18" t="s">
        <v>1</v>
      </c>
      <c r="F122" s="312">
        <v>1290.96</v>
      </c>
      <c r="G122" s="39"/>
      <c r="H122" s="45"/>
    </row>
    <row r="123" spans="1:8" s="2" customFormat="1" ht="16.8" customHeight="1">
      <c r="A123" s="39"/>
      <c r="B123" s="45"/>
      <c r="C123" s="313" t="s">
        <v>1756</v>
      </c>
      <c r="D123" s="39"/>
      <c r="E123" s="39"/>
      <c r="F123" s="39"/>
      <c r="G123" s="39"/>
      <c r="H123" s="45"/>
    </row>
    <row r="124" spans="1:8" s="2" customFormat="1" ht="16.8" customHeight="1">
      <c r="A124" s="39"/>
      <c r="B124" s="45"/>
      <c r="C124" s="311" t="s">
        <v>322</v>
      </c>
      <c r="D124" s="311" t="s">
        <v>1790</v>
      </c>
      <c r="E124" s="18" t="s">
        <v>275</v>
      </c>
      <c r="F124" s="312">
        <v>1290.96</v>
      </c>
      <c r="G124" s="39"/>
      <c r="H124" s="45"/>
    </row>
    <row r="125" spans="1:8" s="2" customFormat="1" ht="16.8" customHeight="1">
      <c r="A125" s="39"/>
      <c r="B125" s="45"/>
      <c r="C125" s="311" t="s">
        <v>327</v>
      </c>
      <c r="D125" s="311" t="s">
        <v>1791</v>
      </c>
      <c r="E125" s="18" t="s">
        <v>275</v>
      </c>
      <c r="F125" s="312">
        <v>516.384</v>
      </c>
      <c r="G125" s="39"/>
      <c r="H125" s="45"/>
    </row>
    <row r="126" spans="1:8" s="2" customFormat="1" ht="16.8" customHeight="1">
      <c r="A126" s="39"/>
      <c r="B126" s="45"/>
      <c r="C126" s="311" t="s">
        <v>332</v>
      </c>
      <c r="D126" s="311" t="s">
        <v>1792</v>
      </c>
      <c r="E126" s="18" t="s">
        <v>275</v>
      </c>
      <c r="F126" s="312">
        <v>1290.96</v>
      </c>
      <c r="G126" s="39"/>
      <c r="H126" s="45"/>
    </row>
    <row r="127" spans="1:8" s="2" customFormat="1" ht="16.8" customHeight="1">
      <c r="A127" s="39"/>
      <c r="B127" s="45"/>
      <c r="C127" s="311" t="s">
        <v>396</v>
      </c>
      <c r="D127" s="311" t="s">
        <v>1793</v>
      </c>
      <c r="E127" s="18" t="s">
        <v>275</v>
      </c>
      <c r="F127" s="312">
        <v>1807.344</v>
      </c>
      <c r="G127" s="39"/>
      <c r="H127" s="45"/>
    </row>
    <row r="128" spans="1:8" s="2" customFormat="1" ht="16.8" customHeight="1">
      <c r="A128" s="39"/>
      <c r="B128" s="45"/>
      <c r="C128" s="311" t="s">
        <v>426</v>
      </c>
      <c r="D128" s="311" t="s">
        <v>1794</v>
      </c>
      <c r="E128" s="18" t="s">
        <v>275</v>
      </c>
      <c r="F128" s="312">
        <v>914.496</v>
      </c>
      <c r="G128" s="39"/>
      <c r="H128" s="45"/>
    </row>
    <row r="129" spans="1:8" s="2" customFormat="1" ht="12">
      <c r="A129" s="39"/>
      <c r="B129" s="45"/>
      <c r="C129" s="311" t="s">
        <v>432</v>
      </c>
      <c r="D129" s="311" t="s">
        <v>1795</v>
      </c>
      <c r="E129" s="18" t="s">
        <v>275</v>
      </c>
      <c r="F129" s="312">
        <v>22862.4</v>
      </c>
      <c r="G129" s="39"/>
      <c r="H129" s="45"/>
    </row>
    <row r="130" spans="1:8" s="2" customFormat="1" ht="16.8" customHeight="1">
      <c r="A130" s="39"/>
      <c r="B130" s="45"/>
      <c r="C130" s="311" t="s">
        <v>438</v>
      </c>
      <c r="D130" s="311" t="s">
        <v>1796</v>
      </c>
      <c r="E130" s="18" t="s">
        <v>275</v>
      </c>
      <c r="F130" s="312">
        <v>1290.96</v>
      </c>
      <c r="G130" s="39"/>
      <c r="H130" s="45"/>
    </row>
    <row r="131" spans="1:8" s="2" customFormat="1" ht="16.8" customHeight="1">
      <c r="A131" s="39"/>
      <c r="B131" s="45"/>
      <c r="C131" s="311" t="s">
        <v>448</v>
      </c>
      <c r="D131" s="311" t="s">
        <v>1771</v>
      </c>
      <c r="E131" s="18" t="s">
        <v>275</v>
      </c>
      <c r="F131" s="312">
        <v>2582.983</v>
      </c>
      <c r="G131" s="39"/>
      <c r="H131" s="45"/>
    </row>
    <row r="132" spans="1:8" s="2" customFormat="1" ht="16.8" customHeight="1">
      <c r="A132" s="39"/>
      <c r="B132" s="45"/>
      <c r="C132" s="311" t="s">
        <v>457</v>
      </c>
      <c r="D132" s="311" t="s">
        <v>1772</v>
      </c>
      <c r="E132" s="18" t="s">
        <v>272</v>
      </c>
      <c r="F132" s="312">
        <v>4391.071</v>
      </c>
      <c r="G132" s="39"/>
      <c r="H132" s="45"/>
    </row>
    <row r="133" spans="1:8" s="2" customFormat="1" ht="16.8" customHeight="1">
      <c r="A133" s="39"/>
      <c r="B133" s="45"/>
      <c r="C133" s="311" t="s">
        <v>599</v>
      </c>
      <c r="D133" s="311" t="s">
        <v>1778</v>
      </c>
      <c r="E133" s="18" t="s">
        <v>275</v>
      </c>
      <c r="F133" s="312">
        <v>344.256</v>
      </c>
      <c r="G133" s="39"/>
      <c r="H133" s="45"/>
    </row>
    <row r="134" spans="1:8" s="2" customFormat="1" ht="12">
      <c r="A134" s="39"/>
      <c r="B134" s="45"/>
      <c r="C134" s="311" t="s">
        <v>606</v>
      </c>
      <c r="D134" s="311" t="s">
        <v>1797</v>
      </c>
      <c r="E134" s="18" t="s">
        <v>275</v>
      </c>
      <c r="F134" s="312">
        <v>516.384</v>
      </c>
      <c r="G134" s="39"/>
      <c r="H134" s="45"/>
    </row>
    <row r="135" spans="1:8" s="2" customFormat="1" ht="16.8" customHeight="1">
      <c r="A135" s="39"/>
      <c r="B135" s="45"/>
      <c r="C135" s="307" t="s">
        <v>298</v>
      </c>
      <c r="D135" s="308" t="s">
        <v>1</v>
      </c>
      <c r="E135" s="309" t="s">
        <v>154</v>
      </c>
      <c r="F135" s="310">
        <v>324.55</v>
      </c>
      <c r="G135" s="39"/>
      <c r="H135" s="45"/>
    </row>
    <row r="136" spans="1:8" s="2" customFormat="1" ht="16.8" customHeight="1">
      <c r="A136" s="39"/>
      <c r="B136" s="45"/>
      <c r="C136" s="311" t="s">
        <v>1</v>
      </c>
      <c r="D136" s="311" t="s">
        <v>315</v>
      </c>
      <c r="E136" s="18" t="s">
        <v>1</v>
      </c>
      <c r="F136" s="312">
        <v>0</v>
      </c>
      <c r="G136" s="39"/>
      <c r="H136" s="45"/>
    </row>
    <row r="137" spans="1:8" s="2" customFormat="1" ht="16.8" customHeight="1">
      <c r="A137" s="39"/>
      <c r="B137" s="45"/>
      <c r="C137" s="311" t="s">
        <v>298</v>
      </c>
      <c r="D137" s="311" t="s">
        <v>316</v>
      </c>
      <c r="E137" s="18" t="s">
        <v>1</v>
      </c>
      <c r="F137" s="312">
        <v>324.55</v>
      </c>
      <c r="G137" s="39"/>
      <c r="H137" s="45"/>
    </row>
    <row r="138" spans="1:8" s="2" customFormat="1" ht="16.8" customHeight="1">
      <c r="A138" s="39"/>
      <c r="B138" s="45"/>
      <c r="C138" s="313" t="s">
        <v>1756</v>
      </c>
      <c r="D138" s="39"/>
      <c r="E138" s="39"/>
      <c r="F138" s="39"/>
      <c r="G138" s="39"/>
      <c r="H138" s="45"/>
    </row>
    <row r="139" spans="1:8" s="2" customFormat="1" ht="16.8" customHeight="1">
      <c r="A139" s="39"/>
      <c r="B139" s="45"/>
      <c r="C139" s="311" t="s">
        <v>312</v>
      </c>
      <c r="D139" s="311" t="s">
        <v>1798</v>
      </c>
      <c r="E139" s="18" t="s">
        <v>154</v>
      </c>
      <c r="F139" s="312">
        <v>321.61</v>
      </c>
      <c r="G139" s="39"/>
      <c r="H139" s="45"/>
    </row>
    <row r="140" spans="1:8" s="2" customFormat="1" ht="16.8" customHeight="1">
      <c r="A140" s="39"/>
      <c r="B140" s="45"/>
      <c r="C140" s="311" t="s">
        <v>406</v>
      </c>
      <c r="D140" s="311" t="s">
        <v>1769</v>
      </c>
      <c r="E140" s="18" t="s">
        <v>275</v>
      </c>
      <c r="F140" s="312">
        <v>3749.74</v>
      </c>
      <c r="G140" s="39"/>
      <c r="H140" s="45"/>
    </row>
    <row r="141" spans="1:8" s="2" customFormat="1" ht="12">
      <c r="A141" s="39"/>
      <c r="B141" s="45"/>
      <c r="C141" s="311" t="s">
        <v>421</v>
      </c>
      <c r="D141" s="311" t="s">
        <v>1770</v>
      </c>
      <c r="E141" s="18" t="s">
        <v>275</v>
      </c>
      <c r="F141" s="312">
        <v>41712.175</v>
      </c>
      <c r="G141" s="39"/>
      <c r="H141" s="45"/>
    </row>
    <row r="142" spans="1:8" s="2" customFormat="1" ht="16.8" customHeight="1">
      <c r="A142" s="39"/>
      <c r="B142" s="45"/>
      <c r="C142" s="311" t="s">
        <v>448</v>
      </c>
      <c r="D142" s="311" t="s">
        <v>1771</v>
      </c>
      <c r="E142" s="18" t="s">
        <v>275</v>
      </c>
      <c r="F142" s="312">
        <v>2582.983</v>
      </c>
      <c r="G142" s="39"/>
      <c r="H142" s="45"/>
    </row>
    <row r="143" spans="1:8" s="2" customFormat="1" ht="16.8" customHeight="1">
      <c r="A143" s="39"/>
      <c r="B143" s="45"/>
      <c r="C143" s="311" t="s">
        <v>457</v>
      </c>
      <c r="D143" s="311" t="s">
        <v>1772</v>
      </c>
      <c r="E143" s="18" t="s">
        <v>272</v>
      </c>
      <c r="F143" s="312">
        <v>4391.071</v>
      </c>
      <c r="G143" s="39"/>
      <c r="H143" s="45"/>
    </row>
    <row r="144" spans="1:8" s="2" customFormat="1" ht="16.8" customHeight="1">
      <c r="A144" s="39"/>
      <c r="B144" s="45"/>
      <c r="C144" s="307" t="s">
        <v>300</v>
      </c>
      <c r="D144" s="308" t="s">
        <v>1</v>
      </c>
      <c r="E144" s="309" t="s">
        <v>275</v>
      </c>
      <c r="F144" s="310">
        <v>232.3</v>
      </c>
      <c r="G144" s="39"/>
      <c r="H144" s="45"/>
    </row>
    <row r="145" spans="1:8" s="2" customFormat="1" ht="16.8" customHeight="1">
      <c r="A145" s="39"/>
      <c r="B145" s="45"/>
      <c r="C145" s="311" t="s">
        <v>1</v>
      </c>
      <c r="D145" s="311" t="s">
        <v>344</v>
      </c>
      <c r="E145" s="18" t="s">
        <v>1</v>
      </c>
      <c r="F145" s="312">
        <v>0</v>
      </c>
      <c r="G145" s="39"/>
      <c r="H145" s="45"/>
    </row>
    <row r="146" spans="1:8" s="2" customFormat="1" ht="16.8" customHeight="1">
      <c r="A146" s="39"/>
      <c r="B146" s="45"/>
      <c r="C146" s="311" t="s">
        <v>300</v>
      </c>
      <c r="D146" s="311" t="s">
        <v>301</v>
      </c>
      <c r="E146" s="18" t="s">
        <v>1</v>
      </c>
      <c r="F146" s="312">
        <v>232.3</v>
      </c>
      <c r="G146" s="39"/>
      <c r="H146" s="45"/>
    </row>
    <row r="147" spans="1:8" s="2" customFormat="1" ht="16.8" customHeight="1">
      <c r="A147" s="39"/>
      <c r="B147" s="45"/>
      <c r="C147" s="313" t="s">
        <v>1756</v>
      </c>
      <c r="D147" s="39"/>
      <c r="E147" s="39"/>
      <c r="F147" s="39"/>
      <c r="G147" s="39"/>
      <c r="H147" s="45"/>
    </row>
    <row r="148" spans="1:8" s="2" customFormat="1" ht="16.8" customHeight="1">
      <c r="A148" s="39"/>
      <c r="B148" s="45"/>
      <c r="C148" s="311" t="s">
        <v>378</v>
      </c>
      <c r="D148" s="311" t="s">
        <v>1799</v>
      </c>
      <c r="E148" s="18" t="s">
        <v>275</v>
      </c>
      <c r="F148" s="312">
        <v>232.3</v>
      </c>
      <c r="G148" s="39"/>
      <c r="H148" s="45"/>
    </row>
    <row r="149" spans="1:8" s="2" customFormat="1" ht="16.8" customHeight="1">
      <c r="A149" s="39"/>
      <c r="B149" s="45"/>
      <c r="C149" s="311" t="s">
        <v>381</v>
      </c>
      <c r="D149" s="311" t="s">
        <v>1800</v>
      </c>
      <c r="E149" s="18" t="s">
        <v>275</v>
      </c>
      <c r="F149" s="312">
        <v>232.3</v>
      </c>
      <c r="G149" s="39"/>
      <c r="H149" s="45"/>
    </row>
    <row r="150" spans="1:8" s="2" customFormat="1" ht="16.8" customHeight="1">
      <c r="A150" s="39"/>
      <c r="B150" s="45"/>
      <c r="C150" s="311" t="s">
        <v>406</v>
      </c>
      <c r="D150" s="311" t="s">
        <v>1769</v>
      </c>
      <c r="E150" s="18" t="s">
        <v>275</v>
      </c>
      <c r="F150" s="312">
        <v>3749.74</v>
      </c>
      <c r="G150" s="39"/>
      <c r="H150" s="45"/>
    </row>
    <row r="151" spans="1:8" s="2" customFormat="1" ht="12">
      <c r="A151" s="39"/>
      <c r="B151" s="45"/>
      <c r="C151" s="311" t="s">
        <v>421</v>
      </c>
      <c r="D151" s="311" t="s">
        <v>1770</v>
      </c>
      <c r="E151" s="18" t="s">
        <v>275</v>
      </c>
      <c r="F151" s="312">
        <v>41712.175</v>
      </c>
      <c r="G151" s="39"/>
      <c r="H151" s="45"/>
    </row>
    <row r="152" spans="1:8" s="2" customFormat="1" ht="16.8" customHeight="1">
      <c r="A152" s="39"/>
      <c r="B152" s="45"/>
      <c r="C152" s="311" t="s">
        <v>448</v>
      </c>
      <c r="D152" s="311" t="s">
        <v>1771</v>
      </c>
      <c r="E152" s="18" t="s">
        <v>275</v>
      </c>
      <c r="F152" s="312">
        <v>2582.983</v>
      </c>
      <c r="G152" s="39"/>
      <c r="H152" s="45"/>
    </row>
    <row r="153" spans="1:8" s="2" customFormat="1" ht="16.8" customHeight="1">
      <c r="A153" s="39"/>
      <c r="B153" s="45"/>
      <c r="C153" s="311" t="s">
        <v>457</v>
      </c>
      <c r="D153" s="311" t="s">
        <v>1772</v>
      </c>
      <c r="E153" s="18" t="s">
        <v>272</v>
      </c>
      <c r="F153" s="312">
        <v>4391.071</v>
      </c>
      <c r="G153" s="39"/>
      <c r="H153" s="45"/>
    </row>
    <row r="154" spans="1:8" s="2" customFormat="1" ht="16.8" customHeight="1">
      <c r="A154" s="39"/>
      <c r="B154" s="45"/>
      <c r="C154" s="311" t="s">
        <v>476</v>
      </c>
      <c r="D154" s="311" t="s">
        <v>1773</v>
      </c>
      <c r="E154" s="18" t="s">
        <v>275</v>
      </c>
      <c r="F154" s="312">
        <v>146.4</v>
      </c>
      <c r="G154" s="39"/>
      <c r="H154" s="45"/>
    </row>
    <row r="155" spans="1:8" s="2" customFormat="1" ht="16.8" customHeight="1">
      <c r="A155" s="39"/>
      <c r="B155" s="45"/>
      <c r="C155" s="307" t="s">
        <v>302</v>
      </c>
      <c r="D155" s="308" t="s">
        <v>1</v>
      </c>
      <c r="E155" s="309" t="s">
        <v>275</v>
      </c>
      <c r="F155" s="310">
        <v>769.3</v>
      </c>
      <c r="G155" s="39"/>
      <c r="H155" s="45"/>
    </row>
    <row r="156" spans="1:8" s="2" customFormat="1" ht="16.8" customHeight="1">
      <c r="A156" s="39"/>
      <c r="B156" s="45"/>
      <c r="C156" s="311" t="s">
        <v>1</v>
      </c>
      <c r="D156" s="311" t="s">
        <v>344</v>
      </c>
      <c r="E156" s="18" t="s">
        <v>1</v>
      </c>
      <c r="F156" s="312">
        <v>0</v>
      </c>
      <c r="G156" s="39"/>
      <c r="H156" s="45"/>
    </row>
    <row r="157" spans="1:8" s="2" customFormat="1" ht="16.8" customHeight="1">
      <c r="A157" s="39"/>
      <c r="B157" s="45"/>
      <c r="C157" s="311" t="s">
        <v>302</v>
      </c>
      <c r="D157" s="311" t="s">
        <v>345</v>
      </c>
      <c r="E157" s="18" t="s">
        <v>1</v>
      </c>
      <c r="F157" s="312">
        <v>769.3</v>
      </c>
      <c r="G157" s="39"/>
      <c r="H157" s="45"/>
    </row>
    <row r="158" spans="1:8" s="2" customFormat="1" ht="16.8" customHeight="1">
      <c r="A158" s="39"/>
      <c r="B158" s="45"/>
      <c r="C158" s="313" t="s">
        <v>1756</v>
      </c>
      <c r="D158" s="39"/>
      <c r="E158" s="39"/>
      <c r="F158" s="39"/>
      <c r="G158" s="39"/>
      <c r="H158" s="45"/>
    </row>
    <row r="159" spans="1:8" s="2" customFormat="1" ht="16.8" customHeight="1">
      <c r="A159" s="39"/>
      <c r="B159" s="45"/>
      <c r="C159" s="311" t="s">
        <v>341</v>
      </c>
      <c r="D159" s="311" t="s">
        <v>1801</v>
      </c>
      <c r="E159" s="18" t="s">
        <v>275</v>
      </c>
      <c r="F159" s="312">
        <v>769.3</v>
      </c>
      <c r="G159" s="39"/>
      <c r="H159" s="45"/>
    </row>
    <row r="160" spans="1:8" s="2" customFormat="1" ht="16.8" customHeight="1">
      <c r="A160" s="39"/>
      <c r="B160" s="45"/>
      <c r="C160" s="311" t="s">
        <v>346</v>
      </c>
      <c r="D160" s="311" t="s">
        <v>1802</v>
      </c>
      <c r="E160" s="18" t="s">
        <v>275</v>
      </c>
      <c r="F160" s="312">
        <v>769.3</v>
      </c>
      <c r="G160" s="39"/>
      <c r="H160" s="45"/>
    </row>
    <row r="161" spans="1:8" s="2" customFormat="1" ht="16.8" customHeight="1">
      <c r="A161" s="39"/>
      <c r="B161" s="45"/>
      <c r="C161" s="311" t="s">
        <v>406</v>
      </c>
      <c r="D161" s="311" t="s">
        <v>1769</v>
      </c>
      <c r="E161" s="18" t="s">
        <v>275</v>
      </c>
      <c r="F161" s="312">
        <v>3749.74</v>
      </c>
      <c r="G161" s="39"/>
      <c r="H161" s="45"/>
    </row>
    <row r="162" spans="1:8" s="2" customFormat="1" ht="12">
      <c r="A162" s="39"/>
      <c r="B162" s="45"/>
      <c r="C162" s="311" t="s">
        <v>421</v>
      </c>
      <c r="D162" s="311" t="s">
        <v>1770</v>
      </c>
      <c r="E162" s="18" t="s">
        <v>275</v>
      </c>
      <c r="F162" s="312">
        <v>41712.175</v>
      </c>
      <c r="G162" s="39"/>
      <c r="H162" s="45"/>
    </row>
    <row r="163" spans="1:8" s="2" customFormat="1" ht="16.8" customHeight="1">
      <c r="A163" s="39"/>
      <c r="B163" s="45"/>
      <c r="C163" s="311" t="s">
        <v>448</v>
      </c>
      <c r="D163" s="311" t="s">
        <v>1771</v>
      </c>
      <c r="E163" s="18" t="s">
        <v>275</v>
      </c>
      <c r="F163" s="312">
        <v>2582.983</v>
      </c>
      <c r="G163" s="39"/>
      <c r="H163" s="45"/>
    </row>
    <row r="164" spans="1:8" s="2" customFormat="1" ht="16.8" customHeight="1">
      <c r="A164" s="39"/>
      <c r="B164" s="45"/>
      <c r="C164" s="311" t="s">
        <v>457</v>
      </c>
      <c r="D164" s="311" t="s">
        <v>1772</v>
      </c>
      <c r="E164" s="18" t="s">
        <v>272</v>
      </c>
      <c r="F164" s="312">
        <v>4391.071</v>
      </c>
      <c r="G164" s="39"/>
      <c r="H164" s="45"/>
    </row>
    <row r="165" spans="1:8" s="2" customFormat="1" ht="16.8" customHeight="1">
      <c r="A165" s="39"/>
      <c r="B165" s="45"/>
      <c r="C165" s="307" t="s">
        <v>304</v>
      </c>
      <c r="D165" s="308" t="s">
        <v>1</v>
      </c>
      <c r="E165" s="309" t="s">
        <v>1</v>
      </c>
      <c r="F165" s="310">
        <v>699.6</v>
      </c>
      <c r="G165" s="39"/>
      <c r="H165" s="45"/>
    </row>
    <row r="166" spans="1:8" s="2" customFormat="1" ht="16.8" customHeight="1">
      <c r="A166" s="39"/>
      <c r="B166" s="45"/>
      <c r="C166" s="311" t="s">
        <v>1</v>
      </c>
      <c r="D166" s="311" t="s">
        <v>344</v>
      </c>
      <c r="E166" s="18" t="s">
        <v>1</v>
      </c>
      <c r="F166" s="312">
        <v>0</v>
      </c>
      <c r="G166" s="39"/>
      <c r="H166" s="45"/>
    </row>
    <row r="167" spans="1:8" s="2" customFormat="1" ht="16.8" customHeight="1">
      <c r="A167" s="39"/>
      <c r="B167" s="45"/>
      <c r="C167" s="311" t="s">
        <v>304</v>
      </c>
      <c r="D167" s="311" t="s">
        <v>352</v>
      </c>
      <c r="E167" s="18" t="s">
        <v>1</v>
      </c>
      <c r="F167" s="312">
        <v>699.6</v>
      </c>
      <c r="G167" s="39"/>
      <c r="H167" s="45"/>
    </row>
    <row r="168" spans="1:8" s="2" customFormat="1" ht="16.8" customHeight="1">
      <c r="A168" s="39"/>
      <c r="B168" s="45"/>
      <c r="C168" s="313" t="s">
        <v>1756</v>
      </c>
      <c r="D168" s="39"/>
      <c r="E168" s="39"/>
      <c r="F168" s="39"/>
      <c r="G168" s="39"/>
      <c r="H168" s="45"/>
    </row>
    <row r="169" spans="1:8" s="2" customFormat="1" ht="16.8" customHeight="1">
      <c r="A169" s="39"/>
      <c r="B169" s="45"/>
      <c r="C169" s="311" t="s">
        <v>349</v>
      </c>
      <c r="D169" s="311" t="s">
        <v>1803</v>
      </c>
      <c r="E169" s="18" t="s">
        <v>275</v>
      </c>
      <c r="F169" s="312">
        <v>1313.38</v>
      </c>
      <c r="G169" s="39"/>
      <c r="H169" s="45"/>
    </row>
    <row r="170" spans="1:8" s="2" customFormat="1" ht="16.8" customHeight="1">
      <c r="A170" s="39"/>
      <c r="B170" s="45"/>
      <c r="C170" s="311" t="s">
        <v>356</v>
      </c>
      <c r="D170" s="311" t="s">
        <v>1804</v>
      </c>
      <c r="E170" s="18" t="s">
        <v>275</v>
      </c>
      <c r="F170" s="312">
        <v>1313.38</v>
      </c>
      <c r="G170" s="39"/>
      <c r="H170" s="45"/>
    </row>
    <row r="171" spans="1:8" s="2" customFormat="1" ht="16.8" customHeight="1">
      <c r="A171" s="39"/>
      <c r="B171" s="45"/>
      <c r="C171" s="311" t="s">
        <v>360</v>
      </c>
      <c r="D171" s="311" t="s">
        <v>1805</v>
      </c>
      <c r="E171" s="18" t="s">
        <v>275</v>
      </c>
      <c r="F171" s="312">
        <v>104.94</v>
      </c>
      <c r="G171" s="39"/>
      <c r="H171" s="45"/>
    </row>
    <row r="172" spans="1:8" s="2" customFormat="1" ht="16.8" customHeight="1">
      <c r="A172" s="39"/>
      <c r="B172" s="45"/>
      <c r="C172" s="311" t="s">
        <v>364</v>
      </c>
      <c r="D172" s="311" t="s">
        <v>1806</v>
      </c>
      <c r="E172" s="18" t="s">
        <v>275</v>
      </c>
      <c r="F172" s="312">
        <v>34.98</v>
      </c>
      <c r="G172" s="39"/>
      <c r="H172" s="45"/>
    </row>
    <row r="173" spans="1:8" s="2" customFormat="1" ht="16.8" customHeight="1">
      <c r="A173" s="39"/>
      <c r="B173" s="45"/>
      <c r="C173" s="311" t="s">
        <v>406</v>
      </c>
      <c r="D173" s="311" t="s">
        <v>1769</v>
      </c>
      <c r="E173" s="18" t="s">
        <v>275</v>
      </c>
      <c r="F173" s="312">
        <v>3749.74</v>
      </c>
      <c r="G173" s="39"/>
      <c r="H173" s="45"/>
    </row>
    <row r="174" spans="1:8" s="2" customFormat="1" ht="12">
      <c r="A174" s="39"/>
      <c r="B174" s="45"/>
      <c r="C174" s="311" t="s">
        <v>421</v>
      </c>
      <c r="D174" s="311" t="s">
        <v>1770</v>
      </c>
      <c r="E174" s="18" t="s">
        <v>275</v>
      </c>
      <c r="F174" s="312">
        <v>41712.175</v>
      </c>
      <c r="G174" s="39"/>
      <c r="H174" s="45"/>
    </row>
    <row r="175" spans="1:8" s="2" customFormat="1" ht="16.8" customHeight="1">
      <c r="A175" s="39"/>
      <c r="B175" s="45"/>
      <c r="C175" s="311" t="s">
        <v>426</v>
      </c>
      <c r="D175" s="311" t="s">
        <v>1794</v>
      </c>
      <c r="E175" s="18" t="s">
        <v>275</v>
      </c>
      <c r="F175" s="312">
        <v>914.496</v>
      </c>
      <c r="G175" s="39"/>
      <c r="H175" s="45"/>
    </row>
    <row r="176" spans="1:8" s="2" customFormat="1" ht="12">
      <c r="A176" s="39"/>
      <c r="B176" s="45"/>
      <c r="C176" s="311" t="s">
        <v>432</v>
      </c>
      <c r="D176" s="311" t="s">
        <v>1795</v>
      </c>
      <c r="E176" s="18" t="s">
        <v>275</v>
      </c>
      <c r="F176" s="312">
        <v>22862.4</v>
      </c>
      <c r="G176" s="39"/>
      <c r="H176" s="45"/>
    </row>
    <row r="177" spans="1:8" s="2" customFormat="1" ht="16.8" customHeight="1">
      <c r="A177" s="39"/>
      <c r="B177" s="45"/>
      <c r="C177" s="311" t="s">
        <v>448</v>
      </c>
      <c r="D177" s="311" t="s">
        <v>1771</v>
      </c>
      <c r="E177" s="18" t="s">
        <v>275</v>
      </c>
      <c r="F177" s="312">
        <v>2582.983</v>
      </c>
      <c r="G177" s="39"/>
      <c r="H177" s="45"/>
    </row>
    <row r="178" spans="1:8" s="2" customFormat="1" ht="16.8" customHeight="1">
      <c r="A178" s="39"/>
      <c r="B178" s="45"/>
      <c r="C178" s="311" t="s">
        <v>457</v>
      </c>
      <c r="D178" s="311" t="s">
        <v>1772</v>
      </c>
      <c r="E178" s="18" t="s">
        <v>272</v>
      </c>
      <c r="F178" s="312">
        <v>4391.071</v>
      </c>
      <c r="G178" s="39"/>
      <c r="H178" s="45"/>
    </row>
    <row r="179" spans="1:8" s="2" customFormat="1" ht="16.8" customHeight="1">
      <c r="A179" s="39"/>
      <c r="B179" s="45"/>
      <c r="C179" s="307" t="s">
        <v>305</v>
      </c>
      <c r="D179" s="308" t="s">
        <v>1</v>
      </c>
      <c r="E179" s="309" t="s">
        <v>275</v>
      </c>
      <c r="F179" s="310">
        <v>753.7</v>
      </c>
      <c r="G179" s="39"/>
      <c r="H179" s="45"/>
    </row>
    <row r="180" spans="1:8" s="2" customFormat="1" ht="16.8" customHeight="1">
      <c r="A180" s="39"/>
      <c r="B180" s="45"/>
      <c r="C180" s="311" t="s">
        <v>305</v>
      </c>
      <c r="D180" s="311" t="s">
        <v>353</v>
      </c>
      <c r="E180" s="18" t="s">
        <v>1</v>
      </c>
      <c r="F180" s="312">
        <v>753.7</v>
      </c>
      <c r="G180" s="39"/>
      <c r="H180" s="45"/>
    </row>
    <row r="181" spans="1:8" s="2" customFormat="1" ht="16.8" customHeight="1">
      <c r="A181" s="39"/>
      <c r="B181" s="45"/>
      <c r="C181" s="313" t="s">
        <v>1756</v>
      </c>
      <c r="D181" s="39"/>
      <c r="E181" s="39"/>
      <c r="F181" s="39"/>
      <c r="G181" s="39"/>
      <c r="H181" s="45"/>
    </row>
    <row r="182" spans="1:8" s="2" customFormat="1" ht="16.8" customHeight="1">
      <c r="A182" s="39"/>
      <c r="B182" s="45"/>
      <c r="C182" s="311" t="s">
        <v>349</v>
      </c>
      <c r="D182" s="311" t="s">
        <v>1803</v>
      </c>
      <c r="E182" s="18" t="s">
        <v>275</v>
      </c>
      <c r="F182" s="312">
        <v>1313.38</v>
      </c>
      <c r="G182" s="39"/>
      <c r="H182" s="45"/>
    </row>
    <row r="183" spans="1:8" s="2" customFormat="1" ht="16.8" customHeight="1">
      <c r="A183" s="39"/>
      <c r="B183" s="45"/>
      <c r="C183" s="311" t="s">
        <v>356</v>
      </c>
      <c r="D183" s="311" t="s">
        <v>1804</v>
      </c>
      <c r="E183" s="18" t="s">
        <v>275</v>
      </c>
      <c r="F183" s="312">
        <v>1313.38</v>
      </c>
      <c r="G183" s="39"/>
      <c r="H183" s="45"/>
    </row>
    <row r="184" spans="1:8" s="2" customFormat="1" ht="16.8" customHeight="1">
      <c r="A184" s="39"/>
      <c r="B184" s="45"/>
      <c r="C184" s="311" t="s">
        <v>406</v>
      </c>
      <c r="D184" s="311" t="s">
        <v>1769</v>
      </c>
      <c r="E184" s="18" t="s">
        <v>275</v>
      </c>
      <c r="F184" s="312">
        <v>3749.74</v>
      </c>
      <c r="G184" s="39"/>
      <c r="H184" s="45"/>
    </row>
    <row r="185" spans="1:8" s="2" customFormat="1" ht="12">
      <c r="A185" s="39"/>
      <c r="B185" s="45"/>
      <c r="C185" s="311" t="s">
        <v>415</v>
      </c>
      <c r="D185" s="311" t="s">
        <v>1770</v>
      </c>
      <c r="E185" s="18" t="s">
        <v>275</v>
      </c>
      <c r="F185" s="312">
        <v>12672.848</v>
      </c>
      <c r="G185" s="39"/>
      <c r="H185" s="45"/>
    </row>
    <row r="186" spans="1:8" s="2" customFormat="1" ht="16.8" customHeight="1">
      <c r="A186" s="39"/>
      <c r="B186" s="45"/>
      <c r="C186" s="311" t="s">
        <v>454</v>
      </c>
      <c r="D186" s="311" t="s">
        <v>1771</v>
      </c>
      <c r="E186" s="18" t="s">
        <v>275</v>
      </c>
      <c r="F186" s="312">
        <v>792.053</v>
      </c>
      <c r="G186" s="39"/>
      <c r="H186" s="45"/>
    </row>
    <row r="187" spans="1:8" s="2" customFormat="1" ht="26.4" customHeight="1">
      <c r="A187" s="39"/>
      <c r="B187" s="45"/>
      <c r="C187" s="306" t="s">
        <v>1807</v>
      </c>
      <c r="D187" s="306" t="s">
        <v>88</v>
      </c>
      <c r="E187" s="39"/>
      <c r="F187" s="39"/>
      <c r="G187" s="39"/>
      <c r="H187" s="45"/>
    </row>
    <row r="188" spans="1:8" s="2" customFormat="1" ht="16.8" customHeight="1">
      <c r="A188" s="39"/>
      <c r="B188" s="45"/>
      <c r="C188" s="307" t="s">
        <v>808</v>
      </c>
      <c r="D188" s="308" t="s">
        <v>1</v>
      </c>
      <c r="E188" s="309" t="s">
        <v>154</v>
      </c>
      <c r="F188" s="310">
        <v>3.82</v>
      </c>
      <c r="G188" s="39"/>
      <c r="H188" s="45"/>
    </row>
    <row r="189" spans="1:8" s="2" customFormat="1" ht="16.8" customHeight="1">
      <c r="A189" s="39"/>
      <c r="B189" s="45"/>
      <c r="C189" s="311" t="s">
        <v>1</v>
      </c>
      <c r="D189" s="311" t="s">
        <v>938</v>
      </c>
      <c r="E189" s="18" t="s">
        <v>1</v>
      </c>
      <c r="F189" s="312">
        <v>0</v>
      </c>
      <c r="G189" s="39"/>
      <c r="H189" s="45"/>
    </row>
    <row r="190" spans="1:8" s="2" customFormat="1" ht="16.8" customHeight="1">
      <c r="A190" s="39"/>
      <c r="B190" s="45"/>
      <c r="C190" s="311" t="s">
        <v>1</v>
      </c>
      <c r="D190" s="311" t="s">
        <v>939</v>
      </c>
      <c r="E190" s="18" t="s">
        <v>1</v>
      </c>
      <c r="F190" s="312">
        <v>0</v>
      </c>
      <c r="G190" s="39"/>
      <c r="H190" s="45"/>
    </row>
    <row r="191" spans="1:8" s="2" customFormat="1" ht="16.8" customHeight="1">
      <c r="A191" s="39"/>
      <c r="B191" s="45"/>
      <c r="C191" s="311" t="s">
        <v>1</v>
      </c>
      <c r="D191" s="311" t="s">
        <v>940</v>
      </c>
      <c r="E191" s="18" t="s">
        <v>1</v>
      </c>
      <c r="F191" s="312">
        <v>0.46</v>
      </c>
      <c r="G191" s="39"/>
      <c r="H191" s="45"/>
    </row>
    <row r="192" spans="1:8" s="2" customFormat="1" ht="16.8" customHeight="1">
      <c r="A192" s="39"/>
      <c r="B192" s="45"/>
      <c r="C192" s="311" t="s">
        <v>1</v>
      </c>
      <c r="D192" s="311" t="s">
        <v>941</v>
      </c>
      <c r="E192" s="18" t="s">
        <v>1</v>
      </c>
      <c r="F192" s="312">
        <v>0</v>
      </c>
      <c r="G192" s="39"/>
      <c r="H192" s="45"/>
    </row>
    <row r="193" spans="1:8" s="2" customFormat="1" ht="16.8" customHeight="1">
      <c r="A193" s="39"/>
      <c r="B193" s="45"/>
      <c r="C193" s="311" t="s">
        <v>1</v>
      </c>
      <c r="D193" s="311" t="s">
        <v>942</v>
      </c>
      <c r="E193" s="18" t="s">
        <v>1</v>
      </c>
      <c r="F193" s="312">
        <v>1.34</v>
      </c>
      <c r="G193" s="39"/>
      <c r="H193" s="45"/>
    </row>
    <row r="194" spans="1:8" s="2" customFormat="1" ht="16.8" customHeight="1">
      <c r="A194" s="39"/>
      <c r="B194" s="45"/>
      <c r="C194" s="311" t="s">
        <v>1</v>
      </c>
      <c r="D194" s="311" t="s">
        <v>943</v>
      </c>
      <c r="E194" s="18" t="s">
        <v>1</v>
      </c>
      <c r="F194" s="312">
        <v>0</v>
      </c>
      <c r="G194" s="39"/>
      <c r="H194" s="45"/>
    </row>
    <row r="195" spans="1:8" s="2" customFormat="1" ht="16.8" customHeight="1">
      <c r="A195" s="39"/>
      <c r="B195" s="45"/>
      <c r="C195" s="311" t="s">
        <v>1</v>
      </c>
      <c r="D195" s="311" t="s">
        <v>944</v>
      </c>
      <c r="E195" s="18" t="s">
        <v>1</v>
      </c>
      <c r="F195" s="312">
        <v>0.69</v>
      </c>
      <c r="G195" s="39"/>
      <c r="H195" s="45"/>
    </row>
    <row r="196" spans="1:8" s="2" customFormat="1" ht="16.8" customHeight="1">
      <c r="A196" s="39"/>
      <c r="B196" s="45"/>
      <c r="C196" s="311" t="s">
        <v>1</v>
      </c>
      <c r="D196" s="311" t="s">
        <v>945</v>
      </c>
      <c r="E196" s="18" t="s">
        <v>1</v>
      </c>
      <c r="F196" s="312">
        <v>0</v>
      </c>
      <c r="G196" s="39"/>
      <c r="H196" s="45"/>
    </row>
    <row r="197" spans="1:8" s="2" customFormat="1" ht="16.8" customHeight="1">
      <c r="A197" s="39"/>
      <c r="B197" s="45"/>
      <c r="C197" s="311" t="s">
        <v>1</v>
      </c>
      <c r="D197" s="311" t="s">
        <v>946</v>
      </c>
      <c r="E197" s="18" t="s">
        <v>1</v>
      </c>
      <c r="F197" s="312">
        <v>1.33</v>
      </c>
      <c r="G197" s="39"/>
      <c r="H197" s="45"/>
    </row>
    <row r="198" spans="1:8" s="2" customFormat="1" ht="16.8" customHeight="1">
      <c r="A198" s="39"/>
      <c r="B198" s="45"/>
      <c r="C198" s="311" t="s">
        <v>808</v>
      </c>
      <c r="D198" s="311" t="s">
        <v>235</v>
      </c>
      <c r="E198" s="18" t="s">
        <v>1</v>
      </c>
      <c r="F198" s="312">
        <v>3.82</v>
      </c>
      <c r="G198" s="39"/>
      <c r="H198" s="45"/>
    </row>
    <row r="199" spans="1:8" s="2" customFormat="1" ht="16.8" customHeight="1">
      <c r="A199" s="39"/>
      <c r="B199" s="45"/>
      <c r="C199" s="313" t="s">
        <v>1756</v>
      </c>
      <c r="D199" s="39"/>
      <c r="E199" s="39"/>
      <c r="F199" s="39"/>
      <c r="G199" s="39"/>
      <c r="H199" s="45"/>
    </row>
    <row r="200" spans="1:8" s="2" customFormat="1" ht="16.8" customHeight="1">
      <c r="A200" s="39"/>
      <c r="B200" s="45"/>
      <c r="C200" s="311" t="s">
        <v>935</v>
      </c>
      <c r="D200" s="311" t="s">
        <v>1808</v>
      </c>
      <c r="E200" s="18" t="s">
        <v>154</v>
      </c>
      <c r="F200" s="312">
        <v>3.82</v>
      </c>
      <c r="G200" s="39"/>
      <c r="H200" s="45"/>
    </row>
    <row r="201" spans="1:8" s="2" customFormat="1" ht="16.8" customHeight="1">
      <c r="A201" s="39"/>
      <c r="B201" s="45"/>
      <c r="C201" s="311" t="s">
        <v>947</v>
      </c>
      <c r="D201" s="311" t="s">
        <v>1809</v>
      </c>
      <c r="E201" s="18" t="s">
        <v>154</v>
      </c>
      <c r="F201" s="312">
        <v>3.82</v>
      </c>
      <c r="G201" s="39"/>
      <c r="H201" s="45"/>
    </row>
    <row r="202" spans="1:8" s="2" customFormat="1" ht="16.8" customHeight="1">
      <c r="A202" s="39"/>
      <c r="B202" s="45"/>
      <c r="C202" s="307" t="s">
        <v>810</v>
      </c>
      <c r="D202" s="308" t="s">
        <v>1</v>
      </c>
      <c r="E202" s="309" t="s">
        <v>154</v>
      </c>
      <c r="F202" s="310">
        <v>272.333</v>
      </c>
      <c r="G202" s="39"/>
      <c r="H202" s="45"/>
    </row>
    <row r="203" spans="1:8" s="2" customFormat="1" ht="16.8" customHeight="1">
      <c r="A203" s="39"/>
      <c r="B203" s="45"/>
      <c r="C203" s="311" t="s">
        <v>1</v>
      </c>
      <c r="D203" s="311" t="s">
        <v>938</v>
      </c>
      <c r="E203" s="18" t="s">
        <v>1</v>
      </c>
      <c r="F203" s="312">
        <v>0</v>
      </c>
      <c r="G203" s="39"/>
      <c r="H203" s="45"/>
    </row>
    <row r="204" spans="1:8" s="2" customFormat="1" ht="16.8" customHeight="1">
      <c r="A204" s="39"/>
      <c r="B204" s="45"/>
      <c r="C204" s="311" t="s">
        <v>1</v>
      </c>
      <c r="D204" s="311" t="s">
        <v>939</v>
      </c>
      <c r="E204" s="18" t="s">
        <v>1</v>
      </c>
      <c r="F204" s="312">
        <v>0</v>
      </c>
      <c r="G204" s="39"/>
      <c r="H204" s="45"/>
    </row>
    <row r="205" spans="1:8" s="2" customFormat="1" ht="16.8" customHeight="1">
      <c r="A205" s="39"/>
      <c r="B205" s="45"/>
      <c r="C205" s="311" t="s">
        <v>1</v>
      </c>
      <c r="D205" s="311" t="s">
        <v>976</v>
      </c>
      <c r="E205" s="18" t="s">
        <v>1</v>
      </c>
      <c r="F205" s="312">
        <v>22.572</v>
      </c>
      <c r="G205" s="39"/>
      <c r="H205" s="45"/>
    </row>
    <row r="206" spans="1:8" s="2" customFormat="1" ht="16.8" customHeight="1">
      <c r="A206" s="39"/>
      <c r="B206" s="45"/>
      <c r="C206" s="311" t="s">
        <v>1</v>
      </c>
      <c r="D206" s="311" t="s">
        <v>977</v>
      </c>
      <c r="E206" s="18" t="s">
        <v>1</v>
      </c>
      <c r="F206" s="312">
        <v>3</v>
      </c>
      <c r="G206" s="39"/>
      <c r="H206" s="45"/>
    </row>
    <row r="207" spans="1:8" s="2" customFormat="1" ht="12">
      <c r="A207" s="39"/>
      <c r="B207" s="45"/>
      <c r="C207" s="311" t="s">
        <v>1</v>
      </c>
      <c r="D207" s="311" t="s">
        <v>978</v>
      </c>
      <c r="E207" s="18" t="s">
        <v>1</v>
      </c>
      <c r="F207" s="312">
        <v>39.901</v>
      </c>
      <c r="G207" s="39"/>
      <c r="H207" s="45"/>
    </row>
    <row r="208" spans="1:8" s="2" customFormat="1" ht="16.8" customHeight="1">
      <c r="A208" s="39"/>
      <c r="B208" s="45"/>
      <c r="C208" s="311" t="s">
        <v>1</v>
      </c>
      <c r="D208" s="311" t="s">
        <v>979</v>
      </c>
      <c r="E208" s="18" t="s">
        <v>1</v>
      </c>
      <c r="F208" s="312">
        <v>12.669</v>
      </c>
      <c r="G208" s="39"/>
      <c r="H208" s="45"/>
    </row>
    <row r="209" spans="1:8" s="2" customFormat="1" ht="16.8" customHeight="1">
      <c r="A209" s="39"/>
      <c r="B209" s="45"/>
      <c r="C209" s="311" t="s">
        <v>1</v>
      </c>
      <c r="D209" s="311" t="s">
        <v>980</v>
      </c>
      <c r="E209" s="18" t="s">
        <v>1</v>
      </c>
      <c r="F209" s="312">
        <v>0.408</v>
      </c>
      <c r="G209" s="39"/>
      <c r="H209" s="45"/>
    </row>
    <row r="210" spans="1:8" s="2" customFormat="1" ht="16.8" customHeight="1">
      <c r="A210" s="39"/>
      <c r="B210" s="45"/>
      <c r="C210" s="311" t="s">
        <v>1</v>
      </c>
      <c r="D210" s="311" t="s">
        <v>941</v>
      </c>
      <c r="E210" s="18" t="s">
        <v>1</v>
      </c>
      <c r="F210" s="312">
        <v>0</v>
      </c>
      <c r="G210" s="39"/>
      <c r="H210" s="45"/>
    </row>
    <row r="211" spans="1:8" s="2" customFormat="1" ht="16.8" customHeight="1">
      <c r="A211" s="39"/>
      <c r="B211" s="45"/>
      <c r="C211" s="311" t="s">
        <v>1</v>
      </c>
      <c r="D211" s="311" t="s">
        <v>981</v>
      </c>
      <c r="E211" s="18" t="s">
        <v>1</v>
      </c>
      <c r="F211" s="312">
        <v>9.775</v>
      </c>
      <c r="G211" s="39"/>
      <c r="H211" s="45"/>
    </row>
    <row r="212" spans="1:8" s="2" customFormat="1" ht="12">
      <c r="A212" s="39"/>
      <c r="B212" s="45"/>
      <c r="C212" s="311" t="s">
        <v>1</v>
      </c>
      <c r="D212" s="311" t="s">
        <v>982</v>
      </c>
      <c r="E212" s="18" t="s">
        <v>1</v>
      </c>
      <c r="F212" s="312">
        <v>23.584</v>
      </c>
      <c r="G212" s="39"/>
      <c r="H212" s="45"/>
    </row>
    <row r="213" spans="1:8" s="2" customFormat="1" ht="16.8" customHeight="1">
      <c r="A213" s="39"/>
      <c r="B213" s="45"/>
      <c r="C213" s="311" t="s">
        <v>1</v>
      </c>
      <c r="D213" s="311" t="s">
        <v>983</v>
      </c>
      <c r="E213" s="18" t="s">
        <v>1</v>
      </c>
      <c r="F213" s="312">
        <v>5.4</v>
      </c>
      <c r="G213" s="39"/>
      <c r="H213" s="45"/>
    </row>
    <row r="214" spans="1:8" s="2" customFormat="1" ht="16.8" customHeight="1">
      <c r="A214" s="39"/>
      <c r="B214" s="45"/>
      <c r="C214" s="311" t="s">
        <v>1</v>
      </c>
      <c r="D214" s="311" t="s">
        <v>943</v>
      </c>
      <c r="E214" s="18" t="s">
        <v>1</v>
      </c>
      <c r="F214" s="312">
        <v>0</v>
      </c>
      <c r="G214" s="39"/>
      <c r="H214" s="45"/>
    </row>
    <row r="215" spans="1:8" s="2" customFormat="1" ht="16.8" customHeight="1">
      <c r="A215" s="39"/>
      <c r="B215" s="45"/>
      <c r="C215" s="311" t="s">
        <v>1</v>
      </c>
      <c r="D215" s="311" t="s">
        <v>984</v>
      </c>
      <c r="E215" s="18" t="s">
        <v>1</v>
      </c>
      <c r="F215" s="312">
        <v>3.655</v>
      </c>
      <c r="G215" s="39"/>
      <c r="H215" s="45"/>
    </row>
    <row r="216" spans="1:8" s="2" customFormat="1" ht="16.8" customHeight="1">
      <c r="A216" s="39"/>
      <c r="B216" s="45"/>
      <c r="C216" s="311" t="s">
        <v>1</v>
      </c>
      <c r="D216" s="311" t="s">
        <v>985</v>
      </c>
      <c r="E216" s="18" t="s">
        <v>1</v>
      </c>
      <c r="F216" s="312">
        <v>4.5</v>
      </c>
      <c r="G216" s="39"/>
      <c r="H216" s="45"/>
    </row>
    <row r="217" spans="1:8" s="2" customFormat="1" ht="16.8" customHeight="1">
      <c r="A217" s="39"/>
      <c r="B217" s="45"/>
      <c r="C217" s="311" t="s">
        <v>1</v>
      </c>
      <c r="D217" s="311" t="s">
        <v>945</v>
      </c>
      <c r="E217" s="18" t="s">
        <v>1</v>
      </c>
      <c r="F217" s="312">
        <v>0</v>
      </c>
      <c r="G217" s="39"/>
      <c r="H217" s="45"/>
    </row>
    <row r="218" spans="1:8" s="2" customFormat="1" ht="16.8" customHeight="1">
      <c r="A218" s="39"/>
      <c r="B218" s="45"/>
      <c r="C218" s="311" t="s">
        <v>1</v>
      </c>
      <c r="D218" s="311" t="s">
        <v>986</v>
      </c>
      <c r="E218" s="18" t="s">
        <v>1</v>
      </c>
      <c r="F218" s="312">
        <v>9.945</v>
      </c>
      <c r="G218" s="39"/>
      <c r="H218" s="45"/>
    </row>
    <row r="219" spans="1:8" s="2" customFormat="1" ht="16.8" customHeight="1">
      <c r="A219" s="39"/>
      <c r="B219" s="45"/>
      <c r="C219" s="311" t="s">
        <v>1</v>
      </c>
      <c r="D219" s="311" t="s">
        <v>987</v>
      </c>
      <c r="E219" s="18" t="s">
        <v>1</v>
      </c>
      <c r="F219" s="312">
        <v>9.756</v>
      </c>
      <c r="G219" s="39"/>
      <c r="H219" s="45"/>
    </row>
    <row r="220" spans="1:8" s="2" customFormat="1" ht="16.8" customHeight="1">
      <c r="A220" s="39"/>
      <c r="B220" s="45"/>
      <c r="C220" s="311" t="s">
        <v>1</v>
      </c>
      <c r="D220" s="311" t="s">
        <v>988</v>
      </c>
      <c r="E220" s="18" t="s">
        <v>1</v>
      </c>
      <c r="F220" s="312">
        <v>3</v>
      </c>
      <c r="G220" s="39"/>
      <c r="H220" s="45"/>
    </row>
    <row r="221" spans="1:8" s="2" customFormat="1" ht="16.8" customHeight="1">
      <c r="A221" s="39"/>
      <c r="B221" s="45"/>
      <c r="C221" s="311" t="s">
        <v>1</v>
      </c>
      <c r="D221" s="311" t="s">
        <v>969</v>
      </c>
      <c r="E221" s="18" t="s">
        <v>1</v>
      </c>
      <c r="F221" s="312">
        <v>0</v>
      </c>
      <c r="G221" s="39"/>
      <c r="H221" s="45"/>
    </row>
    <row r="222" spans="1:8" s="2" customFormat="1" ht="12">
      <c r="A222" s="39"/>
      <c r="B222" s="45"/>
      <c r="C222" s="311" t="s">
        <v>1</v>
      </c>
      <c r="D222" s="311" t="s">
        <v>989</v>
      </c>
      <c r="E222" s="18" t="s">
        <v>1</v>
      </c>
      <c r="F222" s="312">
        <v>63.855</v>
      </c>
      <c r="G222" s="39"/>
      <c r="H222" s="45"/>
    </row>
    <row r="223" spans="1:8" s="2" customFormat="1" ht="16.8" customHeight="1">
      <c r="A223" s="39"/>
      <c r="B223" s="45"/>
      <c r="C223" s="311" t="s">
        <v>1</v>
      </c>
      <c r="D223" s="311" t="s">
        <v>990</v>
      </c>
      <c r="E223" s="18" t="s">
        <v>1</v>
      </c>
      <c r="F223" s="312">
        <v>42.605</v>
      </c>
      <c r="G223" s="39"/>
      <c r="H223" s="45"/>
    </row>
    <row r="224" spans="1:8" s="2" customFormat="1" ht="16.8" customHeight="1">
      <c r="A224" s="39"/>
      <c r="B224" s="45"/>
      <c r="C224" s="311" t="s">
        <v>1</v>
      </c>
      <c r="D224" s="311" t="s">
        <v>991</v>
      </c>
      <c r="E224" s="18" t="s">
        <v>1</v>
      </c>
      <c r="F224" s="312">
        <v>17.708</v>
      </c>
      <c r="G224" s="39"/>
      <c r="H224" s="45"/>
    </row>
    <row r="225" spans="1:8" s="2" customFormat="1" ht="16.8" customHeight="1">
      <c r="A225" s="39"/>
      <c r="B225" s="45"/>
      <c r="C225" s="311" t="s">
        <v>810</v>
      </c>
      <c r="D225" s="311" t="s">
        <v>235</v>
      </c>
      <c r="E225" s="18" t="s">
        <v>1</v>
      </c>
      <c r="F225" s="312">
        <v>272.333</v>
      </c>
      <c r="G225" s="39"/>
      <c r="H225" s="45"/>
    </row>
    <row r="226" spans="1:8" s="2" customFormat="1" ht="16.8" customHeight="1">
      <c r="A226" s="39"/>
      <c r="B226" s="45"/>
      <c r="C226" s="313" t="s">
        <v>1756</v>
      </c>
      <c r="D226" s="39"/>
      <c r="E226" s="39"/>
      <c r="F226" s="39"/>
      <c r="G226" s="39"/>
      <c r="H226" s="45"/>
    </row>
    <row r="227" spans="1:8" s="2" customFormat="1" ht="16.8" customHeight="1">
      <c r="A227" s="39"/>
      <c r="B227" s="45"/>
      <c r="C227" s="311" t="s">
        <v>973</v>
      </c>
      <c r="D227" s="311" t="s">
        <v>1810</v>
      </c>
      <c r="E227" s="18" t="s">
        <v>154</v>
      </c>
      <c r="F227" s="312">
        <v>272.333</v>
      </c>
      <c r="G227" s="39"/>
      <c r="H227" s="45"/>
    </row>
    <row r="228" spans="1:8" s="2" customFormat="1" ht="16.8" customHeight="1">
      <c r="A228" s="39"/>
      <c r="B228" s="45"/>
      <c r="C228" s="311" t="s">
        <v>992</v>
      </c>
      <c r="D228" s="311" t="s">
        <v>1811</v>
      </c>
      <c r="E228" s="18" t="s">
        <v>154</v>
      </c>
      <c r="F228" s="312">
        <v>272.333</v>
      </c>
      <c r="G228" s="39"/>
      <c r="H228" s="45"/>
    </row>
    <row r="229" spans="1:8" s="2" customFormat="1" ht="16.8" customHeight="1">
      <c r="A229" s="39"/>
      <c r="B229" s="45"/>
      <c r="C229" s="307" t="s">
        <v>812</v>
      </c>
      <c r="D229" s="308" t="s">
        <v>1</v>
      </c>
      <c r="E229" s="309" t="s">
        <v>275</v>
      </c>
      <c r="F229" s="310">
        <v>0.049</v>
      </c>
      <c r="G229" s="39"/>
      <c r="H229" s="45"/>
    </row>
    <row r="230" spans="1:8" s="2" customFormat="1" ht="12">
      <c r="A230" s="39"/>
      <c r="B230" s="45"/>
      <c r="C230" s="311" t="s">
        <v>812</v>
      </c>
      <c r="D230" s="311" t="s">
        <v>963</v>
      </c>
      <c r="E230" s="18" t="s">
        <v>1</v>
      </c>
      <c r="F230" s="312">
        <v>0.049</v>
      </c>
      <c r="G230" s="39"/>
      <c r="H230" s="45"/>
    </row>
    <row r="231" spans="1:8" s="2" customFormat="1" ht="16.8" customHeight="1">
      <c r="A231" s="39"/>
      <c r="B231" s="45"/>
      <c r="C231" s="313" t="s">
        <v>1756</v>
      </c>
      <c r="D231" s="39"/>
      <c r="E231" s="39"/>
      <c r="F231" s="39"/>
      <c r="G231" s="39"/>
      <c r="H231" s="45"/>
    </row>
    <row r="232" spans="1:8" s="2" customFormat="1" ht="16.8" customHeight="1">
      <c r="A232" s="39"/>
      <c r="B232" s="45"/>
      <c r="C232" s="311" t="s">
        <v>956</v>
      </c>
      <c r="D232" s="311" t="s">
        <v>1812</v>
      </c>
      <c r="E232" s="18" t="s">
        <v>275</v>
      </c>
      <c r="F232" s="312">
        <v>49.653</v>
      </c>
      <c r="G232" s="39"/>
      <c r="H232" s="45"/>
    </row>
    <row r="233" spans="1:8" s="2" customFormat="1" ht="12">
      <c r="A233" s="39"/>
      <c r="B233" s="45"/>
      <c r="C233" s="311" t="s">
        <v>1404</v>
      </c>
      <c r="D233" s="311" t="s">
        <v>1813</v>
      </c>
      <c r="E233" s="18" t="s">
        <v>272</v>
      </c>
      <c r="F233" s="312">
        <v>15.591</v>
      </c>
      <c r="G233" s="39"/>
      <c r="H233" s="45"/>
    </row>
    <row r="234" spans="1:8" s="2" customFormat="1" ht="16.8" customHeight="1">
      <c r="A234" s="39"/>
      <c r="B234" s="45"/>
      <c r="C234" s="311" t="s">
        <v>788</v>
      </c>
      <c r="D234" s="311" t="s">
        <v>1762</v>
      </c>
      <c r="E234" s="18" t="s">
        <v>272</v>
      </c>
      <c r="F234" s="312">
        <v>188.252</v>
      </c>
      <c r="G234" s="39"/>
      <c r="H234" s="45"/>
    </row>
    <row r="235" spans="1:8" s="2" customFormat="1" ht="16.8" customHeight="1">
      <c r="A235" s="39"/>
      <c r="B235" s="45"/>
      <c r="C235" s="311" t="s">
        <v>793</v>
      </c>
      <c r="D235" s="311" t="s">
        <v>1763</v>
      </c>
      <c r="E235" s="18" t="s">
        <v>272</v>
      </c>
      <c r="F235" s="312">
        <v>5647.56</v>
      </c>
      <c r="G235" s="39"/>
      <c r="H235" s="45"/>
    </row>
    <row r="236" spans="1:8" s="2" customFormat="1" ht="16.8" customHeight="1">
      <c r="A236" s="39"/>
      <c r="B236" s="45"/>
      <c r="C236" s="311" t="s">
        <v>1415</v>
      </c>
      <c r="D236" s="311" t="s">
        <v>1814</v>
      </c>
      <c r="E236" s="18" t="s">
        <v>272</v>
      </c>
      <c r="F236" s="312">
        <v>188.252</v>
      </c>
      <c r="G236" s="39"/>
      <c r="H236" s="45"/>
    </row>
    <row r="237" spans="1:8" s="2" customFormat="1" ht="16.8" customHeight="1">
      <c r="A237" s="39"/>
      <c r="B237" s="45"/>
      <c r="C237" s="311" t="s">
        <v>1419</v>
      </c>
      <c r="D237" s="311" t="s">
        <v>1815</v>
      </c>
      <c r="E237" s="18" t="s">
        <v>272</v>
      </c>
      <c r="F237" s="312">
        <v>188.252</v>
      </c>
      <c r="G237" s="39"/>
      <c r="H237" s="45"/>
    </row>
    <row r="238" spans="1:8" s="2" customFormat="1" ht="16.8" customHeight="1">
      <c r="A238" s="39"/>
      <c r="B238" s="45"/>
      <c r="C238" s="307" t="s">
        <v>814</v>
      </c>
      <c r="D238" s="308" t="s">
        <v>1</v>
      </c>
      <c r="E238" s="309" t="s">
        <v>275</v>
      </c>
      <c r="F238" s="310">
        <v>3.352</v>
      </c>
      <c r="G238" s="39"/>
      <c r="H238" s="45"/>
    </row>
    <row r="239" spans="1:8" s="2" customFormat="1" ht="16.8" customHeight="1">
      <c r="A239" s="39"/>
      <c r="B239" s="45"/>
      <c r="C239" s="311" t="s">
        <v>1</v>
      </c>
      <c r="D239" s="311" t="s">
        <v>1155</v>
      </c>
      <c r="E239" s="18" t="s">
        <v>1</v>
      </c>
      <c r="F239" s="312">
        <v>0</v>
      </c>
      <c r="G239" s="39"/>
      <c r="H239" s="45"/>
    </row>
    <row r="240" spans="1:8" s="2" customFormat="1" ht="12">
      <c r="A240" s="39"/>
      <c r="B240" s="45"/>
      <c r="C240" s="311" t="s">
        <v>814</v>
      </c>
      <c r="D240" s="311" t="s">
        <v>1223</v>
      </c>
      <c r="E240" s="18" t="s">
        <v>1</v>
      </c>
      <c r="F240" s="312">
        <v>3.352</v>
      </c>
      <c r="G240" s="39"/>
      <c r="H240" s="45"/>
    </row>
    <row r="241" spans="1:8" s="2" customFormat="1" ht="16.8" customHeight="1">
      <c r="A241" s="39"/>
      <c r="B241" s="45"/>
      <c r="C241" s="313" t="s">
        <v>1756</v>
      </c>
      <c r="D241" s="39"/>
      <c r="E241" s="39"/>
      <c r="F241" s="39"/>
      <c r="G241" s="39"/>
      <c r="H241" s="45"/>
    </row>
    <row r="242" spans="1:8" s="2" customFormat="1" ht="16.8" customHeight="1">
      <c r="A242" s="39"/>
      <c r="B242" s="45"/>
      <c r="C242" s="311" t="s">
        <v>1220</v>
      </c>
      <c r="D242" s="311" t="s">
        <v>1816</v>
      </c>
      <c r="E242" s="18" t="s">
        <v>275</v>
      </c>
      <c r="F242" s="312">
        <v>3.352</v>
      </c>
      <c r="G242" s="39"/>
      <c r="H242" s="45"/>
    </row>
    <row r="243" spans="1:8" s="2" customFormat="1" ht="12">
      <c r="A243" s="39"/>
      <c r="B243" s="45"/>
      <c r="C243" s="311" t="s">
        <v>784</v>
      </c>
      <c r="D243" s="311" t="s">
        <v>1767</v>
      </c>
      <c r="E243" s="18" t="s">
        <v>272</v>
      </c>
      <c r="F243" s="312">
        <v>172.661</v>
      </c>
      <c r="G243" s="39"/>
      <c r="H243" s="45"/>
    </row>
    <row r="244" spans="1:8" s="2" customFormat="1" ht="16.8" customHeight="1">
      <c r="A244" s="39"/>
      <c r="B244" s="45"/>
      <c r="C244" s="311" t="s">
        <v>788</v>
      </c>
      <c r="D244" s="311" t="s">
        <v>1762</v>
      </c>
      <c r="E244" s="18" t="s">
        <v>272</v>
      </c>
      <c r="F244" s="312">
        <v>188.252</v>
      </c>
      <c r="G244" s="39"/>
      <c r="H244" s="45"/>
    </row>
    <row r="245" spans="1:8" s="2" customFormat="1" ht="16.8" customHeight="1">
      <c r="A245" s="39"/>
      <c r="B245" s="45"/>
      <c r="C245" s="311" t="s">
        <v>793</v>
      </c>
      <c r="D245" s="311" t="s">
        <v>1763</v>
      </c>
      <c r="E245" s="18" t="s">
        <v>272</v>
      </c>
      <c r="F245" s="312">
        <v>5647.56</v>
      </c>
      <c r="G245" s="39"/>
      <c r="H245" s="45"/>
    </row>
    <row r="246" spans="1:8" s="2" customFormat="1" ht="16.8" customHeight="1">
      <c r="A246" s="39"/>
      <c r="B246" s="45"/>
      <c r="C246" s="311" t="s">
        <v>1415</v>
      </c>
      <c r="D246" s="311" t="s">
        <v>1814</v>
      </c>
      <c r="E246" s="18" t="s">
        <v>272</v>
      </c>
      <c r="F246" s="312">
        <v>188.252</v>
      </c>
      <c r="G246" s="39"/>
      <c r="H246" s="45"/>
    </row>
    <row r="247" spans="1:8" s="2" customFormat="1" ht="16.8" customHeight="1">
      <c r="A247" s="39"/>
      <c r="B247" s="45"/>
      <c r="C247" s="311" t="s">
        <v>1419</v>
      </c>
      <c r="D247" s="311" t="s">
        <v>1815</v>
      </c>
      <c r="E247" s="18" t="s">
        <v>272</v>
      </c>
      <c r="F247" s="312">
        <v>188.252</v>
      </c>
      <c r="G247" s="39"/>
      <c r="H247" s="45"/>
    </row>
    <row r="248" spans="1:8" s="2" customFormat="1" ht="16.8" customHeight="1">
      <c r="A248" s="39"/>
      <c r="B248" s="45"/>
      <c r="C248" s="307" t="s">
        <v>816</v>
      </c>
      <c r="D248" s="308" t="s">
        <v>1</v>
      </c>
      <c r="E248" s="309" t="s">
        <v>275</v>
      </c>
      <c r="F248" s="310">
        <v>6.447</v>
      </c>
      <c r="G248" s="39"/>
      <c r="H248" s="45"/>
    </row>
    <row r="249" spans="1:8" s="2" customFormat="1" ht="16.8" customHeight="1">
      <c r="A249" s="39"/>
      <c r="B249" s="45"/>
      <c r="C249" s="311" t="s">
        <v>1</v>
      </c>
      <c r="D249" s="311" t="s">
        <v>1155</v>
      </c>
      <c r="E249" s="18" t="s">
        <v>1</v>
      </c>
      <c r="F249" s="312">
        <v>0</v>
      </c>
      <c r="G249" s="39"/>
      <c r="H249" s="45"/>
    </row>
    <row r="250" spans="1:8" s="2" customFormat="1" ht="12">
      <c r="A250" s="39"/>
      <c r="B250" s="45"/>
      <c r="C250" s="311" t="s">
        <v>1</v>
      </c>
      <c r="D250" s="311" t="s">
        <v>1227</v>
      </c>
      <c r="E250" s="18" t="s">
        <v>1</v>
      </c>
      <c r="F250" s="312">
        <v>0</v>
      </c>
      <c r="G250" s="39"/>
      <c r="H250" s="45"/>
    </row>
    <row r="251" spans="1:8" s="2" customFormat="1" ht="16.8" customHeight="1">
      <c r="A251" s="39"/>
      <c r="B251" s="45"/>
      <c r="C251" s="311" t="s">
        <v>1</v>
      </c>
      <c r="D251" s="311" t="s">
        <v>1228</v>
      </c>
      <c r="E251" s="18" t="s">
        <v>1</v>
      </c>
      <c r="F251" s="312">
        <v>1.35</v>
      </c>
      <c r="G251" s="39"/>
      <c r="H251" s="45"/>
    </row>
    <row r="252" spans="1:8" s="2" customFormat="1" ht="16.8" customHeight="1">
      <c r="A252" s="39"/>
      <c r="B252" s="45"/>
      <c r="C252" s="311" t="s">
        <v>1</v>
      </c>
      <c r="D252" s="311" t="s">
        <v>1229</v>
      </c>
      <c r="E252" s="18" t="s">
        <v>1</v>
      </c>
      <c r="F252" s="312">
        <v>1.44</v>
      </c>
      <c r="G252" s="39"/>
      <c r="H252" s="45"/>
    </row>
    <row r="253" spans="1:8" s="2" customFormat="1" ht="16.8" customHeight="1">
      <c r="A253" s="39"/>
      <c r="B253" s="45"/>
      <c r="C253" s="311" t="s">
        <v>1</v>
      </c>
      <c r="D253" s="311" t="s">
        <v>1230</v>
      </c>
      <c r="E253" s="18" t="s">
        <v>1</v>
      </c>
      <c r="F253" s="312">
        <v>0.72</v>
      </c>
      <c r="G253" s="39"/>
      <c r="H253" s="45"/>
    </row>
    <row r="254" spans="1:8" s="2" customFormat="1" ht="16.8" customHeight="1">
      <c r="A254" s="39"/>
      <c r="B254" s="45"/>
      <c r="C254" s="311" t="s">
        <v>1</v>
      </c>
      <c r="D254" s="311" t="s">
        <v>1231</v>
      </c>
      <c r="E254" s="18" t="s">
        <v>1</v>
      </c>
      <c r="F254" s="312">
        <v>2.869</v>
      </c>
      <c r="G254" s="39"/>
      <c r="H254" s="45"/>
    </row>
    <row r="255" spans="1:8" s="2" customFormat="1" ht="16.8" customHeight="1">
      <c r="A255" s="39"/>
      <c r="B255" s="45"/>
      <c r="C255" s="311" t="s">
        <v>1</v>
      </c>
      <c r="D255" s="311" t="s">
        <v>1232</v>
      </c>
      <c r="E255" s="18" t="s">
        <v>1</v>
      </c>
      <c r="F255" s="312">
        <v>0.068</v>
      </c>
      <c r="G255" s="39"/>
      <c r="H255" s="45"/>
    </row>
    <row r="256" spans="1:8" s="2" customFormat="1" ht="16.8" customHeight="1">
      <c r="A256" s="39"/>
      <c r="B256" s="45"/>
      <c r="C256" s="311" t="s">
        <v>816</v>
      </c>
      <c r="D256" s="311" t="s">
        <v>235</v>
      </c>
      <c r="E256" s="18" t="s">
        <v>1</v>
      </c>
      <c r="F256" s="312">
        <v>6.447</v>
      </c>
      <c r="G256" s="39"/>
      <c r="H256" s="45"/>
    </row>
    <row r="257" spans="1:8" s="2" customFormat="1" ht="16.8" customHeight="1">
      <c r="A257" s="39"/>
      <c r="B257" s="45"/>
      <c r="C257" s="313" t="s">
        <v>1756</v>
      </c>
      <c r="D257" s="39"/>
      <c r="E257" s="39"/>
      <c r="F257" s="39"/>
      <c r="G257" s="39"/>
      <c r="H257" s="45"/>
    </row>
    <row r="258" spans="1:8" s="2" customFormat="1" ht="16.8" customHeight="1">
      <c r="A258" s="39"/>
      <c r="B258" s="45"/>
      <c r="C258" s="311" t="s">
        <v>1224</v>
      </c>
      <c r="D258" s="311" t="s">
        <v>1817</v>
      </c>
      <c r="E258" s="18" t="s">
        <v>275</v>
      </c>
      <c r="F258" s="312">
        <v>6.447</v>
      </c>
      <c r="G258" s="39"/>
      <c r="H258" s="45"/>
    </row>
    <row r="259" spans="1:8" s="2" customFormat="1" ht="12">
      <c r="A259" s="39"/>
      <c r="B259" s="45"/>
      <c r="C259" s="311" t="s">
        <v>1404</v>
      </c>
      <c r="D259" s="311" t="s">
        <v>1813</v>
      </c>
      <c r="E259" s="18" t="s">
        <v>272</v>
      </c>
      <c r="F259" s="312">
        <v>15.591</v>
      </c>
      <c r="G259" s="39"/>
      <c r="H259" s="45"/>
    </row>
    <row r="260" spans="1:8" s="2" customFormat="1" ht="16.8" customHeight="1">
      <c r="A260" s="39"/>
      <c r="B260" s="45"/>
      <c r="C260" s="311" t="s">
        <v>788</v>
      </c>
      <c r="D260" s="311" t="s">
        <v>1762</v>
      </c>
      <c r="E260" s="18" t="s">
        <v>272</v>
      </c>
      <c r="F260" s="312">
        <v>188.252</v>
      </c>
      <c r="G260" s="39"/>
      <c r="H260" s="45"/>
    </row>
    <row r="261" spans="1:8" s="2" customFormat="1" ht="16.8" customHeight="1">
      <c r="A261" s="39"/>
      <c r="B261" s="45"/>
      <c r="C261" s="311" t="s">
        <v>793</v>
      </c>
      <c r="D261" s="311" t="s">
        <v>1763</v>
      </c>
      <c r="E261" s="18" t="s">
        <v>272</v>
      </c>
      <c r="F261" s="312">
        <v>5647.56</v>
      </c>
      <c r="G261" s="39"/>
      <c r="H261" s="45"/>
    </row>
    <row r="262" spans="1:8" s="2" customFormat="1" ht="16.8" customHeight="1">
      <c r="A262" s="39"/>
      <c r="B262" s="45"/>
      <c r="C262" s="311" t="s">
        <v>1415</v>
      </c>
      <c r="D262" s="311" t="s">
        <v>1814</v>
      </c>
      <c r="E262" s="18" t="s">
        <v>272</v>
      </c>
      <c r="F262" s="312">
        <v>188.252</v>
      </c>
      <c r="G262" s="39"/>
      <c r="H262" s="45"/>
    </row>
    <row r="263" spans="1:8" s="2" customFormat="1" ht="16.8" customHeight="1">
      <c r="A263" s="39"/>
      <c r="B263" s="45"/>
      <c r="C263" s="311" t="s">
        <v>1419</v>
      </c>
      <c r="D263" s="311" t="s">
        <v>1815</v>
      </c>
      <c r="E263" s="18" t="s">
        <v>272</v>
      </c>
      <c r="F263" s="312">
        <v>188.252</v>
      </c>
      <c r="G263" s="39"/>
      <c r="H263" s="45"/>
    </row>
    <row r="264" spans="1:8" s="2" customFormat="1" ht="16.8" customHeight="1">
      <c r="A264" s="39"/>
      <c r="B264" s="45"/>
      <c r="C264" s="307" t="s">
        <v>818</v>
      </c>
      <c r="D264" s="308" t="s">
        <v>1</v>
      </c>
      <c r="E264" s="309" t="s">
        <v>146</v>
      </c>
      <c r="F264" s="310">
        <v>158.3</v>
      </c>
      <c r="G264" s="39"/>
      <c r="H264" s="45"/>
    </row>
    <row r="265" spans="1:8" s="2" customFormat="1" ht="16.8" customHeight="1">
      <c r="A265" s="39"/>
      <c r="B265" s="45"/>
      <c r="C265" s="311" t="s">
        <v>1</v>
      </c>
      <c r="D265" s="311" t="s">
        <v>889</v>
      </c>
      <c r="E265" s="18" t="s">
        <v>1</v>
      </c>
      <c r="F265" s="312">
        <v>0</v>
      </c>
      <c r="G265" s="39"/>
      <c r="H265" s="45"/>
    </row>
    <row r="266" spans="1:8" s="2" customFormat="1" ht="16.8" customHeight="1">
      <c r="A266" s="39"/>
      <c r="B266" s="45"/>
      <c r="C266" s="311" t="s">
        <v>1</v>
      </c>
      <c r="D266" s="311" t="s">
        <v>1343</v>
      </c>
      <c r="E266" s="18" t="s">
        <v>1</v>
      </c>
      <c r="F266" s="312">
        <v>0</v>
      </c>
      <c r="G266" s="39"/>
      <c r="H266" s="45"/>
    </row>
    <row r="267" spans="1:8" s="2" customFormat="1" ht="12">
      <c r="A267" s="39"/>
      <c r="B267" s="45"/>
      <c r="C267" s="311" t="s">
        <v>1</v>
      </c>
      <c r="D267" s="311" t="s">
        <v>1344</v>
      </c>
      <c r="E267" s="18" t="s">
        <v>1</v>
      </c>
      <c r="F267" s="312">
        <v>0</v>
      </c>
      <c r="G267" s="39"/>
      <c r="H267" s="45"/>
    </row>
    <row r="268" spans="1:8" s="2" customFormat="1" ht="16.8" customHeight="1">
      <c r="A268" s="39"/>
      <c r="B268" s="45"/>
      <c r="C268" s="311" t="s">
        <v>1</v>
      </c>
      <c r="D268" s="311" t="s">
        <v>1345</v>
      </c>
      <c r="E268" s="18" t="s">
        <v>1</v>
      </c>
      <c r="F268" s="312">
        <v>0</v>
      </c>
      <c r="G268" s="39"/>
      <c r="H268" s="45"/>
    </row>
    <row r="269" spans="1:8" s="2" customFormat="1" ht="16.8" customHeight="1">
      <c r="A269" s="39"/>
      <c r="B269" s="45"/>
      <c r="C269" s="311" t="s">
        <v>1</v>
      </c>
      <c r="D269" s="311" t="s">
        <v>1346</v>
      </c>
      <c r="E269" s="18" t="s">
        <v>1</v>
      </c>
      <c r="F269" s="312">
        <v>0</v>
      </c>
      <c r="G269" s="39"/>
      <c r="H269" s="45"/>
    </row>
    <row r="270" spans="1:8" s="2" customFormat="1" ht="16.8" customHeight="1">
      <c r="A270" s="39"/>
      <c r="B270" s="45"/>
      <c r="C270" s="311" t="s">
        <v>1</v>
      </c>
      <c r="D270" s="311" t="s">
        <v>1347</v>
      </c>
      <c r="E270" s="18" t="s">
        <v>1</v>
      </c>
      <c r="F270" s="312">
        <v>0</v>
      </c>
      <c r="G270" s="39"/>
      <c r="H270" s="45"/>
    </row>
    <row r="271" spans="1:8" s="2" customFormat="1" ht="16.8" customHeight="1">
      <c r="A271" s="39"/>
      <c r="B271" s="45"/>
      <c r="C271" s="311" t="s">
        <v>1</v>
      </c>
      <c r="D271" s="311" t="s">
        <v>1348</v>
      </c>
      <c r="E271" s="18" t="s">
        <v>1</v>
      </c>
      <c r="F271" s="312">
        <v>0</v>
      </c>
      <c r="G271" s="39"/>
      <c r="H271" s="45"/>
    </row>
    <row r="272" spans="1:8" s="2" customFormat="1" ht="12">
      <c r="A272" s="39"/>
      <c r="B272" s="45"/>
      <c r="C272" s="311" t="s">
        <v>818</v>
      </c>
      <c r="D272" s="311" t="s">
        <v>1349</v>
      </c>
      <c r="E272" s="18" t="s">
        <v>1</v>
      </c>
      <c r="F272" s="312">
        <v>158.3</v>
      </c>
      <c r="G272" s="39"/>
      <c r="H272" s="45"/>
    </row>
    <row r="273" spans="1:8" s="2" customFormat="1" ht="16.8" customHeight="1">
      <c r="A273" s="39"/>
      <c r="B273" s="45"/>
      <c r="C273" s="313" t="s">
        <v>1756</v>
      </c>
      <c r="D273" s="39"/>
      <c r="E273" s="39"/>
      <c r="F273" s="39"/>
      <c r="G273" s="39"/>
      <c r="H273" s="45"/>
    </row>
    <row r="274" spans="1:8" s="2" customFormat="1" ht="16.8" customHeight="1">
      <c r="A274" s="39"/>
      <c r="B274" s="45"/>
      <c r="C274" s="311" t="s">
        <v>1340</v>
      </c>
      <c r="D274" s="311" t="s">
        <v>1818</v>
      </c>
      <c r="E274" s="18" t="s">
        <v>146</v>
      </c>
      <c r="F274" s="312">
        <v>166.3</v>
      </c>
      <c r="G274" s="39"/>
      <c r="H274" s="45"/>
    </row>
    <row r="275" spans="1:8" s="2" customFormat="1" ht="16.8" customHeight="1">
      <c r="A275" s="39"/>
      <c r="B275" s="45"/>
      <c r="C275" s="311" t="s">
        <v>1316</v>
      </c>
      <c r="D275" s="311" t="s">
        <v>1819</v>
      </c>
      <c r="E275" s="18" t="s">
        <v>154</v>
      </c>
      <c r="F275" s="312">
        <v>601.593</v>
      </c>
      <c r="G275" s="39"/>
      <c r="H275" s="45"/>
    </row>
    <row r="276" spans="1:8" s="2" customFormat="1" ht="16.8" customHeight="1">
      <c r="A276" s="39"/>
      <c r="B276" s="45"/>
      <c r="C276" s="311" t="s">
        <v>1325</v>
      </c>
      <c r="D276" s="311" t="s">
        <v>1820</v>
      </c>
      <c r="E276" s="18" t="s">
        <v>154</v>
      </c>
      <c r="F276" s="312">
        <v>706.922</v>
      </c>
      <c r="G276" s="39"/>
      <c r="H276" s="45"/>
    </row>
    <row r="277" spans="1:8" s="2" customFormat="1" ht="16.8" customHeight="1">
      <c r="A277" s="39"/>
      <c r="B277" s="45"/>
      <c r="C277" s="307" t="s">
        <v>820</v>
      </c>
      <c r="D277" s="308" t="s">
        <v>1</v>
      </c>
      <c r="E277" s="309" t="s">
        <v>821</v>
      </c>
      <c r="F277" s="310">
        <v>40</v>
      </c>
      <c r="G277" s="39"/>
      <c r="H277" s="45"/>
    </row>
    <row r="278" spans="1:8" s="2" customFormat="1" ht="16.8" customHeight="1">
      <c r="A278" s="39"/>
      <c r="B278" s="45"/>
      <c r="C278" s="311" t="s">
        <v>1</v>
      </c>
      <c r="D278" s="311" t="s">
        <v>878</v>
      </c>
      <c r="E278" s="18" t="s">
        <v>1</v>
      </c>
      <c r="F278" s="312">
        <v>0</v>
      </c>
      <c r="G278" s="39"/>
      <c r="H278" s="45"/>
    </row>
    <row r="279" spans="1:8" s="2" customFormat="1" ht="16.8" customHeight="1">
      <c r="A279" s="39"/>
      <c r="B279" s="45"/>
      <c r="C279" s="311" t="s">
        <v>820</v>
      </c>
      <c r="D279" s="311" t="s">
        <v>149</v>
      </c>
      <c r="E279" s="18" t="s">
        <v>1</v>
      </c>
      <c r="F279" s="312">
        <v>40</v>
      </c>
      <c r="G279" s="39"/>
      <c r="H279" s="45"/>
    </row>
    <row r="280" spans="1:8" s="2" customFormat="1" ht="16.8" customHeight="1">
      <c r="A280" s="39"/>
      <c r="B280" s="45"/>
      <c r="C280" s="313" t="s">
        <v>1756</v>
      </c>
      <c r="D280" s="39"/>
      <c r="E280" s="39"/>
      <c r="F280" s="39"/>
      <c r="G280" s="39"/>
      <c r="H280" s="45"/>
    </row>
    <row r="281" spans="1:8" s="2" customFormat="1" ht="16.8" customHeight="1">
      <c r="A281" s="39"/>
      <c r="B281" s="45"/>
      <c r="C281" s="311" t="s">
        <v>875</v>
      </c>
      <c r="D281" s="311" t="s">
        <v>1821</v>
      </c>
      <c r="E281" s="18" t="s">
        <v>511</v>
      </c>
      <c r="F281" s="312">
        <v>40</v>
      </c>
      <c r="G281" s="39"/>
      <c r="H281" s="45"/>
    </row>
    <row r="282" spans="1:8" s="2" customFormat="1" ht="16.8" customHeight="1">
      <c r="A282" s="39"/>
      <c r="B282" s="45"/>
      <c r="C282" s="311" t="s">
        <v>869</v>
      </c>
      <c r="D282" s="311" t="s">
        <v>1822</v>
      </c>
      <c r="E282" s="18" t="s">
        <v>511</v>
      </c>
      <c r="F282" s="312">
        <v>40</v>
      </c>
      <c r="G282" s="39"/>
      <c r="H282" s="45"/>
    </row>
    <row r="283" spans="1:8" s="2" customFormat="1" ht="16.8" customHeight="1">
      <c r="A283" s="39"/>
      <c r="B283" s="45"/>
      <c r="C283" s="311" t="s">
        <v>882</v>
      </c>
      <c r="D283" s="311" t="s">
        <v>1823</v>
      </c>
      <c r="E283" s="18" t="s">
        <v>511</v>
      </c>
      <c r="F283" s="312">
        <v>40</v>
      </c>
      <c r="G283" s="39"/>
      <c r="H283" s="45"/>
    </row>
    <row r="284" spans="1:8" s="2" customFormat="1" ht="16.8" customHeight="1">
      <c r="A284" s="39"/>
      <c r="B284" s="45"/>
      <c r="C284" s="307" t="s">
        <v>823</v>
      </c>
      <c r="D284" s="308" t="s">
        <v>1</v>
      </c>
      <c r="E284" s="309" t="s">
        <v>511</v>
      </c>
      <c r="F284" s="310">
        <v>5</v>
      </c>
      <c r="G284" s="39"/>
      <c r="H284" s="45"/>
    </row>
    <row r="285" spans="1:8" s="2" customFormat="1" ht="16.8" customHeight="1">
      <c r="A285" s="39"/>
      <c r="B285" s="45"/>
      <c r="C285" s="311" t="s">
        <v>1</v>
      </c>
      <c r="D285" s="311" t="s">
        <v>878</v>
      </c>
      <c r="E285" s="18" t="s">
        <v>1</v>
      </c>
      <c r="F285" s="312">
        <v>0</v>
      </c>
      <c r="G285" s="39"/>
      <c r="H285" s="45"/>
    </row>
    <row r="286" spans="1:8" s="2" customFormat="1" ht="16.8" customHeight="1">
      <c r="A286" s="39"/>
      <c r="B286" s="45"/>
      <c r="C286" s="311" t="s">
        <v>823</v>
      </c>
      <c r="D286" s="311" t="s">
        <v>159</v>
      </c>
      <c r="E286" s="18" t="s">
        <v>1</v>
      </c>
      <c r="F286" s="312">
        <v>5</v>
      </c>
      <c r="G286" s="39"/>
      <c r="H286" s="45"/>
    </row>
    <row r="287" spans="1:8" s="2" customFormat="1" ht="16.8" customHeight="1">
      <c r="A287" s="39"/>
      <c r="B287" s="45"/>
      <c r="C287" s="313" t="s">
        <v>1756</v>
      </c>
      <c r="D287" s="39"/>
      <c r="E287" s="39"/>
      <c r="F287" s="39"/>
      <c r="G287" s="39"/>
      <c r="H287" s="45"/>
    </row>
    <row r="288" spans="1:8" s="2" customFormat="1" ht="16.8" customHeight="1">
      <c r="A288" s="39"/>
      <c r="B288" s="45"/>
      <c r="C288" s="311" t="s">
        <v>879</v>
      </c>
      <c r="D288" s="311" t="s">
        <v>1824</v>
      </c>
      <c r="E288" s="18" t="s">
        <v>511</v>
      </c>
      <c r="F288" s="312">
        <v>5</v>
      </c>
      <c r="G288" s="39"/>
      <c r="H288" s="45"/>
    </row>
    <row r="289" spans="1:8" s="2" customFormat="1" ht="16.8" customHeight="1">
      <c r="A289" s="39"/>
      <c r="B289" s="45"/>
      <c r="C289" s="311" t="s">
        <v>872</v>
      </c>
      <c r="D289" s="311" t="s">
        <v>1825</v>
      </c>
      <c r="E289" s="18" t="s">
        <v>511</v>
      </c>
      <c r="F289" s="312">
        <v>5</v>
      </c>
      <c r="G289" s="39"/>
      <c r="H289" s="45"/>
    </row>
    <row r="290" spans="1:8" s="2" customFormat="1" ht="16.8" customHeight="1">
      <c r="A290" s="39"/>
      <c r="B290" s="45"/>
      <c r="C290" s="311" t="s">
        <v>885</v>
      </c>
      <c r="D290" s="311" t="s">
        <v>1826</v>
      </c>
      <c r="E290" s="18" t="s">
        <v>511</v>
      </c>
      <c r="F290" s="312">
        <v>5</v>
      </c>
      <c r="G290" s="39"/>
      <c r="H290" s="45"/>
    </row>
    <row r="291" spans="1:8" s="2" customFormat="1" ht="16.8" customHeight="1">
      <c r="A291" s="39"/>
      <c r="B291" s="45"/>
      <c r="C291" s="307" t="s">
        <v>824</v>
      </c>
      <c r="D291" s="308" t="s">
        <v>1</v>
      </c>
      <c r="E291" s="309" t="s">
        <v>146</v>
      </c>
      <c r="F291" s="310">
        <v>0.4</v>
      </c>
      <c r="G291" s="39"/>
      <c r="H291" s="45"/>
    </row>
    <row r="292" spans="1:8" s="2" customFormat="1" ht="16.8" customHeight="1">
      <c r="A292" s="39"/>
      <c r="B292" s="45"/>
      <c r="C292" s="311" t="s">
        <v>824</v>
      </c>
      <c r="D292" s="311" t="s">
        <v>1584</v>
      </c>
      <c r="E292" s="18" t="s">
        <v>1</v>
      </c>
      <c r="F292" s="312">
        <v>0.4</v>
      </c>
      <c r="G292" s="39"/>
      <c r="H292" s="45"/>
    </row>
    <row r="293" spans="1:8" s="2" customFormat="1" ht="16.8" customHeight="1">
      <c r="A293" s="39"/>
      <c r="B293" s="45"/>
      <c r="C293" s="313" t="s">
        <v>1756</v>
      </c>
      <c r="D293" s="39"/>
      <c r="E293" s="39"/>
      <c r="F293" s="39"/>
      <c r="G293" s="39"/>
      <c r="H293" s="45"/>
    </row>
    <row r="294" spans="1:8" s="2" customFormat="1" ht="16.8" customHeight="1">
      <c r="A294" s="39"/>
      <c r="B294" s="45"/>
      <c r="C294" s="311" t="s">
        <v>1577</v>
      </c>
      <c r="D294" s="311" t="s">
        <v>1578</v>
      </c>
      <c r="E294" s="18" t="s">
        <v>146</v>
      </c>
      <c r="F294" s="312">
        <v>81.302</v>
      </c>
      <c r="G294" s="39"/>
      <c r="H294" s="45"/>
    </row>
    <row r="295" spans="1:8" s="2" customFormat="1" ht="16.8" customHeight="1">
      <c r="A295" s="39"/>
      <c r="B295" s="45"/>
      <c r="C295" s="311" t="s">
        <v>1609</v>
      </c>
      <c r="D295" s="311" t="s">
        <v>1610</v>
      </c>
      <c r="E295" s="18" t="s">
        <v>272</v>
      </c>
      <c r="F295" s="312">
        <v>0.001</v>
      </c>
      <c r="G295" s="39"/>
      <c r="H295" s="45"/>
    </row>
    <row r="296" spans="1:8" s="2" customFormat="1" ht="16.8" customHeight="1">
      <c r="A296" s="39"/>
      <c r="B296" s="45"/>
      <c r="C296" s="307" t="s">
        <v>826</v>
      </c>
      <c r="D296" s="308" t="s">
        <v>1</v>
      </c>
      <c r="E296" s="309" t="s">
        <v>146</v>
      </c>
      <c r="F296" s="310">
        <v>17.822</v>
      </c>
      <c r="G296" s="39"/>
      <c r="H296" s="45"/>
    </row>
    <row r="297" spans="1:8" s="2" customFormat="1" ht="12">
      <c r="A297" s="39"/>
      <c r="B297" s="45"/>
      <c r="C297" s="311" t="s">
        <v>826</v>
      </c>
      <c r="D297" s="311" t="s">
        <v>1583</v>
      </c>
      <c r="E297" s="18" t="s">
        <v>1</v>
      </c>
      <c r="F297" s="312">
        <v>17.822</v>
      </c>
      <c r="G297" s="39"/>
      <c r="H297" s="45"/>
    </row>
    <row r="298" spans="1:8" s="2" customFormat="1" ht="16.8" customHeight="1">
      <c r="A298" s="39"/>
      <c r="B298" s="45"/>
      <c r="C298" s="313" t="s">
        <v>1756</v>
      </c>
      <c r="D298" s="39"/>
      <c r="E298" s="39"/>
      <c r="F298" s="39"/>
      <c r="G298" s="39"/>
      <c r="H298" s="45"/>
    </row>
    <row r="299" spans="1:8" s="2" customFormat="1" ht="16.8" customHeight="1">
      <c r="A299" s="39"/>
      <c r="B299" s="45"/>
      <c r="C299" s="311" t="s">
        <v>1577</v>
      </c>
      <c r="D299" s="311" t="s">
        <v>1578</v>
      </c>
      <c r="E299" s="18" t="s">
        <v>146</v>
      </c>
      <c r="F299" s="312">
        <v>81.302</v>
      </c>
      <c r="G299" s="39"/>
      <c r="H299" s="45"/>
    </row>
    <row r="300" spans="1:8" s="2" customFormat="1" ht="16.8" customHeight="1">
      <c r="A300" s="39"/>
      <c r="B300" s="45"/>
      <c r="C300" s="311" t="s">
        <v>1604</v>
      </c>
      <c r="D300" s="311" t="s">
        <v>1605</v>
      </c>
      <c r="E300" s="18" t="s">
        <v>272</v>
      </c>
      <c r="F300" s="312">
        <v>0.067</v>
      </c>
      <c r="G300" s="39"/>
      <c r="H300" s="45"/>
    </row>
    <row r="301" spans="1:8" s="2" customFormat="1" ht="16.8" customHeight="1">
      <c r="A301" s="39"/>
      <c r="B301" s="45"/>
      <c r="C301" s="307" t="s">
        <v>828</v>
      </c>
      <c r="D301" s="308" t="s">
        <v>1</v>
      </c>
      <c r="E301" s="309" t="s">
        <v>154</v>
      </c>
      <c r="F301" s="310">
        <v>260</v>
      </c>
      <c r="G301" s="39"/>
      <c r="H301" s="45"/>
    </row>
    <row r="302" spans="1:8" s="2" customFormat="1" ht="16.8" customHeight="1">
      <c r="A302" s="39"/>
      <c r="B302" s="45"/>
      <c r="C302" s="311" t="s">
        <v>1</v>
      </c>
      <c r="D302" s="311" t="s">
        <v>889</v>
      </c>
      <c r="E302" s="18" t="s">
        <v>1</v>
      </c>
      <c r="F302" s="312">
        <v>0</v>
      </c>
      <c r="G302" s="39"/>
      <c r="H302" s="45"/>
    </row>
    <row r="303" spans="1:8" s="2" customFormat="1" ht="16.8" customHeight="1">
      <c r="A303" s="39"/>
      <c r="B303" s="45"/>
      <c r="C303" s="311" t="s">
        <v>828</v>
      </c>
      <c r="D303" s="311" t="s">
        <v>1204</v>
      </c>
      <c r="E303" s="18" t="s">
        <v>1</v>
      </c>
      <c r="F303" s="312">
        <v>260</v>
      </c>
      <c r="G303" s="39"/>
      <c r="H303" s="45"/>
    </row>
    <row r="304" spans="1:8" s="2" customFormat="1" ht="16.8" customHeight="1">
      <c r="A304" s="39"/>
      <c r="B304" s="45"/>
      <c r="C304" s="313" t="s">
        <v>1756</v>
      </c>
      <c r="D304" s="39"/>
      <c r="E304" s="39"/>
      <c r="F304" s="39"/>
      <c r="G304" s="39"/>
      <c r="H304" s="45"/>
    </row>
    <row r="305" spans="1:8" s="2" customFormat="1" ht="16.8" customHeight="1">
      <c r="A305" s="39"/>
      <c r="B305" s="45"/>
      <c r="C305" s="311" t="s">
        <v>1201</v>
      </c>
      <c r="D305" s="311" t="s">
        <v>1827</v>
      </c>
      <c r="E305" s="18" t="s">
        <v>154</v>
      </c>
      <c r="F305" s="312">
        <v>260</v>
      </c>
      <c r="G305" s="39"/>
      <c r="H305" s="45"/>
    </row>
    <row r="306" spans="1:8" s="2" customFormat="1" ht="12">
      <c r="A306" s="39"/>
      <c r="B306" s="45"/>
      <c r="C306" s="311" t="s">
        <v>1205</v>
      </c>
      <c r="D306" s="311" t="s">
        <v>1828</v>
      </c>
      <c r="E306" s="18" t="s">
        <v>154</v>
      </c>
      <c r="F306" s="312">
        <v>13000</v>
      </c>
      <c r="G306" s="39"/>
      <c r="H306" s="45"/>
    </row>
    <row r="307" spans="1:8" s="2" customFormat="1" ht="12">
      <c r="A307" s="39"/>
      <c r="B307" s="45"/>
      <c r="C307" s="311" t="s">
        <v>1209</v>
      </c>
      <c r="D307" s="311" t="s">
        <v>1829</v>
      </c>
      <c r="E307" s="18" t="s">
        <v>275</v>
      </c>
      <c r="F307" s="312">
        <v>260</v>
      </c>
      <c r="G307" s="39"/>
      <c r="H307" s="45"/>
    </row>
    <row r="308" spans="1:8" s="2" customFormat="1" ht="16.8" customHeight="1">
      <c r="A308" s="39"/>
      <c r="B308" s="45"/>
      <c r="C308" s="307" t="s">
        <v>472</v>
      </c>
      <c r="D308" s="308" t="s">
        <v>1</v>
      </c>
      <c r="E308" s="309" t="s">
        <v>275</v>
      </c>
      <c r="F308" s="310">
        <v>0</v>
      </c>
      <c r="G308" s="39"/>
      <c r="H308" s="45"/>
    </row>
    <row r="309" spans="1:8" s="2" customFormat="1" ht="16.8" customHeight="1">
      <c r="A309" s="39"/>
      <c r="B309" s="45"/>
      <c r="C309" s="307" t="s">
        <v>830</v>
      </c>
      <c r="D309" s="308" t="s">
        <v>1</v>
      </c>
      <c r="E309" s="309" t="s">
        <v>146</v>
      </c>
      <c r="F309" s="310">
        <v>7.8</v>
      </c>
      <c r="G309" s="39"/>
      <c r="H309" s="45"/>
    </row>
    <row r="310" spans="1:8" s="2" customFormat="1" ht="16.8" customHeight="1">
      <c r="A310" s="39"/>
      <c r="B310" s="45"/>
      <c r="C310" s="311" t="s">
        <v>830</v>
      </c>
      <c r="D310" s="311" t="s">
        <v>1587</v>
      </c>
      <c r="E310" s="18" t="s">
        <v>1</v>
      </c>
      <c r="F310" s="312">
        <v>7.8</v>
      </c>
      <c r="G310" s="39"/>
      <c r="H310" s="45"/>
    </row>
    <row r="311" spans="1:8" s="2" customFormat="1" ht="16.8" customHeight="1">
      <c r="A311" s="39"/>
      <c r="B311" s="45"/>
      <c r="C311" s="313" t="s">
        <v>1756</v>
      </c>
      <c r="D311" s="39"/>
      <c r="E311" s="39"/>
      <c r="F311" s="39"/>
      <c r="G311" s="39"/>
      <c r="H311" s="45"/>
    </row>
    <row r="312" spans="1:8" s="2" customFormat="1" ht="16.8" customHeight="1">
      <c r="A312" s="39"/>
      <c r="B312" s="45"/>
      <c r="C312" s="311" t="s">
        <v>1577</v>
      </c>
      <c r="D312" s="311" t="s">
        <v>1578</v>
      </c>
      <c r="E312" s="18" t="s">
        <v>146</v>
      </c>
      <c r="F312" s="312">
        <v>81.302</v>
      </c>
      <c r="G312" s="39"/>
      <c r="H312" s="45"/>
    </row>
    <row r="313" spans="1:8" s="2" customFormat="1" ht="16.8" customHeight="1">
      <c r="A313" s="39"/>
      <c r="B313" s="45"/>
      <c r="C313" s="311" t="s">
        <v>1614</v>
      </c>
      <c r="D313" s="311" t="s">
        <v>1615</v>
      </c>
      <c r="E313" s="18" t="s">
        <v>272</v>
      </c>
      <c r="F313" s="312">
        <v>0.007</v>
      </c>
      <c r="G313" s="39"/>
      <c r="H313" s="45"/>
    </row>
    <row r="314" spans="1:8" s="2" customFormat="1" ht="16.8" customHeight="1">
      <c r="A314" s="39"/>
      <c r="B314" s="45"/>
      <c r="C314" s="307" t="s">
        <v>832</v>
      </c>
      <c r="D314" s="308" t="s">
        <v>1</v>
      </c>
      <c r="E314" s="309" t="s">
        <v>154</v>
      </c>
      <c r="F314" s="310">
        <v>41.883</v>
      </c>
      <c r="G314" s="39"/>
      <c r="H314" s="45"/>
    </row>
    <row r="315" spans="1:8" s="2" customFormat="1" ht="12">
      <c r="A315" s="39"/>
      <c r="B315" s="45"/>
      <c r="C315" s="311" t="s">
        <v>1</v>
      </c>
      <c r="D315" s="311" t="s">
        <v>1263</v>
      </c>
      <c r="E315" s="18" t="s">
        <v>1</v>
      </c>
      <c r="F315" s="312">
        <v>0</v>
      </c>
      <c r="G315" s="39"/>
      <c r="H315" s="45"/>
    </row>
    <row r="316" spans="1:8" s="2" customFormat="1" ht="16.8" customHeight="1">
      <c r="A316" s="39"/>
      <c r="B316" s="45"/>
      <c r="C316" s="311" t="s">
        <v>1</v>
      </c>
      <c r="D316" s="311" t="s">
        <v>1264</v>
      </c>
      <c r="E316" s="18" t="s">
        <v>1</v>
      </c>
      <c r="F316" s="312">
        <v>3.96</v>
      </c>
      <c r="G316" s="39"/>
      <c r="H316" s="45"/>
    </row>
    <row r="317" spans="1:8" s="2" customFormat="1" ht="16.8" customHeight="1">
      <c r="A317" s="39"/>
      <c r="B317" s="45"/>
      <c r="C317" s="311" t="s">
        <v>1</v>
      </c>
      <c r="D317" s="311" t="s">
        <v>1265</v>
      </c>
      <c r="E317" s="18" t="s">
        <v>1</v>
      </c>
      <c r="F317" s="312">
        <v>34.823</v>
      </c>
      <c r="G317" s="39"/>
      <c r="H317" s="45"/>
    </row>
    <row r="318" spans="1:8" s="2" customFormat="1" ht="16.8" customHeight="1">
      <c r="A318" s="39"/>
      <c r="B318" s="45"/>
      <c r="C318" s="311" t="s">
        <v>1</v>
      </c>
      <c r="D318" s="311" t="s">
        <v>1250</v>
      </c>
      <c r="E318" s="18" t="s">
        <v>1</v>
      </c>
      <c r="F318" s="312">
        <v>3.1</v>
      </c>
      <c r="G318" s="39"/>
      <c r="H318" s="45"/>
    </row>
    <row r="319" spans="1:8" s="2" customFormat="1" ht="16.8" customHeight="1">
      <c r="A319" s="39"/>
      <c r="B319" s="45"/>
      <c r="C319" s="311" t="s">
        <v>832</v>
      </c>
      <c r="D319" s="311" t="s">
        <v>235</v>
      </c>
      <c r="E319" s="18" t="s">
        <v>1</v>
      </c>
      <c r="F319" s="312">
        <v>41.883</v>
      </c>
      <c r="G319" s="39"/>
      <c r="H319" s="45"/>
    </row>
    <row r="320" spans="1:8" s="2" customFormat="1" ht="16.8" customHeight="1">
      <c r="A320" s="39"/>
      <c r="B320" s="45"/>
      <c r="C320" s="313" t="s">
        <v>1756</v>
      </c>
      <c r="D320" s="39"/>
      <c r="E320" s="39"/>
      <c r="F320" s="39"/>
      <c r="G320" s="39"/>
      <c r="H320" s="45"/>
    </row>
    <row r="321" spans="1:8" s="2" customFormat="1" ht="16.8" customHeight="1">
      <c r="A321" s="39"/>
      <c r="B321" s="45"/>
      <c r="C321" s="311" t="s">
        <v>1260</v>
      </c>
      <c r="D321" s="311" t="s">
        <v>1830</v>
      </c>
      <c r="E321" s="18" t="s">
        <v>154</v>
      </c>
      <c r="F321" s="312">
        <v>41.883</v>
      </c>
      <c r="G321" s="39"/>
      <c r="H321" s="45"/>
    </row>
    <row r="322" spans="1:8" s="2" customFormat="1" ht="16.8" customHeight="1">
      <c r="A322" s="39"/>
      <c r="B322" s="45"/>
      <c r="C322" s="311" t="s">
        <v>1278</v>
      </c>
      <c r="D322" s="311" t="s">
        <v>1831</v>
      </c>
      <c r="E322" s="18" t="s">
        <v>154</v>
      </c>
      <c r="F322" s="312">
        <v>41.883</v>
      </c>
      <c r="G322" s="39"/>
      <c r="H322" s="45"/>
    </row>
    <row r="323" spans="1:8" s="2" customFormat="1" ht="16.8" customHeight="1">
      <c r="A323" s="39"/>
      <c r="B323" s="45"/>
      <c r="C323" s="311" t="s">
        <v>1284</v>
      </c>
      <c r="D323" s="311" t="s">
        <v>1832</v>
      </c>
      <c r="E323" s="18" t="s">
        <v>154</v>
      </c>
      <c r="F323" s="312">
        <v>41.883</v>
      </c>
      <c r="G323" s="39"/>
      <c r="H323" s="45"/>
    </row>
    <row r="324" spans="1:8" s="2" customFormat="1" ht="16.8" customHeight="1">
      <c r="A324" s="39"/>
      <c r="B324" s="45"/>
      <c r="C324" s="311" t="s">
        <v>1312</v>
      </c>
      <c r="D324" s="311" t="s">
        <v>1833</v>
      </c>
      <c r="E324" s="18" t="s">
        <v>154</v>
      </c>
      <c r="F324" s="312">
        <v>41.883</v>
      </c>
      <c r="G324" s="39"/>
      <c r="H324" s="45"/>
    </row>
    <row r="325" spans="1:8" s="2" customFormat="1" ht="16.8" customHeight="1">
      <c r="A325" s="39"/>
      <c r="B325" s="45"/>
      <c r="C325" s="311" t="s">
        <v>1321</v>
      </c>
      <c r="D325" s="311" t="s">
        <v>1834</v>
      </c>
      <c r="E325" s="18" t="s">
        <v>154</v>
      </c>
      <c r="F325" s="312">
        <v>41.883</v>
      </c>
      <c r="G325" s="39"/>
      <c r="H325" s="45"/>
    </row>
    <row r="326" spans="1:8" s="2" customFormat="1" ht="16.8" customHeight="1">
      <c r="A326" s="39"/>
      <c r="B326" s="45"/>
      <c r="C326" s="311" t="s">
        <v>1329</v>
      </c>
      <c r="D326" s="311" t="s">
        <v>1835</v>
      </c>
      <c r="E326" s="18" t="s">
        <v>154</v>
      </c>
      <c r="F326" s="312">
        <v>57.373</v>
      </c>
      <c r="G326" s="39"/>
      <c r="H326" s="45"/>
    </row>
    <row r="327" spans="1:8" s="2" customFormat="1" ht="16.8" customHeight="1">
      <c r="A327" s="39"/>
      <c r="B327" s="45"/>
      <c r="C327" s="311" t="s">
        <v>1359</v>
      </c>
      <c r="D327" s="311" t="s">
        <v>1836</v>
      </c>
      <c r="E327" s="18" t="s">
        <v>154</v>
      </c>
      <c r="F327" s="312">
        <v>83.766</v>
      </c>
      <c r="G327" s="39"/>
      <c r="H327" s="45"/>
    </row>
    <row r="328" spans="1:8" s="2" customFormat="1" ht="16.8" customHeight="1">
      <c r="A328" s="39"/>
      <c r="B328" s="45"/>
      <c r="C328" s="307" t="s">
        <v>834</v>
      </c>
      <c r="D328" s="308" t="s">
        <v>1</v>
      </c>
      <c r="E328" s="309" t="s">
        <v>154</v>
      </c>
      <c r="F328" s="310">
        <v>598.427</v>
      </c>
      <c r="G328" s="39"/>
      <c r="H328" s="45"/>
    </row>
    <row r="329" spans="1:8" s="2" customFormat="1" ht="16.8" customHeight="1">
      <c r="A329" s="39"/>
      <c r="B329" s="45"/>
      <c r="C329" s="311" t="s">
        <v>1</v>
      </c>
      <c r="D329" s="311" t="s">
        <v>1241</v>
      </c>
      <c r="E329" s="18" t="s">
        <v>1</v>
      </c>
      <c r="F329" s="312">
        <v>0</v>
      </c>
      <c r="G329" s="39"/>
      <c r="H329" s="45"/>
    </row>
    <row r="330" spans="1:8" s="2" customFormat="1" ht="16.8" customHeight="1">
      <c r="A330" s="39"/>
      <c r="B330" s="45"/>
      <c r="C330" s="311" t="s">
        <v>1</v>
      </c>
      <c r="D330" s="311" t="s">
        <v>1242</v>
      </c>
      <c r="E330" s="18" t="s">
        <v>1</v>
      </c>
      <c r="F330" s="312">
        <v>0</v>
      </c>
      <c r="G330" s="39"/>
      <c r="H330" s="45"/>
    </row>
    <row r="331" spans="1:8" s="2" customFormat="1" ht="12">
      <c r="A331" s="39"/>
      <c r="B331" s="45"/>
      <c r="C331" s="311" t="s">
        <v>1</v>
      </c>
      <c r="D331" s="311" t="s">
        <v>1243</v>
      </c>
      <c r="E331" s="18" t="s">
        <v>1</v>
      </c>
      <c r="F331" s="312">
        <v>26.652</v>
      </c>
      <c r="G331" s="39"/>
      <c r="H331" s="45"/>
    </row>
    <row r="332" spans="1:8" s="2" customFormat="1" ht="12">
      <c r="A332" s="39"/>
      <c r="B332" s="45"/>
      <c r="C332" s="311" t="s">
        <v>1</v>
      </c>
      <c r="D332" s="311" t="s">
        <v>1244</v>
      </c>
      <c r="E332" s="18" t="s">
        <v>1</v>
      </c>
      <c r="F332" s="312">
        <v>41.262</v>
      </c>
      <c r="G332" s="39"/>
      <c r="H332" s="45"/>
    </row>
    <row r="333" spans="1:8" s="2" customFormat="1" ht="16.8" customHeight="1">
      <c r="A333" s="39"/>
      <c r="B333" s="45"/>
      <c r="C333" s="311" t="s">
        <v>1</v>
      </c>
      <c r="D333" s="311" t="s">
        <v>1245</v>
      </c>
      <c r="E333" s="18" t="s">
        <v>1</v>
      </c>
      <c r="F333" s="312">
        <v>18.234</v>
      </c>
      <c r="G333" s="39"/>
      <c r="H333" s="45"/>
    </row>
    <row r="334" spans="1:8" s="2" customFormat="1" ht="16.8" customHeight="1">
      <c r="A334" s="39"/>
      <c r="B334" s="45"/>
      <c r="C334" s="311" t="s">
        <v>1</v>
      </c>
      <c r="D334" s="311" t="s">
        <v>1246</v>
      </c>
      <c r="E334" s="18" t="s">
        <v>1</v>
      </c>
      <c r="F334" s="312">
        <v>2.76</v>
      </c>
      <c r="G334" s="39"/>
      <c r="H334" s="45"/>
    </row>
    <row r="335" spans="1:8" s="2" customFormat="1" ht="16.8" customHeight="1">
      <c r="A335" s="39"/>
      <c r="B335" s="45"/>
      <c r="C335" s="311" t="s">
        <v>1</v>
      </c>
      <c r="D335" s="311" t="s">
        <v>1247</v>
      </c>
      <c r="E335" s="18" t="s">
        <v>1</v>
      </c>
      <c r="F335" s="312">
        <v>5.541</v>
      </c>
      <c r="G335" s="39"/>
      <c r="H335" s="45"/>
    </row>
    <row r="336" spans="1:8" s="2" customFormat="1" ht="16.8" customHeight="1">
      <c r="A336" s="39"/>
      <c r="B336" s="45"/>
      <c r="C336" s="311" t="s">
        <v>1</v>
      </c>
      <c r="D336" s="311" t="s">
        <v>1248</v>
      </c>
      <c r="E336" s="18" t="s">
        <v>1</v>
      </c>
      <c r="F336" s="312">
        <v>0</v>
      </c>
      <c r="G336" s="39"/>
      <c r="H336" s="45"/>
    </row>
    <row r="337" spans="1:8" s="2" customFormat="1" ht="12">
      <c r="A337" s="39"/>
      <c r="B337" s="45"/>
      <c r="C337" s="311" t="s">
        <v>1</v>
      </c>
      <c r="D337" s="311" t="s">
        <v>1249</v>
      </c>
      <c r="E337" s="18" t="s">
        <v>1</v>
      </c>
      <c r="F337" s="312">
        <v>76.266</v>
      </c>
      <c r="G337" s="39"/>
      <c r="H337" s="45"/>
    </row>
    <row r="338" spans="1:8" s="2" customFormat="1" ht="16.8" customHeight="1">
      <c r="A338" s="39"/>
      <c r="B338" s="45"/>
      <c r="C338" s="311" t="s">
        <v>1</v>
      </c>
      <c r="D338" s="311" t="s">
        <v>1250</v>
      </c>
      <c r="E338" s="18" t="s">
        <v>1</v>
      </c>
      <c r="F338" s="312">
        <v>3.1</v>
      </c>
      <c r="G338" s="39"/>
      <c r="H338" s="45"/>
    </row>
    <row r="339" spans="1:8" s="2" customFormat="1" ht="16.8" customHeight="1">
      <c r="A339" s="39"/>
      <c r="B339" s="45"/>
      <c r="C339" s="311" t="s">
        <v>1</v>
      </c>
      <c r="D339" s="311" t="s">
        <v>1251</v>
      </c>
      <c r="E339" s="18" t="s">
        <v>1</v>
      </c>
      <c r="F339" s="312">
        <v>3.612</v>
      </c>
      <c r="G339" s="39"/>
      <c r="H339" s="45"/>
    </row>
    <row r="340" spans="1:8" s="2" customFormat="1" ht="16.8" customHeight="1">
      <c r="A340" s="39"/>
      <c r="B340" s="45"/>
      <c r="C340" s="311" t="s">
        <v>1</v>
      </c>
      <c r="D340" s="311" t="s">
        <v>1252</v>
      </c>
      <c r="E340" s="18" t="s">
        <v>1</v>
      </c>
      <c r="F340" s="312">
        <v>0</v>
      </c>
      <c r="G340" s="39"/>
      <c r="H340" s="45"/>
    </row>
    <row r="341" spans="1:8" s="2" customFormat="1" ht="12">
      <c r="A341" s="39"/>
      <c r="B341" s="45"/>
      <c r="C341" s="311" t="s">
        <v>1</v>
      </c>
      <c r="D341" s="311" t="s">
        <v>1253</v>
      </c>
      <c r="E341" s="18" t="s">
        <v>1</v>
      </c>
      <c r="F341" s="312">
        <v>212.949</v>
      </c>
      <c r="G341" s="39"/>
      <c r="H341" s="45"/>
    </row>
    <row r="342" spans="1:8" s="2" customFormat="1" ht="16.8" customHeight="1">
      <c r="A342" s="39"/>
      <c r="B342" s="45"/>
      <c r="C342" s="311" t="s">
        <v>1</v>
      </c>
      <c r="D342" s="311" t="s">
        <v>1254</v>
      </c>
      <c r="E342" s="18" t="s">
        <v>1</v>
      </c>
      <c r="F342" s="312">
        <v>63.536</v>
      </c>
      <c r="G342" s="39"/>
      <c r="H342" s="45"/>
    </row>
    <row r="343" spans="1:8" s="2" customFormat="1" ht="12">
      <c r="A343" s="39"/>
      <c r="B343" s="45"/>
      <c r="C343" s="311" t="s">
        <v>1</v>
      </c>
      <c r="D343" s="311" t="s">
        <v>1255</v>
      </c>
      <c r="E343" s="18" t="s">
        <v>1</v>
      </c>
      <c r="F343" s="312">
        <v>34.842</v>
      </c>
      <c r="G343" s="39"/>
      <c r="H343" s="45"/>
    </row>
    <row r="344" spans="1:8" s="2" customFormat="1" ht="12">
      <c r="A344" s="39"/>
      <c r="B344" s="45"/>
      <c r="C344" s="311" t="s">
        <v>1</v>
      </c>
      <c r="D344" s="311" t="s">
        <v>1256</v>
      </c>
      <c r="E344" s="18" t="s">
        <v>1</v>
      </c>
      <c r="F344" s="312">
        <v>50.496</v>
      </c>
      <c r="G344" s="39"/>
      <c r="H344" s="45"/>
    </row>
    <row r="345" spans="1:8" s="2" customFormat="1" ht="16.8" customHeight="1">
      <c r="A345" s="39"/>
      <c r="B345" s="45"/>
      <c r="C345" s="311" t="s">
        <v>1</v>
      </c>
      <c r="D345" s="311" t="s">
        <v>1257</v>
      </c>
      <c r="E345" s="18" t="s">
        <v>1</v>
      </c>
      <c r="F345" s="312">
        <v>59.177</v>
      </c>
      <c r="G345" s="39"/>
      <c r="H345" s="45"/>
    </row>
    <row r="346" spans="1:8" s="2" customFormat="1" ht="16.8" customHeight="1">
      <c r="A346" s="39"/>
      <c r="B346" s="45"/>
      <c r="C346" s="311" t="s">
        <v>834</v>
      </c>
      <c r="D346" s="311" t="s">
        <v>603</v>
      </c>
      <c r="E346" s="18" t="s">
        <v>1</v>
      </c>
      <c r="F346" s="312">
        <v>598.427</v>
      </c>
      <c r="G346" s="39"/>
      <c r="H346" s="45"/>
    </row>
    <row r="347" spans="1:8" s="2" customFormat="1" ht="16.8" customHeight="1">
      <c r="A347" s="39"/>
      <c r="B347" s="45"/>
      <c r="C347" s="313" t="s">
        <v>1756</v>
      </c>
      <c r="D347" s="39"/>
      <c r="E347" s="39"/>
      <c r="F347" s="39"/>
      <c r="G347" s="39"/>
      <c r="H347" s="45"/>
    </row>
    <row r="348" spans="1:8" s="2" customFormat="1" ht="16.8" customHeight="1">
      <c r="A348" s="39"/>
      <c r="B348" s="45"/>
      <c r="C348" s="311" t="s">
        <v>1238</v>
      </c>
      <c r="D348" s="311" t="s">
        <v>1837</v>
      </c>
      <c r="E348" s="18" t="s">
        <v>154</v>
      </c>
      <c r="F348" s="312">
        <v>613.877</v>
      </c>
      <c r="G348" s="39"/>
      <c r="H348" s="45"/>
    </row>
    <row r="349" spans="1:8" s="2" customFormat="1" ht="16.8" customHeight="1">
      <c r="A349" s="39"/>
      <c r="B349" s="45"/>
      <c r="C349" s="311" t="s">
        <v>1062</v>
      </c>
      <c r="D349" s="311" t="s">
        <v>1838</v>
      </c>
      <c r="E349" s="18" t="s">
        <v>154</v>
      </c>
      <c r="F349" s="312">
        <v>721.539</v>
      </c>
      <c r="G349" s="39"/>
      <c r="H349" s="45"/>
    </row>
    <row r="350" spans="1:8" s="2" customFormat="1" ht="16.8" customHeight="1">
      <c r="A350" s="39"/>
      <c r="B350" s="45"/>
      <c r="C350" s="311" t="s">
        <v>1272</v>
      </c>
      <c r="D350" s="311" t="s">
        <v>1839</v>
      </c>
      <c r="E350" s="18" t="s">
        <v>154</v>
      </c>
      <c r="F350" s="312">
        <v>703.756</v>
      </c>
      <c r="G350" s="39"/>
      <c r="H350" s="45"/>
    </row>
    <row r="351" spans="1:8" s="2" customFormat="1" ht="16.8" customHeight="1">
      <c r="A351" s="39"/>
      <c r="B351" s="45"/>
      <c r="C351" s="311" t="s">
        <v>1281</v>
      </c>
      <c r="D351" s="311" t="s">
        <v>1840</v>
      </c>
      <c r="E351" s="18" t="s">
        <v>154</v>
      </c>
      <c r="F351" s="312">
        <v>703.756</v>
      </c>
      <c r="G351" s="39"/>
      <c r="H351" s="45"/>
    </row>
    <row r="352" spans="1:8" s="2" customFormat="1" ht="16.8" customHeight="1">
      <c r="A352" s="39"/>
      <c r="B352" s="45"/>
      <c r="C352" s="311" t="s">
        <v>1308</v>
      </c>
      <c r="D352" s="311" t="s">
        <v>1841</v>
      </c>
      <c r="E352" s="18" t="s">
        <v>154</v>
      </c>
      <c r="F352" s="312">
        <v>721.539</v>
      </c>
      <c r="G352" s="39"/>
      <c r="H352" s="45"/>
    </row>
    <row r="353" spans="1:8" s="2" customFormat="1" ht="16.8" customHeight="1">
      <c r="A353" s="39"/>
      <c r="B353" s="45"/>
      <c r="C353" s="311" t="s">
        <v>1316</v>
      </c>
      <c r="D353" s="311" t="s">
        <v>1819</v>
      </c>
      <c r="E353" s="18" t="s">
        <v>154</v>
      </c>
      <c r="F353" s="312">
        <v>601.593</v>
      </c>
      <c r="G353" s="39"/>
      <c r="H353" s="45"/>
    </row>
    <row r="354" spans="1:8" s="2" customFormat="1" ht="16.8" customHeight="1">
      <c r="A354" s="39"/>
      <c r="B354" s="45"/>
      <c r="C354" s="311" t="s">
        <v>1325</v>
      </c>
      <c r="D354" s="311" t="s">
        <v>1820</v>
      </c>
      <c r="E354" s="18" t="s">
        <v>154</v>
      </c>
      <c r="F354" s="312">
        <v>706.922</v>
      </c>
      <c r="G354" s="39"/>
      <c r="H354" s="45"/>
    </row>
    <row r="355" spans="1:8" s="2" customFormat="1" ht="16.8" customHeight="1">
      <c r="A355" s="39"/>
      <c r="B355" s="45"/>
      <c r="C355" s="311" t="s">
        <v>1352</v>
      </c>
      <c r="D355" s="311" t="s">
        <v>1842</v>
      </c>
      <c r="E355" s="18" t="s">
        <v>154</v>
      </c>
      <c r="F355" s="312">
        <v>1196.854</v>
      </c>
      <c r="G355" s="39"/>
      <c r="H355" s="45"/>
    </row>
    <row r="356" spans="1:8" s="2" customFormat="1" ht="16.8" customHeight="1">
      <c r="A356" s="39"/>
      <c r="B356" s="45"/>
      <c r="C356" s="311" t="s">
        <v>1364</v>
      </c>
      <c r="D356" s="311" t="s">
        <v>1365</v>
      </c>
      <c r="E356" s="18" t="s">
        <v>154</v>
      </c>
      <c r="F356" s="312">
        <v>598.427</v>
      </c>
      <c r="G356" s="39"/>
      <c r="H356" s="45"/>
    </row>
    <row r="357" spans="1:8" s="2" customFormat="1" ht="12">
      <c r="A357" s="39"/>
      <c r="B357" s="45"/>
      <c r="C357" s="311" t="s">
        <v>784</v>
      </c>
      <c r="D357" s="311" t="s">
        <v>1767</v>
      </c>
      <c r="E357" s="18" t="s">
        <v>272</v>
      </c>
      <c r="F357" s="312">
        <v>172.661</v>
      </c>
      <c r="G357" s="39"/>
      <c r="H357" s="45"/>
    </row>
    <row r="358" spans="1:8" s="2" customFormat="1" ht="16.8" customHeight="1">
      <c r="A358" s="39"/>
      <c r="B358" s="45"/>
      <c r="C358" s="311" t="s">
        <v>788</v>
      </c>
      <c r="D358" s="311" t="s">
        <v>1762</v>
      </c>
      <c r="E358" s="18" t="s">
        <v>272</v>
      </c>
      <c r="F358" s="312">
        <v>188.252</v>
      </c>
      <c r="G358" s="39"/>
      <c r="H358" s="45"/>
    </row>
    <row r="359" spans="1:8" s="2" customFormat="1" ht="16.8" customHeight="1">
      <c r="A359" s="39"/>
      <c r="B359" s="45"/>
      <c r="C359" s="311" t="s">
        <v>793</v>
      </c>
      <c r="D359" s="311" t="s">
        <v>1763</v>
      </c>
      <c r="E359" s="18" t="s">
        <v>272</v>
      </c>
      <c r="F359" s="312">
        <v>5647.56</v>
      </c>
      <c r="G359" s="39"/>
      <c r="H359" s="45"/>
    </row>
    <row r="360" spans="1:8" s="2" customFormat="1" ht="16.8" customHeight="1">
      <c r="A360" s="39"/>
      <c r="B360" s="45"/>
      <c r="C360" s="311" t="s">
        <v>1415</v>
      </c>
      <c r="D360" s="311" t="s">
        <v>1814</v>
      </c>
      <c r="E360" s="18" t="s">
        <v>272</v>
      </c>
      <c r="F360" s="312">
        <v>188.252</v>
      </c>
      <c r="G360" s="39"/>
      <c r="H360" s="45"/>
    </row>
    <row r="361" spans="1:8" s="2" customFormat="1" ht="16.8" customHeight="1">
      <c r="A361" s="39"/>
      <c r="B361" s="45"/>
      <c r="C361" s="311" t="s">
        <v>1419</v>
      </c>
      <c r="D361" s="311" t="s">
        <v>1815</v>
      </c>
      <c r="E361" s="18" t="s">
        <v>272</v>
      </c>
      <c r="F361" s="312">
        <v>188.252</v>
      </c>
      <c r="G361" s="39"/>
      <c r="H361" s="45"/>
    </row>
    <row r="362" spans="1:8" s="2" customFormat="1" ht="16.8" customHeight="1">
      <c r="A362" s="39"/>
      <c r="B362" s="45"/>
      <c r="C362" s="307" t="s">
        <v>836</v>
      </c>
      <c r="D362" s="308" t="s">
        <v>1</v>
      </c>
      <c r="E362" s="309" t="s">
        <v>154</v>
      </c>
      <c r="F362" s="310">
        <v>77.759</v>
      </c>
      <c r="G362" s="39"/>
      <c r="H362" s="45"/>
    </row>
    <row r="363" spans="1:8" s="2" customFormat="1" ht="12">
      <c r="A363" s="39"/>
      <c r="B363" s="45"/>
      <c r="C363" s="311" t="s">
        <v>1</v>
      </c>
      <c r="D363" s="311" t="s">
        <v>1269</v>
      </c>
      <c r="E363" s="18" t="s">
        <v>1</v>
      </c>
      <c r="F363" s="312">
        <v>0</v>
      </c>
      <c r="G363" s="39"/>
      <c r="H363" s="45"/>
    </row>
    <row r="364" spans="1:8" s="2" customFormat="1" ht="12">
      <c r="A364" s="39"/>
      <c r="B364" s="45"/>
      <c r="C364" s="311" t="s">
        <v>1</v>
      </c>
      <c r="D364" s="311" t="s">
        <v>1270</v>
      </c>
      <c r="E364" s="18" t="s">
        <v>1</v>
      </c>
      <c r="F364" s="312">
        <v>75.359</v>
      </c>
      <c r="G364" s="39"/>
      <c r="H364" s="45"/>
    </row>
    <row r="365" spans="1:8" s="2" customFormat="1" ht="16.8" customHeight="1">
      <c r="A365" s="39"/>
      <c r="B365" s="45"/>
      <c r="C365" s="311" t="s">
        <v>1</v>
      </c>
      <c r="D365" s="311" t="s">
        <v>1271</v>
      </c>
      <c r="E365" s="18" t="s">
        <v>1</v>
      </c>
      <c r="F365" s="312">
        <v>2.4</v>
      </c>
      <c r="G365" s="39"/>
      <c r="H365" s="45"/>
    </row>
    <row r="366" spans="1:8" s="2" customFormat="1" ht="16.8" customHeight="1">
      <c r="A366" s="39"/>
      <c r="B366" s="45"/>
      <c r="C366" s="311" t="s">
        <v>836</v>
      </c>
      <c r="D366" s="311" t="s">
        <v>235</v>
      </c>
      <c r="E366" s="18" t="s">
        <v>1</v>
      </c>
      <c r="F366" s="312">
        <v>77.759</v>
      </c>
      <c r="G366" s="39"/>
      <c r="H366" s="45"/>
    </row>
    <row r="367" spans="1:8" s="2" customFormat="1" ht="16.8" customHeight="1">
      <c r="A367" s="39"/>
      <c r="B367" s="45"/>
      <c r="C367" s="313" t="s">
        <v>1756</v>
      </c>
      <c r="D367" s="39"/>
      <c r="E367" s="39"/>
      <c r="F367" s="39"/>
      <c r="G367" s="39"/>
      <c r="H367" s="45"/>
    </row>
    <row r="368" spans="1:8" s="2" customFormat="1" ht="16.8" customHeight="1">
      <c r="A368" s="39"/>
      <c r="B368" s="45"/>
      <c r="C368" s="311" t="s">
        <v>1266</v>
      </c>
      <c r="D368" s="311" t="s">
        <v>1843</v>
      </c>
      <c r="E368" s="18" t="s">
        <v>154</v>
      </c>
      <c r="F368" s="312">
        <v>77.759</v>
      </c>
      <c r="G368" s="39"/>
      <c r="H368" s="45"/>
    </row>
    <row r="369" spans="1:8" s="2" customFormat="1" ht="16.8" customHeight="1">
      <c r="A369" s="39"/>
      <c r="B369" s="45"/>
      <c r="C369" s="311" t="s">
        <v>1062</v>
      </c>
      <c r="D369" s="311" t="s">
        <v>1838</v>
      </c>
      <c r="E369" s="18" t="s">
        <v>154</v>
      </c>
      <c r="F369" s="312">
        <v>721.539</v>
      </c>
      <c r="G369" s="39"/>
      <c r="H369" s="45"/>
    </row>
    <row r="370" spans="1:8" s="2" customFormat="1" ht="16.8" customHeight="1">
      <c r="A370" s="39"/>
      <c r="B370" s="45"/>
      <c r="C370" s="311" t="s">
        <v>1272</v>
      </c>
      <c r="D370" s="311" t="s">
        <v>1839</v>
      </c>
      <c r="E370" s="18" t="s">
        <v>154</v>
      </c>
      <c r="F370" s="312">
        <v>703.756</v>
      </c>
      <c r="G370" s="39"/>
      <c r="H370" s="45"/>
    </row>
    <row r="371" spans="1:8" s="2" customFormat="1" ht="16.8" customHeight="1">
      <c r="A371" s="39"/>
      <c r="B371" s="45"/>
      <c r="C371" s="311" t="s">
        <v>1281</v>
      </c>
      <c r="D371" s="311" t="s">
        <v>1840</v>
      </c>
      <c r="E371" s="18" t="s">
        <v>154</v>
      </c>
      <c r="F371" s="312">
        <v>703.756</v>
      </c>
      <c r="G371" s="39"/>
      <c r="H371" s="45"/>
    </row>
    <row r="372" spans="1:8" s="2" customFormat="1" ht="16.8" customHeight="1">
      <c r="A372" s="39"/>
      <c r="B372" s="45"/>
      <c r="C372" s="311" t="s">
        <v>1304</v>
      </c>
      <c r="D372" s="311" t="s">
        <v>1844</v>
      </c>
      <c r="E372" s="18" t="s">
        <v>154</v>
      </c>
      <c r="F372" s="312">
        <v>77.759</v>
      </c>
      <c r="G372" s="39"/>
      <c r="H372" s="45"/>
    </row>
    <row r="373" spans="1:8" s="2" customFormat="1" ht="16.8" customHeight="1">
      <c r="A373" s="39"/>
      <c r="B373" s="45"/>
      <c r="C373" s="311" t="s">
        <v>1308</v>
      </c>
      <c r="D373" s="311" t="s">
        <v>1841</v>
      </c>
      <c r="E373" s="18" t="s">
        <v>154</v>
      </c>
      <c r="F373" s="312">
        <v>721.539</v>
      </c>
      <c r="G373" s="39"/>
      <c r="H373" s="45"/>
    </row>
    <row r="374" spans="1:8" s="2" customFormat="1" ht="16.8" customHeight="1">
      <c r="A374" s="39"/>
      <c r="B374" s="45"/>
      <c r="C374" s="311" t="s">
        <v>1325</v>
      </c>
      <c r="D374" s="311" t="s">
        <v>1820</v>
      </c>
      <c r="E374" s="18" t="s">
        <v>154</v>
      </c>
      <c r="F374" s="312">
        <v>706.922</v>
      </c>
      <c r="G374" s="39"/>
      <c r="H374" s="45"/>
    </row>
    <row r="375" spans="1:8" s="2" customFormat="1" ht="12">
      <c r="A375" s="39"/>
      <c r="B375" s="45"/>
      <c r="C375" s="311" t="s">
        <v>784</v>
      </c>
      <c r="D375" s="311" t="s">
        <v>1767</v>
      </c>
      <c r="E375" s="18" t="s">
        <v>272</v>
      </c>
      <c r="F375" s="312">
        <v>172.661</v>
      </c>
      <c r="G375" s="39"/>
      <c r="H375" s="45"/>
    </row>
    <row r="376" spans="1:8" s="2" customFormat="1" ht="16.8" customHeight="1">
      <c r="A376" s="39"/>
      <c r="B376" s="45"/>
      <c r="C376" s="311" t="s">
        <v>788</v>
      </c>
      <c r="D376" s="311" t="s">
        <v>1762</v>
      </c>
      <c r="E376" s="18" t="s">
        <v>272</v>
      </c>
      <c r="F376" s="312">
        <v>188.252</v>
      </c>
      <c r="G376" s="39"/>
      <c r="H376" s="45"/>
    </row>
    <row r="377" spans="1:8" s="2" customFormat="1" ht="16.8" customHeight="1">
      <c r="A377" s="39"/>
      <c r="B377" s="45"/>
      <c r="C377" s="311" t="s">
        <v>793</v>
      </c>
      <c r="D377" s="311" t="s">
        <v>1763</v>
      </c>
      <c r="E377" s="18" t="s">
        <v>272</v>
      </c>
      <c r="F377" s="312">
        <v>5647.56</v>
      </c>
      <c r="G377" s="39"/>
      <c r="H377" s="45"/>
    </row>
    <row r="378" spans="1:8" s="2" customFormat="1" ht="16.8" customHeight="1">
      <c r="A378" s="39"/>
      <c r="B378" s="45"/>
      <c r="C378" s="311" t="s">
        <v>1415</v>
      </c>
      <c r="D378" s="311" t="s">
        <v>1814</v>
      </c>
      <c r="E378" s="18" t="s">
        <v>272</v>
      </c>
      <c r="F378" s="312">
        <v>188.252</v>
      </c>
      <c r="G378" s="39"/>
      <c r="H378" s="45"/>
    </row>
    <row r="379" spans="1:8" s="2" customFormat="1" ht="16.8" customHeight="1">
      <c r="A379" s="39"/>
      <c r="B379" s="45"/>
      <c r="C379" s="311" t="s">
        <v>1419</v>
      </c>
      <c r="D379" s="311" t="s">
        <v>1815</v>
      </c>
      <c r="E379" s="18" t="s">
        <v>272</v>
      </c>
      <c r="F379" s="312">
        <v>188.252</v>
      </c>
      <c r="G379" s="39"/>
      <c r="H379" s="45"/>
    </row>
    <row r="380" spans="1:8" s="2" customFormat="1" ht="16.8" customHeight="1">
      <c r="A380" s="39"/>
      <c r="B380" s="45"/>
      <c r="C380" s="307" t="s">
        <v>296</v>
      </c>
      <c r="D380" s="308" t="s">
        <v>1</v>
      </c>
      <c r="E380" s="309" t="s">
        <v>275</v>
      </c>
      <c r="F380" s="310">
        <v>1290.96</v>
      </c>
      <c r="G380" s="39"/>
      <c r="H380" s="45"/>
    </row>
    <row r="381" spans="1:8" s="2" customFormat="1" ht="16.8" customHeight="1">
      <c r="A381" s="39"/>
      <c r="B381" s="45"/>
      <c r="C381" s="307" t="s">
        <v>838</v>
      </c>
      <c r="D381" s="308" t="s">
        <v>1</v>
      </c>
      <c r="E381" s="309" t="s">
        <v>275</v>
      </c>
      <c r="F381" s="310">
        <v>10.468</v>
      </c>
      <c r="G381" s="39"/>
      <c r="H381" s="45"/>
    </row>
    <row r="382" spans="1:8" s="2" customFormat="1" ht="16.8" customHeight="1">
      <c r="A382" s="39"/>
      <c r="B382" s="45"/>
      <c r="C382" s="311" t="s">
        <v>1</v>
      </c>
      <c r="D382" s="311" t="s">
        <v>889</v>
      </c>
      <c r="E382" s="18" t="s">
        <v>1</v>
      </c>
      <c r="F382" s="312">
        <v>0</v>
      </c>
      <c r="G382" s="39"/>
      <c r="H382" s="45"/>
    </row>
    <row r="383" spans="1:8" s="2" customFormat="1" ht="16.8" customHeight="1">
      <c r="A383" s="39"/>
      <c r="B383" s="45"/>
      <c r="C383" s="311" t="s">
        <v>838</v>
      </c>
      <c r="D383" s="311" t="s">
        <v>890</v>
      </c>
      <c r="E383" s="18" t="s">
        <v>1</v>
      </c>
      <c r="F383" s="312">
        <v>10.468</v>
      </c>
      <c r="G383" s="39"/>
      <c r="H383" s="45"/>
    </row>
    <row r="384" spans="1:8" s="2" customFormat="1" ht="16.8" customHeight="1">
      <c r="A384" s="39"/>
      <c r="B384" s="45"/>
      <c r="C384" s="313" t="s">
        <v>1756</v>
      </c>
      <c r="D384" s="39"/>
      <c r="E384" s="39"/>
      <c r="F384" s="39"/>
      <c r="G384" s="39"/>
      <c r="H384" s="45"/>
    </row>
    <row r="385" spans="1:8" s="2" customFormat="1" ht="16.8" customHeight="1">
      <c r="A385" s="39"/>
      <c r="B385" s="45"/>
      <c r="C385" s="311" t="s">
        <v>322</v>
      </c>
      <c r="D385" s="311" t="s">
        <v>1790</v>
      </c>
      <c r="E385" s="18" t="s">
        <v>275</v>
      </c>
      <c r="F385" s="312">
        <v>10.468</v>
      </c>
      <c r="G385" s="39"/>
      <c r="H385" s="45"/>
    </row>
    <row r="386" spans="1:8" s="2" customFormat="1" ht="16.8" customHeight="1">
      <c r="A386" s="39"/>
      <c r="B386" s="45"/>
      <c r="C386" s="311" t="s">
        <v>1039</v>
      </c>
      <c r="D386" s="311" t="s">
        <v>1845</v>
      </c>
      <c r="E386" s="18" t="s">
        <v>275</v>
      </c>
      <c r="F386" s="312">
        <v>10.468</v>
      </c>
      <c r="G386" s="39"/>
      <c r="H386" s="45"/>
    </row>
    <row r="387" spans="1:8" s="2" customFormat="1" ht="16.8" customHeight="1">
      <c r="A387" s="39"/>
      <c r="B387" s="45"/>
      <c r="C387" s="307" t="s">
        <v>840</v>
      </c>
      <c r="D387" s="308" t="s">
        <v>1</v>
      </c>
      <c r="E387" s="309" t="s">
        <v>146</v>
      </c>
      <c r="F387" s="310">
        <v>97</v>
      </c>
      <c r="G387" s="39"/>
      <c r="H387" s="45"/>
    </row>
    <row r="388" spans="1:8" s="2" customFormat="1" ht="16.8" customHeight="1">
      <c r="A388" s="39"/>
      <c r="B388" s="45"/>
      <c r="C388" s="311" t="s">
        <v>1</v>
      </c>
      <c r="D388" s="311" t="s">
        <v>889</v>
      </c>
      <c r="E388" s="18" t="s">
        <v>1</v>
      </c>
      <c r="F388" s="312">
        <v>0</v>
      </c>
      <c r="G388" s="39"/>
      <c r="H388" s="45"/>
    </row>
    <row r="389" spans="1:8" s="2" customFormat="1" ht="16.8" customHeight="1">
      <c r="A389" s="39"/>
      <c r="B389" s="45"/>
      <c r="C389" s="311" t="s">
        <v>840</v>
      </c>
      <c r="D389" s="311" t="s">
        <v>1012</v>
      </c>
      <c r="E389" s="18" t="s">
        <v>1</v>
      </c>
      <c r="F389" s="312">
        <v>97</v>
      </c>
      <c r="G389" s="39"/>
      <c r="H389" s="45"/>
    </row>
    <row r="390" spans="1:8" s="2" customFormat="1" ht="16.8" customHeight="1">
      <c r="A390" s="39"/>
      <c r="B390" s="45"/>
      <c r="C390" s="313" t="s">
        <v>1756</v>
      </c>
      <c r="D390" s="39"/>
      <c r="E390" s="39"/>
      <c r="F390" s="39"/>
      <c r="G390" s="39"/>
      <c r="H390" s="45"/>
    </row>
    <row r="391" spans="1:8" s="2" customFormat="1" ht="16.8" customHeight="1">
      <c r="A391" s="39"/>
      <c r="B391" s="45"/>
      <c r="C391" s="311" t="s">
        <v>1009</v>
      </c>
      <c r="D391" s="311" t="s">
        <v>1846</v>
      </c>
      <c r="E391" s="18" t="s">
        <v>146</v>
      </c>
      <c r="F391" s="312">
        <v>97</v>
      </c>
      <c r="G391" s="39"/>
      <c r="H391" s="45"/>
    </row>
    <row r="392" spans="1:8" s="2" customFormat="1" ht="16.8" customHeight="1">
      <c r="A392" s="39"/>
      <c r="B392" s="45"/>
      <c r="C392" s="311" t="s">
        <v>1017</v>
      </c>
      <c r="D392" s="311" t="s">
        <v>1018</v>
      </c>
      <c r="E392" s="18" t="s">
        <v>493</v>
      </c>
      <c r="F392" s="312">
        <v>291</v>
      </c>
      <c r="G392" s="39"/>
      <c r="H392" s="45"/>
    </row>
    <row r="393" spans="1:8" s="2" customFormat="1" ht="16.8" customHeight="1">
      <c r="A393" s="39"/>
      <c r="B393" s="45"/>
      <c r="C393" s="311" t="s">
        <v>1013</v>
      </c>
      <c r="D393" s="311" t="s">
        <v>1014</v>
      </c>
      <c r="E393" s="18" t="s">
        <v>511</v>
      </c>
      <c r="F393" s="312">
        <v>97</v>
      </c>
      <c r="G393" s="39"/>
      <c r="H393" s="45"/>
    </row>
    <row r="394" spans="1:8" s="2" customFormat="1" ht="16.8" customHeight="1">
      <c r="A394" s="39"/>
      <c r="B394" s="45"/>
      <c r="C394" s="307" t="s">
        <v>842</v>
      </c>
      <c r="D394" s="308" t="s">
        <v>1</v>
      </c>
      <c r="E394" s="309" t="s">
        <v>146</v>
      </c>
      <c r="F394" s="310">
        <v>10.9</v>
      </c>
      <c r="G394" s="39"/>
      <c r="H394" s="45"/>
    </row>
    <row r="395" spans="1:8" s="2" customFormat="1" ht="16.8" customHeight="1">
      <c r="A395" s="39"/>
      <c r="B395" s="45"/>
      <c r="C395" s="311" t="s">
        <v>1</v>
      </c>
      <c r="D395" s="311" t="s">
        <v>889</v>
      </c>
      <c r="E395" s="18" t="s">
        <v>1</v>
      </c>
      <c r="F395" s="312">
        <v>0</v>
      </c>
      <c r="G395" s="39"/>
      <c r="H395" s="45"/>
    </row>
    <row r="396" spans="1:8" s="2" customFormat="1" ht="16.8" customHeight="1">
      <c r="A396" s="39"/>
      <c r="B396" s="45"/>
      <c r="C396" s="311" t="s">
        <v>842</v>
      </c>
      <c r="D396" s="311" t="s">
        <v>1295</v>
      </c>
      <c r="E396" s="18" t="s">
        <v>1</v>
      </c>
      <c r="F396" s="312">
        <v>10.9</v>
      </c>
      <c r="G396" s="39"/>
      <c r="H396" s="45"/>
    </row>
    <row r="397" spans="1:8" s="2" customFormat="1" ht="16.8" customHeight="1">
      <c r="A397" s="39"/>
      <c r="B397" s="45"/>
      <c r="C397" s="313" t="s">
        <v>1756</v>
      </c>
      <c r="D397" s="39"/>
      <c r="E397" s="39"/>
      <c r="F397" s="39"/>
      <c r="G397" s="39"/>
      <c r="H397" s="45"/>
    </row>
    <row r="398" spans="1:8" s="2" customFormat="1" ht="16.8" customHeight="1">
      <c r="A398" s="39"/>
      <c r="B398" s="45"/>
      <c r="C398" s="311" t="s">
        <v>1293</v>
      </c>
      <c r="D398" s="311" t="s">
        <v>1847</v>
      </c>
      <c r="E398" s="18" t="s">
        <v>154</v>
      </c>
      <c r="F398" s="312">
        <v>1.817</v>
      </c>
      <c r="G398" s="39"/>
      <c r="H398" s="45"/>
    </row>
    <row r="399" spans="1:8" s="2" customFormat="1" ht="16.8" customHeight="1">
      <c r="A399" s="39"/>
      <c r="B399" s="45"/>
      <c r="C399" s="311" t="s">
        <v>1186</v>
      </c>
      <c r="D399" s="311" t="s">
        <v>1848</v>
      </c>
      <c r="E399" s="18" t="s">
        <v>146</v>
      </c>
      <c r="F399" s="312">
        <v>36.44</v>
      </c>
      <c r="G399" s="39"/>
      <c r="H399" s="45"/>
    </row>
    <row r="400" spans="1:8" s="2" customFormat="1" ht="16.8" customHeight="1">
      <c r="A400" s="39"/>
      <c r="B400" s="45"/>
      <c r="C400" s="307" t="s">
        <v>844</v>
      </c>
      <c r="D400" s="308" t="s">
        <v>1</v>
      </c>
      <c r="E400" s="309" t="s">
        <v>154</v>
      </c>
      <c r="F400" s="310">
        <v>21.775</v>
      </c>
      <c r="G400" s="39"/>
      <c r="H400" s="45"/>
    </row>
    <row r="401" spans="1:8" s="2" customFormat="1" ht="16.8" customHeight="1">
      <c r="A401" s="39"/>
      <c r="B401" s="45"/>
      <c r="C401" s="311" t="s">
        <v>1</v>
      </c>
      <c r="D401" s="311" t="s">
        <v>1290</v>
      </c>
      <c r="E401" s="18" t="s">
        <v>1</v>
      </c>
      <c r="F401" s="312">
        <v>0</v>
      </c>
      <c r="G401" s="39"/>
      <c r="H401" s="45"/>
    </row>
    <row r="402" spans="1:8" s="2" customFormat="1" ht="16.8" customHeight="1">
      <c r="A402" s="39"/>
      <c r="B402" s="45"/>
      <c r="C402" s="311" t="s">
        <v>1</v>
      </c>
      <c r="D402" s="311" t="s">
        <v>1291</v>
      </c>
      <c r="E402" s="18" t="s">
        <v>1</v>
      </c>
      <c r="F402" s="312">
        <v>19.975</v>
      </c>
      <c r="G402" s="39"/>
      <c r="H402" s="45"/>
    </row>
    <row r="403" spans="1:8" s="2" customFormat="1" ht="16.8" customHeight="1">
      <c r="A403" s="39"/>
      <c r="B403" s="45"/>
      <c r="C403" s="311" t="s">
        <v>1</v>
      </c>
      <c r="D403" s="311" t="s">
        <v>1292</v>
      </c>
      <c r="E403" s="18" t="s">
        <v>1</v>
      </c>
      <c r="F403" s="312">
        <v>1.8</v>
      </c>
      <c r="G403" s="39"/>
      <c r="H403" s="45"/>
    </row>
    <row r="404" spans="1:8" s="2" customFormat="1" ht="16.8" customHeight="1">
      <c r="A404" s="39"/>
      <c r="B404" s="45"/>
      <c r="C404" s="311" t="s">
        <v>844</v>
      </c>
      <c r="D404" s="311" t="s">
        <v>235</v>
      </c>
      <c r="E404" s="18" t="s">
        <v>1</v>
      </c>
      <c r="F404" s="312">
        <v>21.775</v>
      </c>
      <c r="G404" s="39"/>
      <c r="H404" s="45"/>
    </row>
    <row r="405" spans="1:8" s="2" customFormat="1" ht="16.8" customHeight="1">
      <c r="A405" s="39"/>
      <c r="B405" s="45"/>
      <c r="C405" s="313" t="s">
        <v>1756</v>
      </c>
      <c r="D405" s="39"/>
      <c r="E405" s="39"/>
      <c r="F405" s="39"/>
      <c r="G405" s="39"/>
      <c r="H405" s="45"/>
    </row>
    <row r="406" spans="1:8" s="2" customFormat="1" ht="16.8" customHeight="1">
      <c r="A406" s="39"/>
      <c r="B406" s="45"/>
      <c r="C406" s="311" t="s">
        <v>1287</v>
      </c>
      <c r="D406" s="311" t="s">
        <v>1847</v>
      </c>
      <c r="E406" s="18" t="s">
        <v>154</v>
      </c>
      <c r="F406" s="312">
        <v>21.775</v>
      </c>
      <c r="G406" s="39"/>
      <c r="H406" s="45"/>
    </row>
    <row r="407" spans="1:8" s="2" customFormat="1" ht="16.8" customHeight="1">
      <c r="A407" s="39"/>
      <c r="B407" s="45"/>
      <c r="C407" s="311" t="s">
        <v>1297</v>
      </c>
      <c r="D407" s="311" t="s">
        <v>1849</v>
      </c>
      <c r="E407" s="18" t="s">
        <v>154</v>
      </c>
      <c r="F407" s="312">
        <v>21.775</v>
      </c>
      <c r="G407" s="39"/>
      <c r="H407" s="45"/>
    </row>
    <row r="408" spans="1:8" s="2" customFormat="1" ht="16.8" customHeight="1">
      <c r="A408" s="39"/>
      <c r="B408" s="45"/>
      <c r="C408" s="311" t="s">
        <v>1301</v>
      </c>
      <c r="D408" s="311" t="s">
        <v>1850</v>
      </c>
      <c r="E408" s="18" t="s">
        <v>154</v>
      </c>
      <c r="F408" s="312">
        <v>21.775</v>
      </c>
      <c r="G408" s="39"/>
      <c r="H408" s="45"/>
    </row>
    <row r="409" spans="1:8" s="2" customFormat="1" ht="16.8" customHeight="1">
      <c r="A409" s="39"/>
      <c r="B409" s="45"/>
      <c r="C409" s="307" t="s">
        <v>846</v>
      </c>
      <c r="D409" s="308" t="s">
        <v>1</v>
      </c>
      <c r="E409" s="309" t="s">
        <v>154</v>
      </c>
      <c r="F409" s="310">
        <v>113.6</v>
      </c>
      <c r="G409" s="39"/>
      <c r="H409" s="45"/>
    </row>
    <row r="410" spans="1:8" s="2" customFormat="1" ht="16.8" customHeight="1">
      <c r="A410" s="39"/>
      <c r="B410" s="45"/>
      <c r="C410" s="311" t="s">
        <v>1</v>
      </c>
      <c r="D410" s="311" t="s">
        <v>889</v>
      </c>
      <c r="E410" s="18" t="s">
        <v>1</v>
      </c>
      <c r="F410" s="312">
        <v>0</v>
      </c>
      <c r="G410" s="39"/>
      <c r="H410" s="45"/>
    </row>
    <row r="411" spans="1:8" s="2" customFormat="1" ht="16.8" customHeight="1">
      <c r="A411" s="39"/>
      <c r="B411" s="45"/>
      <c r="C411" s="311" t="s">
        <v>846</v>
      </c>
      <c r="D411" s="311" t="s">
        <v>1054</v>
      </c>
      <c r="E411" s="18" t="s">
        <v>1</v>
      </c>
      <c r="F411" s="312">
        <v>113.6</v>
      </c>
      <c r="G411" s="39"/>
      <c r="H411" s="45"/>
    </row>
    <row r="412" spans="1:8" s="2" customFormat="1" ht="16.8" customHeight="1">
      <c r="A412" s="39"/>
      <c r="B412" s="45"/>
      <c r="C412" s="313" t="s">
        <v>1756</v>
      </c>
      <c r="D412" s="39"/>
      <c r="E412" s="39"/>
      <c r="F412" s="39"/>
      <c r="G412" s="39"/>
      <c r="H412" s="45"/>
    </row>
    <row r="413" spans="1:8" s="2" customFormat="1" ht="16.8" customHeight="1">
      <c r="A413" s="39"/>
      <c r="B413" s="45"/>
      <c r="C413" s="311" t="s">
        <v>1051</v>
      </c>
      <c r="D413" s="311" t="s">
        <v>1851</v>
      </c>
      <c r="E413" s="18" t="s">
        <v>154</v>
      </c>
      <c r="F413" s="312">
        <v>113.6</v>
      </c>
      <c r="G413" s="39"/>
      <c r="H413" s="45"/>
    </row>
    <row r="414" spans="1:8" s="2" customFormat="1" ht="16.8" customHeight="1">
      <c r="A414" s="39"/>
      <c r="B414" s="45"/>
      <c r="C414" s="311" t="s">
        <v>1055</v>
      </c>
      <c r="D414" s="311" t="s">
        <v>1852</v>
      </c>
      <c r="E414" s="18" t="s">
        <v>154</v>
      </c>
      <c r="F414" s="312">
        <v>144.378</v>
      </c>
      <c r="G414" s="39"/>
      <c r="H414" s="45"/>
    </row>
    <row r="415" spans="1:8" s="2" customFormat="1" ht="16.8" customHeight="1">
      <c r="A415" s="39"/>
      <c r="B415" s="45"/>
      <c r="C415" s="307" t="s">
        <v>1060</v>
      </c>
      <c r="D415" s="308" t="s">
        <v>1</v>
      </c>
      <c r="E415" s="309" t="s">
        <v>1853</v>
      </c>
      <c r="F415" s="310">
        <v>144.378</v>
      </c>
      <c r="G415" s="39"/>
      <c r="H415" s="45"/>
    </row>
    <row r="416" spans="1:8" s="2" customFormat="1" ht="16.8" customHeight="1">
      <c r="A416" s="39"/>
      <c r="B416" s="45"/>
      <c r="C416" s="311" t="s">
        <v>1</v>
      </c>
      <c r="D416" s="311" t="s">
        <v>889</v>
      </c>
      <c r="E416" s="18" t="s">
        <v>1</v>
      </c>
      <c r="F416" s="312">
        <v>0</v>
      </c>
      <c r="G416" s="39"/>
      <c r="H416" s="45"/>
    </row>
    <row r="417" spans="1:8" s="2" customFormat="1" ht="16.8" customHeight="1">
      <c r="A417" s="39"/>
      <c r="B417" s="45"/>
      <c r="C417" s="311" t="s">
        <v>1</v>
      </c>
      <c r="D417" s="311" t="s">
        <v>846</v>
      </c>
      <c r="E417" s="18" t="s">
        <v>1</v>
      </c>
      <c r="F417" s="312">
        <v>113.6</v>
      </c>
      <c r="G417" s="39"/>
      <c r="H417" s="45"/>
    </row>
    <row r="418" spans="1:8" s="2" customFormat="1" ht="16.8" customHeight="1">
      <c r="A418" s="39"/>
      <c r="B418" s="45"/>
      <c r="C418" s="311" t="s">
        <v>1</v>
      </c>
      <c r="D418" s="311" t="s">
        <v>1058</v>
      </c>
      <c r="E418" s="18" t="s">
        <v>1</v>
      </c>
      <c r="F418" s="312">
        <v>9.903</v>
      </c>
      <c r="G418" s="39"/>
      <c r="H418" s="45"/>
    </row>
    <row r="419" spans="1:8" s="2" customFormat="1" ht="16.8" customHeight="1">
      <c r="A419" s="39"/>
      <c r="B419" s="45"/>
      <c r="C419" s="311" t="s">
        <v>1</v>
      </c>
      <c r="D419" s="311" t="s">
        <v>1059</v>
      </c>
      <c r="E419" s="18" t="s">
        <v>1</v>
      </c>
      <c r="F419" s="312">
        <v>20.875</v>
      </c>
      <c r="G419" s="39"/>
      <c r="H419" s="45"/>
    </row>
    <row r="420" spans="1:8" s="2" customFormat="1" ht="16.8" customHeight="1">
      <c r="A420" s="39"/>
      <c r="B420" s="45"/>
      <c r="C420" s="311" t="s">
        <v>1060</v>
      </c>
      <c r="D420" s="311" t="s">
        <v>235</v>
      </c>
      <c r="E420" s="18" t="s">
        <v>1</v>
      </c>
      <c r="F420" s="312">
        <v>144.378</v>
      </c>
      <c r="G420" s="39"/>
      <c r="H420" s="45"/>
    </row>
    <row r="421" spans="1:8" s="2" customFormat="1" ht="16.8" customHeight="1">
      <c r="A421" s="39"/>
      <c r="B421" s="45"/>
      <c r="C421" s="307" t="s">
        <v>848</v>
      </c>
      <c r="D421" s="308" t="s">
        <v>1</v>
      </c>
      <c r="E421" s="309" t="s">
        <v>154</v>
      </c>
      <c r="F421" s="310">
        <v>37.23</v>
      </c>
      <c r="G421" s="39"/>
      <c r="H421" s="45"/>
    </row>
    <row r="422" spans="1:8" s="2" customFormat="1" ht="16.8" customHeight="1">
      <c r="A422" s="39"/>
      <c r="B422" s="45"/>
      <c r="C422" s="311" t="s">
        <v>1</v>
      </c>
      <c r="D422" s="311" t="s">
        <v>1651</v>
      </c>
      <c r="E422" s="18" t="s">
        <v>1</v>
      </c>
      <c r="F422" s="312">
        <v>0</v>
      </c>
      <c r="G422" s="39"/>
      <c r="H422" s="45"/>
    </row>
    <row r="423" spans="1:8" s="2" customFormat="1" ht="16.8" customHeight="1">
      <c r="A423" s="39"/>
      <c r="B423" s="45"/>
      <c r="C423" s="311" t="s">
        <v>1</v>
      </c>
      <c r="D423" s="311" t="s">
        <v>1652</v>
      </c>
      <c r="E423" s="18" t="s">
        <v>1</v>
      </c>
      <c r="F423" s="312">
        <v>26.46</v>
      </c>
      <c r="G423" s="39"/>
      <c r="H423" s="45"/>
    </row>
    <row r="424" spans="1:8" s="2" customFormat="1" ht="16.8" customHeight="1">
      <c r="A424" s="39"/>
      <c r="B424" s="45"/>
      <c r="C424" s="311" t="s">
        <v>1</v>
      </c>
      <c r="D424" s="311" t="s">
        <v>1653</v>
      </c>
      <c r="E424" s="18" t="s">
        <v>1</v>
      </c>
      <c r="F424" s="312">
        <v>4.997</v>
      </c>
      <c r="G424" s="39"/>
      <c r="H424" s="45"/>
    </row>
    <row r="425" spans="1:8" s="2" customFormat="1" ht="16.8" customHeight="1">
      <c r="A425" s="39"/>
      <c r="B425" s="45"/>
      <c r="C425" s="311" t="s">
        <v>1</v>
      </c>
      <c r="D425" s="311" t="s">
        <v>1654</v>
      </c>
      <c r="E425" s="18" t="s">
        <v>1</v>
      </c>
      <c r="F425" s="312">
        <v>2.938</v>
      </c>
      <c r="G425" s="39"/>
      <c r="H425" s="45"/>
    </row>
    <row r="426" spans="1:8" s="2" customFormat="1" ht="16.8" customHeight="1">
      <c r="A426" s="39"/>
      <c r="B426" s="45"/>
      <c r="C426" s="311" t="s">
        <v>1</v>
      </c>
      <c r="D426" s="311" t="s">
        <v>1655</v>
      </c>
      <c r="E426" s="18" t="s">
        <v>1</v>
      </c>
      <c r="F426" s="312">
        <v>2.835</v>
      </c>
      <c r="G426" s="39"/>
      <c r="H426" s="45"/>
    </row>
    <row r="427" spans="1:8" s="2" customFormat="1" ht="16.8" customHeight="1">
      <c r="A427" s="39"/>
      <c r="B427" s="45"/>
      <c r="C427" s="311" t="s">
        <v>848</v>
      </c>
      <c r="D427" s="311" t="s">
        <v>235</v>
      </c>
      <c r="E427" s="18" t="s">
        <v>1</v>
      </c>
      <c r="F427" s="312">
        <v>37.23</v>
      </c>
      <c r="G427" s="39"/>
      <c r="H427" s="45"/>
    </row>
    <row r="428" spans="1:8" s="2" customFormat="1" ht="16.8" customHeight="1">
      <c r="A428" s="39"/>
      <c r="B428" s="45"/>
      <c r="C428" s="313" t="s">
        <v>1756</v>
      </c>
      <c r="D428" s="39"/>
      <c r="E428" s="39"/>
      <c r="F428" s="39"/>
      <c r="G428" s="39"/>
      <c r="H428" s="45"/>
    </row>
    <row r="429" spans="1:8" s="2" customFormat="1" ht="12">
      <c r="A429" s="39"/>
      <c r="B429" s="45"/>
      <c r="C429" s="311" t="s">
        <v>1648</v>
      </c>
      <c r="D429" s="311" t="s">
        <v>1854</v>
      </c>
      <c r="E429" s="18" t="s">
        <v>154</v>
      </c>
      <c r="F429" s="312">
        <v>37.23</v>
      </c>
      <c r="G429" s="39"/>
      <c r="H429" s="45"/>
    </row>
    <row r="430" spans="1:8" s="2" customFormat="1" ht="16.8" customHeight="1">
      <c r="A430" s="39"/>
      <c r="B430" s="45"/>
      <c r="C430" s="311" t="s">
        <v>1662</v>
      </c>
      <c r="D430" s="311" t="s">
        <v>1855</v>
      </c>
      <c r="E430" s="18" t="s">
        <v>154</v>
      </c>
      <c r="F430" s="312">
        <v>37.23</v>
      </c>
      <c r="G430" s="39"/>
      <c r="H430" s="45"/>
    </row>
    <row r="431" spans="1:8" s="2" customFormat="1" ht="16.8" customHeight="1">
      <c r="A431" s="39"/>
      <c r="B431" s="45"/>
      <c r="C431" s="311" t="s">
        <v>1671</v>
      </c>
      <c r="D431" s="311" t="s">
        <v>1856</v>
      </c>
      <c r="E431" s="18" t="s">
        <v>154</v>
      </c>
      <c r="F431" s="312">
        <v>37.23</v>
      </c>
      <c r="G431" s="39"/>
      <c r="H431" s="45"/>
    </row>
    <row r="432" spans="1:8" s="2" customFormat="1" ht="16.8" customHeight="1">
      <c r="A432" s="39"/>
      <c r="B432" s="45"/>
      <c r="C432" s="311" t="s">
        <v>1666</v>
      </c>
      <c r="D432" s="311" t="s">
        <v>1667</v>
      </c>
      <c r="E432" s="18" t="s">
        <v>493</v>
      </c>
      <c r="F432" s="312">
        <v>4.579</v>
      </c>
      <c r="G432" s="39"/>
      <c r="H432" s="45"/>
    </row>
    <row r="433" spans="1:8" s="2" customFormat="1" ht="16.8" customHeight="1">
      <c r="A433" s="39"/>
      <c r="B433" s="45"/>
      <c r="C433" s="311" t="s">
        <v>1675</v>
      </c>
      <c r="D433" s="311" t="s">
        <v>1676</v>
      </c>
      <c r="E433" s="18" t="s">
        <v>493</v>
      </c>
      <c r="F433" s="312">
        <v>4.579</v>
      </c>
      <c r="G433" s="39"/>
      <c r="H433" s="45"/>
    </row>
    <row r="434" spans="1:8" s="2" customFormat="1" ht="16.8" customHeight="1">
      <c r="A434" s="39"/>
      <c r="B434" s="45"/>
      <c r="C434" s="311" t="s">
        <v>1657</v>
      </c>
      <c r="D434" s="311" t="s">
        <v>1658</v>
      </c>
      <c r="E434" s="18" t="s">
        <v>272</v>
      </c>
      <c r="F434" s="312">
        <v>1.899</v>
      </c>
      <c r="G434" s="39"/>
      <c r="H434" s="45"/>
    </row>
    <row r="435" spans="1:8" s="2" customFormat="1" ht="16.8" customHeight="1">
      <c r="A435" s="39"/>
      <c r="B435" s="45"/>
      <c r="C435" s="307" t="s">
        <v>850</v>
      </c>
      <c r="D435" s="308" t="s">
        <v>1</v>
      </c>
      <c r="E435" s="309" t="s">
        <v>146</v>
      </c>
      <c r="F435" s="310">
        <v>2.48</v>
      </c>
      <c r="G435" s="39"/>
      <c r="H435" s="45"/>
    </row>
    <row r="436" spans="1:8" s="2" customFormat="1" ht="16.8" customHeight="1">
      <c r="A436" s="39"/>
      <c r="B436" s="45"/>
      <c r="C436" s="311" t="s">
        <v>850</v>
      </c>
      <c r="D436" s="311" t="s">
        <v>1586</v>
      </c>
      <c r="E436" s="18" t="s">
        <v>1</v>
      </c>
      <c r="F436" s="312">
        <v>2.48</v>
      </c>
      <c r="G436" s="39"/>
      <c r="H436" s="45"/>
    </row>
    <row r="437" spans="1:8" s="2" customFormat="1" ht="16.8" customHeight="1">
      <c r="A437" s="39"/>
      <c r="B437" s="45"/>
      <c r="C437" s="313" t="s">
        <v>1756</v>
      </c>
      <c r="D437" s="39"/>
      <c r="E437" s="39"/>
      <c r="F437" s="39"/>
      <c r="G437" s="39"/>
      <c r="H437" s="45"/>
    </row>
    <row r="438" spans="1:8" s="2" customFormat="1" ht="16.8" customHeight="1">
      <c r="A438" s="39"/>
      <c r="B438" s="45"/>
      <c r="C438" s="311" t="s">
        <v>1577</v>
      </c>
      <c r="D438" s="311" t="s">
        <v>1578</v>
      </c>
      <c r="E438" s="18" t="s">
        <v>146</v>
      </c>
      <c r="F438" s="312">
        <v>81.302</v>
      </c>
      <c r="G438" s="39"/>
      <c r="H438" s="45"/>
    </row>
    <row r="439" spans="1:8" s="2" customFormat="1" ht="16.8" customHeight="1">
      <c r="A439" s="39"/>
      <c r="B439" s="45"/>
      <c r="C439" s="311" t="s">
        <v>1594</v>
      </c>
      <c r="D439" s="311" t="s">
        <v>1595</v>
      </c>
      <c r="E439" s="18" t="s">
        <v>272</v>
      </c>
      <c r="F439" s="312">
        <v>0.04</v>
      </c>
      <c r="G439" s="39"/>
      <c r="H439" s="45"/>
    </row>
    <row r="440" spans="1:8" s="2" customFormat="1" ht="16.8" customHeight="1">
      <c r="A440" s="39"/>
      <c r="B440" s="45"/>
      <c r="C440" s="307" t="s">
        <v>852</v>
      </c>
      <c r="D440" s="308" t="s">
        <v>1</v>
      </c>
      <c r="E440" s="309" t="s">
        <v>146</v>
      </c>
      <c r="F440" s="310">
        <v>2.48</v>
      </c>
      <c r="G440" s="39"/>
      <c r="H440" s="45"/>
    </row>
    <row r="441" spans="1:8" s="2" customFormat="1" ht="16.8" customHeight="1">
      <c r="A441" s="39"/>
      <c r="B441" s="45"/>
      <c r="C441" s="311" t="s">
        <v>852</v>
      </c>
      <c r="D441" s="311" t="s">
        <v>1585</v>
      </c>
      <c r="E441" s="18" t="s">
        <v>1</v>
      </c>
      <c r="F441" s="312">
        <v>2.48</v>
      </c>
      <c r="G441" s="39"/>
      <c r="H441" s="45"/>
    </row>
    <row r="442" spans="1:8" s="2" customFormat="1" ht="16.8" customHeight="1">
      <c r="A442" s="39"/>
      <c r="B442" s="45"/>
      <c r="C442" s="313" t="s">
        <v>1756</v>
      </c>
      <c r="D442" s="39"/>
      <c r="E442" s="39"/>
      <c r="F442" s="39"/>
      <c r="G442" s="39"/>
      <c r="H442" s="45"/>
    </row>
    <row r="443" spans="1:8" s="2" customFormat="1" ht="16.8" customHeight="1">
      <c r="A443" s="39"/>
      <c r="B443" s="45"/>
      <c r="C443" s="311" t="s">
        <v>1577</v>
      </c>
      <c r="D443" s="311" t="s">
        <v>1578</v>
      </c>
      <c r="E443" s="18" t="s">
        <v>146</v>
      </c>
      <c r="F443" s="312">
        <v>81.302</v>
      </c>
      <c r="G443" s="39"/>
      <c r="H443" s="45"/>
    </row>
    <row r="444" spans="1:8" s="2" customFormat="1" ht="16.8" customHeight="1">
      <c r="A444" s="39"/>
      <c r="B444" s="45"/>
      <c r="C444" s="311" t="s">
        <v>1599</v>
      </c>
      <c r="D444" s="311" t="s">
        <v>1600</v>
      </c>
      <c r="E444" s="18" t="s">
        <v>272</v>
      </c>
      <c r="F444" s="312">
        <v>0.117</v>
      </c>
      <c r="G444" s="39"/>
      <c r="H444" s="45"/>
    </row>
    <row r="445" spans="1:8" s="2" customFormat="1" ht="16.8" customHeight="1">
      <c r="A445" s="39"/>
      <c r="B445" s="45"/>
      <c r="C445" s="307" t="s">
        <v>853</v>
      </c>
      <c r="D445" s="308" t="s">
        <v>1</v>
      </c>
      <c r="E445" s="309" t="s">
        <v>146</v>
      </c>
      <c r="F445" s="310">
        <v>50.32</v>
      </c>
      <c r="G445" s="39"/>
      <c r="H445" s="45"/>
    </row>
    <row r="446" spans="1:8" s="2" customFormat="1" ht="12">
      <c r="A446" s="39"/>
      <c r="B446" s="45"/>
      <c r="C446" s="311" t="s">
        <v>1</v>
      </c>
      <c r="D446" s="311" t="s">
        <v>1580</v>
      </c>
      <c r="E446" s="18" t="s">
        <v>1</v>
      </c>
      <c r="F446" s="312">
        <v>0</v>
      </c>
      <c r="G446" s="39"/>
      <c r="H446" s="45"/>
    </row>
    <row r="447" spans="1:8" s="2" customFormat="1" ht="12">
      <c r="A447" s="39"/>
      <c r="B447" s="45"/>
      <c r="C447" s="311" t="s">
        <v>1</v>
      </c>
      <c r="D447" s="311" t="s">
        <v>1581</v>
      </c>
      <c r="E447" s="18" t="s">
        <v>1</v>
      </c>
      <c r="F447" s="312">
        <v>0</v>
      </c>
      <c r="G447" s="39"/>
      <c r="H447" s="45"/>
    </row>
    <row r="448" spans="1:8" s="2" customFormat="1" ht="12">
      <c r="A448" s="39"/>
      <c r="B448" s="45"/>
      <c r="C448" s="311" t="s">
        <v>1</v>
      </c>
      <c r="D448" s="311" t="s">
        <v>1450</v>
      </c>
      <c r="E448" s="18" t="s">
        <v>1</v>
      </c>
      <c r="F448" s="312">
        <v>0</v>
      </c>
      <c r="G448" s="39"/>
      <c r="H448" s="45"/>
    </row>
    <row r="449" spans="1:8" s="2" customFormat="1" ht="12">
      <c r="A449" s="39"/>
      <c r="B449" s="45"/>
      <c r="C449" s="311" t="s">
        <v>853</v>
      </c>
      <c r="D449" s="311" t="s">
        <v>1582</v>
      </c>
      <c r="E449" s="18" t="s">
        <v>1</v>
      </c>
      <c r="F449" s="312">
        <v>50.32</v>
      </c>
      <c r="G449" s="39"/>
      <c r="H449" s="45"/>
    </row>
    <row r="450" spans="1:8" s="2" customFormat="1" ht="16.8" customHeight="1">
      <c r="A450" s="39"/>
      <c r="B450" s="45"/>
      <c r="C450" s="313" t="s">
        <v>1756</v>
      </c>
      <c r="D450" s="39"/>
      <c r="E450" s="39"/>
      <c r="F450" s="39"/>
      <c r="G450" s="39"/>
      <c r="H450" s="45"/>
    </row>
    <row r="451" spans="1:8" s="2" customFormat="1" ht="16.8" customHeight="1">
      <c r="A451" s="39"/>
      <c r="B451" s="45"/>
      <c r="C451" s="311" t="s">
        <v>1577</v>
      </c>
      <c r="D451" s="311" t="s">
        <v>1578</v>
      </c>
      <c r="E451" s="18" t="s">
        <v>146</v>
      </c>
      <c r="F451" s="312">
        <v>81.302</v>
      </c>
      <c r="G451" s="39"/>
      <c r="H451" s="45"/>
    </row>
    <row r="452" spans="1:8" s="2" customFormat="1" ht="16.8" customHeight="1">
      <c r="A452" s="39"/>
      <c r="B452" s="45"/>
      <c r="C452" s="311" t="s">
        <v>1589</v>
      </c>
      <c r="D452" s="311" t="s">
        <v>1590</v>
      </c>
      <c r="E452" s="18" t="s">
        <v>272</v>
      </c>
      <c r="F452" s="312">
        <v>0.435</v>
      </c>
      <c r="G452" s="39"/>
      <c r="H452" s="45"/>
    </row>
    <row r="453" spans="1:8" s="2" customFormat="1" ht="16.8" customHeight="1">
      <c r="A453" s="39"/>
      <c r="B453" s="45"/>
      <c r="C453" s="307" t="s">
        <v>302</v>
      </c>
      <c r="D453" s="308" t="s">
        <v>1</v>
      </c>
      <c r="E453" s="309" t="s">
        <v>275</v>
      </c>
      <c r="F453" s="310">
        <v>33.4</v>
      </c>
      <c r="G453" s="39"/>
      <c r="H453" s="45"/>
    </row>
    <row r="454" spans="1:8" s="2" customFormat="1" ht="16.8" customHeight="1">
      <c r="A454" s="39"/>
      <c r="B454" s="45"/>
      <c r="C454" s="311" t="s">
        <v>1</v>
      </c>
      <c r="D454" s="311" t="s">
        <v>892</v>
      </c>
      <c r="E454" s="18" t="s">
        <v>1</v>
      </c>
      <c r="F454" s="312">
        <v>0</v>
      </c>
      <c r="G454" s="39"/>
      <c r="H454" s="45"/>
    </row>
    <row r="455" spans="1:8" s="2" customFormat="1" ht="16.8" customHeight="1">
      <c r="A455" s="39"/>
      <c r="B455" s="45"/>
      <c r="C455" s="311" t="s">
        <v>1</v>
      </c>
      <c r="D455" s="311" t="s">
        <v>855</v>
      </c>
      <c r="E455" s="18" t="s">
        <v>1</v>
      </c>
      <c r="F455" s="312">
        <v>33.4</v>
      </c>
      <c r="G455" s="39"/>
      <c r="H455" s="45"/>
    </row>
    <row r="456" spans="1:8" s="2" customFormat="1" ht="16.8" customHeight="1">
      <c r="A456" s="39"/>
      <c r="B456" s="45"/>
      <c r="C456" s="311" t="s">
        <v>302</v>
      </c>
      <c r="D456" s="311" t="s">
        <v>235</v>
      </c>
      <c r="E456" s="18" t="s">
        <v>1</v>
      </c>
      <c r="F456" s="312">
        <v>33.4</v>
      </c>
      <c r="G456" s="39"/>
      <c r="H456" s="45"/>
    </row>
    <row r="457" spans="1:8" s="2" customFormat="1" ht="16.8" customHeight="1">
      <c r="A457" s="39"/>
      <c r="B457" s="45"/>
      <c r="C457" s="313" t="s">
        <v>1756</v>
      </c>
      <c r="D457" s="39"/>
      <c r="E457" s="39"/>
      <c r="F457" s="39"/>
      <c r="G457" s="39"/>
      <c r="H457" s="45"/>
    </row>
    <row r="458" spans="1:8" s="2" customFormat="1" ht="16.8" customHeight="1">
      <c r="A458" s="39"/>
      <c r="B458" s="45"/>
      <c r="C458" s="311" t="s">
        <v>341</v>
      </c>
      <c r="D458" s="311" t="s">
        <v>1801</v>
      </c>
      <c r="E458" s="18" t="s">
        <v>275</v>
      </c>
      <c r="F458" s="312">
        <v>33.4</v>
      </c>
      <c r="G458" s="39"/>
      <c r="H458" s="45"/>
    </row>
    <row r="459" spans="1:8" s="2" customFormat="1" ht="16.8" customHeight="1">
      <c r="A459" s="39"/>
      <c r="B459" s="45"/>
      <c r="C459" s="311" t="s">
        <v>346</v>
      </c>
      <c r="D459" s="311" t="s">
        <v>1802</v>
      </c>
      <c r="E459" s="18" t="s">
        <v>275</v>
      </c>
      <c r="F459" s="312">
        <v>33.4</v>
      </c>
      <c r="G459" s="39"/>
      <c r="H459" s="45"/>
    </row>
    <row r="460" spans="1:8" s="2" customFormat="1" ht="16.8" customHeight="1">
      <c r="A460" s="39"/>
      <c r="B460" s="45"/>
      <c r="C460" s="311" t="s">
        <v>406</v>
      </c>
      <c r="D460" s="311" t="s">
        <v>1769</v>
      </c>
      <c r="E460" s="18" t="s">
        <v>275</v>
      </c>
      <c r="F460" s="312">
        <v>211.16</v>
      </c>
      <c r="G460" s="39"/>
      <c r="H460" s="45"/>
    </row>
    <row r="461" spans="1:8" s="2" customFormat="1" ht="12">
      <c r="A461" s="39"/>
      <c r="B461" s="45"/>
      <c r="C461" s="311" t="s">
        <v>415</v>
      </c>
      <c r="D461" s="311" t="s">
        <v>1770</v>
      </c>
      <c r="E461" s="18" t="s">
        <v>275</v>
      </c>
      <c r="F461" s="312">
        <v>5279</v>
      </c>
      <c r="G461" s="39"/>
      <c r="H461" s="45"/>
    </row>
    <row r="462" spans="1:8" s="2" customFormat="1" ht="16.8" customHeight="1">
      <c r="A462" s="39"/>
      <c r="B462" s="45"/>
      <c r="C462" s="311" t="s">
        <v>448</v>
      </c>
      <c r="D462" s="311" t="s">
        <v>1771</v>
      </c>
      <c r="E462" s="18" t="s">
        <v>275</v>
      </c>
      <c r="F462" s="312">
        <v>265.8</v>
      </c>
      <c r="G462" s="39"/>
      <c r="H462" s="45"/>
    </row>
    <row r="463" spans="1:8" s="2" customFormat="1" ht="16.8" customHeight="1">
      <c r="A463" s="39"/>
      <c r="B463" s="45"/>
      <c r="C463" s="311" t="s">
        <v>457</v>
      </c>
      <c r="D463" s="311" t="s">
        <v>1772</v>
      </c>
      <c r="E463" s="18" t="s">
        <v>272</v>
      </c>
      <c r="F463" s="312">
        <v>451.86</v>
      </c>
      <c r="G463" s="39"/>
      <c r="H463" s="45"/>
    </row>
    <row r="464" spans="1:8" s="2" customFormat="1" ht="16.8" customHeight="1">
      <c r="A464" s="39"/>
      <c r="B464" s="45"/>
      <c r="C464" s="307" t="s">
        <v>856</v>
      </c>
      <c r="D464" s="308" t="s">
        <v>1</v>
      </c>
      <c r="E464" s="309" t="s">
        <v>1</v>
      </c>
      <c r="F464" s="310">
        <v>273.2</v>
      </c>
      <c r="G464" s="39"/>
      <c r="H464" s="45"/>
    </row>
    <row r="465" spans="1:8" s="2" customFormat="1" ht="16.8" customHeight="1">
      <c r="A465" s="39"/>
      <c r="B465" s="45"/>
      <c r="C465" s="311" t="s">
        <v>1</v>
      </c>
      <c r="D465" s="311" t="s">
        <v>895</v>
      </c>
      <c r="E465" s="18" t="s">
        <v>1</v>
      </c>
      <c r="F465" s="312">
        <v>0</v>
      </c>
      <c r="G465" s="39"/>
      <c r="H465" s="45"/>
    </row>
    <row r="466" spans="1:8" s="2" customFormat="1" ht="16.8" customHeight="1">
      <c r="A466" s="39"/>
      <c r="B466" s="45"/>
      <c r="C466" s="311" t="s">
        <v>856</v>
      </c>
      <c r="D466" s="311" t="s">
        <v>896</v>
      </c>
      <c r="E466" s="18" t="s">
        <v>1</v>
      </c>
      <c r="F466" s="312">
        <v>273.2</v>
      </c>
      <c r="G466" s="39"/>
      <c r="H466" s="45"/>
    </row>
    <row r="467" spans="1:8" s="2" customFormat="1" ht="16.8" customHeight="1">
      <c r="A467" s="39"/>
      <c r="B467" s="45"/>
      <c r="C467" s="313" t="s">
        <v>1756</v>
      </c>
      <c r="D467" s="39"/>
      <c r="E467" s="39"/>
      <c r="F467" s="39"/>
      <c r="G467" s="39"/>
      <c r="H467" s="45"/>
    </row>
    <row r="468" spans="1:8" s="2" customFormat="1" ht="16.8" customHeight="1">
      <c r="A468" s="39"/>
      <c r="B468" s="45"/>
      <c r="C468" s="311" t="s">
        <v>349</v>
      </c>
      <c r="D468" s="311" t="s">
        <v>1803</v>
      </c>
      <c r="E468" s="18" t="s">
        <v>275</v>
      </c>
      <c r="F468" s="312">
        <v>218.56</v>
      </c>
      <c r="G468" s="39"/>
      <c r="H468" s="45"/>
    </row>
    <row r="469" spans="1:8" s="2" customFormat="1" ht="16.8" customHeight="1">
      <c r="A469" s="39"/>
      <c r="B469" s="45"/>
      <c r="C469" s="311" t="s">
        <v>356</v>
      </c>
      <c r="D469" s="311" t="s">
        <v>1804</v>
      </c>
      <c r="E469" s="18" t="s">
        <v>275</v>
      </c>
      <c r="F469" s="312">
        <v>218.56</v>
      </c>
      <c r="G469" s="39"/>
      <c r="H469" s="45"/>
    </row>
    <row r="470" spans="1:8" s="2" customFormat="1" ht="16.8" customHeight="1">
      <c r="A470" s="39"/>
      <c r="B470" s="45"/>
      <c r="C470" s="311" t="s">
        <v>360</v>
      </c>
      <c r="D470" s="311" t="s">
        <v>1805</v>
      </c>
      <c r="E470" s="18" t="s">
        <v>275</v>
      </c>
      <c r="F470" s="312">
        <v>40.98</v>
      </c>
      <c r="G470" s="39"/>
      <c r="H470" s="45"/>
    </row>
    <row r="471" spans="1:8" s="2" customFormat="1" ht="16.8" customHeight="1">
      <c r="A471" s="39"/>
      <c r="B471" s="45"/>
      <c r="C471" s="311" t="s">
        <v>364</v>
      </c>
      <c r="D471" s="311" t="s">
        <v>1806</v>
      </c>
      <c r="E471" s="18" t="s">
        <v>275</v>
      </c>
      <c r="F471" s="312">
        <v>13.66</v>
      </c>
      <c r="G471" s="39"/>
      <c r="H471" s="45"/>
    </row>
    <row r="472" spans="1:8" s="2" customFormat="1" ht="16.8" customHeight="1">
      <c r="A472" s="39"/>
      <c r="B472" s="45"/>
      <c r="C472" s="311" t="s">
        <v>406</v>
      </c>
      <c r="D472" s="311" t="s">
        <v>1769</v>
      </c>
      <c r="E472" s="18" t="s">
        <v>275</v>
      </c>
      <c r="F472" s="312">
        <v>211.16</v>
      </c>
      <c r="G472" s="39"/>
      <c r="H472" s="45"/>
    </row>
    <row r="473" spans="1:8" s="2" customFormat="1" ht="12">
      <c r="A473" s="39"/>
      <c r="B473" s="45"/>
      <c r="C473" s="311" t="s">
        <v>415</v>
      </c>
      <c r="D473" s="311" t="s">
        <v>1770</v>
      </c>
      <c r="E473" s="18" t="s">
        <v>275</v>
      </c>
      <c r="F473" s="312">
        <v>5279</v>
      </c>
      <c r="G473" s="39"/>
      <c r="H473" s="45"/>
    </row>
    <row r="474" spans="1:8" s="2" customFormat="1" ht="16.8" customHeight="1">
      <c r="A474" s="39"/>
      <c r="B474" s="45"/>
      <c r="C474" s="311" t="s">
        <v>426</v>
      </c>
      <c r="D474" s="311" t="s">
        <v>1794</v>
      </c>
      <c r="E474" s="18" t="s">
        <v>275</v>
      </c>
      <c r="F474" s="312">
        <v>54.64</v>
      </c>
      <c r="G474" s="39"/>
      <c r="H474" s="45"/>
    </row>
    <row r="475" spans="1:8" s="2" customFormat="1" ht="12">
      <c r="A475" s="39"/>
      <c r="B475" s="45"/>
      <c r="C475" s="311" t="s">
        <v>432</v>
      </c>
      <c r="D475" s="311" t="s">
        <v>1795</v>
      </c>
      <c r="E475" s="18" t="s">
        <v>275</v>
      </c>
      <c r="F475" s="312">
        <v>1366</v>
      </c>
      <c r="G475" s="39"/>
      <c r="H475" s="45"/>
    </row>
    <row r="476" spans="1:8" s="2" customFormat="1" ht="16.8" customHeight="1">
      <c r="A476" s="39"/>
      <c r="B476" s="45"/>
      <c r="C476" s="311" t="s">
        <v>448</v>
      </c>
      <c r="D476" s="311" t="s">
        <v>1771</v>
      </c>
      <c r="E476" s="18" t="s">
        <v>275</v>
      </c>
      <c r="F476" s="312">
        <v>265.8</v>
      </c>
      <c r="G476" s="39"/>
      <c r="H476" s="45"/>
    </row>
    <row r="477" spans="1:8" s="2" customFormat="1" ht="16.8" customHeight="1">
      <c r="A477" s="39"/>
      <c r="B477" s="45"/>
      <c r="C477" s="311" t="s">
        <v>457</v>
      </c>
      <c r="D477" s="311" t="s">
        <v>1772</v>
      </c>
      <c r="E477" s="18" t="s">
        <v>272</v>
      </c>
      <c r="F477" s="312">
        <v>451.86</v>
      </c>
      <c r="G477" s="39"/>
      <c r="H477" s="45"/>
    </row>
    <row r="478" spans="1:8" s="2" customFormat="1" ht="16.8" customHeight="1">
      <c r="A478" s="39"/>
      <c r="B478" s="45"/>
      <c r="C478" s="307" t="s">
        <v>858</v>
      </c>
      <c r="D478" s="308" t="s">
        <v>1</v>
      </c>
      <c r="E478" s="309" t="s">
        <v>275</v>
      </c>
      <c r="F478" s="310">
        <v>32.4</v>
      </c>
      <c r="G478" s="39"/>
      <c r="H478" s="45"/>
    </row>
    <row r="479" spans="1:8" s="2" customFormat="1" ht="16.8" customHeight="1">
      <c r="A479" s="39"/>
      <c r="B479" s="45"/>
      <c r="C479" s="311" t="s">
        <v>1</v>
      </c>
      <c r="D479" s="311" t="s">
        <v>931</v>
      </c>
      <c r="E479" s="18" t="s">
        <v>1</v>
      </c>
      <c r="F479" s="312">
        <v>0</v>
      </c>
      <c r="G479" s="39"/>
      <c r="H479" s="45"/>
    </row>
    <row r="480" spans="1:8" s="2" customFormat="1" ht="16.8" customHeight="1">
      <c r="A480" s="39"/>
      <c r="B480" s="45"/>
      <c r="C480" s="311" t="s">
        <v>858</v>
      </c>
      <c r="D480" s="311" t="s">
        <v>859</v>
      </c>
      <c r="E480" s="18" t="s">
        <v>1</v>
      </c>
      <c r="F480" s="312">
        <v>32.4</v>
      </c>
      <c r="G480" s="39"/>
      <c r="H480" s="45"/>
    </row>
    <row r="481" spans="1:8" s="2" customFormat="1" ht="16.8" customHeight="1">
      <c r="A481" s="39"/>
      <c r="B481" s="45"/>
      <c r="C481" s="313" t="s">
        <v>1756</v>
      </c>
      <c r="D481" s="39"/>
      <c r="E481" s="39"/>
      <c r="F481" s="39"/>
      <c r="G481" s="39"/>
      <c r="H481" s="45"/>
    </row>
    <row r="482" spans="1:8" s="2" customFormat="1" ht="16.8" customHeight="1">
      <c r="A482" s="39"/>
      <c r="B482" s="45"/>
      <c r="C482" s="311" t="s">
        <v>467</v>
      </c>
      <c r="D482" s="311" t="s">
        <v>1776</v>
      </c>
      <c r="E482" s="18" t="s">
        <v>275</v>
      </c>
      <c r="F482" s="312">
        <v>32.4</v>
      </c>
      <c r="G482" s="39"/>
      <c r="H482" s="45"/>
    </row>
    <row r="483" spans="1:8" s="2" customFormat="1" ht="16.8" customHeight="1">
      <c r="A483" s="39"/>
      <c r="B483" s="45"/>
      <c r="C483" s="311" t="s">
        <v>905</v>
      </c>
      <c r="D483" s="311" t="s">
        <v>1857</v>
      </c>
      <c r="E483" s="18" t="s">
        <v>275</v>
      </c>
      <c r="F483" s="312">
        <v>81.6</v>
      </c>
      <c r="G483" s="39"/>
      <c r="H483" s="45"/>
    </row>
    <row r="484" spans="1:8" s="2" customFormat="1" ht="16.8" customHeight="1">
      <c r="A484" s="39"/>
      <c r="B484" s="45"/>
      <c r="C484" s="311" t="s">
        <v>406</v>
      </c>
      <c r="D484" s="311" t="s">
        <v>1769</v>
      </c>
      <c r="E484" s="18" t="s">
        <v>275</v>
      </c>
      <c r="F484" s="312">
        <v>211.16</v>
      </c>
      <c r="G484" s="39"/>
      <c r="H484" s="45"/>
    </row>
    <row r="485" spans="1:8" s="2" customFormat="1" ht="12">
      <c r="A485" s="39"/>
      <c r="B485" s="45"/>
      <c r="C485" s="311" t="s">
        <v>415</v>
      </c>
      <c r="D485" s="311" t="s">
        <v>1770</v>
      </c>
      <c r="E485" s="18" t="s">
        <v>275</v>
      </c>
      <c r="F485" s="312">
        <v>5279</v>
      </c>
      <c r="G485" s="39"/>
      <c r="H485" s="45"/>
    </row>
    <row r="486" spans="1:8" s="2" customFormat="1" ht="16.8" customHeight="1">
      <c r="A486" s="39"/>
      <c r="B486" s="45"/>
      <c r="C486" s="311" t="s">
        <v>922</v>
      </c>
      <c r="D486" s="311" t="s">
        <v>1858</v>
      </c>
      <c r="E486" s="18" t="s">
        <v>275</v>
      </c>
      <c r="F486" s="312">
        <v>40.8</v>
      </c>
      <c r="G486" s="39"/>
      <c r="H486" s="45"/>
    </row>
    <row r="487" spans="1:8" s="2" customFormat="1" ht="16.8" customHeight="1">
      <c r="A487" s="39"/>
      <c r="B487" s="45"/>
      <c r="C487" s="311" t="s">
        <v>448</v>
      </c>
      <c r="D487" s="311" t="s">
        <v>1771</v>
      </c>
      <c r="E487" s="18" t="s">
        <v>275</v>
      </c>
      <c r="F487" s="312">
        <v>265.8</v>
      </c>
      <c r="G487" s="39"/>
      <c r="H487" s="45"/>
    </row>
    <row r="488" spans="1:8" s="2" customFormat="1" ht="16.8" customHeight="1">
      <c r="A488" s="39"/>
      <c r="B488" s="45"/>
      <c r="C488" s="311" t="s">
        <v>457</v>
      </c>
      <c r="D488" s="311" t="s">
        <v>1772</v>
      </c>
      <c r="E488" s="18" t="s">
        <v>272</v>
      </c>
      <c r="F488" s="312">
        <v>451.86</v>
      </c>
      <c r="G488" s="39"/>
      <c r="H488" s="45"/>
    </row>
    <row r="489" spans="1:8" s="2" customFormat="1" ht="16.8" customHeight="1">
      <c r="A489" s="39"/>
      <c r="B489" s="45"/>
      <c r="C489" s="307" t="s">
        <v>860</v>
      </c>
      <c r="D489" s="308" t="s">
        <v>1</v>
      </c>
      <c r="E489" s="309" t="s">
        <v>275</v>
      </c>
      <c r="F489" s="310">
        <v>8.4</v>
      </c>
      <c r="G489" s="39"/>
      <c r="H489" s="45"/>
    </row>
    <row r="490" spans="1:8" s="2" customFormat="1" ht="16.8" customHeight="1">
      <c r="A490" s="39"/>
      <c r="B490" s="45"/>
      <c r="C490" s="311" t="s">
        <v>1</v>
      </c>
      <c r="D490" s="311" t="s">
        <v>895</v>
      </c>
      <c r="E490" s="18" t="s">
        <v>1</v>
      </c>
      <c r="F490" s="312">
        <v>0</v>
      </c>
      <c r="G490" s="39"/>
      <c r="H490" s="45"/>
    </row>
    <row r="491" spans="1:8" s="2" customFormat="1" ht="16.8" customHeight="1">
      <c r="A491" s="39"/>
      <c r="B491" s="45"/>
      <c r="C491" s="311" t="s">
        <v>860</v>
      </c>
      <c r="D491" s="311" t="s">
        <v>933</v>
      </c>
      <c r="E491" s="18" t="s">
        <v>1</v>
      </c>
      <c r="F491" s="312">
        <v>8.4</v>
      </c>
      <c r="G491" s="39"/>
      <c r="H491" s="45"/>
    </row>
    <row r="492" spans="1:8" s="2" customFormat="1" ht="16.8" customHeight="1">
      <c r="A492" s="39"/>
      <c r="B492" s="45"/>
      <c r="C492" s="313" t="s">
        <v>1756</v>
      </c>
      <c r="D492" s="39"/>
      <c r="E492" s="39"/>
      <c r="F492" s="39"/>
      <c r="G492" s="39"/>
      <c r="H492" s="45"/>
    </row>
    <row r="493" spans="1:8" s="2" customFormat="1" ht="16.8" customHeight="1">
      <c r="A493" s="39"/>
      <c r="B493" s="45"/>
      <c r="C493" s="311" t="s">
        <v>476</v>
      </c>
      <c r="D493" s="311" t="s">
        <v>1773</v>
      </c>
      <c r="E493" s="18" t="s">
        <v>275</v>
      </c>
      <c r="F493" s="312">
        <v>61.2</v>
      </c>
      <c r="G493" s="39"/>
      <c r="H493" s="45"/>
    </row>
    <row r="494" spans="1:8" s="2" customFormat="1" ht="16.8" customHeight="1">
      <c r="A494" s="39"/>
      <c r="B494" s="45"/>
      <c r="C494" s="311" t="s">
        <v>905</v>
      </c>
      <c r="D494" s="311" t="s">
        <v>1857</v>
      </c>
      <c r="E494" s="18" t="s">
        <v>275</v>
      </c>
      <c r="F494" s="312">
        <v>81.6</v>
      </c>
      <c r="G494" s="39"/>
      <c r="H494" s="45"/>
    </row>
    <row r="495" spans="1:8" s="2" customFormat="1" ht="16.8" customHeight="1">
      <c r="A495" s="39"/>
      <c r="B495" s="45"/>
      <c r="C495" s="311" t="s">
        <v>406</v>
      </c>
      <c r="D495" s="311" t="s">
        <v>1769</v>
      </c>
      <c r="E495" s="18" t="s">
        <v>275</v>
      </c>
      <c r="F495" s="312">
        <v>211.16</v>
      </c>
      <c r="G495" s="39"/>
      <c r="H495" s="45"/>
    </row>
    <row r="496" spans="1:8" s="2" customFormat="1" ht="12">
      <c r="A496" s="39"/>
      <c r="B496" s="45"/>
      <c r="C496" s="311" t="s">
        <v>415</v>
      </c>
      <c r="D496" s="311" t="s">
        <v>1770</v>
      </c>
      <c r="E496" s="18" t="s">
        <v>275</v>
      </c>
      <c r="F496" s="312">
        <v>5279</v>
      </c>
      <c r="G496" s="39"/>
      <c r="H496" s="45"/>
    </row>
    <row r="497" spans="1:8" s="2" customFormat="1" ht="16.8" customHeight="1">
      <c r="A497" s="39"/>
      <c r="B497" s="45"/>
      <c r="C497" s="311" t="s">
        <v>922</v>
      </c>
      <c r="D497" s="311" t="s">
        <v>1858</v>
      </c>
      <c r="E497" s="18" t="s">
        <v>275</v>
      </c>
      <c r="F497" s="312">
        <v>40.8</v>
      </c>
      <c r="G497" s="39"/>
      <c r="H497" s="45"/>
    </row>
    <row r="498" spans="1:8" s="2" customFormat="1" ht="16.8" customHeight="1">
      <c r="A498" s="39"/>
      <c r="B498" s="45"/>
      <c r="C498" s="311" t="s">
        <v>448</v>
      </c>
      <c r="D498" s="311" t="s">
        <v>1771</v>
      </c>
      <c r="E498" s="18" t="s">
        <v>275</v>
      </c>
      <c r="F498" s="312">
        <v>265.8</v>
      </c>
      <c r="G498" s="39"/>
      <c r="H498" s="45"/>
    </row>
    <row r="499" spans="1:8" s="2" customFormat="1" ht="16.8" customHeight="1">
      <c r="A499" s="39"/>
      <c r="B499" s="45"/>
      <c r="C499" s="311" t="s">
        <v>457</v>
      </c>
      <c r="D499" s="311" t="s">
        <v>1772</v>
      </c>
      <c r="E499" s="18" t="s">
        <v>272</v>
      </c>
      <c r="F499" s="312">
        <v>451.86</v>
      </c>
      <c r="G499" s="39"/>
      <c r="H499" s="45"/>
    </row>
    <row r="500" spans="1:8" s="2" customFormat="1" ht="16.8" customHeight="1">
      <c r="A500" s="39"/>
      <c r="B500" s="45"/>
      <c r="C500" s="307" t="s">
        <v>862</v>
      </c>
      <c r="D500" s="308" t="s">
        <v>1</v>
      </c>
      <c r="E500" s="309" t="s">
        <v>275</v>
      </c>
      <c r="F500" s="310">
        <v>52.8</v>
      </c>
      <c r="G500" s="39"/>
      <c r="H500" s="45"/>
    </row>
    <row r="501" spans="1:8" s="2" customFormat="1" ht="16.8" customHeight="1">
      <c r="A501" s="39"/>
      <c r="B501" s="45"/>
      <c r="C501" s="311" t="s">
        <v>862</v>
      </c>
      <c r="D501" s="311" t="s">
        <v>934</v>
      </c>
      <c r="E501" s="18" t="s">
        <v>1</v>
      </c>
      <c r="F501" s="312">
        <v>52.8</v>
      </c>
      <c r="G501" s="39"/>
      <c r="H501" s="45"/>
    </row>
    <row r="502" spans="1:8" s="2" customFormat="1" ht="16.8" customHeight="1">
      <c r="A502" s="39"/>
      <c r="B502" s="45"/>
      <c r="C502" s="313" t="s">
        <v>1756</v>
      </c>
      <c r="D502" s="39"/>
      <c r="E502" s="39"/>
      <c r="F502" s="39"/>
      <c r="G502" s="39"/>
      <c r="H502" s="45"/>
    </row>
    <row r="503" spans="1:8" s="2" customFormat="1" ht="16.8" customHeight="1">
      <c r="A503" s="39"/>
      <c r="B503" s="45"/>
      <c r="C503" s="311" t="s">
        <v>476</v>
      </c>
      <c r="D503" s="311" t="s">
        <v>1773</v>
      </c>
      <c r="E503" s="18" t="s">
        <v>275</v>
      </c>
      <c r="F503" s="312">
        <v>61.2</v>
      </c>
      <c r="G503" s="39"/>
      <c r="H503" s="45"/>
    </row>
    <row r="504" spans="1:8" s="2" customFormat="1" ht="16.8" customHeight="1">
      <c r="A504" s="39"/>
      <c r="B504" s="45"/>
      <c r="C504" s="311" t="s">
        <v>391</v>
      </c>
      <c r="D504" s="311" t="s">
        <v>1775</v>
      </c>
      <c r="E504" s="18" t="s">
        <v>275</v>
      </c>
      <c r="F504" s="312">
        <v>52.8</v>
      </c>
      <c r="G504" s="39"/>
      <c r="H504" s="45"/>
    </row>
    <row r="505" spans="1:8" s="2" customFormat="1" ht="26.4" customHeight="1">
      <c r="A505" s="39"/>
      <c r="B505" s="45"/>
      <c r="C505" s="306" t="s">
        <v>1859</v>
      </c>
      <c r="D505" s="306" t="s">
        <v>91</v>
      </c>
      <c r="E505" s="39"/>
      <c r="F505" s="39"/>
      <c r="G505" s="39"/>
      <c r="H505" s="45"/>
    </row>
    <row r="506" spans="1:8" s="2" customFormat="1" ht="16.8" customHeight="1">
      <c r="A506" s="39"/>
      <c r="B506" s="45"/>
      <c r="C506" s="307" t="s">
        <v>820</v>
      </c>
      <c r="D506" s="308" t="s">
        <v>1</v>
      </c>
      <c r="E506" s="309" t="s">
        <v>821</v>
      </c>
      <c r="F506" s="310">
        <v>22</v>
      </c>
      <c r="G506" s="39"/>
      <c r="H506" s="45"/>
    </row>
    <row r="507" spans="1:8" s="2" customFormat="1" ht="16.8" customHeight="1">
      <c r="A507" s="39"/>
      <c r="B507" s="45"/>
      <c r="C507" s="311" t="s">
        <v>1</v>
      </c>
      <c r="D507" s="311" t="s">
        <v>1688</v>
      </c>
      <c r="E507" s="18" t="s">
        <v>1</v>
      </c>
      <c r="F507" s="312">
        <v>0</v>
      </c>
      <c r="G507" s="39"/>
      <c r="H507" s="45"/>
    </row>
    <row r="508" spans="1:8" s="2" customFormat="1" ht="16.8" customHeight="1">
      <c r="A508" s="39"/>
      <c r="B508" s="45"/>
      <c r="C508" s="311" t="s">
        <v>820</v>
      </c>
      <c r="D508" s="311" t="s">
        <v>1696</v>
      </c>
      <c r="E508" s="18" t="s">
        <v>1</v>
      </c>
      <c r="F508" s="312">
        <v>22</v>
      </c>
      <c r="G508" s="39"/>
      <c r="H508" s="45"/>
    </row>
    <row r="509" spans="1:8" s="2" customFormat="1" ht="16.8" customHeight="1">
      <c r="A509" s="39"/>
      <c r="B509" s="45"/>
      <c r="C509" s="313" t="s">
        <v>1756</v>
      </c>
      <c r="D509" s="39"/>
      <c r="E509" s="39"/>
      <c r="F509" s="39"/>
      <c r="G509" s="39"/>
      <c r="H509" s="45"/>
    </row>
    <row r="510" spans="1:8" s="2" customFormat="1" ht="16.8" customHeight="1">
      <c r="A510" s="39"/>
      <c r="B510" s="45"/>
      <c r="C510" s="311" t="s">
        <v>875</v>
      </c>
      <c r="D510" s="311" t="s">
        <v>1821</v>
      </c>
      <c r="E510" s="18" t="s">
        <v>511</v>
      </c>
      <c r="F510" s="312">
        <v>22</v>
      </c>
      <c r="G510" s="39"/>
      <c r="H510" s="45"/>
    </row>
    <row r="511" spans="1:8" s="2" customFormat="1" ht="16.8" customHeight="1">
      <c r="A511" s="39"/>
      <c r="B511" s="45"/>
      <c r="C511" s="311" t="s">
        <v>869</v>
      </c>
      <c r="D511" s="311" t="s">
        <v>1822</v>
      </c>
      <c r="E511" s="18" t="s">
        <v>511</v>
      </c>
      <c r="F511" s="312">
        <v>22</v>
      </c>
      <c r="G511" s="39"/>
      <c r="H511" s="45"/>
    </row>
    <row r="512" spans="1:8" s="2" customFormat="1" ht="16.8" customHeight="1">
      <c r="A512" s="39"/>
      <c r="B512" s="45"/>
      <c r="C512" s="307" t="s">
        <v>823</v>
      </c>
      <c r="D512" s="308" t="s">
        <v>1</v>
      </c>
      <c r="E512" s="309" t="s">
        <v>511</v>
      </c>
      <c r="F512" s="310">
        <v>5</v>
      </c>
      <c r="G512" s="39"/>
      <c r="H512" s="45"/>
    </row>
    <row r="513" spans="1:8" s="2" customFormat="1" ht="16.8" customHeight="1">
      <c r="A513" s="39"/>
      <c r="B513" s="45"/>
      <c r="C513" s="311" t="s">
        <v>1</v>
      </c>
      <c r="D513" s="311" t="s">
        <v>1688</v>
      </c>
      <c r="E513" s="18" t="s">
        <v>1</v>
      </c>
      <c r="F513" s="312">
        <v>0</v>
      </c>
      <c r="G513" s="39"/>
      <c r="H513" s="45"/>
    </row>
    <row r="514" spans="1:8" s="2" customFormat="1" ht="16.8" customHeight="1">
      <c r="A514" s="39"/>
      <c r="B514" s="45"/>
      <c r="C514" s="311" t="s">
        <v>823</v>
      </c>
      <c r="D514" s="311" t="s">
        <v>159</v>
      </c>
      <c r="E514" s="18" t="s">
        <v>1</v>
      </c>
      <c r="F514" s="312">
        <v>5</v>
      </c>
      <c r="G514" s="39"/>
      <c r="H514" s="45"/>
    </row>
    <row r="515" spans="1:8" s="2" customFormat="1" ht="16.8" customHeight="1">
      <c r="A515" s="39"/>
      <c r="B515" s="45"/>
      <c r="C515" s="313" t="s">
        <v>1756</v>
      </c>
      <c r="D515" s="39"/>
      <c r="E515" s="39"/>
      <c r="F515" s="39"/>
      <c r="G515" s="39"/>
      <c r="H515" s="45"/>
    </row>
    <row r="516" spans="1:8" s="2" customFormat="1" ht="16.8" customHeight="1">
      <c r="A516" s="39"/>
      <c r="B516" s="45"/>
      <c r="C516" s="311" t="s">
        <v>879</v>
      </c>
      <c r="D516" s="311" t="s">
        <v>1824</v>
      </c>
      <c r="E516" s="18" t="s">
        <v>511</v>
      </c>
      <c r="F516" s="312">
        <v>5</v>
      </c>
      <c r="G516" s="39"/>
      <c r="H516" s="45"/>
    </row>
    <row r="517" spans="1:8" s="2" customFormat="1" ht="16.8" customHeight="1">
      <c r="A517" s="39"/>
      <c r="B517" s="45"/>
      <c r="C517" s="311" t="s">
        <v>872</v>
      </c>
      <c r="D517" s="311" t="s">
        <v>1825</v>
      </c>
      <c r="E517" s="18" t="s">
        <v>511</v>
      </c>
      <c r="F517" s="312">
        <v>5</v>
      </c>
      <c r="G517" s="39"/>
      <c r="H517" s="45"/>
    </row>
    <row r="518" spans="1:8" s="2" customFormat="1" ht="16.8" customHeight="1">
      <c r="A518" s="39"/>
      <c r="B518" s="45"/>
      <c r="C518" s="307" t="s">
        <v>1678</v>
      </c>
      <c r="D518" s="308" t="s">
        <v>1</v>
      </c>
      <c r="E518" s="309" t="s">
        <v>275</v>
      </c>
      <c r="F518" s="310">
        <v>15143</v>
      </c>
      <c r="G518" s="39"/>
      <c r="H518" s="45"/>
    </row>
    <row r="519" spans="1:8" s="2" customFormat="1" ht="16.8" customHeight="1">
      <c r="A519" s="39"/>
      <c r="B519" s="45"/>
      <c r="C519" s="311" t="s">
        <v>1</v>
      </c>
      <c r="D519" s="311" t="s">
        <v>1705</v>
      </c>
      <c r="E519" s="18" t="s">
        <v>1</v>
      </c>
      <c r="F519" s="312">
        <v>0</v>
      </c>
      <c r="G519" s="39"/>
      <c r="H519" s="45"/>
    </row>
    <row r="520" spans="1:8" s="2" customFormat="1" ht="16.8" customHeight="1">
      <c r="A520" s="39"/>
      <c r="B520" s="45"/>
      <c r="C520" s="311" t="s">
        <v>1678</v>
      </c>
      <c r="D520" s="311" t="s">
        <v>1679</v>
      </c>
      <c r="E520" s="18" t="s">
        <v>1</v>
      </c>
      <c r="F520" s="312">
        <v>15143</v>
      </c>
      <c r="G520" s="39"/>
      <c r="H520" s="45"/>
    </row>
    <row r="521" spans="1:8" s="2" customFormat="1" ht="16.8" customHeight="1">
      <c r="A521" s="39"/>
      <c r="B521" s="45"/>
      <c r="C521" s="313" t="s">
        <v>1756</v>
      </c>
      <c r="D521" s="39"/>
      <c r="E521" s="39"/>
      <c r="F521" s="39"/>
      <c r="G521" s="39"/>
      <c r="H521" s="45"/>
    </row>
    <row r="522" spans="1:8" s="2" customFormat="1" ht="16.8" customHeight="1">
      <c r="A522" s="39"/>
      <c r="B522" s="45"/>
      <c r="C522" s="311" t="s">
        <v>1702</v>
      </c>
      <c r="D522" s="311" t="s">
        <v>1860</v>
      </c>
      <c r="E522" s="18" t="s">
        <v>275</v>
      </c>
      <c r="F522" s="312">
        <v>3028.6</v>
      </c>
      <c r="G522" s="39"/>
      <c r="H522" s="45"/>
    </row>
    <row r="523" spans="1:8" s="2" customFormat="1" ht="16.8" customHeight="1">
      <c r="A523" s="39"/>
      <c r="B523" s="45"/>
      <c r="C523" s="311" t="s">
        <v>1708</v>
      </c>
      <c r="D523" s="311" t="s">
        <v>1861</v>
      </c>
      <c r="E523" s="18" t="s">
        <v>275</v>
      </c>
      <c r="F523" s="312">
        <v>6057.2</v>
      </c>
      <c r="G523" s="39"/>
      <c r="H523" s="45"/>
    </row>
    <row r="524" spans="1:8" s="2" customFormat="1" ht="16.8" customHeight="1">
      <c r="A524" s="39"/>
      <c r="B524" s="45"/>
      <c r="C524" s="311" t="s">
        <v>1713</v>
      </c>
      <c r="D524" s="311" t="s">
        <v>1862</v>
      </c>
      <c r="E524" s="18" t="s">
        <v>275</v>
      </c>
      <c r="F524" s="312">
        <v>6057.2</v>
      </c>
      <c r="G524" s="39"/>
      <c r="H524" s="45"/>
    </row>
    <row r="525" spans="1:8" s="2" customFormat="1" ht="16.8" customHeight="1">
      <c r="A525" s="39"/>
      <c r="B525" s="45"/>
      <c r="C525" s="311" t="s">
        <v>391</v>
      </c>
      <c r="D525" s="311" t="s">
        <v>1775</v>
      </c>
      <c r="E525" s="18" t="s">
        <v>275</v>
      </c>
      <c r="F525" s="312">
        <v>15143</v>
      </c>
      <c r="G525" s="39"/>
      <c r="H525" s="45"/>
    </row>
    <row r="526" spans="1:8" s="2" customFormat="1" ht="16.8" customHeight="1">
      <c r="A526" s="39"/>
      <c r="B526" s="45"/>
      <c r="C526" s="311" t="s">
        <v>406</v>
      </c>
      <c r="D526" s="311" t="s">
        <v>1769</v>
      </c>
      <c r="E526" s="18" t="s">
        <v>275</v>
      </c>
      <c r="F526" s="312">
        <v>13630.1</v>
      </c>
      <c r="G526" s="39"/>
      <c r="H526" s="45"/>
    </row>
    <row r="527" spans="1:8" s="2" customFormat="1" ht="12">
      <c r="A527" s="39"/>
      <c r="B527" s="45"/>
      <c r="C527" s="311" t="s">
        <v>415</v>
      </c>
      <c r="D527" s="311" t="s">
        <v>1770</v>
      </c>
      <c r="E527" s="18" t="s">
        <v>275</v>
      </c>
      <c r="F527" s="312">
        <v>272602</v>
      </c>
      <c r="G527" s="39"/>
      <c r="H527" s="45"/>
    </row>
    <row r="528" spans="1:8" s="2" customFormat="1" ht="16.8" customHeight="1">
      <c r="A528" s="39"/>
      <c r="B528" s="45"/>
      <c r="C528" s="311" t="s">
        <v>922</v>
      </c>
      <c r="D528" s="311" t="s">
        <v>1858</v>
      </c>
      <c r="E528" s="18" t="s">
        <v>275</v>
      </c>
      <c r="F528" s="312">
        <v>15143</v>
      </c>
      <c r="G528" s="39"/>
      <c r="H528" s="45"/>
    </row>
    <row r="529" spans="1:8" s="2" customFormat="1" ht="16.8" customHeight="1">
      <c r="A529" s="39"/>
      <c r="B529" s="45"/>
      <c r="C529" s="311" t="s">
        <v>457</v>
      </c>
      <c r="D529" s="311" t="s">
        <v>1772</v>
      </c>
      <c r="E529" s="18" t="s">
        <v>272</v>
      </c>
      <c r="F529" s="312">
        <v>13630.1</v>
      </c>
      <c r="G529" s="39"/>
      <c r="H529" s="45"/>
    </row>
    <row r="530" spans="1:8" s="2" customFormat="1" ht="16.8" customHeight="1">
      <c r="A530" s="39"/>
      <c r="B530" s="45"/>
      <c r="C530" s="307" t="s">
        <v>1680</v>
      </c>
      <c r="D530" s="308" t="s">
        <v>1</v>
      </c>
      <c r="E530" s="309" t="s">
        <v>275</v>
      </c>
      <c r="F530" s="310">
        <v>207.6</v>
      </c>
      <c r="G530" s="39"/>
      <c r="H530" s="45"/>
    </row>
    <row r="531" spans="1:8" s="2" customFormat="1" ht="16.8" customHeight="1">
      <c r="A531" s="39"/>
      <c r="B531" s="45"/>
      <c r="C531" s="311" t="s">
        <v>1</v>
      </c>
      <c r="D531" s="311" t="s">
        <v>344</v>
      </c>
      <c r="E531" s="18" t="s">
        <v>1</v>
      </c>
      <c r="F531" s="312">
        <v>0</v>
      </c>
      <c r="G531" s="39"/>
      <c r="H531" s="45"/>
    </row>
    <row r="532" spans="1:8" s="2" customFormat="1" ht="16.8" customHeight="1">
      <c r="A532" s="39"/>
      <c r="B532" s="45"/>
      <c r="C532" s="311" t="s">
        <v>1</v>
      </c>
      <c r="D532" s="311" t="s">
        <v>1731</v>
      </c>
      <c r="E532" s="18" t="s">
        <v>1</v>
      </c>
      <c r="F532" s="312">
        <v>107.8</v>
      </c>
      <c r="G532" s="39"/>
      <c r="H532" s="45"/>
    </row>
    <row r="533" spans="1:8" s="2" customFormat="1" ht="16.8" customHeight="1">
      <c r="A533" s="39"/>
      <c r="B533" s="45"/>
      <c r="C533" s="311" t="s">
        <v>1</v>
      </c>
      <c r="D533" s="311" t="s">
        <v>1732</v>
      </c>
      <c r="E533" s="18" t="s">
        <v>1</v>
      </c>
      <c r="F533" s="312">
        <v>99.8</v>
      </c>
      <c r="G533" s="39"/>
      <c r="H533" s="45"/>
    </row>
    <row r="534" spans="1:8" s="2" customFormat="1" ht="16.8" customHeight="1">
      <c r="A534" s="39"/>
      <c r="B534" s="45"/>
      <c r="C534" s="311" t="s">
        <v>1680</v>
      </c>
      <c r="D534" s="311" t="s">
        <v>235</v>
      </c>
      <c r="E534" s="18" t="s">
        <v>1</v>
      </c>
      <c r="F534" s="312">
        <v>207.6</v>
      </c>
      <c r="G534" s="39"/>
      <c r="H534" s="45"/>
    </row>
    <row r="535" spans="1:8" s="2" customFormat="1" ht="16.8" customHeight="1">
      <c r="A535" s="39"/>
      <c r="B535" s="45"/>
      <c r="C535" s="313" t="s">
        <v>1756</v>
      </c>
      <c r="D535" s="39"/>
      <c r="E535" s="39"/>
      <c r="F535" s="39"/>
      <c r="G535" s="39"/>
      <c r="H535" s="45"/>
    </row>
    <row r="536" spans="1:8" s="2" customFormat="1" ht="16.8" customHeight="1">
      <c r="A536" s="39"/>
      <c r="B536" s="45"/>
      <c r="C536" s="311" t="s">
        <v>1728</v>
      </c>
      <c r="D536" s="311" t="s">
        <v>1863</v>
      </c>
      <c r="E536" s="18" t="s">
        <v>275</v>
      </c>
      <c r="F536" s="312">
        <v>207.6</v>
      </c>
      <c r="G536" s="39"/>
      <c r="H536" s="45"/>
    </row>
    <row r="537" spans="1:8" s="2" customFormat="1" ht="16.8" customHeight="1">
      <c r="A537" s="39"/>
      <c r="B537" s="45"/>
      <c r="C537" s="311" t="s">
        <v>406</v>
      </c>
      <c r="D537" s="311" t="s">
        <v>1769</v>
      </c>
      <c r="E537" s="18" t="s">
        <v>275</v>
      </c>
      <c r="F537" s="312">
        <v>13630.1</v>
      </c>
      <c r="G537" s="39"/>
      <c r="H537" s="45"/>
    </row>
    <row r="538" spans="1:8" s="2" customFormat="1" ht="12">
      <c r="A538" s="39"/>
      <c r="B538" s="45"/>
      <c r="C538" s="311" t="s">
        <v>415</v>
      </c>
      <c r="D538" s="311" t="s">
        <v>1770</v>
      </c>
      <c r="E538" s="18" t="s">
        <v>275</v>
      </c>
      <c r="F538" s="312">
        <v>272602</v>
      </c>
      <c r="G538" s="39"/>
      <c r="H538" s="45"/>
    </row>
    <row r="539" spans="1:8" s="2" customFormat="1" ht="16.8" customHeight="1">
      <c r="A539" s="39"/>
      <c r="B539" s="45"/>
      <c r="C539" s="311" t="s">
        <v>457</v>
      </c>
      <c r="D539" s="311" t="s">
        <v>1772</v>
      </c>
      <c r="E539" s="18" t="s">
        <v>272</v>
      </c>
      <c r="F539" s="312">
        <v>13630.1</v>
      </c>
      <c r="G539" s="39"/>
      <c r="H539" s="45"/>
    </row>
    <row r="540" spans="1:8" s="2" customFormat="1" ht="16.8" customHeight="1">
      <c r="A540" s="39"/>
      <c r="B540" s="45"/>
      <c r="C540" s="307" t="s">
        <v>286</v>
      </c>
      <c r="D540" s="308" t="s">
        <v>1</v>
      </c>
      <c r="E540" s="309" t="s">
        <v>154</v>
      </c>
      <c r="F540" s="310">
        <v>2151.6</v>
      </c>
      <c r="G540" s="39"/>
      <c r="H540" s="45"/>
    </row>
    <row r="541" spans="1:8" s="2" customFormat="1" ht="16.8" customHeight="1">
      <c r="A541" s="39"/>
      <c r="B541" s="45"/>
      <c r="C541" s="307" t="s">
        <v>288</v>
      </c>
      <c r="D541" s="308" t="s">
        <v>1</v>
      </c>
      <c r="E541" s="309" t="s">
        <v>275</v>
      </c>
      <c r="F541" s="310">
        <v>1041.3</v>
      </c>
      <c r="G541" s="39"/>
      <c r="H541" s="45"/>
    </row>
    <row r="542" spans="1:8" s="2" customFormat="1" ht="16.8" customHeight="1">
      <c r="A542" s="39"/>
      <c r="B542" s="45"/>
      <c r="C542" s="307" t="s">
        <v>1682</v>
      </c>
      <c r="D542" s="308" t="s">
        <v>1</v>
      </c>
      <c r="E542" s="309" t="s">
        <v>275</v>
      </c>
      <c r="F542" s="310">
        <v>200.8</v>
      </c>
      <c r="G542" s="39"/>
      <c r="H542" s="45"/>
    </row>
    <row r="543" spans="1:8" s="2" customFormat="1" ht="16.8" customHeight="1">
      <c r="A543" s="39"/>
      <c r="B543" s="45"/>
      <c r="C543" s="311" t="s">
        <v>1</v>
      </c>
      <c r="D543" s="311" t="s">
        <v>344</v>
      </c>
      <c r="E543" s="18" t="s">
        <v>1</v>
      </c>
      <c r="F543" s="312">
        <v>0</v>
      </c>
      <c r="G543" s="39"/>
      <c r="H543" s="45"/>
    </row>
    <row r="544" spans="1:8" s="2" customFormat="1" ht="16.8" customHeight="1">
      <c r="A544" s="39"/>
      <c r="B544" s="45"/>
      <c r="C544" s="311" t="s">
        <v>1682</v>
      </c>
      <c r="D544" s="311" t="s">
        <v>1683</v>
      </c>
      <c r="E544" s="18" t="s">
        <v>1</v>
      </c>
      <c r="F544" s="312">
        <v>200.8</v>
      </c>
      <c r="G544" s="39"/>
      <c r="H544" s="45"/>
    </row>
    <row r="545" spans="1:8" s="2" customFormat="1" ht="16.8" customHeight="1">
      <c r="A545" s="39"/>
      <c r="B545" s="45"/>
      <c r="C545" s="313" t="s">
        <v>1756</v>
      </c>
      <c r="D545" s="39"/>
      <c r="E545" s="39"/>
      <c r="F545" s="39"/>
      <c r="G545" s="39"/>
      <c r="H545" s="45"/>
    </row>
    <row r="546" spans="1:8" s="2" customFormat="1" ht="16.8" customHeight="1">
      <c r="A546" s="39"/>
      <c r="B546" s="45"/>
      <c r="C546" s="311" t="s">
        <v>1698</v>
      </c>
      <c r="D546" s="311" t="s">
        <v>1864</v>
      </c>
      <c r="E546" s="18" t="s">
        <v>275</v>
      </c>
      <c r="F546" s="312">
        <v>200.8</v>
      </c>
      <c r="G546" s="39"/>
      <c r="H546" s="45"/>
    </row>
    <row r="547" spans="1:8" s="2" customFormat="1" ht="16.8" customHeight="1">
      <c r="A547" s="39"/>
      <c r="B547" s="45"/>
      <c r="C547" s="311" t="s">
        <v>356</v>
      </c>
      <c r="D547" s="311" t="s">
        <v>1804</v>
      </c>
      <c r="E547" s="18" t="s">
        <v>275</v>
      </c>
      <c r="F547" s="312">
        <v>200.8</v>
      </c>
      <c r="G547" s="39"/>
      <c r="H547" s="45"/>
    </row>
    <row r="548" spans="1:8" s="2" customFormat="1" ht="16.8" customHeight="1">
      <c r="A548" s="39"/>
      <c r="B548" s="45"/>
      <c r="C548" s="311" t="s">
        <v>406</v>
      </c>
      <c r="D548" s="311" t="s">
        <v>1769</v>
      </c>
      <c r="E548" s="18" t="s">
        <v>275</v>
      </c>
      <c r="F548" s="312">
        <v>13630.1</v>
      </c>
      <c r="G548" s="39"/>
      <c r="H548" s="45"/>
    </row>
    <row r="549" spans="1:8" s="2" customFormat="1" ht="12">
      <c r="A549" s="39"/>
      <c r="B549" s="45"/>
      <c r="C549" s="311" t="s">
        <v>415</v>
      </c>
      <c r="D549" s="311" t="s">
        <v>1770</v>
      </c>
      <c r="E549" s="18" t="s">
        <v>275</v>
      </c>
      <c r="F549" s="312">
        <v>272602</v>
      </c>
      <c r="G549" s="39"/>
      <c r="H549" s="45"/>
    </row>
    <row r="550" spans="1:8" s="2" customFormat="1" ht="16.8" customHeight="1">
      <c r="A550" s="39"/>
      <c r="B550" s="45"/>
      <c r="C550" s="311" t="s">
        <v>457</v>
      </c>
      <c r="D550" s="311" t="s">
        <v>1772</v>
      </c>
      <c r="E550" s="18" t="s">
        <v>272</v>
      </c>
      <c r="F550" s="312">
        <v>13630.1</v>
      </c>
      <c r="G550" s="39"/>
      <c r="H550" s="45"/>
    </row>
    <row r="551" spans="1:8" s="2" customFormat="1" ht="7.4" customHeight="1">
      <c r="A551" s="39"/>
      <c r="B551" s="171"/>
      <c r="C551" s="172"/>
      <c r="D551" s="172"/>
      <c r="E551" s="172"/>
      <c r="F551" s="172"/>
      <c r="G551" s="172"/>
      <c r="H551" s="45"/>
    </row>
    <row r="552" spans="1:8" s="2" customFormat="1" ht="12">
      <c r="A552" s="39"/>
      <c r="B552" s="39"/>
      <c r="C552" s="39"/>
      <c r="D552" s="39"/>
      <c r="E552" s="39"/>
      <c r="F552" s="39"/>
      <c r="G552" s="39"/>
      <c r="H552" s="39"/>
    </row>
  </sheetData>
  <sheetProtection password="CC35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PETR-LB\petrh</dc:creator>
  <cp:keywords/>
  <dc:description/>
  <cp:lastModifiedBy>PETR-LB\petrh</cp:lastModifiedBy>
  <dcterms:created xsi:type="dcterms:W3CDTF">2021-03-19T09:37:04Z</dcterms:created>
  <dcterms:modified xsi:type="dcterms:W3CDTF">2021-03-19T09:37:17Z</dcterms:modified>
  <cp:category/>
  <cp:version/>
  <cp:contentType/>
  <cp:contentStatus/>
</cp:coreProperties>
</file>