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0 - Vedlejší rozpočto..." sheetId="2" r:id="rId2"/>
    <sheet name="SO-01 - Rekonstrukce hráze" sheetId="3" r:id="rId3"/>
    <sheet name="SO-02 - Rekonstrukce sdru..." sheetId="4" r:id="rId4"/>
    <sheet name="SO-03 - Odstranění nánosů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'SO-00 - Vedlejší rozpočto...'!$C$124:$K$195</definedName>
    <definedName name="_xlnm.Print_Area" localSheetId="1">'SO-00 - Vedlejší rozpočto...'!$C$4:$J$76,'SO-00 - Vedlejší rozpočto...'!$C$82:$J$106,'SO-00 - Vedlejší rozpočto...'!$C$112:$K$195</definedName>
    <definedName name="_xlnm._FilterDatabase" localSheetId="2" hidden="1">'SO-01 - Rekonstrukce hráze'!$C$125:$K$471</definedName>
    <definedName name="_xlnm.Print_Area" localSheetId="2">'SO-01 - Rekonstrukce hráze'!$C$4:$J$76,'SO-01 - Rekonstrukce hráze'!$C$82:$J$107,'SO-01 - Rekonstrukce hráze'!$C$113:$K$471</definedName>
    <definedName name="_xlnm._FilterDatabase" localSheetId="3" hidden="1">'SO-02 - Rekonstrukce sdru...'!$C$130:$K$843</definedName>
    <definedName name="_xlnm.Print_Area" localSheetId="3">'SO-02 - Rekonstrukce sdru...'!$C$4:$J$76,'SO-02 - Rekonstrukce sdru...'!$C$82:$J$112,'SO-02 - Rekonstrukce sdru...'!$C$118:$K$843</definedName>
    <definedName name="_xlnm._FilterDatabase" localSheetId="4" hidden="1">'SO-03 - Odstranění nánosů'!$C$118:$K$204</definedName>
    <definedName name="_xlnm.Print_Area" localSheetId="4">'SO-03 - Odstranění nánosů'!$C$4:$J$76,'SO-03 - Odstranění nánosů'!$C$82:$J$100,'SO-03 - Odstranění nánosů'!$C$106:$K$204</definedName>
    <definedName name="_xlnm.Print_Area" localSheetId="5">'Seznam figur'!$C$4:$G$550</definedName>
    <definedName name="_xlnm.Print_Titles" localSheetId="0">'Rekapitulace stavby'!$92:$92</definedName>
    <definedName name="_xlnm.Print_Titles" localSheetId="1">'SO-00 - Vedlejší rozpočto...'!$124:$124</definedName>
    <definedName name="_xlnm.Print_Titles" localSheetId="2">'SO-01 - Rekonstrukce hráze'!$125:$125</definedName>
    <definedName name="_xlnm.Print_Titles" localSheetId="3">'SO-02 - Rekonstrukce sdru...'!$130:$130</definedName>
    <definedName name="_xlnm.Print_Titles" localSheetId="4">'SO-03 - Odstranění nánosů'!$118:$118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<sst xmlns="http://schemas.openxmlformats.org/spreadsheetml/2006/main" count="15339" uniqueCount="1866">
  <si>
    <t>Export Komplet</t>
  </si>
  <si>
    <t/>
  </si>
  <si>
    <t>2.0</t>
  </si>
  <si>
    <t>ZAMOK</t>
  </si>
  <si>
    <t>False</t>
  </si>
  <si>
    <t>{ea632edb-8d39-42d7-8398-f1242ed7c200}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</si>
  <si>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</si>
  <si>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</si>
  <si>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</si>
  <si>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</si>
  <si>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</si>
  <si>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</si>
  <si>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</si>
  <si>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</si>
  <si>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</si>
  <si>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</si>
  <si>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</si>
  <si>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VN Martinice - rekonstrukce hráze</t>
  </si>
  <si>
    <t>KSO:</t>
  </si>
  <si>
    <t>CC-CZ:</t>
  </si>
  <si>
    <t>Místo:</t>
  </si>
  <si>
    <t xml:space="preserve"> </t>
  </si>
  <si>
    <t>Datum:</t>
  </si>
  <si>
    <t>25. 9. 2019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</si>
  <si>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</si>
  <si>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</si>
  <si>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</si>
  <si>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</si>
  <si>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</si>
  <si>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</si>
  <si>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</si>
  <si>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</si>
  <si>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</si>
  <si>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</si>
  <si>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</si>
  <si>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</si>
  <si>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</si>
  <si>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</si>
  <si>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</si>
  <si>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</si>
  <si>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</si>
  <si>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</si>
  <si>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</si>
  <si>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</si>
  <si>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</si>
  <si>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</si>
  <si>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</si>
  <si>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</si>
  <si>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</si>
  <si>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</si>
  <si>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</si>
  <si>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</si>
  <si>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</si>
  <si>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</si>
  <si>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</si>
  <si>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</si>
  <si>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</si>
  <si>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</si>
  <si>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</si>
  <si>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</si>
  <si>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</si>
  <si>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</si>
  <si>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</si>
  <si>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</si>
  <si>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</si>
  <si>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</si>
  <si>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</si>
  <si>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</si>
  <si>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</si>
  <si>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</si>
  <si>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</si>
  <si>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</si>
  <si>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</si>
  <si>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</si>
  <si>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</si>
  <si>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</si>
  <si>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</si>
  <si>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</si>
  <si>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SO-00</t>
  </si>
  <si>
    <t>Vedlejší rozpočtové náklady</t>
  </si>
  <si>
    <t>STA</t>
  </si>
  <si>
    <t>1</t>
  </si>
  <si>
    <t>{57c31b33-dd5b-4049-abd4-c44ea2cc2d10}</t>
  </si>
  <si>
    <t>2</t>
  </si>
  <si>
    <t>SO-01</t>
  </si>
  <si>
    <t>Rekonstrukce hráze</t>
  </si>
  <si>
    <t>{7281f0fd-9ffa-4779-acc7-5875315bc3ec}</t>
  </si>
  <si>
    <t>SO-02</t>
  </si>
  <si>
    <t>Rekonstrukce sdruženého objektu</t>
  </si>
  <si>
    <t>{15449816-cc9d-439e-9436-038a2f85b4be}</t>
  </si>
  <si>
    <t>SO-03</t>
  </si>
  <si>
    <t>Odstranění nánosů</t>
  </si>
  <si>
    <t>{eaa9720c-eb33-401e-a65e-06eb83004a54}</t>
  </si>
  <si>
    <t>KRYCÍ LIST SOUPISU PRACÍ</t>
  </si>
  <si>
    <t>Objekt:</t>
  </si>
  <si>
    <t>SO-00 -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</si>
  <si>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</si>
  <si>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</si>
  <si>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</si>
  <si>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</si>
  <si>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</si>
  <si>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</si>
  <si>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</si>
  <si>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</si>
  <si>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</si>
  <si>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</si>
  <si>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</si>
  <si>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</si>
  <si>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</si>
  <si>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</si>
  <si>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</si>
  <si>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</si>
  <si>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</si>
  <si>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</si>
  <si>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</si>
  <si>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</si>
  <si>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</si>
  <si>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</si>
  <si>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</si>
  <si>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</si>
  <si>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</si>
  <si>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</si>
  <si>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</si>
  <si>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</si>
  <si>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</si>
  <si>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</si>
  <si>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</si>
  <si>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</si>
  <si>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</si>
  <si>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</si>
  <si>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</si>
  <si>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2019 01</t>
  </si>
  <si>
    <t>4</t>
  </si>
  <si>
    <t>392911991</t>
  </si>
  <si>
    <t>VV</t>
  </si>
  <si>
    <t>čerpání případných průsaků hrázkou</t>
  </si>
  <si>
    <t>2*30*12</t>
  </si>
  <si>
    <t>115101301</t>
  </si>
  <si>
    <t>Pohotovost záložní čerpací soupravy pro dopravní výšku do 10 m s uvažovaným průměrným přítokem do 500 l/min</t>
  </si>
  <si>
    <t>den</t>
  </si>
  <si>
    <t>1506285966</t>
  </si>
  <si>
    <t>2*30*6</t>
  </si>
  <si>
    <t>3</t>
  </si>
  <si>
    <t>Svislé a kompletní konstrukce</t>
  </si>
  <si>
    <t>359901212</t>
  </si>
  <si>
    <t>Monitoring stok (kamerový systém) jakékoli výšky stávající kanalizace</t>
  </si>
  <si>
    <t>m</t>
  </si>
  <si>
    <t>-2141691529</t>
  </si>
  <si>
    <t>kamerový průzkum potrubí dnové výpusti po dokončení stavebních prací</t>
  </si>
  <si>
    <t>40</t>
  </si>
  <si>
    <t>9</t>
  </si>
  <si>
    <t>Ostatní konstrukce a práce, bourání</t>
  </si>
  <si>
    <t>938908411</t>
  </si>
  <si>
    <t>Čištění vozovek splachováním vodou povrchu podkladu nebo krytu živičného, betonového nebo dlážděného</t>
  </si>
  <si>
    <t>m2</t>
  </si>
  <si>
    <t>-766383300</t>
  </si>
  <si>
    <t>předpoklad pro mytí na délku 500 m s šířkou komunikace 3 m a počtem mytí jednou za 14dní</t>
  </si>
  <si>
    <t>(6*30/14)*(500*3)</t>
  </si>
  <si>
    <t>VRN</t>
  </si>
  <si>
    <t>5</t>
  </si>
  <si>
    <t>VRN1</t>
  </si>
  <si>
    <t>Průzkumné, geodetické a projektové práce</t>
  </si>
  <si>
    <t>011324000</t>
  </si>
  <si>
    <t>Archeologický průzkum</t>
  </si>
  <si>
    <t>soubor</t>
  </si>
  <si>
    <t>1024</t>
  </si>
  <si>
    <t>1721641774</t>
  </si>
  <si>
    <t>6</t>
  </si>
  <si>
    <t>012103000</t>
  </si>
  <si>
    <t>Geodetické práce před výstavbou - vytýčení inženýrských sítí</t>
  </si>
  <si>
    <t>138078575</t>
  </si>
  <si>
    <t>7</t>
  </si>
  <si>
    <t>012203000</t>
  </si>
  <si>
    <t>Geodetické práce před výstavbou - vytýčení stavby (případně pozemků nebo provedení jiných geodetických prací)</t>
  </si>
  <si>
    <t>660268578</t>
  </si>
  <si>
    <t>8</t>
  </si>
  <si>
    <t>012303000</t>
  </si>
  <si>
    <t>Geodetické práce po výstavbě - zaměření skutečného provedení stavby, vyhotovení a předání 2 tištěných paré a 1 elektronické verze na CD</t>
  </si>
  <si>
    <t>98244216</t>
  </si>
  <si>
    <t>013254000</t>
  </si>
  <si>
    <t>Dokumentace skutečného provedení stavby - v počtu 2 tištěné paré a 1 elektronická verze na CD, včetně fotodokumentace stavby</t>
  </si>
  <si>
    <t>1365506973</t>
  </si>
  <si>
    <t>10</t>
  </si>
  <si>
    <t>013294000</t>
  </si>
  <si>
    <t>Ostatní dokumentace - zpracování a schválení manipulačního řádu</t>
  </si>
  <si>
    <t>-1760773069</t>
  </si>
  <si>
    <t>VRN3</t>
  </si>
  <si>
    <t>Zařízení staveniště</t>
  </si>
  <si>
    <t>11</t>
  </si>
  <si>
    <t>030001000</t>
  </si>
  <si>
    <t xml:space="preserve">Zařízení staveniště - dovoz a odvoz všech potřebných zařízení a vybavení 
</t>
  </si>
  <si>
    <t>-588214572</t>
  </si>
  <si>
    <t>12</t>
  </si>
  <si>
    <t>031203000</t>
  </si>
  <si>
    <t>Terénní úpravy pro zařízení staveniště</t>
  </si>
  <si>
    <t>-1279666600</t>
  </si>
  <si>
    <t>položka zahrnuje úpravu terénu před umístěním zařízení staveniště a navrácení ploch do původního stavu po odstranění zařízení staveniště</t>
  </si>
  <si>
    <t>VRN4</t>
  </si>
  <si>
    <t>Inženýrská činnost</t>
  </si>
  <si>
    <t>13</t>
  </si>
  <si>
    <t>041002000</t>
  </si>
  <si>
    <t>Dozory - geologický dozor</t>
  </si>
  <si>
    <t>-1055896270</t>
  </si>
  <si>
    <t>viz příloha D.1 - dozor geologa na stavbě minimálně v rozsahu :</t>
  </si>
  <si>
    <t xml:space="preserve">- prohlídka kopaných sond v prostoru nádrže a břehů před hrází, posouzení skladby zemního profilu z hlediska propustnosti a navrženého přetěsnění </t>
  </si>
  <si>
    <t>předpolí hráze</t>
  </si>
  <si>
    <t xml:space="preserve">- přejímka parapláně a konstrukčních vrstev komunikace ze štěrkodrti při provádění statických zatěžovacích zkoušek </t>
  </si>
  <si>
    <t>- přejímka základové spáry objektu kádiště, schodiště ke kádišti</t>
  </si>
  <si>
    <t>14</t>
  </si>
  <si>
    <t>042903000</t>
  </si>
  <si>
    <t xml:space="preserve">Ostatní posudky - zpracování havarijního a povodňového plánu
</t>
  </si>
  <si>
    <t>560344556</t>
  </si>
  <si>
    <t>043002000</t>
  </si>
  <si>
    <t>Zkoušky a ostatní měření - zkoušky zhutnění</t>
  </si>
  <si>
    <t>1125363060</t>
  </si>
  <si>
    <t>Hutnící zkoušky dle Proctor Standard s vypracováním a předáním protokolu investorovi stavby.</t>
  </si>
  <si>
    <t>Na stavbě budou provedeny 3 hutnící zkoušky zásypu hráze a to po 1/3 délky hráze</t>
  </si>
  <si>
    <t>16</t>
  </si>
  <si>
    <t>043002000.r</t>
  </si>
  <si>
    <t>Zkoušky a ostatní měření - zatěžovací zkouška</t>
  </si>
  <si>
    <t>196883823</t>
  </si>
  <si>
    <t>viz příloha D.1</t>
  </si>
  <si>
    <t>provedení 2x statické zatěžovací zkoušky na parapláni a každé konstrukční vrstvě štěrkodrtě</t>
  </si>
  <si>
    <t xml:space="preserve">s vypracováním a předáním protokolu investorovi stavby </t>
  </si>
  <si>
    <t>2*4</t>
  </si>
  <si>
    <t>17</t>
  </si>
  <si>
    <t>043002000.rr</t>
  </si>
  <si>
    <t>Zkoušky a ostatní měření - zrnitostní rozbor, zatřídění zeminy a posouzení vhodnosti dovážené zeminy pro násyp stabilizační části hráze dle požadavků ČSN 75 2410</t>
  </si>
  <si>
    <t>-1324071887</t>
  </si>
  <si>
    <t>18</t>
  </si>
  <si>
    <t>043002000.rrr</t>
  </si>
  <si>
    <t>Zkoušky a ostatní měření - zrnitostní rozbor, zatřídění zeminy a posouzení vhodnosti zeminy ve stabilizační části hráze dle požadavků ČSN 75 2410</t>
  </si>
  <si>
    <t>2065920799</t>
  </si>
  <si>
    <t>1 "návodní líc</t>
  </si>
  <si>
    <t>1 "vzdušní líc</t>
  </si>
  <si>
    <t>Součet</t>
  </si>
  <si>
    <t>19</t>
  </si>
  <si>
    <t>043103000</t>
  </si>
  <si>
    <t>Zkoušky bez rozlišení</t>
  </si>
  <si>
    <t>763748784</t>
  </si>
  <si>
    <t>položka zahrnuje provedení odtrhových zkoušek pevnosti podkladu pro reprofilaci ploch dle skladby "P1"</t>
  </si>
  <si>
    <t>s posouzením investorem a souhlasem investora pro pokračování v reprofilaci</t>
  </si>
  <si>
    <t>20</t>
  </si>
  <si>
    <t>043194000</t>
  </si>
  <si>
    <t>Ostatní zkoušky - Kontrola průchodnosti odvodňovacích drénů a odvodňovacích potrubí</t>
  </si>
  <si>
    <t>1944612323</t>
  </si>
  <si>
    <t>049103000</t>
  </si>
  <si>
    <t>Náklady vzniklé v souvislosti s realizací stavby - provedení opatření vyplývajících z plánu BOZP, havarijního a povodňového plánu</t>
  </si>
  <si>
    <t>1131369234</t>
  </si>
  <si>
    <t>VRN9</t>
  </si>
  <si>
    <t>Ostatní náklady</t>
  </si>
  <si>
    <t>22</t>
  </si>
  <si>
    <t>091002000</t>
  </si>
  <si>
    <t>Ostatní náklady související s objektem - provedení zajímkování a ohrázkování</t>
  </si>
  <si>
    <t>-977365373</t>
  </si>
  <si>
    <t>položka obsahuje násyp na hrázku z výkopku + dodání potrubí DN600 pro potřebné převedení vody v prostoru mezi lovištěm a vtokem do dnové výpusti</t>
  </si>
  <si>
    <t>a v prostoru mezi výustí z dnové výpusti a korytem pod vývarem</t>
  </si>
  <si>
    <t>dále položka obsahuje uložení kamenné rovnaniny z kamene, který bude upotřeben na stavbě včetně jeho omytí po použití</t>
  </si>
  <si>
    <t>položka obsahuje i přemístění hrázky včetně potrubí DN600 pro převod vody na další úseky a demontáž hrázky včetně potrubí</t>
  </si>
  <si>
    <t>odvoz materiálu na skládku a skládkovné je zahrnuto v položkách HSV tohoto rozpočtu</t>
  </si>
  <si>
    <t>23</t>
  </si>
  <si>
    <t>R001</t>
  </si>
  <si>
    <t>Stabilizace příjezdové cesty na staveniště</t>
  </si>
  <si>
    <t>-2053228688</t>
  </si>
  <si>
    <t>Položka je určena pro zpevnění sjezdu na polní cestu ze silnice č.360 v ploše 200m2  vrstvou štěrku tl. 0,2m a vrstvou frézovaného asfaltu tl. 0,1m</t>
  </si>
  <si>
    <t>dále pro pomístní stabilizaci příjezdových polních cest vrstvou štěrku tl. do 0,3m, včetně vyrovnání výtluků a opravy poškozeného povrchu</t>
  </si>
  <si>
    <t>v průběhu stavby a následné uvedení cest do původního stavu po dokončení stavby</t>
  </si>
  <si>
    <t>asfalt</t>
  </si>
  <si>
    <t>280,65</t>
  </si>
  <si>
    <t>asfalt_bourání</t>
  </si>
  <si>
    <t>280,55</t>
  </si>
  <si>
    <t>bourání_bet_sloupky</t>
  </si>
  <si>
    <t>t</t>
  </si>
  <si>
    <t>24,192</t>
  </si>
  <si>
    <t>filtr_drén</t>
  </si>
  <si>
    <t>m3</t>
  </si>
  <si>
    <t>59,5</t>
  </si>
  <si>
    <t>násyp_koberec_PB</t>
  </si>
  <si>
    <t>699,6</t>
  </si>
  <si>
    <t>násyp_stabilizační</t>
  </si>
  <si>
    <t>1289,2</t>
  </si>
  <si>
    <t>násyp_výměna</t>
  </si>
  <si>
    <t>753,7</t>
  </si>
  <si>
    <t>SO-01 - Rekonstrukce hráze</t>
  </si>
  <si>
    <t>obsyp_drén</t>
  </si>
  <si>
    <t>26,4</t>
  </si>
  <si>
    <t>opevnění</t>
  </si>
  <si>
    <t>2151,6</t>
  </si>
  <si>
    <t>ornice</t>
  </si>
  <si>
    <t>1041,3</t>
  </si>
  <si>
    <t>patka</t>
  </si>
  <si>
    <t>32</t>
  </si>
  <si>
    <t>pažení</t>
  </si>
  <si>
    <t>94,751</t>
  </si>
  <si>
    <t>prohloubení_kanálek</t>
  </si>
  <si>
    <t>6,353</t>
  </si>
  <si>
    <t>rozebrané_opevnění</t>
  </si>
  <si>
    <t>1290,96</t>
  </si>
  <si>
    <t>ŠD400_bourání</t>
  </si>
  <si>
    <t>324,55</t>
  </si>
  <si>
    <t>výkop_drén</t>
  </si>
  <si>
    <t>232,3</t>
  </si>
  <si>
    <t>výkop_hráz</t>
  </si>
  <si>
    <t>769,3</t>
  </si>
  <si>
    <t>výkop_koberec</t>
  </si>
  <si>
    <t>výkop_výměna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</si>
  <si>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</si>
  <si>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</si>
  <si>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</si>
  <si>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</si>
  <si>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</si>
  <si>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</si>
  <si>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</si>
  <si>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</si>
  <si>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2093971192</t>
  </si>
  <si>
    <t>viz příloha C.3.1, D.1, D.4.1.2</t>
  </si>
  <si>
    <t>88*3,5+9*1,5/2+14*1,4/2</t>
  </si>
  <si>
    <t>-24*0,35*0,35 "odečet za předem vykopaný odtokový kanálek tryskové injektáže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</si>
  <si>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</si>
  <si>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</si>
  <si>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1548213406</t>
  </si>
  <si>
    <t>88*3,0+9*1,5/2+14*1,4/2</t>
  </si>
  <si>
    <t>114203104</t>
  </si>
  <si>
    <t>Rozebrání dlažeb nebo záhozů s naložením na dopravní prostředek záhozů, rovnanin a soustřeďovacích staveb provedených na sucho</t>
  </si>
  <si>
    <t>1107194954</t>
  </si>
  <si>
    <t>viz příloha D.1, D.3, D.4.1.2</t>
  </si>
  <si>
    <t xml:space="preserve">2151,6*0,6 "odstranění stávajícího opevnění </t>
  </si>
  <si>
    <t>114203201</t>
  </si>
  <si>
    <t>Očištění lomového kamene nebo betonových tvárnic získaných při rozebrání dlažeb, záhozů, rovnanin a soustřeďovacích staveb od hlíny nebo písku</t>
  </si>
  <si>
    <t>-1711456293</t>
  </si>
  <si>
    <t>rozebrané_opevnění*0,4 "očištění vytříděné části kamene pro zpětné použití (uvažováno 40% z celkového množství)</t>
  </si>
  <si>
    <t>součástí očištění je odstranění kořenů a organických zbytků rostlin</t>
  </si>
  <si>
    <t>114203301</t>
  </si>
  <si>
    <t>Třídění lomového kamene nebo betonových tvárnic získaných při rozebrání dlažeb, záhozů, rovnanin a soustřeďovacích staveb podle druhu, velikosti nebo tvaru</t>
  </si>
  <si>
    <t>4020573</t>
  </si>
  <si>
    <t>rozebrané_opevnění "vytřídění vhodné části kamene pro zpětné použití</t>
  </si>
  <si>
    <t>121103112</t>
  </si>
  <si>
    <t>Skrývka zemin schopných zúrodnění  ve sklonu přes 1:5 do 1:2</t>
  </si>
  <si>
    <t>-1791466052</t>
  </si>
  <si>
    <t xml:space="preserve">viz příloha D.3 </t>
  </si>
  <si>
    <t>ornice*0,2</t>
  </si>
  <si>
    <t>122201103</t>
  </si>
  <si>
    <t>Odkopávky a prokopávky nezapažené  s přehozením výkopku na vzdálenost do 3 m nebo s naložením na dopravní prostředek v hornině tř. 3 přes 1 000 do 5 000 m3</t>
  </si>
  <si>
    <t>-1818848031</t>
  </si>
  <si>
    <t>viz příloha D.3</t>
  </si>
  <si>
    <t>769,3 "výkop hráz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</si>
  <si>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</si>
  <si>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</si>
  <si>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119577283</t>
  </si>
  <si>
    <t>122301103</t>
  </si>
  <si>
    <t>Odkopávky a prokopávky nezapažené  s přehozením výkopku na vzdálenost do 3 m nebo s naložením na dopravní prostředek v hornině tř. 4 přes 1 000 do 5 000 m3</t>
  </si>
  <si>
    <t>941817980</t>
  </si>
  <si>
    <t>699,6 "výkop těsnící koberec na pravém břehu</t>
  </si>
  <si>
    <t>753,7 "výkop výměna podloží v předpolí hráze</t>
  </si>
  <si>
    <t>pro výkop těsnícího koberce je uvažováno 80% v hornině třídy těžitelnosti 4., 15% v třídě těžitelnosti 5., a 5% v třídě těžitelnosti 6.</t>
  </si>
  <si>
    <t>výkop_koberec*0,8+výkop_výměna</t>
  </si>
  <si>
    <t>122301109</t>
  </si>
  <si>
    <t>Odkopávky a prokopávky nezapažené  s přehozením výkopku na vzdálenost do 3 m nebo s naložením na dopravní prostředek v hornině tř. 4 Příplatek k cenám za lepivost horniny tř. 4</t>
  </si>
  <si>
    <t>899310442</t>
  </si>
  <si>
    <t>výkop_koberec*0,8+ výkop_výměna</t>
  </si>
  <si>
    <t>122401101</t>
  </si>
  <si>
    <t>Odkopávky a prokopávky nezapažené  s přehozením výkopku na vzdálenost do 3 m nebo s naložením na dopravní prostředek v hornině tř. 5 do 100 m3</t>
  </si>
  <si>
    <t>-1269947678</t>
  </si>
  <si>
    <t>výkop_koberec*0,15</t>
  </si>
  <si>
    <t>122501101</t>
  </si>
  <si>
    <t>Odkopávky a prokopávky nezapažené  s přehozením výkopku na vzdálenost do 3 m nebo s naložením na dopravní prostředek v hornině tř. 6 do 100 m3</t>
  </si>
  <si>
    <t>638588778</t>
  </si>
  <si>
    <t>výkop_koberec*0,05</t>
  </si>
  <si>
    <t>132201201</t>
  </si>
  <si>
    <t>Hloubení zapažených i nezapažených rýh šířky přes 600 do 2 000 mm  s urovnáním dna do předepsaného profilu a spádu v hornině tř. 3 do 100 m3</t>
  </si>
  <si>
    <t>-1041634449</t>
  </si>
  <si>
    <t>32 "kamenná patka opevnění</t>
  </si>
  <si>
    <t>1462560764</t>
  </si>
  <si>
    <t>132301101</t>
  </si>
  <si>
    <t>Hloubení zapažených i nezapažených rýh šířky do 600 mm  s urovnáním dna do předepsaného profilu a spádu v hornině tř. 4 do 100 m3</t>
  </si>
  <si>
    <t>-1806717329</t>
  </si>
  <si>
    <t>36,3*0,5*0,35 "odtokový kanálek tryskové injektáže</t>
  </si>
  <si>
    <t>36,3*0,5*0,35 "prohloubení odtokového kanálku tryskové injektáže</t>
  </si>
  <si>
    <t>132301202</t>
  </si>
  <si>
    <t>Hloubení zapažených i nezapažených rýh šířky přes 600 do 2 000 mm  s urovnáním dna do předepsaného profilu a spádu v hornině tř. 4 přes 100 do 1 000 m3</t>
  </si>
  <si>
    <t>-1947249585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</si>
  <si>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</si>
  <si>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</si>
  <si>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547085378</t>
  </si>
  <si>
    <t>151101101</t>
  </si>
  <si>
    <t>Zřízení pažení a rozepření stěn rýh pro podzemní vedení pro všechny šířky rýhy  příložné pro jakoukoliv mezerovitost, hloubky do 2 m</t>
  </si>
  <si>
    <t>-408508434</t>
  </si>
  <si>
    <t>5,2*(2,05+2,58)/2*2+10,6*(1,72+1,6+1,7)/3*2+11*1,6*2 "patní drén v hlinité zemině</t>
  </si>
  <si>
    <t>151101111</t>
  </si>
  <si>
    <t>Odstranění pažení a rozepření stěn rýh pro podzemní vedení s uložením materiálu na vzdálenost do 3 m od kraje výkopu příložné, hloubky do 2 m</t>
  </si>
  <si>
    <t>-952070658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</si>
  <si>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</si>
  <si>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</si>
  <si>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-58379425</t>
  </si>
  <si>
    <t>doprava vhodné části zeminy z mezideponie na hráz (naložení z mezideponie je řešeno v rámci SO-03 Odstranění nánosů)</t>
  </si>
  <si>
    <t>násyp_výměna+násyp_koberec_PB</t>
  </si>
  <si>
    <t>162301151</t>
  </si>
  <si>
    <t>Vodorovné přemístění výkopku nebo sypaniny po suchu  na obvyklém dopravním prostředku, bez naložení výkopku, avšak se složením bez rozhrnutí z horniny tř. 5 až 7 na vzdálenost přes 50 do 500 m</t>
  </si>
  <si>
    <t>1216186866</t>
  </si>
  <si>
    <t>rozebrané_opevnění "odvoz původního opevnění na mezideponii k vytřídění</t>
  </si>
  <si>
    <t>rozebrané_opevnění*0,4 "odvoz vytříděné části původního opevnění z mezideponie zpět na hráz</t>
  </si>
  <si>
    <t>162306111</t>
  </si>
  <si>
    <t>Vodorovné přemístění výkopku bez naložení, avšak se složením  zemin schopných zúrodnění, na vzdálenost přes 100 do 500 m</t>
  </si>
  <si>
    <t>-134097790</t>
  </si>
  <si>
    <t>ornice*0,2 "přemístění na mezideponii</t>
  </si>
  <si>
    <t>ornice*0,2 "přemístění z mezideponie zpět k ohumusování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</si>
  <si>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</si>
  <si>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</si>
  <si>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932758244</t>
  </si>
  <si>
    <t>odvoz ze stavby na skládku, nebo trvalou deponii:</t>
  </si>
  <si>
    <t>ŠD400_bourání*0,35*1,7</t>
  </si>
  <si>
    <t>výkop_koberec*0,8 "80% v třídě těžitelnosti 4.</t>
  </si>
  <si>
    <t>výkop_drén-filtr_drén-obsyp_drén</t>
  </si>
  <si>
    <t>dovoz z lomu na stavbu:</t>
  </si>
  <si>
    <t>24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</si>
  <si>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</si>
  <si>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</si>
  <si>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-737132830</t>
  </si>
  <si>
    <t>za dalších 16 km - jemnozrnné zeminy na trvalou deponii</t>
  </si>
  <si>
    <t>792,053*16 'Přepočtené koeficientem množství</t>
  </si>
  <si>
    <t>25</t>
  </si>
  <si>
    <t>162701109.r</t>
  </si>
  <si>
    <t>-523319382</t>
  </si>
  <si>
    <t>za dalších 25 km - hrubozrnné zeminy a štěrk na skládku</t>
  </si>
  <si>
    <t>1668,487*25 'Přepočtené koeficientem množství</t>
  </si>
  <si>
    <t>26</t>
  </si>
  <si>
    <t>162701155</t>
  </si>
  <si>
    <t>Vodorovné přemístění výkopku nebo sypaniny po suchu  na obvyklém dopravním prostředku, bez naložení výkopku, avšak se složením bez rozhrnutí z horniny tř. 5 až 7 na vzdálenost přes 9 000 do 10 000 m</t>
  </si>
  <si>
    <t>-1191577540</t>
  </si>
  <si>
    <t>rozebrané_opevnění*0,6 "odvoz přebytečné části původního opevnění z mezideponie na skládku</t>
  </si>
  <si>
    <t>výkop_koberec*(0,15+0,05)</t>
  </si>
  <si>
    <t>27</t>
  </si>
  <si>
    <t>162701159</t>
  </si>
  <si>
    <t>Vodorovné přemístění výkopku nebo sypaniny po suchu  na obvyklém dopravním prostředku, bez naložení výkopku, avšak se složením bez rozhrnutí z horniny tř. 5 až 7 na vzdálenost Příplatek k ceně za každých dalších i započatých 1 000 m</t>
  </si>
  <si>
    <t>-2092075114</t>
  </si>
  <si>
    <t>rozebrané_opevnění*0,6 "odvoz přebytečné části původního opevnění z mezideponie na skládku, příplatek za dalších 25km</t>
  </si>
  <si>
    <t>914,496*25 'Přepočtené koeficientem množství</t>
  </si>
  <si>
    <t>28</t>
  </si>
  <si>
    <t>167101152</t>
  </si>
  <si>
    <t>Nakládání, skládání a překládání neulehlého výkopku nebo sypaniny  nakládání, množství přes 100 m3, z hornin tř. 5 až 7</t>
  </si>
  <si>
    <t>-1662179886</t>
  </si>
  <si>
    <t>rozebrané_opevnění "naložení vytříděné části původního opevnění z mezideponie pro odvoz zpět na hráz a přebytečné části pro odvoz na skládku</t>
  </si>
  <si>
    <t>29</t>
  </si>
  <si>
    <t>167103101</t>
  </si>
  <si>
    <t>Nakládání neulehlého výkopku z hromad  zeminy schopné zúrodnění</t>
  </si>
  <si>
    <t>167629275</t>
  </si>
  <si>
    <t>ornice*0,2 "naložení z mezideponie</t>
  </si>
  <si>
    <t>30</t>
  </si>
  <si>
    <t>171201201</t>
  </si>
  <si>
    <t>Uložení sypaniny  na skládky</t>
  </si>
  <si>
    <t>2035828947</t>
  </si>
  <si>
    <t>Hrubozrnné zeminy, štěrk a kamení:</t>
  </si>
  <si>
    <t>rozebrané_opevnění*0,6 "přebytečná část původního opevnění hráze</t>
  </si>
  <si>
    <t>31</t>
  </si>
  <si>
    <t>171201201.r</t>
  </si>
  <si>
    <t>308439722</t>
  </si>
  <si>
    <t>Jemnozrnné zeminy - položka je určena pro figuraci navážené zeminy na ploše zařízení (deponie) včetně zajištění evidence denního návozu odpadu</t>
  </si>
  <si>
    <t>171201211</t>
  </si>
  <si>
    <t>Poplatek za uložení stavebního odpadu na skládce (skládkovné) zeminy a kameniva zatříděného do Katalogu odpadů pod kódem 170 504</t>
  </si>
  <si>
    <t>-1912702544</t>
  </si>
  <si>
    <t>2582,983*1,7 'Přepočtené koeficientem množství</t>
  </si>
  <si>
    <t>33</t>
  </si>
  <si>
    <t>171201211.r</t>
  </si>
  <si>
    <t>Poplatek za dodávku (nákup) materiálu pro násypy stabilizační části hráze, včetně naložení, bez dopravy</t>
  </si>
  <si>
    <t>-1794096080</t>
  </si>
  <si>
    <t xml:space="preserve">násyp_stabilizační*1,7 </t>
  </si>
  <si>
    <t>34</t>
  </si>
  <si>
    <t>172103102</t>
  </si>
  <si>
    <t>Zřízení těsnícího jádra nebo těsnící vrstvy  zemních a kamenitých hrází přehradních a jiných vodních nádrží z hornin tř. 1 až 4, se zhutněním do 100 % PS - koef. C vodorovné šířky vrstvy přes 1 do 3 m</t>
  </si>
  <si>
    <t>719489951</t>
  </si>
  <si>
    <t xml:space="preserve">s ohledem na šířku vodorovné plochy vrstev násypu hráze do 3 m je položka určena jak pro hutněné násypy těsnícího jádra tak i pro přísyp stabilizační </t>
  </si>
  <si>
    <t>části hráze</t>
  </si>
  <si>
    <t>násyp_jádro</t>
  </si>
  <si>
    <t>138,8 "těsnící jádro</t>
  </si>
  <si>
    <t>1289,2 "stabilizační část</t>
  </si>
  <si>
    <t>35</t>
  </si>
  <si>
    <t>174101101</t>
  </si>
  <si>
    <t>Zásyp sypaninou z jakékoliv horniny  s uložením výkopku ve vrstvách se zhutněním jam, šachet, rýh nebo kolem objektů v těchto vykopávkách</t>
  </si>
  <si>
    <t>195587298</t>
  </si>
  <si>
    <t>36</t>
  </si>
  <si>
    <t>181006121</t>
  </si>
  <si>
    <t>Rozprostření zemin schopných zúrodnění  ve sklonu přes 1:5, tloušťka vrstvy do 0,10 m</t>
  </si>
  <si>
    <t>369028611</t>
  </si>
  <si>
    <t>ornice "ohumusování hráze</t>
  </si>
  <si>
    <t xml:space="preserve">(ornice*0,2-ornice*0,1)/0,1 "rozprostření přebytku sejmuté humózní vrstvy pod hrází </t>
  </si>
  <si>
    <t>37</t>
  </si>
  <si>
    <t>181411122</t>
  </si>
  <si>
    <t>Založení trávníku na půdě předem připravené plochy do 1000 m2 výsevem včetně utažení lučního na svahu přes 1:5 do 1:2</t>
  </si>
  <si>
    <t>-503398112</t>
  </si>
  <si>
    <t>38</t>
  </si>
  <si>
    <t>M</t>
  </si>
  <si>
    <t>00572470</t>
  </si>
  <si>
    <t>osivo směs travní univerzál</t>
  </si>
  <si>
    <t>kg</t>
  </si>
  <si>
    <t>2036503916</t>
  </si>
  <si>
    <t>ornice*2</t>
  </si>
  <si>
    <t>2082,6*0,025 'Přepočtené koeficientem množství</t>
  </si>
  <si>
    <t>39</t>
  </si>
  <si>
    <t>181951102</t>
  </si>
  <si>
    <t>Úprava pláně vyrovnáním výškových rozdílů  v hornině tř. 1 až 4 se zhutněním</t>
  </si>
  <si>
    <t>-1144397257</t>
  </si>
  <si>
    <t>oměřeno z přílohy C.3.1, D.4.1.2, D.4.2.1</t>
  </si>
  <si>
    <t>83,5*4,8+9*0,7/2+(27+5,2*1,8) "pláň cesty na hrázi</t>
  </si>
  <si>
    <t>182201101</t>
  </si>
  <si>
    <t>Svahování trvalých svahů do projektovaných profilů  s potřebným přemístěním výkopku při svahování násypů v jakékoliv hornině</t>
  </si>
  <si>
    <t>-2144326696</t>
  </si>
  <si>
    <t xml:space="preserve">viz příloha D.3, D.4.1.2 </t>
  </si>
  <si>
    <t>ornice+opevnění</t>
  </si>
  <si>
    <t>41</t>
  </si>
  <si>
    <t>R004</t>
  </si>
  <si>
    <t>Kopané sondy</t>
  </si>
  <si>
    <t>kus</t>
  </si>
  <si>
    <t>2020395448</t>
  </si>
  <si>
    <t>viz příloha D.1, C.3.1 - provedení kopaných sond v nádrži v předpolí hráze a na březích pro ověření skladby podloží a úrovně skalního podloží</t>
  </si>
  <si>
    <t>42</t>
  </si>
  <si>
    <t>R005</t>
  </si>
  <si>
    <t>Dodávka materiálu pro násyp těsnícího jádra hráze, včetně naložení a dovozu na stavbu</t>
  </si>
  <si>
    <t>-918285881</t>
  </si>
  <si>
    <t>viz příloha D.1, D.3; Součástí položky je:</t>
  </si>
  <si>
    <t>- zajištění materiálu do těsnícího jádra hráze, vyhovujícího požadavkům ČSN 75 2410 (malé vodní nádrže) v množství 138,8 m3</t>
  </si>
  <si>
    <t>- odkopávka a naložení v místě zemníku, doprava do místa uložení na hrázi včetně složení</t>
  </si>
  <si>
    <t xml:space="preserve">- odběr vzorku zemin a provedení laboratorních zkoušek min v rozsahu: </t>
  </si>
  <si>
    <t>Stanovení vlhkosti ČSN EN ISO 17892-1</t>
  </si>
  <si>
    <t>Stanovení zrnitosti ČSN EN ISO 17892-4</t>
  </si>
  <si>
    <t>Stanovení konzistenčních mezí ČSN EN ISO 17892-12</t>
  </si>
  <si>
    <t>Stanovení zdánlivé hustoty pevných částic ČSN EN ISO 17892-3</t>
  </si>
  <si>
    <t>Stanovení objemové hmotnosti ČSN EN ISO 17892-2,</t>
  </si>
  <si>
    <t>Stlačitelnost zemin dle ČSN EN ISO 17892-5</t>
  </si>
  <si>
    <t xml:space="preserve">Krabicová smyková zkouška dle ČSN CEN ISO/TS 17892-10 </t>
  </si>
  <si>
    <t>Zakládání</t>
  </si>
  <si>
    <t>43</t>
  </si>
  <si>
    <t>Trysková injektáž</t>
  </si>
  <si>
    <t>kpl</t>
  </si>
  <si>
    <t>1272831040</t>
  </si>
  <si>
    <t>viz příloha C.3.1, D.1, D.4.1.1, D.4.1.2</t>
  </si>
  <si>
    <t>součástí položky je dodání injekčního materiálu, vrty pro provedení tryskové injektáže, provedení tryskové injektáže, čerpání a odvoz zpětné suspenze</t>
  </si>
  <si>
    <t>Součástí položky je i technologický návrh vlastního provádění tryskové injektáže a návrh složení injekční směsi</t>
  </si>
  <si>
    <t>Plocha tryskové injektáže v tloušťce min. 0,2m v místě přesahů vrtů: 165m2</t>
  </si>
  <si>
    <t>Plocha tryskové injektáže v tloušťce min. 0,6m v místě přesahů vrtů: 130m2</t>
  </si>
  <si>
    <t>44</t>
  </si>
  <si>
    <t>R002</t>
  </si>
  <si>
    <t>Doprava mechanizace tryskové injektáže</t>
  </si>
  <si>
    <t>-320189057</t>
  </si>
  <si>
    <t xml:space="preserve">součástí položky je doprava nutné mechanizace pro provedení tryskové injektáže na stavbu, včetně odvozu ze stavby, zařízení staveniště </t>
  </si>
  <si>
    <t>pro tryskovou injektáž</t>
  </si>
  <si>
    <t>45</t>
  </si>
  <si>
    <t>R003</t>
  </si>
  <si>
    <t>Uložení zpětné suspenze tryskové injektáže na deponii</t>
  </si>
  <si>
    <t>-687396871</t>
  </si>
  <si>
    <t>46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</si>
  <si>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</si>
  <si>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</si>
  <si>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-1539868585</t>
  </si>
  <si>
    <t xml:space="preserve">oměřeno z přílohy C.3.1, D.4.1.2, D.4.2.1 </t>
  </si>
  <si>
    <t>3*0,2*(16,3+6,0) "podkladní vrstva řídkého betonu pod těsnícím zámkem koberce na pravém břehu</t>
  </si>
  <si>
    <t xml:space="preserve">pi*(0,25*0,25-0,16*0,16)/4 "výplň mezikruží prostupu drénu stěnou vývaru </t>
  </si>
  <si>
    <t>47</t>
  </si>
  <si>
    <t>388995212.r</t>
  </si>
  <si>
    <t>Chránička kabelů z trub HDPE  přes DN 80 do DN 110</t>
  </si>
  <si>
    <t>1919789368</t>
  </si>
  <si>
    <t xml:space="preserve">viz příloha C.3.1, D.4.1.2, D.4.2.1 - položka je určena pro zřízení chráničky v koruně hráze, včetně zaslepení konců </t>
  </si>
  <si>
    <t>78</t>
  </si>
  <si>
    <t>Vodorovné konstrukce</t>
  </si>
  <si>
    <t>48</t>
  </si>
  <si>
    <t>452112111</t>
  </si>
  <si>
    <t>Osazení betonových dílců prstenců nebo rámů pod poklopy a mříže, výšky do 100 mm</t>
  </si>
  <si>
    <t>286029586</t>
  </si>
  <si>
    <t>49</t>
  </si>
  <si>
    <t>59224184</t>
  </si>
  <si>
    <t>prstenec šachtový vyrovnávací betonový 625x120x40mm</t>
  </si>
  <si>
    <t>744939966</t>
  </si>
  <si>
    <t>50</t>
  </si>
  <si>
    <t>457532111.r</t>
  </si>
  <si>
    <t>Filtrační vrstvy jakékoliv tloušťky a sklonu  z hrubého drceného kameniva se zhutněním do 10 pojezdů/m3, frakce od 4-8 mm</t>
  </si>
  <si>
    <t>-79909489</t>
  </si>
  <si>
    <t>viz příloha D.3, D.4.1.2 - obsyp patního drénu</t>
  </si>
  <si>
    <t>51</t>
  </si>
  <si>
    <t>457541111</t>
  </si>
  <si>
    <t>Filtrační vrstvy jakékoliv tloušťky a sklonu  ze štěrkodrti bez zhutnění, frakce od 0-22 do 0-63 mm</t>
  </si>
  <si>
    <t>543412876</t>
  </si>
  <si>
    <t>viz příloha D.1, D.3, D.4.1.2 materiál bude dovezen a ukládán přímo na návodní líc hráze, bez složení na mezideponii</t>
  </si>
  <si>
    <t>opevnění*0,2 "filtrační podsyp frakce 0-63mm</t>
  </si>
  <si>
    <t>52</t>
  </si>
  <si>
    <t>457572111.R</t>
  </si>
  <si>
    <t>Filtrační vrstvy jakékoliv tloušťky a sklonu  z těženého štěrkopísku se zhutněním do 10 pojezdů/m3, frakce od 0-22 mm</t>
  </si>
  <si>
    <t>2047419588</t>
  </si>
  <si>
    <t>viz příloha D.3, D.4.1.2 - filtrační vrstva patního drénu</t>
  </si>
  <si>
    <t>53</t>
  </si>
  <si>
    <t>462511270</t>
  </si>
  <si>
    <t>Zához z lomového kamene neupraveného záhozového  bez proštěrkování z terénu, hmotnosti jednotlivých kamenů do 200 kg</t>
  </si>
  <si>
    <t>1947528262</t>
  </si>
  <si>
    <t>viz příloha D.3, D.4.1.2  - materiál bude dovezen a ukládán přímo na návodní líc hráze, bez složení na mezideponii</t>
  </si>
  <si>
    <t>54</t>
  </si>
  <si>
    <t>462519002</t>
  </si>
  <si>
    <t>Zához z lomového kamene neupraveného záhozového  Příplatek k cenám za urovnání viditelných ploch záhozu z kamene, hmotnosti jednotlivých kamenů do 200 kg</t>
  </si>
  <si>
    <t>-1191316078</t>
  </si>
  <si>
    <t>viz příloha D.3, D.4.1.2</t>
  </si>
  <si>
    <t>32*1,165 "kamenná patka opevnění</t>
  </si>
  <si>
    <t>55</t>
  </si>
  <si>
    <t>464511122</t>
  </si>
  <si>
    <t>Pohoz dna nebo svahů jakékoliv tloušťky  z kamene záhozového z terénu, hmotnosti jednotlivých kamenů do 200 kg</t>
  </si>
  <si>
    <t>2109168734</t>
  </si>
  <si>
    <t>viz příloha D.3, D.4.1.2 - materiál bude dovezen a ukládán přímo na návodní líc hráze, bez složení na mezideponii</t>
  </si>
  <si>
    <t>Mezisoučet</t>
  </si>
  <si>
    <t>opevnění*0,4 -rozebrané_opevnění*0,4 "nově dodaný kamenný pohoz frakce 32-250mm</t>
  </si>
  <si>
    <t>56</t>
  </si>
  <si>
    <t>464511122.r</t>
  </si>
  <si>
    <t>Pohoz dna nebo svahů jakékoliv tloušťky  z kamene záhozového z terénu, hmotnosti jednotlivých kamenů do 200 kg - použití části původního opevnění</t>
  </si>
  <si>
    <t>1874354998</t>
  </si>
  <si>
    <t>viz příloha D.1, D.3, D.4.1.2 - kamenný pohoz frakce 32-250mm, bez dodávky materiálu</t>
  </si>
  <si>
    <t>rozebrané_opevnění*0,4 " vytříděná část v množství 40% z původního opevnění</t>
  </si>
  <si>
    <t>Komunikace pozemní</t>
  </si>
  <si>
    <t>57</t>
  </si>
  <si>
    <t>561021131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</si>
  <si>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150 do 200 mm</t>
  </si>
  <si>
    <t>-1730982869</t>
  </si>
  <si>
    <t>viz příloha D.3 - položka je určena pro zřízení těsnícího koberce hráze a výměny podloží v předpolí hráze z upravené zeminy vápnem</t>
  </si>
  <si>
    <t>753,7 "násyp výměny podloží v předpolí hráze</t>
  </si>
  <si>
    <t>699,6 "těsnící koberec na pravém břehu</t>
  </si>
  <si>
    <t>výpočtová plocha stanovena pro tl. vrstvy násypu 0,2 m v jednom pracovním kroku:</t>
  </si>
  <si>
    <t>(násyp_koberec_PB+násyp_výměna)/0,2</t>
  </si>
  <si>
    <t>58</t>
  </si>
  <si>
    <t>58530170</t>
  </si>
  <si>
    <t>vápno nehašené CL 90-Q pro úpravu zemin standardní</t>
  </si>
  <si>
    <t>-1660878802</t>
  </si>
  <si>
    <t>uvažováno použití vápna v množství 3% hmotnosti zeminy po zhutnění</t>
  </si>
  <si>
    <t>(násyp_koberec_PB+násyp_výměna)*1,7*0,03</t>
  </si>
  <si>
    <t>59</t>
  </si>
  <si>
    <t>564851111</t>
  </si>
  <si>
    <t>Podklad ze štěrkodrti ŠD  s rozprostřením a zhutněním, po zhutnění tl. 150 mm</t>
  </si>
  <si>
    <t>810148808</t>
  </si>
  <si>
    <t>83,5*3,5+9*0,7/2+(27+5,2*0,5)</t>
  </si>
  <si>
    <t>60</t>
  </si>
  <si>
    <t>564871111</t>
  </si>
  <si>
    <t>Podklad ze štěrkodrti ŠD  s rozprostřením a zhutněním, po zhutnění tl. 250 mm</t>
  </si>
  <si>
    <t>2017358096</t>
  </si>
  <si>
    <t>83,5*3,9+9*0,7/2+(27+5,2*0,9)</t>
  </si>
  <si>
    <t>61</t>
  </si>
  <si>
    <t>564871116.r</t>
  </si>
  <si>
    <t>Podklad ze štěrkodrti ŠD  s rozprostřením a zhutněním, po zhutnění tl. 310 mm</t>
  </si>
  <si>
    <t>2140826702</t>
  </si>
  <si>
    <t>83,5*4,5+9*0,7/2+(27+5,2*1,5)</t>
  </si>
  <si>
    <t>62</t>
  </si>
  <si>
    <t>565135111</t>
  </si>
  <si>
    <t>Asfaltový beton vrstva podkladní ACP 16 (obalované kamenivo střednězrnné - OKS)  s rozprostřením a zhutněním v pruhu šířky do 3 m, po zhutnění tl. 50 mm</t>
  </si>
  <si>
    <t>1932751138</t>
  </si>
  <si>
    <t>63</t>
  </si>
  <si>
    <t>573111113</t>
  </si>
  <si>
    <t>Postřik infiltrační PI z asfaltu silničního s posypem kamenivem, v množství 1,50 kg/m2</t>
  </si>
  <si>
    <t>1533988284</t>
  </si>
  <si>
    <t>64</t>
  </si>
  <si>
    <t>573231108</t>
  </si>
  <si>
    <t>Postřik spojovací PS bez posypu kamenivem ze silniční emulze, v množství 0,50 kg/m2</t>
  </si>
  <si>
    <t>11064137</t>
  </si>
  <si>
    <t>65</t>
  </si>
  <si>
    <t>577134111</t>
  </si>
  <si>
    <t>Asfaltový beton vrstva obrusná ACO 11 (ABS)  s rozprostřením a se zhutněním z nemodifikovaného asfaltu v pruhu šířky do 3 m tř. I, po zhutnění tl. 40 mm</t>
  </si>
  <si>
    <t>671560842</t>
  </si>
  <si>
    <t>83,5*3,0+9*0,7/2+27</t>
  </si>
  <si>
    <t>Trubní vedení</t>
  </si>
  <si>
    <t>66</t>
  </si>
  <si>
    <t>871313121</t>
  </si>
  <si>
    <t>Montáž kanalizačního potrubí z plastů z tvrdého PVC těsněných gumovým kroužkem v otevřeném výkopu ve sklonu do 20 % DN 160</t>
  </si>
  <si>
    <t>301214694</t>
  </si>
  <si>
    <t>viz příloha C.3.1, D.1, D.4.1.2, D.4.1.5</t>
  </si>
  <si>
    <t>68,8+11</t>
  </si>
  <si>
    <t>67</t>
  </si>
  <si>
    <t>28613213.r</t>
  </si>
  <si>
    <t>trubka drenážní perforovaná 220° PE-HD se spojkou DN 160 SN4</t>
  </si>
  <si>
    <t>121427534</t>
  </si>
  <si>
    <t>68,8-2,7+11</t>
  </si>
  <si>
    <t>68</t>
  </si>
  <si>
    <t>28611133</t>
  </si>
  <si>
    <t>trubka kanalizační PVC DN 160x3000 mm SN4</t>
  </si>
  <si>
    <t>-1938855573</t>
  </si>
  <si>
    <t>viz příloha D.1, D.4.1.2, D.4.1.5</t>
  </si>
  <si>
    <t>2,7</t>
  </si>
  <si>
    <t>69</t>
  </si>
  <si>
    <t>28611142</t>
  </si>
  <si>
    <t>trubka kanalizační PVC DN 250x5000 mm SN4</t>
  </si>
  <si>
    <t>1860099352</t>
  </si>
  <si>
    <t>2,1</t>
  </si>
  <si>
    <t>70</t>
  </si>
  <si>
    <t>28613281</t>
  </si>
  <si>
    <t>záslepka příslušenství drenážního systému DN 150</t>
  </si>
  <si>
    <t>-72154697</t>
  </si>
  <si>
    <t>viz příloha D.4.1.5</t>
  </si>
  <si>
    <t>1+1</t>
  </si>
  <si>
    <t>71</t>
  </si>
  <si>
    <t>28611360</t>
  </si>
  <si>
    <t>koleno kanalizace PVC KG 160x30°</t>
  </si>
  <si>
    <t>-366466885</t>
  </si>
  <si>
    <t>72</t>
  </si>
  <si>
    <t>28611359</t>
  </si>
  <si>
    <t>koleno kanalizace PVC KG 160x15°</t>
  </si>
  <si>
    <t>-1835124464</t>
  </si>
  <si>
    <t>73</t>
  </si>
  <si>
    <t>894411311</t>
  </si>
  <si>
    <t>Osazení železobetonových dílců pro šachty skruží rovných</t>
  </si>
  <si>
    <t>CS ÚRS 2018 01</t>
  </si>
  <si>
    <t>-1685382794</t>
  </si>
  <si>
    <t>1+2+2</t>
  </si>
  <si>
    <t>74</t>
  </si>
  <si>
    <t>59224160</t>
  </si>
  <si>
    <t>skruž kanalizační s ocelovými stupadly 100 x 25 x 12 cm</t>
  </si>
  <si>
    <t>1575540479</t>
  </si>
  <si>
    <t>75</t>
  </si>
  <si>
    <t>59224161</t>
  </si>
  <si>
    <t>skruž kanalizační s ocelovými stupadly 100 x 50 x 12 cm</t>
  </si>
  <si>
    <t>-1975102979</t>
  </si>
  <si>
    <t>76</t>
  </si>
  <si>
    <t>59224162</t>
  </si>
  <si>
    <t>skruž kanalizační s ocelovými stupadly 100 x 100 x 12 cm</t>
  </si>
  <si>
    <t>1003911149</t>
  </si>
  <si>
    <t>77</t>
  </si>
  <si>
    <t>59224348</t>
  </si>
  <si>
    <t>těsnění elastomerové pro spojení šachetních dílů DN 1000</t>
  </si>
  <si>
    <t>299405531</t>
  </si>
  <si>
    <t>894412411</t>
  </si>
  <si>
    <t>Osazení železobetonových dílců pro šachty skruží přechodových</t>
  </si>
  <si>
    <t>2059699001</t>
  </si>
  <si>
    <t>79</t>
  </si>
  <si>
    <t>59224312</t>
  </si>
  <si>
    <t>kónus šachetní betonový kapsové plastové stupadlo 100x62,5x58 cm</t>
  </si>
  <si>
    <t>-1166011787</t>
  </si>
  <si>
    <t>80</t>
  </si>
  <si>
    <t>894414111</t>
  </si>
  <si>
    <t>Osazení železobetonových dílců pro šachty skruží základových (dno)</t>
  </si>
  <si>
    <t>735237201</t>
  </si>
  <si>
    <t>81</t>
  </si>
  <si>
    <t>59224337</t>
  </si>
  <si>
    <t>dno betonové šachty kanalizační přímé 100x60x40 cm</t>
  </si>
  <si>
    <t>7101583</t>
  </si>
  <si>
    <t xml:space="preserve">položka je určena pro šachtové dno kompaktní, tloušťky stěny 15 cm, výšky 546mm, dle výpisu dílců kanalizačních šachet - příloha D.3. </t>
  </si>
  <si>
    <t>82</t>
  </si>
  <si>
    <t>899102112</t>
  </si>
  <si>
    <t>Osazení poklopů litinových a ocelových včetně rámů pro třídu zatížení A15, A50</t>
  </si>
  <si>
    <t>2086789955</t>
  </si>
  <si>
    <t>83</t>
  </si>
  <si>
    <t>28661932</t>
  </si>
  <si>
    <t>poklop šachtový litinový dno DN 600 pro třídu zatížení A15</t>
  </si>
  <si>
    <t>-1572465139</t>
  </si>
  <si>
    <t>84</t>
  </si>
  <si>
    <t>919726121</t>
  </si>
  <si>
    <t>Geotextilie netkaná pro ochranu, separaci nebo filtraci měrná hmotnost do 200 g/m2</t>
  </si>
  <si>
    <t>-2113908498</t>
  </si>
  <si>
    <t>83,5*4,8+9*0,7/2+(27+5,2*1,8) "parapláň</t>
  </si>
  <si>
    <t>(83,5+2*5,2)*(1+1) "přesahy</t>
  </si>
  <si>
    <t>85</t>
  </si>
  <si>
    <t>919735111</t>
  </si>
  <si>
    <t>Řezání stávajícího živičného krytu nebo podkladu  hloubky do 50 mm</t>
  </si>
  <si>
    <t>-195635229</t>
  </si>
  <si>
    <t>viz příloha D.1, C.3.1, D.4.1.2</t>
  </si>
  <si>
    <t>2*88+2*3</t>
  </si>
  <si>
    <t>86</t>
  </si>
  <si>
    <t>938902122</t>
  </si>
  <si>
    <t>Čištění nádrží, ploch dřevěných nebo betonových konstrukcí, potrubí  ploch betonových konstrukcí tlakovou vodou</t>
  </si>
  <si>
    <t>1677292303</t>
  </si>
  <si>
    <t>oměřeno z přílohy C.3.1, D.4.1.2, D.4.2.1  - očištění základové spáry těsnícího zámku koberce na pravém břehu</t>
  </si>
  <si>
    <t>3*(16,3+6,0)</t>
  </si>
  <si>
    <t>87</t>
  </si>
  <si>
    <t>961041211</t>
  </si>
  <si>
    <t>Bourání mostních konstrukcí základů z prostého betonu</t>
  </si>
  <si>
    <t>-140545185</t>
  </si>
  <si>
    <t xml:space="preserve">viz příloha C.3.1, D.4.1.2, D.4.2.1 - položka je určena pro odstranění betonových sloupků z hráze </t>
  </si>
  <si>
    <t>88</t>
  </si>
  <si>
    <t>977151127</t>
  </si>
  <si>
    <t>Jádrové vrty diamantovými korunkami do stavebních materiálů (železobetonu, betonu, cihel, obkladů, dlažeb, kamene) průměru přes 225 do 250 mm</t>
  </si>
  <si>
    <t>1818509455</t>
  </si>
  <si>
    <t>viz příloha  D.1, D.4.1.2, D.4.1.5</t>
  </si>
  <si>
    <t xml:space="preserve"> V cenách jsou započteny i náklady na rozměření, ukotvení vrtacího stroje, vrtání, opotřebení diamantových vrtacích korunek a spotřebu vody.</t>
  </si>
  <si>
    <t>89</t>
  </si>
  <si>
    <t>R006</t>
  </si>
  <si>
    <t>Prostupové těsnění pro plastové potrubí D160mm a otvor D250mm</t>
  </si>
  <si>
    <t>329267529</t>
  </si>
  <si>
    <t>997</t>
  </si>
  <si>
    <t>Přesun sutě</t>
  </si>
  <si>
    <t>90</t>
  </si>
  <si>
    <t>997006006</t>
  </si>
  <si>
    <t>Drcení stavebního odpadu z demolic  s dopravou na vzdálenost do 100 m a naložením do drtícího zařízení ze zdiva betonového</t>
  </si>
  <si>
    <t>-238262234</t>
  </si>
  <si>
    <t>viz příloha C.3.1, D.4.1.2, D.4.2.1 - položka je určena drcení betonových sloupků z hráze na max rozměry 40x40 cm</t>
  </si>
  <si>
    <t>20*(0,6*0,6*1,4)*2,4</t>
  </si>
  <si>
    <t>91</t>
  </si>
  <si>
    <t>997013801</t>
  </si>
  <si>
    <t>Poplatek za uložení stavebního odpadu na skládce (skládkovné) z prostého betonu zatříděného do Katalogu odpadů pod kódem 170 101</t>
  </si>
  <si>
    <t>-2064492679</t>
  </si>
  <si>
    <t>92</t>
  </si>
  <si>
    <t>997221561</t>
  </si>
  <si>
    <t>Vodorovná doprava suti  bez naložení, ale se složením a s hrubým urovnáním z kusových materiálů, na vzdálenost do 1 km</t>
  </si>
  <si>
    <t>773055664</t>
  </si>
  <si>
    <t>asfalt_bourání*0,03*2,4</t>
  </si>
  <si>
    <t>93</t>
  </si>
  <si>
    <t>997221569</t>
  </si>
  <si>
    <t>Vodorovná doprava suti  bez naložení, ale se složením a s hrubým urovnáním Příplatek k ceně za každý další i započatý 1 km přes 1 km</t>
  </si>
  <si>
    <t>-1904598352</t>
  </si>
  <si>
    <t>za dalších 30 km</t>
  </si>
  <si>
    <t>44,392*30 'Přepočtené koeficientem množství</t>
  </si>
  <si>
    <t>94</t>
  </si>
  <si>
    <t>997223845</t>
  </si>
  <si>
    <t>Poplatek za uložení stavebního odpadu na skládce (skládkovné) asfaltového bez obsahu dehtu zatříděného do Katalogu odpadů pod kódem 170 302</t>
  </si>
  <si>
    <t>1084171105</t>
  </si>
  <si>
    <t>998</t>
  </si>
  <si>
    <t>Přesun hmot</t>
  </si>
  <si>
    <t>95</t>
  </si>
  <si>
    <t>998321011</t>
  </si>
  <si>
    <t>Přesun hmot pro objekty hráze přehradní zemní a kamenité  dopravní vzdálenost do 500 m</t>
  </si>
  <si>
    <t>509783992</t>
  </si>
  <si>
    <t>bednění_desky</t>
  </si>
  <si>
    <t>3,82</t>
  </si>
  <si>
    <t>bednění_kce</t>
  </si>
  <si>
    <t>272,333</t>
  </si>
  <si>
    <t>bet_kapsy</t>
  </si>
  <si>
    <t>0,049</t>
  </si>
  <si>
    <t>bourání_bet</t>
  </si>
  <si>
    <t>3,352</t>
  </si>
  <si>
    <t>bourání_ŽB</t>
  </si>
  <si>
    <t>6,447</t>
  </si>
  <si>
    <t>délka_spar_P2</t>
  </si>
  <si>
    <t>158,3</t>
  </si>
  <si>
    <t>kácení_30</t>
  </si>
  <si>
    <t>ks</t>
  </si>
  <si>
    <t>SO-02 - Rekonstrukce sdruženého objektu</t>
  </si>
  <si>
    <t>kácení_50</t>
  </si>
  <si>
    <t>L45x30x4_zarážky</t>
  </si>
  <si>
    <t>0,4</t>
  </si>
  <si>
    <t>L60x40x5_rám</t>
  </si>
  <si>
    <t>17,822</t>
  </si>
  <si>
    <t>lešení</t>
  </si>
  <si>
    <t>260</t>
  </si>
  <si>
    <t>PLO40x3_kotvy</t>
  </si>
  <si>
    <t>7,8</t>
  </si>
  <si>
    <t>rep_příplatek_P1</t>
  </si>
  <si>
    <t>41,883</t>
  </si>
  <si>
    <t>reprofilace_P1</t>
  </si>
  <si>
    <t>598,427</t>
  </si>
  <si>
    <t>reprofilace_P4</t>
  </si>
  <si>
    <t>77,759</t>
  </si>
  <si>
    <t>rozebraný_zához</t>
  </si>
  <si>
    <t>10,468</t>
  </si>
  <si>
    <t>schody</t>
  </si>
  <si>
    <t>97</t>
  </si>
  <si>
    <t>spára_P3</t>
  </si>
  <si>
    <t>10,9</t>
  </si>
  <si>
    <t>spárování_P2</t>
  </si>
  <si>
    <t>21,775</t>
  </si>
  <si>
    <t>ŠD200</t>
  </si>
  <si>
    <t>113,6</t>
  </si>
  <si>
    <t>tryskání_lávka</t>
  </si>
  <si>
    <t>37,23</t>
  </si>
  <si>
    <t>U140</t>
  </si>
  <si>
    <t>2,48</t>
  </si>
  <si>
    <t>U300</t>
  </si>
  <si>
    <t>U80_drážky</t>
  </si>
  <si>
    <t>50,32</t>
  </si>
  <si>
    <t>33,4</t>
  </si>
  <si>
    <t>výkop_sjezd_kádiště</t>
  </si>
  <si>
    <t>273,2</t>
  </si>
  <si>
    <t>zásyp_hráz</t>
  </si>
  <si>
    <t>32,4</t>
  </si>
  <si>
    <t>zásyp_sjezd</t>
  </si>
  <si>
    <t>8,4</t>
  </si>
  <si>
    <t>zásyp_výměna</t>
  </si>
  <si>
    <t>52,8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</si>
  <si>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</si>
  <si>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</si>
  <si>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</si>
  <si>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</si>
  <si>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</si>
  <si>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>111211131</t>
  </si>
  <si>
    <t>Pálení větví stromů se snášením na hromady  listnatých v rovině nebo ve svahu do 1:3, průměru kmene do 30 cm</t>
  </si>
  <si>
    <t>-1390496429</t>
  </si>
  <si>
    <t>111211132</t>
  </si>
  <si>
    <t>Pálení větví stromů se snášením na hromady  listnatých v rovině nebo ve svahu do 1:3, průměru kmene přes 30 cm</t>
  </si>
  <si>
    <t>-1568776165</t>
  </si>
  <si>
    <t>112151012</t>
  </si>
  <si>
    <t>Pokácení stromu volné v celku s odřezáním kmene a s odvětvením průměru kmene přes 200 do 300 mm</t>
  </si>
  <si>
    <t>-1938910695</t>
  </si>
  <si>
    <t>viz přílohy C.3.1, C.3.2, D.1</t>
  </si>
  <si>
    <t>112151014</t>
  </si>
  <si>
    <t>Pokácení stromu volné v celku s odřezáním kmene a s odvětvením průměru kmene přes 400 do 500 mm</t>
  </si>
  <si>
    <t>575816872</t>
  </si>
  <si>
    <t>112201132</t>
  </si>
  <si>
    <t>Odstranění pařezu na svahu přes 1:5 do 1:2 o průměru pařezu na řezné ploše přes 200 do 300 mm</t>
  </si>
  <si>
    <t>-1238777919</t>
  </si>
  <si>
    <t>112201134</t>
  </si>
  <si>
    <t>Odstranění pařezu na svahu přes 1:5 do 1:2 o průměru pařezu na řezné ploše přes 400 do 500 mm</t>
  </si>
  <si>
    <t>480225980</t>
  </si>
  <si>
    <t>-206198370</t>
  </si>
  <si>
    <t>viz příloha D.1, D.4.2.1, D.4.2.2, D.4.2.3</t>
  </si>
  <si>
    <t>(0,5+1)/2*(3,555+2,07+3,680)*1,5 "rozebrání opevnění v místě výkopu tlumícího prahu</t>
  </si>
  <si>
    <t>1483727979</t>
  </si>
  <si>
    <t>viz příloha D.1,D.3, D.4.2.1, D.4.2.2, D.4.2.3 - výkop pod úrovní výkopu řešeného v SO-01</t>
  </si>
  <si>
    <t>-1156423178</t>
  </si>
  <si>
    <t>898764444</t>
  </si>
  <si>
    <t>viz příloha D.1, D.3 D.4.2.1, D.4.2.2, D.4.2.3</t>
  </si>
  <si>
    <t>273,2 "výkop v prostoru sjezdu ke kádišti, schodišť a kádiště</t>
  </si>
  <si>
    <t>pro výkop je uvažováno 80% v hornině třídy těžitelnosti 4., 15% v třídě těžitelnosti 5., a 5% v třídě těžitelnosti 6.</t>
  </si>
  <si>
    <t>výkop_sjezd_kádiště*0,8</t>
  </si>
  <si>
    <t>1203814656</t>
  </si>
  <si>
    <t>1766870468</t>
  </si>
  <si>
    <t>pro výkop v prostoru sjezdu a kádiště je uvažováno 80% v hornině třídy těžitelnosti 4., 15% v třídě těžitelnosti 5., a 5% v třídě těžitelnosti 6.</t>
  </si>
  <si>
    <t>výkop_sjezd_kádiště*0,15</t>
  </si>
  <si>
    <t>-2116012676</t>
  </si>
  <si>
    <t>výkop_sjezd_kádiště*0,05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</si>
  <si>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</si>
  <si>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</si>
  <si>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-167401855</t>
  </si>
  <si>
    <t>přemístění vhodné části výkopku do místa dočasného uložení a zpět do zásypu</t>
  </si>
  <si>
    <t>(zásyp_sjezd+zásyp_hráz)*2</t>
  </si>
  <si>
    <t>842837231</t>
  </si>
  <si>
    <t>dovoz vhodné jemnozrnné zeminy z mezideponie (naložení je zahrnuto v SO-03 odstranění nánosů)</t>
  </si>
  <si>
    <t>-355566488</t>
  </si>
  <si>
    <t>výkop_hráz-zásyp_hráz</t>
  </si>
  <si>
    <t>výkop_sjezd_kádiště*0,8-zásyp_sjezd "80% v třídě těžitelnosti 4.</t>
  </si>
  <si>
    <t>1853733282</t>
  </si>
  <si>
    <t>za dalších 25 km - hrubozrnné zeminy a štěrk</t>
  </si>
  <si>
    <t>211,16*25 'Přepočtené koeficientem množství</t>
  </si>
  <si>
    <t>-206703294</t>
  </si>
  <si>
    <t>výkop_sjezd_kádiště*(0,15+0,05)</t>
  </si>
  <si>
    <t>-690526279</t>
  </si>
  <si>
    <t>54,64*25 'Přepočtené koeficientem množství</t>
  </si>
  <si>
    <t>167101102</t>
  </si>
  <si>
    <t>Nakládání, skládání a překládání neulehlého výkopku nebo sypaniny  nakládání, množství přes 100 m3, z hornin tř. 1 až 4</t>
  </si>
  <si>
    <t>-2121781285</t>
  </si>
  <si>
    <t>zásyp_sjezd+zásyp_hráz</t>
  </si>
  <si>
    <t>1436540646</t>
  </si>
  <si>
    <t>výkop_sjezd_kádiště-zásyp_sjezd</t>
  </si>
  <si>
    <t>495483005</t>
  </si>
  <si>
    <t>265,8*1,7 'Přepočtené koeficientem množství</t>
  </si>
  <si>
    <t>-262861925</t>
  </si>
  <si>
    <t>viz příloha D.1, D.3, D.4.2.1, D.4.2.2, D.4.2.3 - zásyp pod úrovní výkopu řešeného v SO-01</t>
  </si>
  <si>
    <t>891012095</t>
  </si>
  <si>
    <t xml:space="preserve">8,4 "zásyp původním materiálem v prostoru sjezdu ke kádišti a schodišť </t>
  </si>
  <si>
    <t>52,8 "zásyp jemnozrnným materiálem (výměna podloží) v prostoru kádiště</t>
  </si>
  <si>
    <t>273351121</t>
  </si>
  <si>
    <t>Bednění základů desek zřízení</t>
  </si>
  <si>
    <t>-244570108</t>
  </si>
  <si>
    <t>viz příloha D.1, D.4.2.1, D.4.2.2, D.4.2.3, D.4.2.6</t>
  </si>
  <si>
    <t>sdružený objekt</t>
  </si>
  <si>
    <t>4,6*0,1 "pokladní deska tlumícího prahu</t>
  </si>
  <si>
    <t>schodiště k vývaru</t>
  </si>
  <si>
    <t>0,1*(2*(0,55+1,65)+2*(0,5+1,7)+2*(0,5+1,8)) "podkladní deska základů</t>
  </si>
  <si>
    <t>schodiště ke kádišti dolní</t>
  </si>
  <si>
    <t>0,1*(0,5+2*(2+0,5+0,7)) "podkladní deska základu</t>
  </si>
  <si>
    <t>schodiště ke kádišti horní</t>
  </si>
  <si>
    <t>0,1*(2*(0,55+2,8)+2*(0,5+2,8)) "podkladní deska základů</t>
  </si>
  <si>
    <t>273351122</t>
  </si>
  <si>
    <t>Bednění základů desek odstranění</t>
  </si>
  <si>
    <t>-1553461578</t>
  </si>
  <si>
    <t>321321116.r1</t>
  </si>
  <si>
    <t>Konstrukce vodních staveb z betonu přehrad, jezů a plavebních komor, spodní stavby vodních elektráren, jader přehrad, odběrných věží a výpustných zařízení, opěrných zdí, šachet, šachtic a ostatních konstrukcí železového tř. C 30/37 (konzistence S2)</t>
  </si>
  <si>
    <t>68296145</t>
  </si>
  <si>
    <t>1,6*0,2*(2*6,25)+1*(39-3)*0,155*0,31/2 "deska schodiště</t>
  </si>
  <si>
    <t>2*(0,2*5,6+(17-1)*0,155*0,31/2) "deska schodiště</t>
  </si>
  <si>
    <t>2,6*0,2*3,477+2*(12-1)*0,155*0,31/2 "deska schodiště</t>
  </si>
  <si>
    <t>321321116.r2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</si>
  <si>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 (konzistence S3)</t>
  </si>
  <si>
    <t>1435768886</t>
  </si>
  <si>
    <t>(0,5*0,42+0,5*0,42+0,5*0,5)*5,4  "postranní křídla a středový pilíř spodní výpusti</t>
  </si>
  <si>
    <t>2*(1*0,75*0,96-pi*0,3*0,3/4*0,96-pi*0,08*0,08/4*0,96) "prostup pro potrubí spod. výp.</t>
  </si>
  <si>
    <t>2*(0,51*7,547*0,8) "nové zhlaví stěn skluzu</t>
  </si>
  <si>
    <t>2*0,6*4,6-0,8*0,6*0,4+2*(0,3*0,27/2*0,6) "tlumící práh vývaru</t>
  </si>
  <si>
    <t>2*(0,2*0,68/2+0,2*0,1)*0,2+2*(0,2*0,14/2+0,2*0,1)*0,2 "zabetonování vysekaných kapes úchytu ovládací tyče</t>
  </si>
  <si>
    <t>1,6*(0,85*0,35+2*(0,85*0,3)) "základ schodiště</t>
  </si>
  <si>
    <t>2*0,3*0,3*(13,17+0,35)  "schodnice</t>
  </si>
  <si>
    <t>0,3*2*0,85  "základ schodiště</t>
  </si>
  <si>
    <t>2,6*(0,85*0,35+0,85*0,3) "základ schodiště</t>
  </si>
  <si>
    <t>2*0,3*0,3*(3,812+0,35)  "schodnice</t>
  </si>
  <si>
    <t>kádišťové stěny</t>
  </si>
  <si>
    <t>0,5*(0,35*1+5,0*(1+2,6)/2+(0,727+0,901)/2*2,6+(6,259+6,434)/2*2,6)</t>
  </si>
  <si>
    <t>(1,8*0,5-0,3*0,25)*(((6+0,5)+6,76)/2+((3,185+0,5)+3,960)/2)</t>
  </si>
  <si>
    <t>0,5*((1,9+1,759)/2*(2,6+(1,5+0,3))/2+2,35*(1,5+0,3))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</si>
  <si>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</si>
  <si>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</si>
  <si>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1158552208</t>
  </si>
  <si>
    <t>((0,5+2*0,42)+(0,5+2*0,42)+3*0,5)*5,4  "postranní křídla a středový pilíř spodní výpusti</t>
  </si>
  <si>
    <t>4*(1*0,75) "prostup pro potrubí spod. výp.</t>
  </si>
  <si>
    <t>2*(2*0,51+0,8)*7,547+2*(0,222*0,8)+2*(0,8*7,547) "nové zhlaví stěn skluzu, včetně záklopu šikmé plochy shora</t>
  </si>
  <si>
    <t>2*4,6+(2,07+4)/2*0,8+2*0,8*0,6+2*(0,3*0,27/2) "tlumící práh vývaru</t>
  </si>
  <si>
    <t>2*(0,2*(0,68+0,1))+2*(0,2*(0,14+0,1)) "zabetonování vysekaných kapes úchytu ovládací tyče</t>
  </si>
  <si>
    <t>(2*(1,6+0,35)+4*(1,6+0,3))*0,85 "základ schodiště</t>
  </si>
  <si>
    <t>2*(0,3+0,3)*(13,17+0,35)+0,5*(13,17+0,35)+4*0,5*0,3  "schodnice, včetně záklopu šikmé plochy shora</t>
  </si>
  <si>
    <t>(39-3)*1*0,15 "stupně</t>
  </si>
  <si>
    <t>(0,3+2*2)*0,85 "základ schodiště</t>
  </si>
  <si>
    <t>(17-2)*2*0,15 "stupně</t>
  </si>
  <si>
    <t>(2*(2,6+0,35)+2*(2,6+0,3))*0,85 "základ schodiště</t>
  </si>
  <si>
    <t>2*(0,3+0,3+0,5)*(3,812+0,35)+4*0,5*0,3  "schodnice, včetně záklopu šikmé plochy shora</t>
  </si>
  <si>
    <t>(12-2)*2*0,15 "stupně</t>
  </si>
  <si>
    <t>(2*0,35*1+2*5,0*(1+2,6)/2+(0,727+0,901)*2,6+(6,259+6,434)*2,6)+0,5*(2,6+1)+(5,081+(0,727+0,901)/2+(6,259+6,434)/2)*0,5</t>
  </si>
  <si>
    <t>(3,96+3,185+6,76+6)*(1,8+0,25)+1,8*(0,5+0,5)</t>
  </si>
  <si>
    <t>((1,9+1,759)*(2,6+(1,5+0,3))/2+2*2,35*(1,5+0,3))+2,397*0,5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</si>
  <si>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</si>
  <si>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</si>
  <si>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-1880459689</t>
  </si>
  <si>
    <t>321366111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</si>
  <si>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</si>
  <si>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271480122</t>
  </si>
  <si>
    <t>viz příloha D.4.2.6</t>
  </si>
  <si>
    <t>(62,9+861,6)*0,001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</si>
  <si>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</si>
  <si>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</si>
  <si>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568157125</t>
  </si>
  <si>
    <t>3986,6*0,001</t>
  </si>
  <si>
    <t>R025</t>
  </si>
  <si>
    <t>Oprava výztuže v místě prostupu spodních výpustí</t>
  </si>
  <si>
    <t>-424552753</t>
  </si>
  <si>
    <t>položka je určena pro obnovu poškozené výztuže v místě bouraného prostupu pro spodní výpusti, počet a množství prutů betonářské výztuže dle</t>
  </si>
  <si>
    <t xml:space="preserve"> zjištěného stavu po vybourání otvorů s předpokladem ø14 á 200mm</t>
  </si>
  <si>
    <t>434121426</t>
  </si>
  <si>
    <t>Osazování schodišťových stupňů železobetonových  s vyspárováním styčných spár, s provizorním dřevěným zábradlím a dočasným zakrytím stupnic prkny na desku, stupňů drsných</t>
  </si>
  <si>
    <t>1836657445</t>
  </si>
  <si>
    <t>12*2+17*2+39*1</t>
  </si>
  <si>
    <t>59373786</t>
  </si>
  <si>
    <t>stupeň schodišťový betonový univerzální dl. 98 cm</t>
  </si>
  <si>
    <t>1307444656</t>
  </si>
  <si>
    <t>viz příloha D.1, D.4.2.1, D.4.2.2, D.4.2.3 - prefabrikované schodišťové bloky s protiskluzovou úpravou pískovaný proužek, třída betonu min. C35/45 XF3</t>
  </si>
  <si>
    <t>24551124</t>
  </si>
  <si>
    <t>tmel lepící na bázi tekutého lože</t>
  </si>
  <si>
    <t>-990180430</t>
  </si>
  <si>
    <t>mrazuvzdorný flexibilní tmel pro osazení schodišťových stupňu - spotřeba 6 kg / m2</t>
  </si>
  <si>
    <t>schody*(0,35+0,15)*6</t>
  </si>
  <si>
    <t>452311171.r1</t>
  </si>
  <si>
    <t>Podkladní a zajišťovací konstrukce z betonu prostého v otevřeném výkopu desky pod potrubí, stoky a drobné objekty z betonu tř. C 30/37 (konzistence S3)</t>
  </si>
  <si>
    <t>-662180013</t>
  </si>
  <si>
    <t>0,7*4,6*0,1 "pokladní deska tlumícího prahu</t>
  </si>
  <si>
    <t>0,1*(0,55*1,65+0,5*1,7+0,5*1,8) "podkladní deska základů</t>
  </si>
  <si>
    <t>0,5*(2+0,5+0,7)*0,1 "podkladní deska základu</t>
  </si>
  <si>
    <t>0,1*(0,55*2,8+0,5*2,8) "podkladní deska základů</t>
  </si>
  <si>
    <t>452311171.r2</t>
  </si>
  <si>
    <t>Podkladní a zajišťovací konstrukce z betonu prostého v otevřeném výkopu desky pod potrubí, stoky a drobné objekty z betonu tř. C 30/37 (konzistence S5)</t>
  </si>
  <si>
    <t>-151126791</t>
  </si>
  <si>
    <t xml:space="preserve">viz příloha D.1, D.4.2.1, D.4.2.2, D.4.2.3, D.4.2.6 </t>
  </si>
  <si>
    <t>0,1*(1,9*(5,691+(0,901+0,727)/2+(6,434+6,259)/2+(1,9+1,759)/2+(6,760+6)/2+(3,960+3,695)/2+1)+1*(3,2+(2-1)))</t>
  </si>
  <si>
    <t>462512370</t>
  </si>
  <si>
    <t>Zához z lomového kamene neupraveného záhozového  s proštěrkováním z terénu, hmotnosti jednotlivých kamenů přes 200 do 500 kg</t>
  </si>
  <si>
    <t>234317312</t>
  </si>
  <si>
    <t>viz příloha D.1, D.4.2.1, D.4.2.2, D.4.2.3 - doplnění 60%</t>
  </si>
  <si>
    <t>6*0,9*(2,07+3,555+3,680)*0,6</t>
  </si>
  <si>
    <t>462512370.r</t>
  </si>
  <si>
    <t>2637701</t>
  </si>
  <si>
    <t>viz příloha D.1, D.4.2.1, D.4.2.2, D.4.2.3 - použití rozebraného opevnění</t>
  </si>
  <si>
    <t>462519003</t>
  </si>
  <si>
    <t>Zához z lomového kamene neupraveného záhozového  Příplatek k cenám za urovnání viditelných ploch záhozu z kamene, hmotnosti jednotlivých kamenů přes 200 do 500 kg</t>
  </si>
  <si>
    <t>-589077939</t>
  </si>
  <si>
    <t>viz příloha D.1, D.4.2.1, D.4.2.2, D.4.2.3 - sjednocení a srovnání povrchu při použití nového a stávajícího materiálu</t>
  </si>
  <si>
    <t>6*(2,07+3,555+3,680)</t>
  </si>
  <si>
    <t>463212111</t>
  </si>
  <si>
    <t>Rovnanina z lomového kamene upraveného, tříděného  jakékoliv tloušťky rovnaniny s vyklínováním spár a dutin úlomky kamene</t>
  </si>
  <si>
    <t>1555368211</t>
  </si>
  <si>
    <t>0,6*(0,7+1,9)/2*(18,360+3,835)+(0+1,1)/2*3,45+(2,1+0,7)/2*3,025</t>
  </si>
  <si>
    <t>564861111</t>
  </si>
  <si>
    <t>Podklad ze štěrkodrti ŠD  s rozprostřením a zhutněním, po zhutnění tl. 200 mm</t>
  </si>
  <si>
    <t>1050504345</t>
  </si>
  <si>
    <t>4*18,7+31,7+4*(2,6+0,95)/2 "sjezd ke kádišti</t>
  </si>
  <si>
    <t>564871116</t>
  </si>
  <si>
    <t>Podklad ze štěrkodrti ŠD  s rozprostřením a zhutněním, po zhutnění tl. 300 mm</t>
  </si>
  <si>
    <t>1381817151</t>
  </si>
  <si>
    <t>(2,6+1,863)/2*2+(2,415+3,025)/2*2 "podesta schodiště ke kádišti</t>
  </si>
  <si>
    <t>(3,695-0,5+0,901-0,5)/2*2,35+(3,65+1,9)/2*6 "kádiště</t>
  </si>
  <si>
    <t>ŠD300</t>
  </si>
  <si>
    <t>Úpravy povrchů, podlahy a osazování výplní</t>
  </si>
  <si>
    <t>628611102</t>
  </si>
  <si>
    <t>Nátěr mostních betonových konstrukcí  epoxidový 2x ochranný nepružný OS-B</t>
  </si>
  <si>
    <t>-38949453</t>
  </si>
  <si>
    <t>viz příloha D.1, D.4.2.1, D.4.2.2, D.4.2.3, D.4.2.6 - dle skladby "P1", stěrka s funkcí hydroizolace proti vlhkosti i tlakové vodě</t>
  </si>
  <si>
    <t>4*(1*0,75)+5,4*(2*(2*0,42+0,5)+3*0,5) "sjednocení povrchu pro zabetonované prostupy výpustí a přibetonované křídla a pilíř šachty spodní výpusti</t>
  </si>
  <si>
    <t>2*(0,8+0,51)*7,55 "sjednocení povrchu nového zhlaví stěn skluzu</t>
  </si>
  <si>
    <t>852241122</t>
  </si>
  <si>
    <t>Montáž potrubí z trub litinových tlakových přírubových  normálních délek v otevřeném výkopu, kanálu nebo v šachtě DN 80</t>
  </si>
  <si>
    <t>-1882323760</t>
  </si>
  <si>
    <t>1,5+0,2</t>
  </si>
  <si>
    <t>857352122</t>
  </si>
  <si>
    <t>Montáž litinových tvarovek na potrubí litinovém tlakovém jednoosých na potrubí z trub přírubových v otevřeném výkopu, kanálu nebo v šachtě DN 200</t>
  </si>
  <si>
    <t>1083294326</t>
  </si>
  <si>
    <t>55253664</t>
  </si>
  <si>
    <t>příruba zaslepovací litinová vodovodní PN 10/16 X-kus DN 200</t>
  </si>
  <si>
    <t>-189633928</t>
  </si>
  <si>
    <t xml:space="preserve">viz příloha D.1, D.4.2.1, D.4.2.2, D.4.2.3 </t>
  </si>
  <si>
    <t>Nerez potrubí D84x2mm</t>
  </si>
  <si>
    <t>9618685</t>
  </si>
  <si>
    <t>R007</t>
  </si>
  <si>
    <t>Navařovací příruba DN80mm</t>
  </si>
  <si>
    <t>-1065846993</t>
  </si>
  <si>
    <t>R009</t>
  </si>
  <si>
    <t>Svařování prvků nerez potrubí DN80</t>
  </si>
  <si>
    <t>2040391880</t>
  </si>
  <si>
    <t>položka je určena pro kompletní výrobu potrubí svařovaného z nerezových trubek a přírub DN80 PN10</t>
  </si>
  <si>
    <t>včetně dodání a navaření návarků výšky 40mm, včetně zpracování dílenské dokumentace</t>
  </si>
  <si>
    <t>852371122</t>
  </si>
  <si>
    <t>Montáž potrubí z trub litinových tlakových přírubových  normálních délek v otevřeném výkopu, kanálu nebo v šachtě DN 300</t>
  </si>
  <si>
    <t>560107235</t>
  </si>
  <si>
    <t>Nerez potrubí DN306x3mm</t>
  </si>
  <si>
    <t>646334565</t>
  </si>
  <si>
    <t>(1,5+0,2)*2</t>
  </si>
  <si>
    <t>Navařovací příruba DN300mm</t>
  </si>
  <si>
    <t>-1866653358</t>
  </si>
  <si>
    <t>2*2</t>
  </si>
  <si>
    <t>R008</t>
  </si>
  <si>
    <t>svařování prvků nerez potrubí DN300</t>
  </si>
  <si>
    <t>1186542991</t>
  </si>
  <si>
    <t>položka je určena pro kompletní výrobu potrubí svařovaného z nerezových trubek a přírub DN300 PN10</t>
  </si>
  <si>
    <t>891241222</t>
  </si>
  <si>
    <t>Montáž vodovodních armatur na potrubí šoupátek nebo klapek uzavíracích v šachtách s ručním kolečkem DN 80</t>
  </si>
  <si>
    <t>-1064614283</t>
  </si>
  <si>
    <t>42224052.r</t>
  </si>
  <si>
    <t>šoupátko přírubové ze ŠL třmenové PN 10 těsnící sedlo ocel/ocel DN 80x280mm</t>
  </si>
  <si>
    <t>1762235448</t>
  </si>
  <si>
    <t>R1011</t>
  </si>
  <si>
    <t>Šroub se šestihrannou hlavou M16x70 nerezový A2 (pro příruby do DN125 PN16)</t>
  </si>
  <si>
    <t>45905026</t>
  </si>
  <si>
    <t>8*2</t>
  </si>
  <si>
    <t>R1012</t>
  </si>
  <si>
    <t>Matka šestihranná M16 nerezová A2 (pro příruby do DN125 PN16)</t>
  </si>
  <si>
    <t>1000866146</t>
  </si>
  <si>
    <t>891351811</t>
  </si>
  <si>
    <t>Demontáž vodovodních armatur na potrubí šoupátek nebo klapek uzavíracích v otevřeném výkopu nebo v šachtách DN 200</t>
  </si>
  <si>
    <t>1337023926</t>
  </si>
  <si>
    <t>viz příloha D.1, D.4.2.1, D.4.2.2, D.4.2.3 - demontáž uzávěru, včetně ovládací tyče, včetně vtokového česlicového koše</t>
  </si>
  <si>
    <t>891371222</t>
  </si>
  <si>
    <t>Montáž vodovodních armatur na potrubí šoupátek nebo klapek uzavíracích v šachtách s ručním kolečkem DN 300</t>
  </si>
  <si>
    <t>838507608</t>
  </si>
  <si>
    <t>42224038.r</t>
  </si>
  <si>
    <t>šoupátko přírubové ze ŠL třmenové PN 10 těsnící sedlo ocel/ocel DN 300x270mm</t>
  </si>
  <si>
    <t>-614934857</t>
  </si>
  <si>
    <t>R1031</t>
  </si>
  <si>
    <t>Šroub se šestihrannou hlavou M24x90 nerezový A2 (pro příruby DN250-DN300 PN16 / PN10)</t>
  </si>
  <si>
    <t>-462240707</t>
  </si>
  <si>
    <t>2*2*12</t>
  </si>
  <si>
    <t>R1032</t>
  </si>
  <si>
    <t>Matka šestihranná M24 nerezová A2 (pro příruby DN250-DN300 PN16 / PN10)</t>
  </si>
  <si>
    <t>-1267858193</t>
  </si>
  <si>
    <t>891371811</t>
  </si>
  <si>
    <t>Demontáž vodovodních armatur na potrubí šoupátek nebo klapek uzavíracích v otevřeném výkopu nebo v šachtách DN 300</t>
  </si>
  <si>
    <t>408322448</t>
  </si>
  <si>
    <t>2 "demontáž uzávěru, včetně ovládací tyče</t>
  </si>
  <si>
    <t>2 "demontáž stojanu s ručním kolem</t>
  </si>
  <si>
    <t>899102112.R</t>
  </si>
  <si>
    <t>Osazení poklopů kompozitních včetně rámů pro třídu zatížení A15, A50</t>
  </si>
  <si>
    <t>170434164</t>
  </si>
  <si>
    <t>viz příloha D.1, D.4.2.1, D.4.2.2, D.4.2.3 - poklop šachty závlahového odběru</t>
  </si>
  <si>
    <t>56230625.r</t>
  </si>
  <si>
    <t>poklop šachtový obdélníkový 1200x1000mm A15 kompozitní s rámem pro zabetonování</t>
  </si>
  <si>
    <t>-396625742</t>
  </si>
  <si>
    <t>899501221</t>
  </si>
  <si>
    <t>Stupadla do šachet a drobných objektů ocelová s PE povlakem vidlicová pro přímé zabudování do hmoždinek</t>
  </si>
  <si>
    <t>9058628</t>
  </si>
  <si>
    <t>pročištění dnové výpusti DN300</t>
  </si>
  <si>
    <t>1685660912</t>
  </si>
  <si>
    <t>pročištění potrubí tlakovou vodou od bahnitých nánosů, včetně vyproštění uvízlých a vzpříčených kamenů v potrubí D300 délky 40 m</t>
  </si>
  <si>
    <t>vyproštění kamenů pro úsek do 2 m délky</t>
  </si>
  <si>
    <t>předepsáno 3x během stavby</t>
  </si>
  <si>
    <t>R010</t>
  </si>
  <si>
    <t>Kanalizační vřetenové nerez šoupěte DN300, těsnost při tlaku min 1 MPa, montáž+ dodávka</t>
  </si>
  <si>
    <t>-1249834970</t>
  </si>
  <si>
    <t>viz příloha D.1, D.4.2.1, D.4.2.2, D.4.2.3, D.4.2.5</t>
  </si>
  <si>
    <t xml:space="preserve">Dodávka a montáž nerezového vřetenového šoupěte DN300 pro odpadní vody, těsnost zaručena při tlaku min. 1,0 MPa, </t>
  </si>
  <si>
    <t>součástí šoupěte je těsnění dosedací plochy</t>
  </si>
  <si>
    <t>R011</t>
  </si>
  <si>
    <t>Ovládací sestava pro šoupě DN300, montáž + dodávka -  prodloužení 4,2m a stojan s ručním kolem</t>
  </si>
  <si>
    <t>764444445</t>
  </si>
  <si>
    <t>položka je určena pro dodávku a montáž nerezové ovládací tyče délky 4,2 m (prodloužení), stojanu z korozivzdorné oceli, ručního kola z uhlíkové oceli</t>
  </si>
  <si>
    <t>a spojovacího materiálu, vše s povrchovou ochranou proti vnějšímu prostředí v provedení pro šoupě DN300</t>
  </si>
  <si>
    <t>R012</t>
  </si>
  <si>
    <t>Ovládací sestava pro šoupě DN80, montáž + dodávka -  prodloužení 4,6m a stojan s ručním kolem</t>
  </si>
  <si>
    <t>1410870221</t>
  </si>
  <si>
    <t>položka je určena pro dodávku a montáž nerezové ovládací tyče délky 4,6 m (prodloužení), stojanu z korozivzdorné oceli, ručního kola z uhlíkové oceli</t>
  </si>
  <si>
    <t>a spojovacího materiálu, vše s povrchovou ochranou proti vnějšímu prostředí v provedení pro šoupě DN80</t>
  </si>
  <si>
    <t>R013</t>
  </si>
  <si>
    <t>Ovládací sestava pro šoupě kanalizační DN300, montáž + dodávka -  prodloužení 5,1m, úchyt, T-klíč 3,4m</t>
  </si>
  <si>
    <t>1570046408</t>
  </si>
  <si>
    <t>položka je určena pro dodávku a montáž nerezové ovládací tyče délky 5,1 m (prodloužení), úchytu ovládací tyče ke stěně, ručního T klíče délky 3,4m</t>
  </si>
  <si>
    <t>a spojovacího materiálu, vše s povrchovou ochranou proti vnějšímu prostředí v provedení pro vřetenové kanalizační šoupě DN300</t>
  </si>
  <si>
    <t>R014</t>
  </si>
  <si>
    <t>zabezpečovací petlice se stojanem z nerezové oceli, montáž + dodávka</t>
  </si>
  <si>
    <t>-1485855757</t>
  </si>
  <si>
    <t>viz příloha D.1, D.4.2.5</t>
  </si>
  <si>
    <t>položka je určena pro dodávku, svaření a montáž petlice z trubek d25x2,5mm celkové délky 362mm a stojanu z nerez jeklů 35/35/3 celkové délky 820mm,</t>
  </si>
  <si>
    <t>atypické příruby, spojovacího materiálu, záslepky a očka petlice, visacího nerez zámku, včetně zpracování dílenské dokumentace</t>
  </si>
  <si>
    <t>931992111.r</t>
  </si>
  <si>
    <t>Výplň dilatačních spár z polystyrenu  pěnového, tloušťky 10 mm</t>
  </si>
  <si>
    <t>-624619779</t>
  </si>
  <si>
    <t>viz příloha D.1, D.4.2.1, D.4.2.2, D.4.2.3,</t>
  </si>
  <si>
    <t>2*0,5*(5,545+0,35) "schodiště ke kádišti dolní</t>
  </si>
  <si>
    <t>1,8*(0,85+0,5)+2,6*0,5 "kádišťová stěna</t>
  </si>
  <si>
    <t>0,5*8,6+1,6*0,5 "schodiště k vývaru</t>
  </si>
  <si>
    <t>931994142</t>
  </si>
  <si>
    <t>Těsnění spáry betonové konstrukce pásy, profily, tmely  tmelem polyuretanovým spáry dilatační do 4,0 cm2</t>
  </si>
  <si>
    <t>-1513317074</t>
  </si>
  <si>
    <t>V ceně jsou započteny náklady na vyčištění spáry, výplach tlakovou vodou a penetraci PUR nátěrem pro lepší přilnavost k betonu.</t>
  </si>
  <si>
    <t>2*(5,545+0,35+0,15) "schodiště ke kádišti dolní</t>
  </si>
  <si>
    <t>1+0,85+2+0,5+0,8*2+0,5 "kádišťová stěna</t>
  </si>
  <si>
    <t>(0,5*8,6+2*0,15)+2*(0,3+0,15)+0,5+1 "schodiště k vývaru</t>
  </si>
  <si>
    <t>934956125</t>
  </si>
  <si>
    <t>Přepadová a ochranná zařízení nádrží  dřevěná hradítka (dluže požeráku) š.150 mm, bez nátěru, s potřebným kováním z dubového dřeva, tl. 60 mm</t>
  </si>
  <si>
    <t>598972215</t>
  </si>
  <si>
    <t>5,4*(0,66+0,66)+(5,4-0,6)*(0,66+0,66)</t>
  </si>
  <si>
    <t>938906142</t>
  </si>
  <si>
    <t>Čištění usazenin  pročištění drenážního potrubí DN 80 a 100</t>
  </si>
  <si>
    <t>1210287166</t>
  </si>
  <si>
    <t>viz příloha D.1, D.4.2.1, D.4.2.2, D.4.2.3 - pročíštění drénu DN100</t>
  </si>
  <si>
    <t>941321111</t>
  </si>
  <si>
    <t>Montáž lešení řadového modulového těžkého pracovního s podlahami  s provozním zatížením tř. 4 do 300 kg/m2 šířky tř. SW09 přes 0,9 do 1,2 m, výšky do 10 m</t>
  </si>
  <si>
    <t>-891266776</t>
  </si>
  <si>
    <t>105*2+10*2+30</t>
  </si>
  <si>
    <t>941321211</t>
  </si>
  <si>
    <t>Montáž lešení řadového modulového těžkého pracovního s podlahami  s provozním zatížením tř. 4 do 300 kg/m2 Příplatek za první a každý další den použití lešení k ceně -1111 nebo -1112</t>
  </si>
  <si>
    <t>-2019297505</t>
  </si>
  <si>
    <t>lešení*50</t>
  </si>
  <si>
    <t>943321811</t>
  </si>
  <si>
    <t>Demontáž lešení prostorového modulového těžkého pracovního nebo podpěrného bez podlah  s provozním zatížením tř. 4 přes 200 do 300 kg/m2, výšky do 10 m</t>
  </si>
  <si>
    <t>1939139788</t>
  </si>
  <si>
    <t>953334121.r</t>
  </si>
  <si>
    <t>Bobtnavý pásek do pracovních spar betonových konstrukcí bentonitový, rozměru 20 x 25 mm</t>
  </si>
  <si>
    <t>2080131313</t>
  </si>
  <si>
    <t>viz příloha D.1, D.4.2.1, D.4.2.2, D.4.2.3, D.4.2.5, D.4.2.6</t>
  </si>
  <si>
    <t>součástí položky je i zarovnání povrchu pracovní spáry na vybouraném líci stávající konstrukce (zabroušení / frézování pruhu pro upevnění pásku)</t>
  </si>
  <si>
    <t>2*2*(1+1+0,75+0,75) "prostup stěnou šachty pro osazení výpustného potrubí</t>
  </si>
  <si>
    <t>2*2*(pi*0,3)+2*(pi*0,08) "potrubí spodních výpustí</t>
  </si>
  <si>
    <t>2*((5,4+0,4)+(5,4+0,5)+(5,4+0,4)) "postranní křídla a středový pilíř spodní výpusti</t>
  </si>
  <si>
    <t>966045112</t>
  </si>
  <si>
    <t>Bourání konstrukcí LTM ve vodních tocích s přemístěním suti na hromady na vzdálenost do 20 m nebo s naložením na dopravní prostředek strojně z betonu prostého prokládaného kamenem</t>
  </si>
  <si>
    <t>2078039822</t>
  </si>
  <si>
    <t>((0,39+0,6)+0,6)/2*(1,6+2,07+1,6)*0,8 "odbourání opevnění vývaru pro založení tlumícího prahu</t>
  </si>
  <si>
    <t>966051211</t>
  </si>
  <si>
    <t>Bourání konstrukcí LTM ve vodních tocích s přemístěním suti na hromady na vzdálenost do 20 m nebo s naložením na dopravní prostředek ručně z betonu železového nebo předpjatého</t>
  </si>
  <si>
    <t>-768218746</t>
  </si>
  <si>
    <t>součástí položky je vybourání zabetonovaných ocelových prvků, jako jsou rámy poklopů, drážky z U-profilů, konzole a nosníky</t>
  </si>
  <si>
    <t>0,5*0,5*5,4 "středový pilíř spodní výpusti</t>
  </si>
  <si>
    <t>2*1*0,75*0,96 "otvor pro potrubí spodních výpustí</t>
  </si>
  <si>
    <t>1,5*0,8*0,6 "vtoková šachta dnové výpusti</t>
  </si>
  <si>
    <t>1,35/2*5*0,85 " zhlaví levé stěny vtokového koryta výpustí</t>
  </si>
  <si>
    <t>0,15/2*1,5*0,6 "zhlaví stěny vývaru u nástupu na stupadla</t>
  </si>
  <si>
    <t>974049285</t>
  </si>
  <si>
    <t>Vysekání rýh v betonových zdech  v prostoru přilehlém ke stropní konstrukci do hl. 300 mm a šířky do 200 mm</t>
  </si>
  <si>
    <t>1541238047</t>
  </si>
  <si>
    <t>2*(0,1+0,68)+2*(0,1+0,14) "kapsy pro úchyt ovládací tyče spodní výpusti</t>
  </si>
  <si>
    <t>4*0,3 "rýhy pro osazení nosníku ovládacího stojanu spodních výpustí</t>
  </si>
  <si>
    <t>985111212</t>
  </si>
  <si>
    <t>Odsekání vrstev betonu stěn, tloušťka odsekané vrstvy přes 80 do 100 mm</t>
  </si>
  <si>
    <t>-1861826831</t>
  </si>
  <si>
    <t>viz příloha D.1, D.4.2.1, D.4.2.2, D.4.2.3, D.4.2.6 - dle skladby "P1"</t>
  </si>
  <si>
    <t>vtokové koryto k šachtě spodní výpusti</t>
  </si>
  <si>
    <t>(1,335+0,81+5)*1+(1,5+0,1+1,075)*2,19+5*(2,19+0,75)/2+(5+(1,075+0,81)/2+(1,335+(1,5+0,1))/2)*0,85  "pravé křídlo</t>
  </si>
  <si>
    <t>(1,863+2,415+0,35+5)*0,8+(1,6+2,5)*3,5+5*(3,5+1)/2+(5+(2,5+(2,415+0,35))/2+(1,6+1,863)/2)*0,85  "levé křídlo</t>
  </si>
  <si>
    <t>(5+(2,5+1,075)/2)*2,09+1,6*2,53 "dno</t>
  </si>
  <si>
    <t>(1,5+1,5+0,8+0,8)*0,6 "vtoková šachta dnové výpusti</t>
  </si>
  <si>
    <t>2,19*2,53 "čelní stěna šachty spodní výpusti</t>
  </si>
  <si>
    <t>spodní výpust</t>
  </si>
  <si>
    <t>4*(5,4*1,33)+1,15*(0,96+0,96+0,9+0,85+0,5)+(2+(0,94+0,94))*(1+2,57)-4*(1*1,7)+5,4*(0,6+0,6)+(3,18+1+0,8+5,49)*2,79  "stěny šachty</t>
  </si>
  <si>
    <t>2*(1,33*0,94+0,6*0,5) "dno šachty</t>
  </si>
  <si>
    <t>2*(0,6*2,79)+(0,85-0,6)*0,96/2+(0,9-0,6)*0,96/2  "zhlaví šachty</t>
  </si>
  <si>
    <t>spadiště a skluz bezpečnostního přelivu</t>
  </si>
  <si>
    <t>2*(((4,55+4,22)/2-0,65)*9,3+(4,07+4,085)/2*13,33+(4,085+1,35)/2*(6,75-0,7)+1,35*0,7) "vnitřní stěny</t>
  </si>
  <si>
    <t>(2+0,1+0,1)*(9,3+13,33+6,75-0,5) "dno</t>
  </si>
  <si>
    <t>3,61*(1+0,7)+2*1+2*(1*0,7)+2*(1+1,185+0,3+0,975)+2*(0,8*(1,15+0,75)+(0,8+0,75)*4,95) "strop a zídky u vstupu na lávku</t>
  </si>
  <si>
    <t>((0,8+(1,14+0,8))/2+(0,8+(2,9+0,8))/2)*9,3+2*(0,8+(1,8+0,8))/2*4,95 "vnější stěny spadiště a zídek u vstupu na lávku</t>
  </si>
  <si>
    <t>(1,9+3,8)/2*(7,34+1,05+8,6)+0,6*(9,045+8,88) "stěny podél drsného koryta u vývaru</t>
  </si>
  <si>
    <t>0,5*(5,4+0,5)+2*(0,5*0,42) "postranní křídla a středový pilíř spodní výpusti</t>
  </si>
  <si>
    <t>2*(0,8*7,55) "nové zhlaví stěn skluzu</t>
  </si>
  <si>
    <t>985111291</t>
  </si>
  <si>
    <t>Odsekání vrstev betonu Příplatek k cenám odsekání betonu za práci ve stísněném prostoru</t>
  </si>
  <si>
    <t>816007337</t>
  </si>
  <si>
    <t>viz příloha D.1, D.4.2.1, D.4.2.2, D.4.2.3, D.4.2.6 - dle skladby "P1" ve stísněných prostorách šachty spodní výpusti a vtokové šachty dnové výpusti</t>
  </si>
  <si>
    <t>(1,5+1,5+0,8+0,8)*0,6+1,5*0,8 "vtoková šachta dnové výpusti</t>
  </si>
  <si>
    <t>4*(5,4*1,33)+1,15*(0,96+0,96+0,5)+(0,94+0,94)*(1+2,57)-2*(1*1,7)  "vnitřní stěny šachty</t>
  </si>
  <si>
    <t>985112113</t>
  </si>
  <si>
    <t>Odsekání degradovaného betonu stěn, tloušťky přes 30 do 50 mm</t>
  </si>
  <si>
    <t>1279779950</t>
  </si>
  <si>
    <t>viz příloha D.1, D.4.2.1, D.4.2.2, D.4.2.3 - dle skladby "P4",  po odečtení plochy vyčnívajících kamenů předepsáno pro 60% z celkové plochy</t>
  </si>
  <si>
    <t>0,6*((3,555+3,810)/2+(2,070+1,965)/2+(3,680+3,740)/2+2*0,5)*9,625-4,6*(0,6+(0,6+0,39))/2 +8,6*(1,965+2,430)/2 "stěny a dno drsného koryta  a vývaru</t>
  </si>
  <si>
    <t>0,5*2*(1,4+1,0) "zhlaví šachty závlahového odběru</t>
  </si>
  <si>
    <t>985121122</t>
  </si>
  <si>
    <t>Tryskání degradovaného betonu stěn, rubu kleneb a podlah vodou pod tlakem přes 300 do 1 250 barů</t>
  </si>
  <si>
    <t>-1678239965</t>
  </si>
  <si>
    <t>viz příloha D.1, D.4.2.1, D.4.2.2, D.4.2.3, D.4.2.6 - dle skladby "P1", min. tlak vody 800 bar</t>
  </si>
  <si>
    <t>2*0,96*(1+1+0,75+0,75) "prostup pro potrubí spodní výpusti</t>
  </si>
  <si>
    <t>0,5*(5,4+0,5)+2*(0,5*(5,4+0,42)) "postranní křídla a středový pilíř spodní výpusti</t>
  </si>
  <si>
    <t>985121911</t>
  </si>
  <si>
    <t>Tryskání degradovaného betonu Příplatek k cenám za práci ve stísněném prostoru</t>
  </si>
  <si>
    <t>1090531691</t>
  </si>
  <si>
    <t>985131311</t>
  </si>
  <si>
    <t>Očištění ploch stěn, rubu kleneb a podlah ruční dočištění ocelovými kartáči</t>
  </si>
  <si>
    <t>-400961899</t>
  </si>
  <si>
    <t>985139111</t>
  </si>
  <si>
    <t>Očištění ploch Příplatek k cenám za práci ve stísněném prostoru</t>
  </si>
  <si>
    <t>1508646456</t>
  </si>
  <si>
    <t>985142211</t>
  </si>
  <si>
    <t>Vysekání spojovací hmoty ze spár zdiva včetně vyčištění hloubky spáry přes 40 mm délky spáry na 1 m2 upravované plochy do 6 m</t>
  </si>
  <si>
    <t>1195462108</t>
  </si>
  <si>
    <t>viz příloha D.1, D.4.2.1, D.4.2.2, D.4.2.3 - přespárování do hloubky 8 cm</t>
  </si>
  <si>
    <t>9,3*1,75+2*1,85 "zaoblená přelivná plocha z kamenořezu</t>
  </si>
  <si>
    <t>2*(0,5+0,1)+2*0,3 "práh skluzu z kamenořezu</t>
  </si>
  <si>
    <t>985142211.r</t>
  </si>
  <si>
    <t>-696362926</t>
  </si>
  <si>
    <t>(2*(0,65+3,7+0,1)+2) "vysekání dilatační spáry do hloubky 5cm</t>
  </si>
  <si>
    <t>spára_P3/6 "přepočet délky spáry do oceňovaného poměru délky spar ku ploše zdiva 6m/m2</t>
  </si>
  <si>
    <t>985232111</t>
  </si>
  <si>
    <t>Hloubkové spárování zdiva hloubky přes 40 do 80 mm aktivovanou maltou délky spáry na 1 m2 upravované plochy do 6 m</t>
  </si>
  <si>
    <t>-1881421236</t>
  </si>
  <si>
    <t>96</t>
  </si>
  <si>
    <t>985233111</t>
  </si>
  <si>
    <t>Úprava spár po spárování zdiva kamenného nebo cihelného délky spáry na 1 m2 upravované plochy do 6 m uhlazením</t>
  </si>
  <si>
    <t>-1902790667</t>
  </si>
  <si>
    <t>985311314</t>
  </si>
  <si>
    <t>Reprofilace betonu sanačními maltami na cementové bázi ručně rubu kleneb a podlah, tloušťky přes 30 do 40 mm</t>
  </si>
  <si>
    <t>-340475315</t>
  </si>
  <si>
    <t>98</t>
  </si>
  <si>
    <t>985312113</t>
  </si>
  <si>
    <t>Stěrka k vyrovnání ploch reprofilovaného betonu stěn, tloušťky přes 3 do 4 mm</t>
  </si>
  <si>
    <t>-1508444896</t>
  </si>
  <si>
    <t>99</t>
  </si>
  <si>
    <t>985312191</t>
  </si>
  <si>
    <t>Stěrka k vyrovnání ploch reprofilovaného betonu Příplatek k cenám za práci ve stísněném prostoru</t>
  </si>
  <si>
    <t>-1121965735</t>
  </si>
  <si>
    <t>100</t>
  </si>
  <si>
    <t>985321111</t>
  </si>
  <si>
    <t>Ochranný nátěr betonářské výztuže 1 vrstva tloušťky 1 mm na cementové bázi stěn, líce kleneb a podhledů</t>
  </si>
  <si>
    <t>-331756675</t>
  </si>
  <si>
    <t>délka_spar_P2*0,02</t>
  </si>
  <si>
    <t>101</t>
  </si>
  <si>
    <t>985321911</t>
  </si>
  <si>
    <t>Ochranný nátěr betonářské výztuže Příplatek k cenám za práci ve stísněném prostoru</t>
  </si>
  <si>
    <t>-76086404</t>
  </si>
  <si>
    <t>102</t>
  </si>
  <si>
    <t>985323111</t>
  </si>
  <si>
    <t>Spojovací můstek reprofilovaného betonu na cementové bázi, tloušťky 1 mm</t>
  </si>
  <si>
    <t>-1617914910</t>
  </si>
  <si>
    <t>103</t>
  </si>
  <si>
    <t>985323911</t>
  </si>
  <si>
    <t>Spojovací můstek reprofilovaného betonu Příplatek k cenám za práci ve stísněném prostoru</t>
  </si>
  <si>
    <t>-753432124</t>
  </si>
  <si>
    <t>104</t>
  </si>
  <si>
    <t>985331213</t>
  </si>
  <si>
    <t>Dodatečné vlepování betonářské výztuže včetně vyvrtání a vyčištění otvoru chemickou maltou průměr výztuže 12 mm</t>
  </si>
  <si>
    <t>1439709449</t>
  </si>
  <si>
    <t>viz příloha D.3, D.4.2.5, D.4.2.6</t>
  </si>
  <si>
    <t>82*0,15+108*0,15 "výztuž</t>
  </si>
  <si>
    <t>2*0,15 "kotvení šoupěte dnové výpusti</t>
  </si>
  <si>
    <t>105</t>
  </si>
  <si>
    <t>985422223.r1</t>
  </si>
  <si>
    <t>Injektáž trhlin v betonových nebo železobetonových konstrukcích nízkotlaká do 0,6 MP s injektážními jehlami vloženými do vrtů včetně jejich vyvrtání polyuretanovou injektážní hmotou šířka trhlin přes 0,5 do 1 mm tloušťka konstrukce přes 300 do 450 mm</t>
  </si>
  <si>
    <t>498866063</t>
  </si>
  <si>
    <t>1. Šířka spáry je určena šířkou trhliny na povrchu konstrukce.</t>
  </si>
  <si>
    <t>2. Množství měrných jednotek se určuje v m délky spáry. Navrženo je provedení 2x49 + 17 = 115 ks vrtů délky 0,45m</t>
  </si>
  <si>
    <t>3. V cenách jsou započteny i náklady na vyčištění povrchu spáry</t>
  </si>
  <si>
    <t>5. V cenách jsou započteny i náklady na:</t>
  </si>
  <si>
    <t>a) vyvrtání otvorů pro injektážní jehly včetně vyčištění vrtu</t>
  </si>
  <si>
    <t>b) dodávku a přípravu veškerého materiálu a strojů pro provedení injektáže</t>
  </si>
  <si>
    <t>2*(16*1,75+4*9,3)+(6*1,85+4*2)+(8*0,6+2*2) "délka injektovaných spar přelivu a prahu skluzu dle skladby P2</t>
  </si>
  <si>
    <t>8 " délka spar průsaků ve stěně skluzu dle skladby P5</t>
  </si>
  <si>
    <t>106</t>
  </si>
  <si>
    <t>985511113</t>
  </si>
  <si>
    <t>Stříkaný beton ze suché směsi pevnosti v tlaku 25 MPa (tř. R3) stěn, jedné vrstvy tloušťky 50 mm</t>
  </si>
  <si>
    <t>496879711</t>
  </si>
  <si>
    <t>viz příloha D.1, D.4.2.1, D.4.2.2, D.4.2.3, D.4.2.6 - položka je určena pro stříkaný beton odpovídající třídě betonu C30/37, třída J1</t>
  </si>
  <si>
    <t>ze směsi obsahující vlákna z výroby pro zlepšení soudržnosti hmoty, nanesení ve 2 vrstvách tl. 50mm</t>
  </si>
  <si>
    <t>2*reprofilace_P1</t>
  </si>
  <si>
    <t>107</t>
  </si>
  <si>
    <t>985512911</t>
  </si>
  <si>
    <t>Stříkaný beton ze suché směsi Příplatek k cenám za práci ve stísněném prostoru</t>
  </si>
  <si>
    <t>369486949</t>
  </si>
  <si>
    <t>2*rep_příplatek_P1</t>
  </si>
  <si>
    <t>108</t>
  </si>
  <si>
    <t>985513111</t>
  </si>
  <si>
    <t>Stržení povrchu stříkaného betonu ze suchých směsí včetně zařezání</t>
  </si>
  <si>
    <t>-988639372</t>
  </si>
  <si>
    <t>109</t>
  </si>
  <si>
    <t>vodočetná lať dodávka+montáž</t>
  </si>
  <si>
    <t>2051979346</t>
  </si>
  <si>
    <t>Výroba a dovoz vodočetné latě atypické délky 7,5m včetně přikotvení k betonové svislé stěně.</t>
  </si>
  <si>
    <t>110</t>
  </si>
  <si>
    <t>R015</t>
  </si>
  <si>
    <t>odstranění stávajícího ocelového zábradlí</t>
  </si>
  <si>
    <t>1709061019</t>
  </si>
  <si>
    <t>viz příloha D.1, D.4.2.1, D.4.2.2, D.4.2.3 - odstranění stávajícího ocelového trubkového zábradlí, včetně odvozu a likvidace</t>
  </si>
  <si>
    <t>součástí položky je zabroušení nosné ocelové konstrukce po odřezání patek sloupků v prostoru lávky</t>
  </si>
  <si>
    <t>2*20+2*8,5</t>
  </si>
  <si>
    <t>111</t>
  </si>
  <si>
    <t>R016</t>
  </si>
  <si>
    <t>odstranění stávající podlahy lávky</t>
  </si>
  <si>
    <t>-1448889765</t>
  </si>
  <si>
    <t>viz příloha D.1, D.4.2.1, D.4.2.2, D.4.2.3 - odstranění stávající podlahy z plechů, včetně odvozu a likvidace</t>
  </si>
  <si>
    <t>112</t>
  </si>
  <si>
    <t>R017</t>
  </si>
  <si>
    <t>odstranění stávajících žebříků</t>
  </si>
  <si>
    <t>1554551672</t>
  </si>
  <si>
    <t>viz příloha D.1, D.4.2.1, D.4.2.2, D.4.2.3 - odstranění stávajících ocelových žebříků spodní výpusti, včetně odvozu a likvidace</t>
  </si>
  <si>
    <t>2*5,1</t>
  </si>
  <si>
    <t>113</t>
  </si>
  <si>
    <t>R018</t>
  </si>
  <si>
    <t>odvoz a likvidace demontovaných tvarovek a armatur</t>
  </si>
  <si>
    <t>-42096870</t>
  </si>
  <si>
    <t xml:space="preserve"> - 2x šoupě DN300 s ovládací tyčí, stojanem a ručním kolem</t>
  </si>
  <si>
    <t>- 1x šoupě DN200 s ovládací tyčí, vtokovým česlicovým košem</t>
  </si>
  <si>
    <t>- ocelové potrubí DN300 délky 2x1,7m</t>
  </si>
  <si>
    <t>- koleno DN300 a poklop dnové výpusti</t>
  </si>
  <si>
    <t>114</t>
  </si>
  <si>
    <t>653336594</t>
  </si>
  <si>
    <t>bourání_bet*2,2</t>
  </si>
  <si>
    <t>reprofilace_P1*0,1*2,2</t>
  </si>
  <si>
    <t>26,79 "spad ze stříkaného betonu</t>
  </si>
  <si>
    <t>reprofilace_P4*0,04*2,2</t>
  </si>
  <si>
    <t>115</t>
  </si>
  <si>
    <t>997013802</t>
  </si>
  <si>
    <t>Poplatek za uložení stavebního odpadu na skládce (skládkovné) z armovaného betonu zatříděného do Katalogu odpadů pod kódem 170 101</t>
  </si>
  <si>
    <t>-883395960</t>
  </si>
  <si>
    <t>bourání_ŽB*2,4</t>
  </si>
  <si>
    <t>bet_kapsy*2,4</t>
  </si>
  <si>
    <t>116</t>
  </si>
  <si>
    <t>444686844</t>
  </si>
  <si>
    <t>117</t>
  </si>
  <si>
    <t>776892541</t>
  </si>
  <si>
    <t>188,252*30 'Přepočtené koeficientem množství</t>
  </si>
  <si>
    <t>118</t>
  </si>
  <si>
    <t>997321211</t>
  </si>
  <si>
    <t>Svislá doprava suti a vybouraných hmot  s naložením do dopravního zařízení a s vyprázdněním dopravního zařízení na hromadu nebo do dopravního prostředku na výšku do 4 m</t>
  </si>
  <si>
    <t>-1267154566</t>
  </si>
  <si>
    <t>119</t>
  </si>
  <si>
    <t>997321219</t>
  </si>
  <si>
    <t>Svislá doprava suti a vybouraných hmot  s naložením do dopravního zařízení a s vyprázdněním dopravního zařízení na hromadu nebo do dopravního prostředku Příplatek k ceně za každé další i započaté 4 m výšky</t>
  </si>
  <si>
    <t>1253676242</t>
  </si>
  <si>
    <t>120</t>
  </si>
  <si>
    <t>998324011</t>
  </si>
  <si>
    <t>Přesun hmot pro objekty budované v souvislosti se sypanými hrázemi a vodní elektrárny  dopravní vzdálenost do 500 m</t>
  </si>
  <si>
    <t>-1256244938</t>
  </si>
  <si>
    <t>PSV</t>
  </si>
  <si>
    <t>Práce a dodávky PSV</t>
  </si>
  <si>
    <t>711</t>
  </si>
  <si>
    <t>Izolace proti vodě, vlhkosti a plynům</t>
  </si>
  <si>
    <t>121</t>
  </si>
  <si>
    <t>711112053</t>
  </si>
  <si>
    <t>Provedení izolace proti zemní vlhkosti natěradly a tmely za studena  na ploše svislé S dvojnásobným nátěrem krystalickou hydroizolací</t>
  </si>
  <si>
    <t>18230853</t>
  </si>
  <si>
    <t>viz příloha D.1, D.4.2.5 - úprava stěny pro napojení uzávěru dnové výpusti</t>
  </si>
  <si>
    <t>0,6*0,8</t>
  </si>
  <si>
    <t>122</t>
  </si>
  <si>
    <t>24551050</t>
  </si>
  <si>
    <t>stěrka hydroizolační cementová kapilárně aktivní s dodatečnou krystalizací do spodní stavby</t>
  </si>
  <si>
    <t>-1035063113</t>
  </si>
  <si>
    <t>0,48*1,65 'Přepočtené koeficientem množství</t>
  </si>
  <si>
    <t>767</t>
  </si>
  <si>
    <t>Konstrukce zámečnické</t>
  </si>
  <si>
    <t>123</t>
  </si>
  <si>
    <t>767220130.r</t>
  </si>
  <si>
    <t>Svaření, pozinkování a montáž zábradlí v rovině i ve svahu hmotnosti nad 25 kg z tenkostěnných profilů</t>
  </si>
  <si>
    <t>-579492080</t>
  </si>
  <si>
    <t>viz příloha D.1, D.3, D.4.2.4 - položka je určena pro kompletní výrobu ocelového zábradlí svařovaného z trubek, tenkostěnných profilů, ploché oceli</t>
  </si>
  <si>
    <t>včetně povrchové úpravy žárovým pozinkováním v tl. vrstvy min 70mikronů, včetně zpracování dílenské dokumentace zábradlí dle skutečného provedení</t>
  </si>
  <si>
    <t>stavby, včetně dovozu a montáže na stavbě</t>
  </si>
  <si>
    <t>součástí položky je rozměření a provedení otvorů pro technologii pozinkování, kotvící prvky, prostupy, panty apod. ještě před provedením pozinkování</t>
  </si>
  <si>
    <t>7,2+1,17+11,52+7,2+4,75+3,61 "zábradlí podél skluzu a vývaru</t>
  </si>
  <si>
    <t>2*3,135+5,1+2*(9,812+0,895+2,65)+3,44+0,5 "lávka a šachty spodní výpusti</t>
  </si>
  <si>
    <t>124</t>
  </si>
  <si>
    <t>13010502</t>
  </si>
  <si>
    <t>úhelník ocelový nerovnostranný jakost 11 375 40x25x4mm</t>
  </si>
  <si>
    <t>-289553051</t>
  </si>
  <si>
    <t>viz příloha D.3, D.4.2.4</t>
  </si>
  <si>
    <t>1,544/1000</t>
  </si>
  <si>
    <t>125</t>
  </si>
  <si>
    <t>31324833</t>
  </si>
  <si>
    <t>plotový jednostranný bavolet dl 400-600mm pro 3 dráty na profilovaný sloupek oválný 50x50mm povrchová úprava Al komaxit</t>
  </si>
  <si>
    <t>-2088081984</t>
  </si>
  <si>
    <t>126</t>
  </si>
  <si>
    <t>31478001.r</t>
  </si>
  <si>
    <t>drát ostnatý pozink</t>
  </si>
  <si>
    <t>1850395994</t>
  </si>
  <si>
    <t>10,2</t>
  </si>
  <si>
    <t>127</t>
  </si>
  <si>
    <t>14550256</t>
  </si>
  <si>
    <t>profil ocelový čtvercový svařovaný 60x60x4mm</t>
  </si>
  <si>
    <t>-3953351</t>
  </si>
  <si>
    <t>(368,4+1171)/1000</t>
  </si>
  <si>
    <t>128</t>
  </si>
  <si>
    <t>14550248</t>
  </si>
  <si>
    <t>profil ocelový čtvercový svařovaný 50x50x4mm</t>
  </si>
  <si>
    <t>-1980171770</t>
  </si>
  <si>
    <t>16,11/1000</t>
  </si>
  <si>
    <t>129</t>
  </si>
  <si>
    <t>30985002.r</t>
  </si>
  <si>
    <t>šroub nerezový se šestihrannou hlavou M12x40mm</t>
  </si>
  <si>
    <t>100 kus</t>
  </si>
  <si>
    <t>-776871605</t>
  </si>
  <si>
    <t>40/100</t>
  </si>
  <si>
    <t>130</t>
  </si>
  <si>
    <t>30985003.r</t>
  </si>
  <si>
    <t>šroub nerezový se šestihrannou hlavou M12x120mm</t>
  </si>
  <si>
    <t>-1964888441</t>
  </si>
  <si>
    <t>52/100</t>
  </si>
  <si>
    <t>131</t>
  </si>
  <si>
    <t>31121022</t>
  </si>
  <si>
    <t>podložka nerezová 13 DIN 9021</t>
  </si>
  <si>
    <t>-1178980418</t>
  </si>
  <si>
    <t>viz příloha D.3, D.4.2.4, D.4.2.5</t>
  </si>
  <si>
    <t>(184+52)/100 "zábradlí</t>
  </si>
  <si>
    <t>2/100 "kotvení šoupěte dnové výpusti</t>
  </si>
  <si>
    <t>132</t>
  </si>
  <si>
    <t>31111013</t>
  </si>
  <si>
    <t>matice nerezová šestihranná M12</t>
  </si>
  <si>
    <t>1521582818</t>
  </si>
  <si>
    <t>40/100 "zábradlí</t>
  </si>
  <si>
    <t>133</t>
  </si>
  <si>
    <t>14550334</t>
  </si>
  <si>
    <t>profil ocelový obdélníkový svařovaný 60x40x4mm</t>
  </si>
  <si>
    <t>-49636027</t>
  </si>
  <si>
    <t>130,7/1000</t>
  </si>
  <si>
    <t>134</t>
  </si>
  <si>
    <t>31111013.r</t>
  </si>
  <si>
    <t>matice nerezová šestihranná uzavřená M12</t>
  </si>
  <si>
    <t>-1163083892</t>
  </si>
  <si>
    <t>(144+52)/100</t>
  </si>
  <si>
    <t>135</t>
  </si>
  <si>
    <t>13010356</t>
  </si>
  <si>
    <t>ocel pásová válcovaná za studena 30x4mm</t>
  </si>
  <si>
    <t>1073200209</t>
  </si>
  <si>
    <t>528,2/1000</t>
  </si>
  <si>
    <t>136</t>
  </si>
  <si>
    <t>13515120</t>
  </si>
  <si>
    <t>ocel široká jakost S235JR 200x10mm</t>
  </si>
  <si>
    <t>-10686257</t>
  </si>
  <si>
    <t>144,44/1000</t>
  </si>
  <si>
    <t>137</t>
  </si>
  <si>
    <t>13611214</t>
  </si>
  <si>
    <t>plech ocelový hladký jakost S 235 JR tl 4mm tabule</t>
  </si>
  <si>
    <t>1489315348</t>
  </si>
  <si>
    <t>138,9/1000</t>
  </si>
  <si>
    <t>138</t>
  </si>
  <si>
    <t>31197004.r</t>
  </si>
  <si>
    <t>tyč nerezová závitová M12</t>
  </si>
  <si>
    <t>9806110</t>
  </si>
  <si>
    <t>20,88 "kotvení patek zábradlí</t>
  </si>
  <si>
    <t>2*0,185 "kotvení šoupěte dnové výpusti</t>
  </si>
  <si>
    <t>139</t>
  </si>
  <si>
    <t>plastmalta epoxidová 1,85 kg/m2 při tloušťce vrstvy 1 mm</t>
  </si>
  <si>
    <t>-957528255</t>
  </si>
  <si>
    <t>1,44*3 "plocha pro vrstvu tloušťky 3mm v průměru</t>
  </si>
  <si>
    <t>4,32*1,85 'Přepočtené koeficientem množství</t>
  </si>
  <si>
    <t>140</t>
  </si>
  <si>
    <t>závěs vysazovací, z nerezu, nosná síla min 5000 N</t>
  </si>
  <si>
    <t>230004452</t>
  </si>
  <si>
    <t>8+10</t>
  </si>
  <si>
    <t>141</t>
  </si>
  <si>
    <t>očko navařovací pro visací zámek z ploché oceli 60x45x4mm</t>
  </si>
  <si>
    <t>925258129</t>
  </si>
  <si>
    <t>142</t>
  </si>
  <si>
    <t>Nerezový visací zámek</t>
  </si>
  <si>
    <t>-816666366</t>
  </si>
  <si>
    <t>viz příloha D.1, D.3, D.4.2.1, D.4.2.2, D.4.2.3, D.4.2.4</t>
  </si>
  <si>
    <t>2+4</t>
  </si>
  <si>
    <t>143</t>
  </si>
  <si>
    <t>767662110.r</t>
  </si>
  <si>
    <t>Svařování, pozinkování a montáž česlicových mříží</t>
  </si>
  <si>
    <t>-269012515</t>
  </si>
  <si>
    <t xml:space="preserve">viz příloha D.1, D.3, D.4.2.5 - položka je určena pro kompletní výrobu ocelových česlicových mříží svařovaných z ploché oceli, čtvercových trubek </t>
  </si>
  <si>
    <t>a tyčí, včetně povrchové úpravy žárovým pozinkováním v tl. vrstvy min 70mikronů, včetně dovozu a montáže na stavbě</t>
  </si>
  <si>
    <t>součástí položky je rozměření a provedení technologických otvorů ještě před provedením pozinkování</t>
  </si>
  <si>
    <t>součástí položky je kotvení zarážek mříží (L profily) pomocí nerezových kotev do betonu M8</t>
  </si>
  <si>
    <t>0,6*0,66*2 "česlová mříž spodních výpustí</t>
  </si>
  <si>
    <t>1,585*(0,85+0,885)+0,85*0,885 "česlová mříž dnové výpusti</t>
  </si>
  <si>
    <t>144</t>
  </si>
  <si>
    <t>14550232</t>
  </si>
  <si>
    <t>profil ocelový čtvercový svařovaný 35x35x3mm</t>
  </si>
  <si>
    <t>-325545630</t>
  </si>
  <si>
    <t>viz příloha D.1, D.3, D.4.2.5</t>
  </si>
  <si>
    <t>(0,85*3+0,885*3+0,1*2+1,585*3)*3,05/1000</t>
  </si>
  <si>
    <t>145</t>
  </si>
  <si>
    <t>13010011</t>
  </si>
  <si>
    <t>tyč ocelová kruhová jakost 11 375 D 10mm</t>
  </si>
  <si>
    <t>-1470100068</t>
  </si>
  <si>
    <t>2*(0,584*12)*0,62/1000</t>
  </si>
  <si>
    <t>(0,78*(30+16)+0,815*30)*0,62/1000</t>
  </si>
  <si>
    <t>146</t>
  </si>
  <si>
    <t>13010222</t>
  </si>
  <si>
    <t>tyč ocelová plochá jakost 11 375 50x8mm</t>
  </si>
  <si>
    <t>1706357344</t>
  </si>
  <si>
    <t>2*6,1*3,15/1000</t>
  </si>
  <si>
    <t>147</t>
  </si>
  <si>
    <t>R020</t>
  </si>
  <si>
    <t>Svaření, pozinkování a montáž rámů z ocelových profilů</t>
  </si>
  <si>
    <t>615696188</t>
  </si>
  <si>
    <t>viz příloha D.1, D.4.2.5 - položka je určena pro kompletní výrobu ocelových rámů svařovaných z úhelníků, U profilů a kotvících pracen z ploché oceli,</t>
  </si>
  <si>
    <t>včetně povrchové úpravy žárovým pozinkováním v tl. vrstvy min 70mikronů, včetně dovozu a montáže na stavbě</t>
  </si>
  <si>
    <t>2*(4*(5,4+0,69))+2*0,8 "drážky dlužové stěny z profilu U 80 a kotvících pracen, drážky propusti tlumícího prahu a kotvících pracen</t>
  </si>
  <si>
    <t>2*(1,05+3,321+3,660+2*0,44) "rám poklopu spodních výpustí z profilu L60x40x5 a kotvících pracen</t>
  </si>
  <si>
    <t>4*0,1 " zarážky česlové mříže dnové výpusti z profilů L45/30/4</t>
  </si>
  <si>
    <t>2*1,24 "nosník stojanu spodních výpustí z profilu U300</t>
  </si>
  <si>
    <t>2*1,24 "nosník stojanu spodních výpustí z profilu U140</t>
  </si>
  <si>
    <t>52*(0,1+0,05) "kotevní plech</t>
  </si>
  <si>
    <t>148</t>
  </si>
  <si>
    <t>13010814</t>
  </si>
  <si>
    <t>ocel profilová UPN 80 jakost 11 375</t>
  </si>
  <si>
    <t>-7190560</t>
  </si>
  <si>
    <t>U80_drážky*8,64/1000</t>
  </si>
  <si>
    <t>149</t>
  </si>
  <si>
    <t>13010820</t>
  </si>
  <si>
    <t>ocel profilová UPN 140 jakost 11 375</t>
  </si>
  <si>
    <t>-1705419420</t>
  </si>
  <si>
    <t>U140*16/1000</t>
  </si>
  <si>
    <t>150</t>
  </si>
  <si>
    <t>13010836</t>
  </si>
  <si>
    <t>ocel profilová UPN 300 jakost 11 375</t>
  </si>
  <si>
    <t>61075657</t>
  </si>
  <si>
    <t>U300*47/1000</t>
  </si>
  <si>
    <t>151</t>
  </si>
  <si>
    <t>13010508</t>
  </si>
  <si>
    <t>úhelník ocelový nerovnostranný jakost 11 375 60x40x5mm</t>
  </si>
  <si>
    <t>1995362326</t>
  </si>
  <si>
    <t>L60x40x5_rám*3,76/1000</t>
  </si>
  <si>
    <t>152</t>
  </si>
  <si>
    <t>13010504</t>
  </si>
  <si>
    <t>úhelník ocelový nerovnostranný jakost 11 375 45x30x4mm</t>
  </si>
  <si>
    <t>-775353282</t>
  </si>
  <si>
    <t>L45x30x4_zarážky*2,24/1000</t>
  </si>
  <si>
    <t>153</t>
  </si>
  <si>
    <t>13010357</t>
  </si>
  <si>
    <t>ocel pásová válcovaná za studena 40x3mm</t>
  </si>
  <si>
    <t>-372087329</t>
  </si>
  <si>
    <t>PLO40x3_kotvy*0,94/1000</t>
  </si>
  <si>
    <t>154</t>
  </si>
  <si>
    <t>13010240</t>
  </si>
  <si>
    <t>tyč ocelová plochá jakost 11 375 60x5mm</t>
  </si>
  <si>
    <t>2114180813</t>
  </si>
  <si>
    <t>viz příloha D.4.2.5 - úchyt visacího zámku U1</t>
  </si>
  <si>
    <t>8*0,08*2,59/1000</t>
  </si>
  <si>
    <t>155</t>
  </si>
  <si>
    <t>R021</t>
  </si>
  <si>
    <t>Nerezový žebřík dl. 5.1m, včetně nerez kotev do betonu M8, kotevních úhelníků a spojovacího materiálu, dodávka + montáž</t>
  </si>
  <si>
    <t>-1671332165</t>
  </si>
  <si>
    <t>viz příloha D.1, D.4.2.5 - položka je určena pro kompletní výrobu nerezových žebříků včetně dodávky materiálu, dovozu a montáže na stavbě</t>
  </si>
  <si>
    <t>156</t>
  </si>
  <si>
    <t>R022</t>
  </si>
  <si>
    <t>Nerezové výsuvné madlo výšky 1,5m, včetně objímky na zeď, nerez kotev do betonu M8, dodávka + montáž</t>
  </si>
  <si>
    <t>-1285149346</t>
  </si>
  <si>
    <t>viz příloha D.1, D.4.2.5 - položka je určena pro kompletní výrobu nerezového výsuvného madla včetně dodávky materiálu, dovozu a montáže na stavbě</t>
  </si>
  <si>
    <t>157</t>
  </si>
  <si>
    <t>R023</t>
  </si>
  <si>
    <t>podlaha z kompozitních roštů rozteč ok 30x30mm výška roštu 38mm, dodávka+montáž</t>
  </si>
  <si>
    <t>-1677344781</t>
  </si>
  <si>
    <t>viz příloha D.1, D.4.2.4 - nová podlaha lávky a šachty, včetně poklopů, součástí položky je dodávka převlečných příchytek</t>
  </si>
  <si>
    <t>1,56*9,811+2,474*0,777+2*(1,032*0,578+1,032*0,742+0,326*0,693)</t>
  </si>
  <si>
    <t>158</t>
  </si>
  <si>
    <t>R024</t>
  </si>
  <si>
    <t>kompozitní madlo výšky 1,1m, včetně nerez kotev do betonu M8, dodávka+montáž</t>
  </si>
  <si>
    <t>-26649035</t>
  </si>
  <si>
    <t xml:space="preserve">viz příloha D.1, D.4.2.1, D.4.2.2, D.4.2.3, D.4.2.4 </t>
  </si>
  <si>
    <t>789</t>
  </si>
  <si>
    <t>Povrchové úpravy ocelových konstrukcí a technologických zařízení</t>
  </si>
  <si>
    <t>159</t>
  </si>
  <si>
    <t>789221132</t>
  </si>
  <si>
    <t>Provedení otryskání povrchů ocelových konstrukcí suché abrazivní tryskání třídy I stupeň zrezivění C, stupeň přípravy Sa 2½</t>
  </si>
  <si>
    <t>-404473510</t>
  </si>
  <si>
    <t>viz příloha D.1, D.4.2.1, D.4.2.2, D.4.2.3, D.4.2.4</t>
  </si>
  <si>
    <t>2*10,5*1,26 "hlavní nosníky svařované U</t>
  </si>
  <si>
    <t>(2*1,44+2,38)*0,95 "čela, překlad U</t>
  </si>
  <si>
    <t>4*1,44*0,51 "příčné výztuhy I</t>
  </si>
  <si>
    <t>10,5*0,27 "podélné výztuhy T</t>
  </si>
  <si>
    <t>160</t>
  </si>
  <si>
    <t>42118101</t>
  </si>
  <si>
    <t>materiál tryskací (ostrohranný tvrdý písek)</t>
  </si>
  <si>
    <t>-599783226</t>
  </si>
  <si>
    <t>tryskání_lávka*51/1000</t>
  </si>
  <si>
    <t>161</t>
  </si>
  <si>
    <t>789321111</t>
  </si>
  <si>
    <t>Zhotovení nátěru ocelových konstrukcí  třídy I jednosložkového základního, tloušťky do 80 μm</t>
  </si>
  <si>
    <t>-2046780442</t>
  </si>
  <si>
    <t>162</t>
  </si>
  <si>
    <t>24629030.r</t>
  </si>
  <si>
    <t>hmota nátěrová alkydová samozákladující antikorozní na ocelové konstrukce</t>
  </si>
  <si>
    <t>2015396221</t>
  </si>
  <si>
    <t>0,123*tryskání_lávka</t>
  </si>
  <si>
    <t>163</t>
  </si>
  <si>
    <t>789321121</t>
  </si>
  <si>
    <t>Zhotovení nátěru ocelových konstrukcí  třídy I jednosložkového krycího (vrchního), tloušťky do 80 μm</t>
  </si>
  <si>
    <t>-1341058636</t>
  </si>
  <si>
    <t>164</t>
  </si>
  <si>
    <t>24629162</t>
  </si>
  <si>
    <t>hmota nátěrová alkydová krycí (email) na ocelové konstrukce</t>
  </si>
  <si>
    <t>923798481</t>
  </si>
  <si>
    <t>nanosy</t>
  </si>
  <si>
    <t>15143</t>
  </si>
  <si>
    <t>násyp</t>
  </si>
  <si>
    <t>207,6</t>
  </si>
  <si>
    <t>výkop</t>
  </si>
  <si>
    <t>200,8</t>
  </si>
  <si>
    <t>SO-03 - Odstranění nánosů</t>
  </si>
  <si>
    <t>111201401</t>
  </si>
  <si>
    <t>Spálení odstraněných křovin a stromů na hromadách  průměru kmene do 100 mm pro jakoukoliv plochu</t>
  </si>
  <si>
    <t>-429893758</t>
  </si>
  <si>
    <t>viz přílohy C.3.1, C.3.2</t>
  </si>
  <si>
    <t>2000+4300+2500</t>
  </si>
  <si>
    <t>111203202</t>
  </si>
  <si>
    <t>Odstranění křovin a stromů s ponecháním kořenů  průměru kmene do 100 mm, při jakémkoliv sklonu terénu mimo LTM, při celkové ploše přes 1 000 do 10 000 m2</t>
  </si>
  <si>
    <t>1927256057</t>
  </si>
  <si>
    <t>-65892632</t>
  </si>
  <si>
    <t>1414194432</t>
  </si>
  <si>
    <t>-1740367554</t>
  </si>
  <si>
    <t>10+8+4</t>
  </si>
  <si>
    <t>-1281968451</t>
  </si>
  <si>
    <t>122301102</t>
  </si>
  <si>
    <t>Odkopávky a prokopávky nezapažené  s přehozením výkopku na vzdálenost do 3 m nebo s naložením na dopravní prostředek v hornině tř. 4 přes 100 do 1 000 m3</t>
  </si>
  <si>
    <t>-1830541053</t>
  </si>
  <si>
    <t>-2078322698</t>
  </si>
  <si>
    <t>122703601</t>
  </si>
  <si>
    <t>Odstranění nánosů z vypuštěných vodních nádrží nebo rybníků  s uložením do hromad na vzdálenost do 20 m ve výkopišti při únosnosti dna přes 15 kPa do 40 kPa</t>
  </si>
  <si>
    <t>531404589</t>
  </si>
  <si>
    <t>viz příloha D.1, D.3</t>
  </si>
  <si>
    <t>20% z celkové těžby</t>
  </si>
  <si>
    <t>0,20*nanosy</t>
  </si>
  <si>
    <t>122703602</t>
  </si>
  <si>
    <t>Odstranění nánosů z vypuštěných vodních nádrží nebo rybníků  s uložením do hromad na vzdálenost do 20 m ve výkopišti při únosnosti dna přes 40 kPa do 60 kPa</t>
  </si>
  <si>
    <t>180780410</t>
  </si>
  <si>
    <t>40% z celkové těžby</t>
  </si>
  <si>
    <t>0,4*nanosy</t>
  </si>
  <si>
    <t>122703603</t>
  </si>
  <si>
    <t>Odstranění nánosů z vypuštěných vodních nádrží nebo rybníků  s uložením do hromad na vzdálenost do 20 m ve výkopišti při únosnosti dna přes 60 kPa</t>
  </si>
  <si>
    <t>-244134164</t>
  </si>
  <si>
    <t>40% z celkového množství těžby</t>
  </si>
  <si>
    <t>-527938989</t>
  </si>
  <si>
    <t>odvoz na mezideponii</t>
  </si>
  <si>
    <t>485249931</t>
  </si>
  <si>
    <t>nanosy+výkop-násyp</t>
  </si>
  <si>
    <t>-699,6-753,7 "odpočet vhodné části zeminy pro zbudování těsnícího koberce a výměnu podloží v rámci SO-01 rekonstrukce hráze</t>
  </si>
  <si>
    <t>-52,8 "odpočet vhodné částu zeminy pro zásyp v prostoru kádiště - výměny podloží v rámci SO-02 rekonstrukce sdruženého objektu</t>
  </si>
  <si>
    <t>786635709</t>
  </si>
  <si>
    <t>za dalších 20 km</t>
  </si>
  <si>
    <t>13630,1*20 'Přepočtené koeficientem množství</t>
  </si>
  <si>
    <t>-1899808606</t>
  </si>
  <si>
    <t>z mezideponie</t>
  </si>
  <si>
    <t>171101101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</si>
  <si>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</si>
  <si>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-926396440</t>
  </si>
  <si>
    <t>107,8 "násyp břehu</t>
  </si>
  <si>
    <t>99,8 "násyp litorální zóny</t>
  </si>
  <si>
    <t>1491125611</t>
  </si>
  <si>
    <t>položka je určena pro figuraci navážené zeminy na ploše zařízení (deponie) včetně zajištění evidence denního návozu odpadu</t>
  </si>
  <si>
    <t>13630,1*1,7 'Přepočtené koeficientem množství</t>
  </si>
  <si>
    <t>181951101</t>
  </si>
  <si>
    <t>Úprava pláně vyrovnáním výškových rozdílů  v hornině tř. 1 až 4 bez zhutnění</t>
  </si>
  <si>
    <t>923681497</t>
  </si>
  <si>
    <t>viz příloha D.1, C.3.1, C.3.2</t>
  </si>
  <si>
    <t>17830+700</t>
  </si>
  <si>
    <t>-355696857</t>
  </si>
  <si>
    <t>viz příloha D.3, D.4.3.5</t>
  </si>
  <si>
    <t>493,3</t>
  </si>
  <si>
    <t>738475829</t>
  </si>
  <si>
    <t>viz příloha C.3.1, C.3.2, D.1, D.3, D.4.3.5 - materiál bude dovezen a ukládán přímo na místo určení, bez složení na mezideponii</t>
  </si>
  <si>
    <t>493,3*0,2</t>
  </si>
  <si>
    <t>447855437</t>
  </si>
  <si>
    <t>406,1*0,4 " opevnění břehu</t>
  </si>
  <si>
    <t>172,8 "patka</t>
  </si>
  <si>
    <t>1996395009</t>
  </si>
  <si>
    <t xml:space="preserve">viz příloha C.3.1, C.3.2, D.1, D.3, D.4.3.5 </t>
  </si>
  <si>
    <t>406,1 "opevnění břehu</t>
  </si>
  <si>
    <t>144*1,1 "patka</t>
  </si>
  <si>
    <t>SEZNAM FIGUR</t>
  </si>
  <si>
    <t>Výměra</t>
  </si>
  <si>
    <t xml:space="preserve"> SO-01</t>
  </si>
  <si>
    <t>Použití figury:</t>
  </si>
  <si>
    <t>Asfaltový beton vrstva obrusná ACO 11 (ABS) tř. I tl 40 mm š do 3 m z nemodifikovaného asfaltu</t>
  </si>
  <si>
    <t>Asfaltový beton vrstva podkladní ACP 16 (obalované kamenivo OKS) tl 50 mm š do 3 m</t>
  </si>
  <si>
    <t>Postřik živičný infiltrační s posypem z asfaltu množství 1,5 kg/m2</t>
  </si>
  <si>
    <t>Postřik živičný spojovací ze silniční emulze v množství 0,50 kg/m2</t>
  </si>
  <si>
    <t>Odstranění podkladu živičného tl 50 mm strojně pl do 50 m2</t>
  </si>
  <si>
    <t>Vodorovná doprava suti z kusových materiálů do 1 km</t>
  </si>
  <si>
    <t>Příplatek ZKD 1 km u vodorovné dopravy suti z kusových materiálů</t>
  </si>
  <si>
    <t>Poplatek za uložení na skládce (skládkovné) odpadu asfaltového bez dehtu kód odpadu 170 302</t>
  </si>
  <si>
    <t>Drcení stavebního odpadu z demolic ze zdiva z betonu prostého s dopravou do 100 m a naložením</t>
  </si>
  <si>
    <t>Bourání mostních základů z betonu prostého</t>
  </si>
  <si>
    <t>Poplatek za uložení na skládce (skládkovné) stavebního odpadu betonového kód odpadu 170 101</t>
  </si>
  <si>
    <t>Filtrační vrstvy z těženého štěrkopísku se zhutněním frakce od 0 až 22 mm</t>
  </si>
  <si>
    <t>Vodorovné přemístění do 10000 m výkopku/sypaniny z horniny tř. 1 až 4</t>
  </si>
  <si>
    <t>Příplatek k vodorovnému přemístění výkopku/sypaniny z horniny tř. 1 až 4 ZKD 1000 m přes 10000 m</t>
  </si>
  <si>
    <t>Uložení sypaniny na skládky</t>
  </si>
  <si>
    <t>Poplatek za uložení stavebního odpadu - zeminy a kameniva na skládce</t>
  </si>
  <si>
    <t>Zásyp jam, šachet rýh nebo kolem objektů sypaninou se zhutněním</t>
  </si>
  <si>
    <t>Zřízení podkladu ze zeminy upravené vápnem, cementem, směsnými pojivy tl 200 mm plochy přes 5000 m2</t>
  </si>
  <si>
    <t>Vodorovné přemístění do 500 m výkopku/sypaniny z horniny tř. 1 až 4</t>
  </si>
  <si>
    <t>Zřízení těsnicího jádra nebo vrstvy š do 3 m z hornin tř. 1 až 4 zhutněných do 100 % PS C</t>
  </si>
  <si>
    <t>Filtrační vrstvy z hrubého drceného kameniva se zhutněním frakce od 4 až 8 mm</t>
  </si>
  <si>
    <t>Pohoz z kamene záhozového hmotnosti do 200 kg z terénu</t>
  </si>
  <si>
    <t>Svahování násypů</t>
  </si>
  <si>
    <t>Filtrační vrstvy ze štěrkodrti bez zhutnění frakce od 0 až 22 do 0 až 63 mm</t>
  </si>
  <si>
    <t>Skrývka zemin schopných zúrodnění ve svahu do 1:2</t>
  </si>
  <si>
    <t>Vodorovné přemístění do 500 m bez naložení výkopku ze zemin schopných zúrodnění</t>
  </si>
  <si>
    <t>Nakládání výkopku ze zemin schopných zúrodnění</t>
  </si>
  <si>
    <t>Rozprostření zemin tl vrstvy do 0,1 m schopných zúrodnění ve sklonu přes 1:5</t>
  </si>
  <si>
    <t>Založení lučního trávníku výsevem plochy do 1000 m2 ve svahu do 1:2</t>
  </si>
  <si>
    <t>Hloubení rýh š do 2000 mm v hornině tř. 3 objemu do 100 m3</t>
  </si>
  <si>
    <t>Zřízení příložného pažení a rozepření stěn rýh hl do 2 m</t>
  </si>
  <si>
    <t>Odstranění příložného pažení a rozepření stěn rýh hl do 2 m</t>
  </si>
  <si>
    <t>Hloubení rýh š do 600 mm v hornině tř. 4 objemu do 100 m3</t>
  </si>
  <si>
    <t>Rozebrání záhozů a rovnanin na sucho</t>
  </si>
  <si>
    <t>Očištění lomového kamene nebo betonových tvárnic od hlíny nebo písku</t>
  </si>
  <si>
    <t>Třídění lomového kamene nebo betonových tvárnic podle druhu, velikosti nebo tvaru</t>
  </si>
  <si>
    <t>Vodorovné přemístění výkopku/sypaniny z hornin tř. 5 až 7 do 500 m</t>
  </si>
  <si>
    <t>Vodorovné přemístění do 10000 m výkopku/sypaniny z horniny tř. 5 až 7</t>
  </si>
  <si>
    <t>Příplatek k vodorovnému přemístění výkopku/sypaniny z horniny tř. 5 až 7 ZKD 1000 m přes 10000 m</t>
  </si>
  <si>
    <t>Nakládání výkopku z hornin tř. 5 až 7 přes 100 m3</t>
  </si>
  <si>
    <t>Pohoz z kamene záhozového hmotnosti do 200 kg z terénu - použití části původního opevnění</t>
  </si>
  <si>
    <t>Odstranění podkladu z kameniva drceného tl 400 mm strojně pl do 50 m2</t>
  </si>
  <si>
    <t>Hloubení rýh š do 2000 mm v hornině tř. 4 objemu do 1000 m3</t>
  </si>
  <si>
    <t>Příplatek za lepivost k hloubení rýh š do 2000 mm v hornině tř. 4</t>
  </si>
  <si>
    <t>Odkopávky a prokopávky nezapažené v hornině tř. 3 objem do 5000 m3</t>
  </si>
  <si>
    <t>Příplatek za lepivost u odkopávek v hornině tř. 1 až 3</t>
  </si>
  <si>
    <t>Odkopávky a prokopávky nezapažené v hornině tř. 4 objem do 5000 m3</t>
  </si>
  <si>
    <t>Příplatek za lepivost u odkopávek nezapažených v hornině tř. 4</t>
  </si>
  <si>
    <t>Odkopávky a prokopávky nezapažené v hornině tř. 5 objem do 100 m3</t>
  </si>
  <si>
    <t>Odkopávky a prokopávky nezapažené v hornině tř. 6 objem do 100 m3</t>
  </si>
  <si>
    <t xml:space="preserve"> SO-02</t>
  </si>
  <si>
    <t>Zřízení bednění základových desek</t>
  </si>
  <si>
    <t>Odstranění bednění základových desek</t>
  </si>
  <si>
    <t>Bednění konstrukcí vodních staveb rovinné - zřízení</t>
  </si>
  <si>
    <t>Bednění konstrukcí vodních staveb rovinné - odstranění</t>
  </si>
  <si>
    <t>Konstrukce vodních staveb ze ŽB mrazuvzdorného tř. C 30/37 (konzistence S3)</t>
  </si>
  <si>
    <t>Poplatek za uložení na skládce (skládkovné) stavebního odpadu železobetonového kód odpadu 170 101</t>
  </si>
  <si>
    <t>Svislá doprava suti a vybouraných hmot v do 4 m</t>
  </si>
  <si>
    <t>Příplatek ZKD v 4 m svislé dopravy suti a vybouraných hmot</t>
  </si>
  <si>
    <t>Bourání konstrukcí LTM zdiva z betonu prostého prokládaného kamenem strojně</t>
  </si>
  <si>
    <t>Bourání konstrukcí LTM zdiva z ŽB nebo předpjatého betonu ručně</t>
  </si>
  <si>
    <t>Injektáž trhlin š do 1 mm v ŽB kcích tl do 450 mm polyuretanem včetně vrtů</t>
  </si>
  <si>
    <t>Ochranný nátěr výztuže na cementové bázi stěn, líce kleneb a podhledů 1 vrstva tl 1 mm</t>
  </si>
  <si>
    <t>Spojovací můstek reprofilovaného betonu na cementové bázi tl 1 mm</t>
  </si>
  <si>
    <t>Volné kácení stromů s rozřezáním a odvětvením D kmene do 300 mm</t>
  </si>
  <si>
    <t>Spálení listnatého klestu se snášením D do 30 cm ve svahu do 1:3</t>
  </si>
  <si>
    <t>Odstranění pařezů D do 0,3 m ve svahu do 1:2 s odklizením do 20 m a zasypáním jámy</t>
  </si>
  <si>
    <t>Volné kácení stromů s rozřezáním a odvětvením D kmene do 500 mm</t>
  </si>
  <si>
    <t>Spálení listnatého klestu se snášením D přes 30 cm ve svahu do 1:3</t>
  </si>
  <si>
    <t>Odstranění pařezů D do 0,5 m ve svahu do 1:2 s odklizením do 20 m a zasypáním jámy</t>
  </si>
  <si>
    <t>Montáž lešení řadového modulového těžkého zatížení do 300 kg/m2 š do 1,2 m v do 10 m</t>
  </si>
  <si>
    <t>Příplatek k lešení řadovému modulovému těžkému š 1,2 m v do 25 m za první a ZKD den použití</t>
  </si>
  <si>
    <t>Demontáž lešení prostorového modulového těžkého bez podlah zatížení tř. 4 do 300 kg/m2 v do 10 m</t>
  </si>
  <si>
    <t>Příplatek k odsekání omítek a betonu za práci ve stísněném prostoru</t>
  </si>
  <si>
    <t>Příplatek k tryskání degradovaného betonu za práci ve stísněném prostoru</t>
  </si>
  <si>
    <t>Příplatek k očištění ploch za práci ve stísněném prostoru</t>
  </si>
  <si>
    <t>Příplatek ke stěrce pro vyrovnání betonových ploch za práci ve stísněném prostoru</t>
  </si>
  <si>
    <t>Příplatek k cenám ochranného nátěru výztuže za práce ve stísněném prostoru</t>
  </si>
  <si>
    <t>Příplatek k cenám spojovacího můstku za práci ve stísněném prostoru</t>
  </si>
  <si>
    <t>Příplatek ke stříkanému betonu ze suché směsi za práci ve stísněném prostoru</t>
  </si>
  <si>
    <t>Odsekání betonu stěn tl do 100 mm</t>
  </si>
  <si>
    <t>Nátěr betonu mostu epoxidový 2x ochranný nepružný OS-B</t>
  </si>
  <si>
    <t>Tryskání degradovaného betonu stěn a rubu kleneb vodou pod tlakem do 1250 barů</t>
  </si>
  <si>
    <t>Ruční dočištění ploch stěn, rubu kleneb a podlah ocelových kartáči</t>
  </si>
  <si>
    <t>Stěrka k vyrovnání betonových ploch stěn tl 4 mm</t>
  </si>
  <si>
    <t>Stříkaný beton ze suché směsi pevnosti 25 MPa stěn tl 50 mm</t>
  </si>
  <si>
    <t>Odsekání degradovaného betonu stěn tl do 50 mm</t>
  </si>
  <si>
    <t>Reprofilace rubu kleneb a podlah cementovými sanačními maltami tl 40 mm</t>
  </si>
  <si>
    <t>Zához z lomového kamene s proštěrkováním z terénu hmotnost nad 200 do 500 kg</t>
  </si>
  <si>
    <t>Osazení ŽB schodišťových stupňů na desku drsných</t>
  </si>
  <si>
    <t>Vysekání spojovací hmoty ze spár zdiva hl přes 40 mm dl do 6 m/m2</t>
  </si>
  <si>
    <t>Těsnění dilatační spáry betonové konstrukce polyuretanovým tmelem do pl 4,0 cm2</t>
  </si>
  <si>
    <t>Hloubkové spárování zdiva aktivovanou maltou spára hl do 80 mm dl do 6 m/m2</t>
  </si>
  <si>
    <t>Úprava spár po spárování zdiva uhlazením spára dl do 6 m/m2</t>
  </si>
  <si>
    <t>Podklad ze štěrkodrtě ŠD tl 200 mm</t>
  </si>
  <si>
    <t>Podklad ze štěrkodrtě ŠD tl. 300 mm</t>
  </si>
  <si>
    <t>M2</t>
  </si>
  <si>
    <t>Provedení otryskání ocelových konstrukcí třídy I stupeň zarezavění C stupeň přípravy Sa 2 1/2</t>
  </si>
  <si>
    <t>Zhotovení nátěru ocelových konstrukcí třídy I jednosložkového základního tl do 80 µm</t>
  </si>
  <si>
    <t>Zhotovení nátěru ocelových konstrukcí třídy I jednosložkového krycího (vrchního) tl do 80 µm</t>
  </si>
  <si>
    <t>Vodorovné přemístění do 50 m výkopku/sypaniny z horniny tř. 1 až 4</t>
  </si>
  <si>
    <t>Nakládání výkopku z hornin tř. 1 až 4 přes 100 m3</t>
  </si>
  <si>
    <t xml:space="preserve"> SO-03</t>
  </si>
  <si>
    <t>Odstranění nánosů při únosnosti dna přes 0,15 do 40 kPa</t>
  </si>
  <si>
    <t>Odstranění nánosů při únosnosti dna přes 40 do 60 kPa</t>
  </si>
  <si>
    <t>Odstranění nánosů při únosnosti dna přes 60 kPa</t>
  </si>
  <si>
    <t>Uložení sypaniny z hornin soudržných do násypů zhutněných na 95 % PS</t>
  </si>
  <si>
    <t>Odkopávky a prokopávky nezapažené v hornině tř. 4 objem do 1000 m3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</si>
</sst>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 wrapText="1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201907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VN Martinice - rekonstrukce hráze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25. 9. 2019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'SO-00 - Vedlejší rozpočto...'!J30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'SO-00 - Vedlejší rozpočto...'!P125</f>
        <v>0</v>
      </c>
      <c r="AV95" s="129">
        <f>'SO-00 - Vedlejší rozpočto...'!J33</f>
        <v>0</v>
      </c>
      <c r="AW95" s="129">
        <f>'SO-00 - Vedlejší rozpočto...'!J34</f>
        <v>0</v>
      </c>
      <c r="AX95" s="129">
        <f>'SO-00 - Vedlejší rozpočto...'!J35</f>
        <v>0</v>
      </c>
      <c r="AY95" s="129">
        <f>'SO-00 - Vedlejší rozpočto...'!J36</f>
        <v>0</v>
      </c>
      <c r="AZ95" s="129">
        <f>'SO-00 - Vedlejší rozpočto...'!F33</f>
        <v>0</v>
      </c>
      <c r="BA95" s="129">
        <f>'SO-00 - Vedlejší rozpočto...'!F34</f>
        <v>0</v>
      </c>
      <c r="BB95" s="129">
        <f>'SO-00 - Vedlejší rozpočto...'!F35</f>
        <v>0</v>
      </c>
      <c r="BC95" s="129">
        <f>'SO-00 - Vedlejší rozpočto...'!F36</f>
        <v>0</v>
      </c>
      <c r="BD95" s="131">
        <f>'SO-00 - Vedlejší rozpočto...'!F37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91" s="7" customFormat="1" ht="16.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'SO-01 - Rekonstrukce hráze'!J30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'SO-01 - Rekonstrukce hráze'!P126</f>
        <v>0</v>
      </c>
      <c r="AV96" s="129">
        <f>'SO-01 - Rekonstrukce hráze'!J33</f>
        <v>0</v>
      </c>
      <c r="AW96" s="129">
        <f>'SO-01 - Rekonstrukce hráze'!J34</f>
        <v>0</v>
      </c>
      <c r="AX96" s="129">
        <f>'SO-01 - Rekonstrukce hráze'!J35</f>
        <v>0</v>
      </c>
      <c r="AY96" s="129">
        <f>'SO-01 - Rekonstrukce hráze'!J36</f>
        <v>0</v>
      </c>
      <c r="AZ96" s="129">
        <f>'SO-01 - Rekonstrukce hráze'!F33</f>
        <v>0</v>
      </c>
      <c r="BA96" s="129">
        <f>'SO-01 - Rekonstrukce hráze'!F34</f>
        <v>0</v>
      </c>
      <c r="BB96" s="129">
        <f>'SO-01 - Rekonstrukce hráze'!F35</f>
        <v>0</v>
      </c>
      <c r="BC96" s="129">
        <f>'SO-01 - Rekonstrukce hráze'!F36</f>
        <v>0</v>
      </c>
      <c r="BD96" s="131">
        <f>'SO-01 - Rekonstrukce hráze'!F37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pans="1:91" s="7" customFormat="1" ht="16.5" customHeight="1">
      <c r="A97" s="120" t="s">
        <v>77</v>
      </c>
      <c r="B97" s="121"/>
      <c r="C97" s="122"/>
      <c r="D97" s="123" t="s">
        <v>87</v>
      </c>
      <c r="E97" s="123"/>
      <c r="F97" s="123"/>
      <c r="G97" s="123"/>
      <c r="H97" s="123"/>
      <c r="I97" s="124"/>
      <c r="J97" s="123" t="s">
        <v>88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'SO-02 - Rekonstrukce sdru...'!J30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'SO-02 - Rekonstrukce sdru...'!P131</f>
        <v>0</v>
      </c>
      <c r="AV97" s="129">
        <f>'SO-02 - Rekonstrukce sdru...'!J33</f>
        <v>0</v>
      </c>
      <c r="AW97" s="129">
        <f>'SO-02 - Rekonstrukce sdru...'!J34</f>
        <v>0</v>
      </c>
      <c r="AX97" s="129">
        <f>'SO-02 - Rekonstrukce sdru...'!J35</f>
        <v>0</v>
      </c>
      <c r="AY97" s="129">
        <f>'SO-02 - Rekonstrukce sdru...'!J36</f>
        <v>0</v>
      </c>
      <c r="AZ97" s="129">
        <f>'SO-02 - Rekonstrukce sdru...'!F33</f>
        <v>0</v>
      </c>
      <c r="BA97" s="129">
        <f>'SO-02 - Rekonstrukce sdru...'!F34</f>
        <v>0</v>
      </c>
      <c r="BB97" s="129">
        <f>'SO-02 - Rekonstrukce sdru...'!F35</f>
        <v>0</v>
      </c>
      <c r="BC97" s="129">
        <f>'SO-02 - Rekonstrukce sdru...'!F36</f>
        <v>0</v>
      </c>
      <c r="BD97" s="131">
        <f>'SO-02 - Rekonstrukce sdru...'!F37</f>
        <v>0</v>
      </c>
      <c r="BE97" s="7"/>
      <c r="BT97" s="132" t="s">
        <v>81</v>
      </c>
      <c r="BV97" s="132" t="s">
        <v>75</v>
      </c>
      <c r="BW97" s="132" t="s">
        <v>89</v>
      </c>
      <c r="BX97" s="132" t="s">
        <v>5</v>
      </c>
      <c r="CL97" s="132" t="s">
        <v>1</v>
      </c>
      <c r="CM97" s="132" t="s">
        <v>83</v>
      </c>
    </row>
    <row r="98" spans="1:91" s="7" customFormat="1" ht="16.5" customHeight="1">
      <c r="A98" s="120" t="s">
        <v>77</v>
      </c>
      <c r="B98" s="121"/>
      <c r="C98" s="122"/>
      <c r="D98" s="123" t="s">
        <v>90</v>
      </c>
      <c r="E98" s="123"/>
      <c r="F98" s="123"/>
      <c r="G98" s="123"/>
      <c r="H98" s="123"/>
      <c r="I98" s="124"/>
      <c r="J98" s="123" t="s">
        <v>91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'SO-03 - Odstranění nánosů'!J30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33">
        <v>0</v>
      </c>
      <c r="AT98" s="134">
        <f>ROUND(SUM(AV98:AW98),2)</f>
        <v>0</v>
      </c>
      <c r="AU98" s="135">
        <f>'SO-03 - Odstranění nánosů'!P119</f>
        <v>0</v>
      </c>
      <c r="AV98" s="134">
        <f>'SO-03 - Odstranění nánosů'!J33</f>
        <v>0</v>
      </c>
      <c r="AW98" s="134">
        <f>'SO-03 - Odstranění nánosů'!J34</f>
        <v>0</v>
      </c>
      <c r="AX98" s="134">
        <f>'SO-03 - Odstranění nánosů'!J35</f>
        <v>0</v>
      </c>
      <c r="AY98" s="134">
        <f>'SO-03 - Odstranění nánosů'!J36</f>
        <v>0</v>
      </c>
      <c r="AZ98" s="134">
        <f>'SO-03 - Odstranění nánosů'!F33</f>
        <v>0</v>
      </c>
      <c r="BA98" s="134">
        <f>'SO-03 - Odstranění nánosů'!F34</f>
        <v>0</v>
      </c>
      <c r="BB98" s="134">
        <f>'SO-03 - Odstranění nánosů'!F35</f>
        <v>0</v>
      </c>
      <c r="BC98" s="134">
        <f>'SO-03 - Odstranění nánosů'!F36</f>
        <v>0</v>
      </c>
      <c r="BD98" s="136">
        <f>'SO-03 - Odstranění nánosů'!F37</f>
        <v>0</v>
      </c>
      <c r="BE98" s="7"/>
      <c r="BT98" s="132" t="s">
        <v>81</v>
      </c>
      <c r="BV98" s="132" t="s">
        <v>75</v>
      </c>
      <c r="BW98" s="132" t="s">
        <v>92</v>
      </c>
      <c r="BX98" s="132" t="s">
        <v>5</v>
      </c>
      <c r="CL98" s="132" t="s">
        <v>1</v>
      </c>
      <c r="CM98" s="132" t="s">
        <v>83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-00 - Vedlejší rozpočto...'!C2" display="/"/>
    <hyperlink ref="A96" location="'SO-01 - Rekonstrukce hráze'!C2" display="/"/>
    <hyperlink ref="A97" location="'SO-02 - Rekonstrukce sdru...'!C2" display="/"/>
    <hyperlink ref="A98" location="'SO-03 - Odstranění nánosů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ROUND((SUM(BE125:BE195)),2)</f>
        <v>0</v>
      </c>
      <c r="G33" s="39"/>
      <c r="H33" s="39"/>
      <c r="I33" s="156">
        <v>0.21</v>
      </c>
      <c r="J33" s="155">
        <f>ROUND(((SUM(BE125:BE195))*I33),2)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ROUND((SUM(BF125:BF195)),2)</f>
        <v>0</v>
      </c>
      <c r="G34" s="39"/>
      <c r="H34" s="39"/>
      <c r="I34" s="156">
        <v>0.15</v>
      </c>
      <c r="J34" s="155">
        <f>ROUND(((SUM(BF125:BF195))*I34),2)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ROUND((SUM(BG125:BG195)),2)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ROUND((SUM(BH125:BH195)),2)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ROUND((SUM(BI125:BI195)),2)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SO-00 -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J137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105</v>
      </c>
      <c r="E101" s="183"/>
      <c r="F101" s="183"/>
      <c r="G101" s="183"/>
      <c r="H101" s="183"/>
      <c r="I101" s="183"/>
      <c r="J101" s="184">
        <f>J141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J142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107</v>
      </c>
      <c r="E103" s="189"/>
      <c r="F103" s="189"/>
      <c r="G103" s="189"/>
      <c r="H103" s="189"/>
      <c r="I103" s="189"/>
      <c r="J103" s="190">
        <f>J149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J154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109</v>
      </c>
      <c r="E105" s="189"/>
      <c r="F105" s="189"/>
      <c r="G105" s="189"/>
      <c r="H105" s="189"/>
      <c r="I105" s="189"/>
      <c r="J105" s="190">
        <f>J183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110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VN Martinice - rekonstrukce hráze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94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SO-00 - Vedlejší rozpočtové náklady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 xml:space="preserve"> </v>
      </c>
      <c r="G119" s="41"/>
      <c r="H119" s="41"/>
      <c r="I119" s="33" t="s">
        <v>22</v>
      </c>
      <c r="J119" s="80" t="str">
        <f>IF(J12="","",J12)</f>
        <v>25. 9. 2019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 xml:space="preserve"> </v>
      </c>
      <c r="G121" s="41"/>
      <c r="H121" s="41"/>
      <c r="I121" s="33" t="s">
        <v>29</v>
      </c>
      <c r="J121" s="37" t="str">
        <f>E21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27</v>
      </c>
      <c r="D122" s="41"/>
      <c r="E122" s="41"/>
      <c r="F122" s="28" t="str">
        <f>IF(E18="","",E18)</f>
        <v>Vyplň údaj</v>
      </c>
      <c r="G122" s="41"/>
      <c r="H122" s="41"/>
      <c r="I122" s="33" t="s">
        <v>31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111</v>
      </c>
      <c r="D124" s="195" t="s">
        <v>58</v>
      </c>
      <c r="E124" s="195" t="s">
        <v>54</v>
      </c>
      <c r="F124" s="195" t="s">
        <v>55</v>
      </c>
      <c r="G124" s="195" t="s">
        <v>112</v>
      </c>
      <c r="H124" s="195" t="s">
        <v>113</v>
      </c>
      <c r="I124" s="195" t="s">
        <v>114</v>
      </c>
      <c r="J124" s="195" t="s">
        <v>98</v>
      </c>
      <c r="K124" s="196" t="s">
        <v>115</v>
      </c>
      <c r="L124" s="197"/>
      <c r="M124" s="101" t="s">
        <v>1</v>
      </c>
      <c r="N124" s="102" t="s">
        <v>37</v>
      </c>
      <c r="O124" s="102" t="s">
        <v>116</v>
      </c>
      <c r="P124" s="102" t="s">
        <v>117</v>
      </c>
      <c r="Q124" s="102" t="s">
        <v>118</v>
      </c>
      <c r="R124" s="102" t="s">
        <v>119</v>
      </c>
      <c r="S124" s="102" t="s">
        <v>120</v>
      </c>
      <c r="T124" s="103" t="s">
        <v>121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122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P126+P141</f>
        <v>0</v>
      </c>
      <c r="Q125" s="105"/>
      <c r="R125" s="200">
        <f>R126+R141</f>
        <v>0</v>
      </c>
      <c r="S125" s="105"/>
      <c r="T125" s="201">
        <f>T126+T141</f>
        <v>385.71428000000003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72</v>
      </c>
      <c r="AU125" s="18" t="s">
        <v>100</v>
      </c>
      <c r="BK125" s="202">
        <f>BK126+BK141</f>
        <v>0</v>
      </c>
    </row>
    <row r="126" spans="1:63" s="12" customFormat="1" ht="25.9" customHeight="1">
      <c r="A126" s="12"/>
      <c r="B126" s="203"/>
      <c r="C126" s="204"/>
      <c r="D126" s="205" t="s">
        <v>72</v>
      </c>
      <c r="E126" s="206" t="s">
        <v>123</v>
      </c>
      <c r="F126" s="206" t="s">
        <v>124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P127+P133+P137</f>
        <v>0</v>
      </c>
      <c r="Q126" s="211"/>
      <c r="R126" s="212">
        <f>R127+R133+R137</f>
        <v>0</v>
      </c>
      <c r="S126" s="211"/>
      <c r="T126" s="213">
        <f>T127+T133+T137</f>
        <v>385.71428000000003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81</v>
      </c>
      <c r="AT126" s="215" t="s">
        <v>72</v>
      </c>
      <c r="AU126" s="215" t="s">
        <v>73</v>
      </c>
      <c r="AY126" s="214" t="s">
        <v>125</v>
      </c>
      <c r="BK126" s="216">
        <f>BK127+BK133+BK137</f>
        <v>0</v>
      </c>
    </row>
    <row r="127" spans="1:63" s="12" customFormat="1" ht="22.8" customHeight="1">
      <c r="A127" s="12"/>
      <c r="B127" s="203"/>
      <c r="C127" s="204"/>
      <c r="D127" s="205" t="s">
        <v>72</v>
      </c>
      <c r="E127" s="217" t="s">
        <v>81</v>
      </c>
      <c r="F127" s="217" t="s">
        <v>126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SUM(P128:P132)</f>
        <v>0</v>
      </c>
      <c r="Q127" s="211"/>
      <c r="R127" s="212">
        <f>SUM(R128:R132)</f>
        <v>0</v>
      </c>
      <c r="S127" s="211"/>
      <c r="T127" s="21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81</v>
      </c>
      <c r="AY127" s="214" t="s">
        <v>125</v>
      </c>
      <c r="BK127" s="216">
        <f>SUM(BK128:BK132)</f>
        <v>0</v>
      </c>
    </row>
    <row r="128" spans="1:65" s="2" customFormat="1" ht="24.15" customHeight="1">
      <c r="A128" s="39"/>
      <c r="B128" s="40"/>
      <c r="C128" s="219" t="s">
        <v>81</v>
      </c>
      <c r="D128" s="219" t="s">
        <v>127</v>
      </c>
      <c r="E128" s="220" t="s">
        <v>128</v>
      </c>
      <c r="F128" s="221" t="s">
        <v>129</v>
      </c>
      <c r="G128" s="222" t="s">
        <v>130</v>
      </c>
      <c r="H128" s="223">
        <v>720</v>
      </c>
      <c r="I128" s="224"/>
      <c r="J128" s="225">
        <f>ROUND(I128*H128,2)</f>
        <v>0</v>
      </c>
      <c r="K128" s="221" t="s">
        <v>131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132</v>
      </c>
      <c r="AT128" s="230" t="s">
        <v>127</v>
      </c>
      <c r="AU128" s="230" t="s">
        <v>83</v>
      </c>
      <c r="AY128" s="18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132</v>
      </c>
      <c r="BM128" s="230" t="s">
        <v>133</v>
      </c>
    </row>
    <row r="129" spans="1:51" s="13" customFormat="1" ht="12">
      <c r="A129" s="13"/>
      <c r="B129" s="232"/>
      <c r="C129" s="233"/>
      <c r="D129" s="234" t="s">
        <v>134</v>
      </c>
      <c r="E129" s="235" t="s">
        <v>1</v>
      </c>
      <c r="F129" s="236" t="s">
        <v>135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134</v>
      </c>
      <c r="AU129" s="242" t="s">
        <v>83</v>
      </c>
      <c r="AV129" s="13" t="s">
        <v>81</v>
      </c>
      <c r="AW129" s="13" t="s">
        <v>30</v>
      </c>
      <c r="AX129" s="13" t="s">
        <v>73</v>
      </c>
      <c r="AY129" s="242" t="s">
        <v>125</v>
      </c>
    </row>
    <row r="130" spans="1:51" s="14" customFormat="1" ht="12">
      <c r="A130" s="14"/>
      <c r="B130" s="243"/>
      <c r="C130" s="244"/>
      <c r="D130" s="234" t="s">
        <v>134</v>
      </c>
      <c r="E130" s="245" t="s">
        <v>1</v>
      </c>
      <c r="F130" s="246" t="s">
        <v>136</v>
      </c>
      <c r="G130" s="244"/>
      <c r="H130" s="247">
        <v>720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134</v>
      </c>
      <c r="AU130" s="253" t="s">
        <v>83</v>
      </c>
      <c r="AV130" s="14" t="s">
        <v>83</v>
      </c>
      <c r="AW130" s="14" t="s">
        <v>30</v>
      </c>
      <c r="AX130" s="14" t="s">
        <v>81</v>
      </c>
      <c r="AY130" s="253" t="s">
        <v>125</v>
      </c>
    </row>
    <row r="131" spans="1:65" s="2" customFormat="1" ht="37.8" customHeight="1">
      <c r="A131" s="39"/>
      <c r="B131" s="40"/>
      <c r="C131" s="219" t="s">
        <v>83</v>
      </c>
      <c r="D131" s="219" t="s">
        <v>127</v>
      </c>
      <c r="E131" s="220" t="s">
        <v>137</v>
      </c>
      <c r="F131" s="221" t="s">
        <v>138</v>
      </c>
      <c r="G131" s="222" t="s">
        <v>139</v>
      </c>
      <c r="H131" s="223">
        <v>360</v>
      </c>
      <c r="I131" s="224"/>
      <c r="J131" s="225">
        <f>ROUND(I131*H131,2)</f>
        <v>0</v>
      </c>
      <c r="K131" s="221" t="s">
        <v>131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132</v>
      </c>
      <c r="AT131" s="230" t="s">
        <v>127</v>
      </c>
      <c r="AU131" s="230" t="s">
        <v>83</v>
      </c>
      <c r="AY131" s="18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132</v>
      </c>
      <c r="BM131" s="230" t="s">
        <v>140</v>
      </c>
    </row>
    <row r="132" spans="1:51" s="14" customFormat="1" ht="12">
      <c r="A132" s="14"/>
      <c r="B132" s="243"/>
      <c r="C132" s="244"/>
      <c r="D132" s="234" t="s">
        <v>134</v>
      </c>
      <c r="E132" s="245" t="s">
        <v>1</v>
      </c>
      <c r="F132" s="246" t="s">
        <v>141</v>
      </c>
      <c r="G132" s="244"/>
      <c r="H132" s="247">
        <v>360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134</v>
      </c>
      <c r="AU132" s="253" t="s">
        <v>83</v>
      </c>
      <c r="AV132" s="14" t="s">
        <v>83</v>
      </c>
      <c r="AW132" s="14" t="s">
        <v>30</v>
      </c>
      <c r="AX132" s="14" t="s">
        <v>81</v>
      </c>
      <c r="AY132" s="253" t="s">
        <v>125</v>
      </c>
    </row>
    <row r="133" spans="1:63" s="12" customFormat="1" ht="22.8" customHeight="1">
      <c r="A133" s="12"/>
      <c r="B133" s="203"/>
      <c r="C133" s="204"/>
      <c r="D133" s="205" t="s">
        <v>72</v>
      </c>
      <c r="E133" s="217" t="s">
        <v>142</v>
      </c>
      <c r="F133" s="217" t="s">
        <v>143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SUM(P134:P136)</f>
        <v>0</v>
      </c>
      <c r="Q133" s="211"/>
      <c r="R133" s="212">
        <f>SUM(R134:R136)</f>
        <v>0</v>
      </c>
      <c r="S133" s="211"/>
      <c r="T133" s="213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81</v>
      </c>
      <c r="AT133" s="215" t="s">
        <v>72</v>
      </c>
      <c r="AU133" s="215" t="s">
        <v>81</v>
      </c>
      <c r="AY133" s="214" t="s">
        <v>125</v>
      </c>
      <c r="BK133" s="216">
        <f>SUM(BK134:BK136)</f>
        <v>0</v>
      </c>
    </row>
    <row r="134" spans="1:65" s="2" customFormat="1" ht="24.15" customHeight="1">
      <c r="A134" s="39"/>
      <c r="B134" s="40"/>
      <c r="C134" s="219" t="s">
        <v>142</v>
      </c>
      <c r="D134" s="219" t="s">
        <v>127</v>
      </c>
      <c r="E134" s="220" t="s">
        <v>144</v>
      </c>
      <c r="F134" s="221" t="s">
        <v>145</v>
      </c>
      <c r="G134" s="222" t="s">
        <v>146</v>
      </c>
      <c r="H134" s="223">
        <v>40</v>
      </c>
      <c r="I134" s="224"/>
      <c r="J134" s="225">
        <f>ROUND(I134*H134,2)</f>
        <v>0</v>
      </c>
      <c r="K134" s="221" t="s">
        <v>131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132</v>
      </c>
      <c r="AT134" s="230" t="s">
        <v>127</v>
      </c>
      <c r="AU134" s="230" t="s">
        <v>83</v>
      </c>
      <c r="AY134" s="18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132</v>
      </c>
      <c r="BM134" s="230" t="s">
        <v>147</v>
      </c>
    </row>
    <row r="135" spans="1:51" s="13" customFormat="1" ht="12">
      <c r="A135" s="13"/>
      <c r="B135" s="232"/>
      <c r="C135" s="233"/>
      <c r="D135" s="234" t="s">
        <v>134</v>
      </c>
      <c r="E135" s="235" t="s">
        <v>1</v>
      </c>
      <c r="F135" s="236" t="s">
        <v>148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134</v>
      </c>
      <c r="AU135" s="242" t="s">
        <v>83</v>
      </c>
      <c r="AV135" s="13" t="s">
        <v>81</v>
      </c>
      <c r="AW135" s="13" t="s">
        <v>30</v>
      </c>
      <c r="AX135" s="13" t="s">
        <v>73</v>
      </c>
      <c r="AY135" s="242" t="s">
        <v>125</v>
      </c>
    </row>
    <row r="136" spans="1:51" s="14" customFormat="1" ht="12">
      <c r="A136" s="14"/>
      <c r="B136" s="243"/>
      <c r="C136" s="244"/>
      <c r="D136" s="234" t="s">
        <v>134</v>
      </c>
      <c r="E136" s="245" t="s">
        <v>1</v>
      </c>
      <c r="F136" s="246" t="s">
        <v>149</v>
      </c>
      <c r="G136" s="244"/>
      <c r="H136" s="247">
        <v>40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134</v>
      </c>
      <c r="AU136" s="253" t="s">
        <v>83</v>
      </c>
      <c r="AV136" s="14" t="s">
        <v>83</v>
      </c>
      <c r="AW136" s="14" t="s">
        <v>30</v>
      </c>
      <c r="AX136" s="14" t="s">
        <v>81</v>
      </c>
      <c r="AY136" s="253" t="s">
        <v>125</v>
      </c>
    </row>
    <row r="137" spans="1:63" s="12" customFormat="1" ht="22.8" customHeight="1">
      <c r="A137" s="12"/>
      <c r="B137" s="203"/>
      <c r="C137" s="204"/>
      <c r="D137" s="205" t="s">
        <v>72</v>
      </c>
      <c r="E137" s="217" t="s">
        <v>150</v>
      </c>
      <c r="F137" s="217" t="s">
        <v>151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SUM(P138:P140)</f>
        <v>0</v>
      </c>
      <c r="Q137" s="211"/>
      <c r="R137" s="212">
        <f>SUM(R138:R140)</f>
        <v>0</v>
      </c>
      <c r="S137" s="211"/>
      <c r="T137" s="213">
        <f>SUM(T138:T140)</f>
        <v>385.71428000000003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81</v>
      </c>
      <c r="AT137" s="215" t="s">
        <v>72</v>
      </c>
      <c r="AU137" s="215" t="s">
        <v>81</v>
      </c>
      <c r="AY137" s="214" t="s">
        <v>125</v>
      </c>
      <c r="BK137" s="216">
        <f>SUM(BK138:BK140)</f>
        <v>0</v>
      </c>
    </row>
    <row r="138" spans="1:65" s="2" customFormat="1" ht="24.15" customHeight="1">
      <c r="A138" s="39"/>
      <c r="B138" s="40"/>
      <c r="C138" s="219" t="s">
        <v>132</v>
      </c>
      <c r="D138" s="219" t="s">
        <v>127</v>
      </c>
      <c r="E138" s="220" t="s">
        <v>152</v>
      </c>
      <c r="F138" s="221" t="s">
        <v>153</v>
      </c>
      <c r="G138" s="222" t="s">
        <v>154</v>
      </c>
      <c r="H138" s="223">
        <v>19285.714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0.02</v>
      </c>
      <c r="T138" s="229">
        <f>S138*H138</f>
        <v>385.71428000000003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83</v>
      </c>
      <c r="AY138" s="18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132</v>
      </c>
      <c r="BM138" s="230" t="s">
        <v>155</v>
      </c>
    </row>
    <row r="139" spans="1:51" s="13" customFormat="1" ht="12">
      <c r="A139" s="13"/>
      <c r="B139" s="232"/>
      <c r="C139" s="233"/>
      <c r="D139" s="234" t="s">
        <v>134</v>
      </c>
      <c r="E139" s="235" t="s">
        <v>1</v>
      </c>
      <c r="F139" s="236" t="s">
        <v>156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134</v>
      </c>
      <c r="AU139" s="242" t="s">
        <v>83</v>
      </c>
      <c r="AV139" s="13" t="s">
        <v>81</v>
      </c>
      <c r="AW139" s="13" t="s">
        <v>30</v>
      </c>
      <c r="AX139" s="13" t="s">
        <v>73</v>
      </c>
      <c r="AY139" s="242" t="s">
        <v>125</v>
      </c>
    </row>
    <row r="140" spans="1:51" s="14" customFormat="1" ht="12">
      <c r="A140" s="14"/>
      <c r="B140" s="243"/>
      <c r="C140" s="244"/>
      <c r="D140" s="234" t="s">
        <v>134</v>
      </c>
      <c r="E140" s="245" t="s">
        <v>1</v>
      </c>
      <c r="F140" s="246" t="s">
        <v>157</v>
      </c>
      <c r="G140" s="244"/>
      <c r="H140" s="247">
        <v>19285.714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134</v>
      </c>
      <c r="AU140" s="253" t="s">
        <v>83</v>
      </c>
      <c r="AV140" s="14" t="s">
        <v>83</v>
      </c>
      <c r="AW140" s="14" t="s">
        <v>30</v>
      </c>
      <c r="AX140" s="14" t="s">
        <v>81</v>
      </c>
      <c r="AY140" s="253" t="s">
        <v>125</v>
      </c>
    </row>
    <row r="141" spans="1:63" s="12" customFormat="1" ht="25.9" customHeight="1">
      <c r="A141" s="12"/>
      <c r="B141" s="203"/>
      <c r="C141" s="204"/>
      <c r="D141" s="205" t="s">
        <v>72</v>
      </c>
      <c r="E141" s="206" t="s">
        <v>158</v>
      </c>
      <c r="F141" s="206" t="s">
        <v>79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P142+P149+P154+P183</f>
        <v>0</v>
      </c>
      <c r="Q141" s="211"/>
      <c r="R141" s="212">
        <f>R142+R149+R154+R183</f>
        <v>0</v>
      </c>
      <c r="S141" s="211"/>
      <c r="T141" s="213">
        <f>T142+T149+T154+T183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159</v>
      </c>
      <c r="AT141" s="215" t="s">
        <v>72</v>
      </c>
      <c r="AU141" s="215" t="s">
        <v>73</v>
      </c>
      <c r="AY141" s="214" t="s">
        <v>125</v>
      </c>
      <c r="BK141" s="216">
        <f>BK142+BK149+BK154+BK183</f>
        <v>0</v>
      </c>
    </row>
    <row r="142" spans="1:63" s="12" customFormat="1" ht="22.8" customHeight="1">
      <c r="A142" s="12"/>
      <c r="B142" s="203"/>
      <c r="C142" s="204"/>
      <c r="D142" s="205" t="s">
        <v>72</v>
      </c>
      <c r="E142" s="217" t="s">
        <v>160</v>
      </c>
      <c r="F142" s="217" t="s">
        <v>161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SUM(P143:P148)</f>
        <v>0</v>
      </c>
      <c r="Q142" s="211"/>
      <c r="R142" s="212">
        <f>SUM(R143:R148)</f>
        <v>0</v>
      </c>
      <c r="S142" s="211"/>
      <c r="T142" s="213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159</v>
      </c>
      <c r="AT142" s="215" t="s">
        <v>72</v>
      </c>
      <c r="AU142" s="215" t="s">
        <v>81</v>
      </c>
      <c r="AY142" s="214" t="s">
        <v>125</v>
      </c>
      <c r="BK142" s="216">
        <f>SUM(BK143:BK148)</f>
        <v>0</v>
      </c>
    </row>
    <row r="143" spans="1:65" s="2" customFormat="1" ht="14.4" customHeight="1">
      <c r="A143" s="39"/>
      <c r="B143" s="40"/>
      <c r="C143" s="219" t="s">
        <v>159</v>
      </c>
      <c r="D143" s="219" t="s">
        <v>127</v>
      </c>
      <c r="E143" s="220" t="s">
        <v>162</v>
      </c>
      <c r="F143" s="221" t="s">
        <v>163</v>
      </c>
      <c r="G143" s="222" t="s">
        <v>164</v>
      </c>
      <c r="H143" s="223">
        <v>1</v>
      </c>
      <c r="I143" s="224"/>
      <c r="J143" s="225">
        <f>ROUND(I143*H143,2)</f>
        <v>0</v>
      </c>
      <c r="K143" s="221" t="s">
        <v>131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165</v>
      </c>
      <c r="AT143" s="230" t="s">
        <v>127</v>
      </c>
      <c r="AU143" s="230" t="s">
        <v>83</v>
      </c>
      <c r="AY143" s="18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165</v>
      </c>
      <c r="BM143" s="230" t="s">
        <v>166</v>
      </c>
    </row>
    <row r="144" spans="1:65" s="2" customFormat="1" ht="24.15" customHeight="1">
      <c r="A144" s="39"/>
      <c r="B144" s="40"/>
      <c r="C144" s="219" t="s">
        <v>167</v>
      </c>
      <c r="D144" s="219" t="s">
        <v>127</v>
      </c>
      <c r="E144" s="220" t="s">
        <v>168</v>
      </c>
      <c r="F144" s="221" t="s">
        <v>169</v>
      </c>
      <c r="G144" s="222" t="s">
        <v>164</v>
      </c>
      <c r="H144" s="223">
        <v>1</v>
      </c>
      <c r="I144" s="224"/>
      <c r="J144" s="225">
        <f>ROUND(I144*H144,2)</f>
        <v>0</v>
      </c>
      <c r="K144" s="221" t="s">
        <v>131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165</v>
      </c>
      <c r="AT144" s="230" t="s">
        <v>127</v>
      </c>
      <c r="AU144" s="230" t="s">
        <v>83</v>
      </c>
      <c r="AY144" s="18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165</v>
      </c>
      <c r="BM144" s="230" t="s">
        <v>170</v>
      </c>
    </row>
    <row r="145" spans="1:65" s="2" customFormat="1" ht="37.8" customHeight="1">
      <c r="A145" s="39"/>
      <c r="B145" s="40"/>
      <c r="C145" s="219" t="s">
        <v>171</v>
      </c>
      <c r="D145" s="219" t="s">
        <v>127</v>
      </c>
      <c r="E145" s="220" t="s">
        <v>172</v>
      </c>
      <c r="F145" s="221" t="s">
        <v>173</v>
      </c>
      <c r="G145" s="222" t="s">
        <v>164</v>
      </c>
      <c r="H145" s="223">
        <v>1</v>
      </c>
      <c r="I145" s="224"/>
      <c r="J145" s="225">
        <f>ROUND(I145*H145,2)</f>
        <v>0</v>
      </c>
      <c r="K145" s="221" t="s">
        <v>131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165</v>
      </c>
      <c r="AT145" s="230" t="s">
        <v>127</v>
      </c>
      <c r="AU145" s="230" t="s">
        <v>83</v>
      </c>
      <c r="AY145" s="18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165</v>
      </c>
      <c r="BM145" s="230" t="s">
        <v>174</v>
      </c>
    </row>
    <row r="146" spans="1:65" s="2" customFormat="1" ht="37.8" customHeight="1">
      <c r="A146" s="39"/>
      <c r="B146" s="40"/>
      <c r="C146" s="219" t="s">
        <v>175</v>
      </c>
      <c r="D146" s="219" t="s">
        <v>127</v>
      </c>
      <c r="E146" s="220" t="s">
        <v>176</v>
      </c>
      <c r="F146" s="221" t="s">
        <v>177</v>
      </c>
      <c r="G146" s="222" t="s">
        <v>164</v>
      </c>
      <c r="H146" s="223">
        <v>1</v>
      </c>
      <c r="I146" s="224"/>
      <c r="J146" s="225">
        <f>ROUND(I146*H146,2)</f>
        <v>0</v>
      </c>
      <c r="K146" s="221" t="s">
        <v>131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165</v>
      </c>
      <c r="AT146" s="230" t="s">
        <v>127</v>
      </c>
      <c r="AU146" s="230" t="s">
        <v>83</v>
      </c>
      <c r="AY146" s="18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165</v>
      </c>
      <c r="BM146" s="230" t="s">
        <v>178</v>
      </c>
    </row>
    <row r="147" spans="1:65" s="2" customFormat="1" ht="37.8" customHeight="1">
      <c r="A147" s="39"/>
      <c r="B147" s="40"/>
      <c r="C147" s="219" t="s">
        <v>150</v>
      </c>
      <c r="D147" s="219" t="s">
        <v>127</v>
      </c>
      <c r="E147" s="220" t="s">
        <v>179</v>
      </c>
      <c r="F147" s="221" t="s">
        <v>180</v>
      </c>
      <c r="G147" s="222" t="s">
        <v>164</v>
      </c>
      <c r="H147" s="223">
        <v>1</v>
      </c>
      <c r="I147" s="224"/>
      <c r="J147" s="225">
        <f>ROUND(I147*H147,2)</f>
        <v>0</v>
      </c>
      <c r="K147" s="221" t="s">
        <v>131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165</v>
      </c>
      <c r="AT147" s="230" t="s">
        <v>127</v>
      </c>
      <c r="AU147" s="230" t="s">
        <v>83</v>
      </c>
      <c r="AY147" s="18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165</v>
      </c>
      <c r="BM147" s="230" t="s">
        <v>181</v>
      </c>
    </row>
    <row r="148" spans="1:65" s="2" customFormat="1" ht="24.15" customHeight="1">
      <c r="A148" s="39"/>
      <c r="B148" s="40"/>
      <c r="C148" s="219" t="s">
        <v>182</v>
      </c>
      <c r="D148" s="219" t="s">
        <v>127</v>
      </c>
      <c r="E148" s="220" t="s">
        <v>183</v>
      </c>
      <c r="F148" s="221" t="s">
        <v>184</v>
      </c>
      <c r="G148" s="222" t="s">
        <v>164</v>
      </c>
      <c r="H148" s="223">
        <v>1</v>
      </c>
      <c r="I148" s="224"/>
      <c r="J148" s="225">
        <f>ROUND(I148*H148,2)</f>
        <v>0</v>
      </c>
      <c r="K148" s="221" t="s">
        <v>131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165</v>
      </c>
      <c r="AT148" s="230" t="s">
        <v>127</v>
      </c>
      <c r="AU148" s="230" t="s">
        <v>83</v>
      </c>
      <c r="AY148" s="18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165</v>
      </c>
      <c r="BM148" s="230" t="s">
        <v>185</v>
      </c>
    </row>
    <row r="149" spans="1:63" s="12" customFormat="1" ht="22.8" customHeight="1">
      <c r="A149" s="12"/>
      <c r="B149" s="203"/>
      <c r="C149" s="204"/>
      <c r="D149" s="205" t="s">
        <v>72</v>
      </c>
      <c r="E149" s="217" t="s">
        <v>186</v>
      </c>
      <c r="F149" s="217" t="s">
        <v>187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SUM(P150:P153)</f>
        <v>0</v>
      </c>
      <c r="Q149" s="211"/>
      <c r="R149" s="212">
        <f>SUM(R150:R153)</f>
        <v>0</v>
      </c>
      <c r="S149" s="211"/>
      <c r="T149" s="213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159</v>
      </c>
      <c r="AT149" s="215" t="s">
        <v>72</v>
      </c>
      <c r="AU149" s="215" t="s">
        <v>81</v>
      </c>
      <c r="AY149" s="214" t="s">
        <v>125</v>
      </c>
      <c r="BK149" s="216">
        <f>SUM(BK150:BK153)</f>
        <v>0</v>
      </c>
    </row>
    <row r="150" spans="1:65" s="2" customFormat="1" ht="38.55" customHeight="1">
      <c r="A150" s="39"/>
      <c r="B150" s="40"/>
      <c r="C150" s="219" t="s">
        <v>188</v>
      </c>
      <c r="D150" s="219" t="s">
        <v>127</v>
      </c>
      <c r="E150" s="220" t="s">
        <v>189</v>
      </c>
      <c r="F150" s="221" t="s">
        <v>190</v>
      </c>
      <c r="G150" s="222" t="s">
        <v>164</v>
      </c>
      <c r="H150" s="223">
        <v>1</v>
      </c>
      <c r="I150" s="224"/>
      <c r="J150" s="225">
        <f>ROUND(I150*H150,2)</f>
        <v>0</v>
      </c>
      <c r="K150" s="221" t="s">
        <v>131</v>
      </c>
      <c r="L150" s="45"/>
      <c r="M150" s="226" t="s">
        <v>1</v>
      </c>
      <c r="N150" s="227" t="s">
        <v>38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165</v>
      </c>
      <c r="AT150" s="230" t="s">
        <v>127</v>
      </c>
      <c r="AU150" s="230" t="s">
        <v>83</v>
      </c>
      <c r="AY150" s="18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165</v>
      </c>
      <c r="BM150" s="230" t="s">
        <v>191</v>
      </c>
    </row>
    <row r="151" spans="1:65" s="2" customFormat="1" ht="14.4" customHeight="1">
      <c r="A151" s="39"/>
      <c r="B151" s="40"/>
      <c r="C151" s="219" t="s">
        <v>192</v>
      </c>
      <c r="D151" s="219" t="s">
        <v>127</v>
      </c>
      <c r="E151" s="220" t="s">
        <v>193</v>
      </c>
      <c r="F151" s="221" t="s">
        <v>194</v>
      </c>
      <c r="G151" s="222" t="s">
        <v>164</v>
      </c>
      <c r="H151" s="223">
        <v>1</v>
      </c>
      <c r="I151" s="224"/>
      <c r="J151" s="225">
        <f>ROUND(I151*H151,2)</f>
        <v>0</v>
      </c>
      <c r="K151" s="221" t="s">
        <v>131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165</v>
      </c>
      <c r="AT151" s="230" t="s">
        <v>127</v>
      </c>
      <c r="AU151" s="230" t="s">
        <v>83</v>
      </c>
      <c r="AY151" s="18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165</v>
      </c>
      <c r="BM151" s="230" t="s">
        <v>195</v>
      </c>
    </row>
    <row r="152" spans="1:51" s="13" customFormat="1" ht="12">
      <c r="A152" s="13"/>
      <c r="B152" s="232"/>
      <c r="C152" s="233"/>
      <c r="D152" s="234" t="s">
        <v>134</v>
      </c>
      <c r="E152" s="235" t="s">
        <v>1</v>
      </c>
      <c r="F152" s="236" t="s">
        <v>196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134</v>
      </c>
      <c r="AU152" s="242" t="s">
        <v>83</v>
      </c>
      <c r="AV152" s="13" t="s">
        <v>81</v>
      </c>
      <c r="AW152" s="13" t="s">
        <v>30</v>
      </c>
      <c r="AX152" s="13" t="s">
        <v>73</v>
      </c>
      <c r="AY152" s="242" t="s">
        <v>125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81</v>
      </c>
      <c r="G153" s="244"/>
      <c r="H153" s="247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81</v>
      </c>
      <c r="AY153" s="253" t="s">
        <v>125</v>
      </c>
    </row>
    <row r="154" spans="1:63" s="12" customFormat="1" ht="22.8" customHeight="1">
      <c r="A154" s="12"/>
      <c r="B154" s="203"/>
      <c r="C154" s="204"/>
      <c r="D154" s="205" t="s">
        <v>72</v>
      </c>
      <c r="E154" s="217" t="s">
        <v>197</v>
      </c>
      <c r="F154" s="217" t="s">
        <v>198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SUM(P155:P182)</f>
        <v>0</v>
      </c>
      <c r="Q154" s="211"/>
      <c r="R154" s="212">
        <f>SUM(R155:R182)</f>
        <v>0</v>
      </c>
      <c r="S154" s="211"/>
      <c r="T154" s="213">
        <f>SUM(T155:T182)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159</v>
      </c>
      <c r="AT154" s="215" t="s">
        <v>72</v>
      </c>
      <c r="AU154" s="215" t="s">
        <v>81</v>
      </c>
      <c r="AY154" s="214" t="s">
        <v>125</v>
      </c>
      <c r="BK154" s="216">
        <f>SUM(BK155:BK182)</f>
        <v>0</v>
      </c>
    </row>
    <row r="155" spans="1:65" s="2" customFormat="1" ht="14.4" customHeight="1">
      <c r="A155" s="39"/>
      <c r="B155" s="40"/>
      <c r="C155" s="219" t="s">
        <v>199</v>
      </c>
      <c r="D155" s="219" t="s">
        <v>127</v>
      </c>
      <c r="E155" s="220" t="s">
        <v>200</v>
      </c>
      <c r="F155" s="221" t="s">
        <v>201</v>
      </c>
      <c r="G155" s="222" t="s">
        <v>164</v>
      </c>
      <c r="H155" s="223">
        <v>1</v>
      </c>
      <c r="I155" s="224"/>
      <c r="J155" s="225">
        <f>ROUND(I155*H155,2)</f>
        <v>0</v>
      </c>
      <c r="K155" s="221" t="s">
        <v>131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165</v>
      </c>
      <c r="AT155" s="230" t="s">
        <v>127</v>
      </c>
      <c r="AU155" s="230" t="s">
        <v>83</v>
      </c>
      <c r="AY155" s="18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165</v>
      </c>
      <c r="BM155" s="230" t="s">
        <v>202</v>
      </c>
    </row>
    <row r="156" spans="1:51" s="13" customFormat="1" ht="12">
      <c r="A156" s="13"/>
      <c r="B156" s="232"/>
      <c r="C156" s="233"/>
      <c r="D156" s="234" t="s">
        <v>134</v>
      </c>
      <c r="E156" s="235" t="s">
        <v>1</v>
      </c>
      <c r="F156" s="236" t="s">
        <v>203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134</v>
      </c>
      <c r="AU156" s="242" t="s">
        <v>83</v>
      </c>
      <c r="AV156" s="13" t="s">
        <v>81</v>
      </c>
      <c r="AW156" s="13" t="s">
        <v>30</v>
      </c>
      <c r="AX156" s="13" t="s">
        <v>73</v>
      </c>
      <c r="AY156" s="242" t="s">
        <v>125</v>
      </c>
    </row>
    <row r="157" spans="1:51" s="13" customFormat="1" ht="12">
      <c r="A157" s="13"/>
      <c r="B157" s="232"/>
      <c r="C157" s="233"/>
      <c r="D157" s="234" t="s">
        <v>134</v>
      </c>
      <c r="E157" s="235" t="s">
        <v>1</v>
      </c>
      <c r="F157" s="236" t="s">
        <v>204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134</v>
      </c>
      <c r="AU157" s="242" t="s">
        <v>83</v>
      </c>
      <c r="AV157" s="13" t="s">
        <v>81</v>
      </c>
      <c r="AW157" s="13" t="s">
        <v>30</v>
      </c>
      <c r="AX157" s="13" t="s">
        <v>73</v>
      </c>
      <c r="AY157" s="242" t="s">
        <v>125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205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3" customFormat="1" ht="12">
      <c r="A159" s="13"/>
      <c r="B159" s="232"/>
      <c r="C159" s="233"/>
      <c r="D159" s="234" t="s">
        <v>134</v>
      </c>
      <c r="E159" s="235" t="s">
        <v>1</v>
      </c>
      <c r="F159" s="236" t="s">
        <v>206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134</v>
      </c>
      <c r="AU159" s="242" t="s">
        <v>83</v>
      </c>
      <c r="AV159" s="13" t="s">
        <v>81</v>
      </c>
      <c r="AW159" s="13" t="s">
        <v>30</v>
      </c>
      <c r="AX159" s="13" t="s">
        <v>73</v>
      </c>
      <c r="AY159" s="242" t="s">
        <v>125</v>
      </c>
    </row>
    <row r="160" spans="1:51" s="13" customFormat="1" ht="12">
      <c r="A160" s="13"/>
      <c r="B160" s="232"/>
      <c r="C160" s="233"/>
      <c r="D160" s="234" t="s">
        <v>134</v>
      </c>
      <c r="E160" s="235" t="s">
        <v>1</v>
      </c>
      <c r="F160" s="236" t="s">
        <v>207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134</v>
      </c>
      <c r="AU160" s="242" t="s">
        <v>83</v>
      </c>
      <c r="AV160" s="13" t="s">
        <v>81</v>
      </c>
      <c r="AW160" s="13" t="s">
        <v>30</v>
      </c>
      <c r="AX160" s="13" t="s">
        <v>73</v>
      </c>
      <c r="AY160" s="242" t="s">
        <v>125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81</v>
      </c>
      <c r="G161" s="244"/>
      <c r="H161" s="247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81</v>
      </c>
      <c r="AY161" s="253" t="s">
        <v>125</v>
      </c>
    </row>
    <row r="162" spans="1:65" s="2" customFormat="1" ht="38.55" customHeight="1">
      <c r="A162" s="39"/>
      <c r="B162" s="40"/>
      <c r="C162" s="219" t="s">
        <v>208</v>
      </c>
      <c r="D162" s="219" t="s">
        <v>127</v>
      </c>
      <c r="E162" s="220" t="s">
        <v>209</v>
      </c>
      <c r="F162" s="221" t="s">
        <v>210</v>
      </c>
      <c r="G162" s="222" t="s">
        <v>164</v>
      </c>
      <c r="H162" s="223">
        <v>1</v>
      </c>
      <c r="I162" s="224"/>
      <c r="J162" s="225">
        <f>ROUND(I162*H162,2)</f>
        <v>0</v>
      </c>
      <c r="K162" s="221" t="s">
        <v>131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165</v>
      </c>
      <c r="AT162" s="230" t="s">
        <v>127</v>
      </c>
      <c r="AU162" s="230" t="s">
        <v>83</v>
      </c>
      <c r="AY162" s="18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165</v>
      </c>
      <c r="BM162" s="230" t="s">
        <v>211</v>
      </c>
    </row>
    <row r="163" spans="1:65" s="2" customFormat="1" ht="14.4" customHeight="1">
      <c r="A163" s="39"/>
      <c r="B163" s="40"/>
      <c r="C163" s="219" t="s">
        <v>8</v>
      </c>
      <c r="D163" s="219" t="s">
        <v>127</v>
      </c>
      <c r="E163" s="220" t="s">
        <v>212</v>
      </c>
      <c r="F163" s="221" t="s">
        <v>213</v>
      </c>
      <c r="G163" s="222" t="s">
        <v>164</v>
      </c>
      <c r="H163" s="223">
        <v>3</v>
      </c>
      <c r="I163" s="224"/>
      <c r="J163" s="225">
        <f>ROUND(I163*H163,2)</f>
        <v>0</v>
      </c>
      <c r="K163" s="221" t="s">
        <v>131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165</v>
      </c>
      <c r="AT163" s="230" t="s">
        <v>127</v>
      </c>
      <c r="AU163" s="230" t="s">
        <v>83</v>
      </c>
      <c r="AY163" s="18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165</v>
      </c>
      <c r="BM163" s="230" t="s">
        <v>214</v>
      </c>
    </row>
    <row r="164" spans="1:51" s="13" customFormat="1" ht="12">
      <c r="A164" s="13"/>
      <c r="B164" s="232"/>
      <c r="C164" s="233"/>
      <c r="D164" s="234" t="s">
        <v>134</v>
      </c>
      <c r="E164" s="235" t="s">
        <v>1</v>
      </c>
      <c r="F164" s="236" t="s">
        <v>215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134</v>
      </c>
      <c r="AU164" s="242" t="s">
        <v>83</v>
      </c>
      <c r="AV164" s="13" t="s">
        <v>81</v>
      </c>
      <c r="AW164" s="13" t="s">
        <v>30</v>
      </c>
      <c r="AX164" s="13" t="s">
        <v>73</v>
      </c>
      <c r="AY164" s="242" t="s">
        <v>125</v>
      </c>
    </row>
    <row r="165" spans="1:51" s="13" customFormat="1" ht="12">
      <c r="A165" s="13"/>
      <c r="B165" s="232"/>
      <c r="C165" s="233"/>
      <c r="D165" s="234" t="s">
        <v>134</v>
      </c>
      <c r="E165" s="235" t="s">
        <v>1</v>
      </c>
      <c r="F165" s="236" t="s">
        <v>216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134</v>
      </c>
      <c r="AU165" s="242" t="s">
        <v>83</v>
      </c>
      <c r="AV165" s="13" t="s">
        <v>81</v>
      </c>
      <c r="AW165" s="13" t="s">
        <v>30</v>
      </c>
      <c r="AX165" s="13" t="s">
        <v>73</v>
      </c>
      <c r="AY165" s="242" t="s">
        <v>125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142</v>
      </c>
      <c r="G166" s="244"/>
      <c r="H166" s="247">
        <v>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81</v>
      </c>
      <c r="AY166" s="253" t="s">
        <v>125</v>
      </c>
    </row>
    <row r="167" spans="1:65" s="2" customFormat="1" ht="14.4" customHeight="1">
      <c r="A167" s="39"/>
      <c r="B167" s="40"/>
      <c r="C167" s="219" t="s">
        <v>217</v>
      </c>
      <c r="D167" s="219" t="s">
        <v>127</v>
      </c>
      <c r="E167" s="220" t="s">
        <v>218</v>
      </c>
      <c r="F167" s="221" t="s">
        <v>219</v>
      </c>
      <c r="G167" s="222" t="s">
        <v>164</v>
      </c>
      <c r="H167" s="223">
        <v>8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165</v>
      </c>
      <c r="AT167" s="230" t="s">
        <v>127</v>
      </c>
      <c r="AU167" s="230" t="s">
        <v>83</v>
      </c>
      <c r="AY167" s="18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165</v>
      </c>
      <c r="BM167" s="230" t="s">
        <v>220</v>
      </c>
    </row>
    <row r="168" spans="1:51" s="13" customFormat="1" ht="12">
      <c r="A168" s="13"/>
      <c r="B168" s="232"/>
      <c r="C168" s="233"/>
      <c r="D168" s="234" t="s">
        <v>134</v>
      </c>
      <c r="E168" s="235" t="s">
        <v>1</v>
      </c>
      <c r="F168" s="236" t="s">
        <v>221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134</v>
      </c>
      <c r="AU168" s="242" t="s">
        <v>83</v>
      </c>
      <c r="AV168" s="13" t="s">
        <v>81</v>
      </c>
      <c r="AW168" s="13" t="s">
        <v>30</v>
      </c>
      <c r="AX168" s="13" t="s">
        <v>73</v>
      </c>
      <c r="AY168" s="242" t="s">
        <v>125</v>
      </c>
    </row>
    <row r="169" spans="1:51" s="13" customFormat="1" ht="12">
      <c r="A169" s="13"/>
      <c r="B169" s="232"/>
      <c r="C169" s="233"/>
      <c r="D169" s="234" t="s">
        <v>134</v>
      </c>
      <c r="E169" s="235" t="s">
        <v>1</v>
      </c>
      <c r="F169" s="236" t="s">
        <v>222</v>
      </c>
      <c r="G169" s="233"/>
      <c r="H169" s="235" t="s">
        <v>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134</v>
      </c>
      <c r="AU169" s="242" t="s">
        <v>83</v>
      </c>
      <c r="AV169" s="13" t="s">
        <v>81</v>
      </c>
      <c r="AW169" s="13" t="s">
        <v>30</v>
      </c>
      <c r="AX169" s="13" t="s">
        <v>73</v>
      </c>
      <c r="AY169" s="242" t="s">
        <v>125</v>
      </c>
    </row>
    <row r="170" spans="1:51" s="13" customFormat="1" ht="12">
      <c r="A170" s="13"/>
      <c r="B170" s="232"/>
      <c r="C170" s="233"/>
      <c r="D170" s="234" t="s">
        <v>134</v>
      </c>
      <c r="E170" s="235" t="s">
        <v>1</v>
      </c>
      <c r="F170" s="236" t="s">
        <v>223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134</v>
      </c>
      <c r="AU170" s="242" t="s">
        <v>83</v>
      </c>
      <c r="AV170" s="13" t="s">
        <v>81</v>
      </c>
      <c r="AW170" s="13" t="s">
        <v>30</v>
      </c>
      <c r="AX170" s="13" t="s">
        <v>73</v>
      </c>
      <c r="AY170" s="242" t="s">
        <v>125</v>
      </c>
    </row>
    <row r="171" spans="1:51" s="14" customFormat="1" ht="12">
      <c r="A171" s="14"/>
      <c r="B171" s="243"/>
      <c r="C171" s="244"/>
      <c r="D171" s="234" t="s">
        <v>134</v>
      </c>
      <c r="E171" s="245" t="s">
        <v>1</v>
      </c>
      <c r="F171" s="246" t="s">
        <v>224</v>
      </c>
      <c r="G171" s="244"/>
      <c r="H171" s="247">
        <v>8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134</v>
      </c>
      <c r="AU171" s="253" t="s">
        <v>83</v>
      </c>
      <c r="AV171" s="14" t="s">
        <v>83</v>
      </c>
      <c r="AW171" s="14" t="s">
        <v>30</v>
      </c>
      <c r="AX171" s="14" t="s">
        <v>81</v>
      </c>
      <c r="AY171" s="253" t="s">
        <v>125</v>
      </c>
    </row>
    <row r="172" spans="1:65" s="2" customFormat="1" ht="49.05" customHeight="1">
      <c r="A172" s="39"/>
      <c r="B172" s="40"/>
      <c r="C172" s="219" t="s">
        <v>225</v>
      </c>
      <c r="D172" s="219" t="s">
        <v>127</v>
      </c>
      <c r="E172" s="220" t="s">
        <v>226</v>
      </c>
      <c r="F172" s="221" t="s">
        <v>227</v>
      </c>
      <c r="G172" s="222" t="s">
        <v>164</v>
      </c>
      <c r="H172" s="223">
        <v>1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165</v>
      </c>
      <c r="AT172" s="230" t="s">
        <v>127</v>
      </c>
      <c r="AU172" s="230" t="s">
        <v>83</v>
      </c>
      <c r="AY172" s="18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165</v>
      </c>
      <c r="BM172" s="230" t="s">
        <v>228</v>
      </c>
    </row>
    <row r="173" spans="1:65" s="2" customFormat="1" ht="37.8" customHeight="1">
      <c r="A173" s="39"/>
      <c r="B173" s="40"/>
      <c r="C173" s="219" t="s">
        <v>229</v>
      </c>
      <c r="D173" s="219" t="s">
        <v>127</v>
      </c>
      <c r="E173" s="220" t="s">
        <v>230</v>
      </c>
      <c r="F173" s="221" t="s">
        <v>231</v>
      </c>
      <c r="G173" s="222" t="s">
        <v>164</v>
      </c>
      <c r="H173" s="223">
        <v>2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165</v>
      </c>
      <c r="AT173" s="230" t="s">
        <v>127</v>
      </c>
      <c r="AU173" s="230" t="s">
        <v>83</v>
      </c>
      <c r="AY173" s="18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165</v>
      </c>
      <c r="BM173" s="230" t="s">
        <v>232</v>
      </c>
    </row>
    <row r="174" spans="1:51" s="14" customFormat="1" ht="12">
      <c r="A174" s="14"/>
      <c r="B174" s="243"/>
      <c r="C174" s="244"/>
      <c r="D174" s="234" t="s">
        <v>134</v>
      </c>
      <c r="E174" s="245" t="s">
        <v>1</v>
      </c>
      <c r="F174" s="246" t="s">
        <v>233</v>
      </c>
      <c r="G174" s="244"/>
      <c r="H174" s="247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134</v>
      </c>
      <c r="AU174" s="253" t="s">
        <v>83</v>
      </c>
      <c r="AV174" s="14" t="s">
        <v>83</v>
      </c>
      <c r="AW174" s="14" t="s">
        <v>30</v>
      </c>
      <c r="AX174" s="14" t="s">
        <v>73</v>
      </c>
      <c r="AY174" s="253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1</v>
      </c>
      <c r="F175" s="246" t="s">
        <v>234</v>
      </c>
      <c r="G175" s="244"/>
      <c r="H175" s="247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73</v>
      </c>
      <c r="AY175" s="253" t="s">
        <v>125</v>
      </c>
    </row>
    <row r="176" spans="1:51" s="15" customFormat="1" ht="12">
      <c r="A176" s="15"/>
      <c r="B176" s="254"/>
      <c r="C176" s="255"/>
      <c r="D176" s="234" t="s">
        <v>134</v>
      </c>
      <c r="E176" s="256" t="s">
        <v>1</v>
      </c>
      <c r="F176" s="257" t="s">
        <v>235</v>
      </c>
      <c r="G176" s="255"/>
      <c r="H176" s="258">
        <v>2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134</v>
      </c>
      <c r="AU176" s="264" t="s">
        <v>83</v>
      </c>
      <c r="AV176" s="15" t="s">
        <v>132</v>
      </c>
      <c r="AW176" s="15" t="s">
        <v>30</v>
      </c>
      <c r="AX176" s="15" t="s">
        <v>81</v>
      </c>
      <c r="AY176" s="264" t="s">
        <v>125</v>
      </c>
    </row>
    <row r="177" spans="1:65" s="2" customFormat="1" ht="14.4" customHeight="1">
      <c r="A177" s="39"/>
      <c r="B177" s="40"/>
      <c r="C177" s="219" t="s">
        <v>236</v>
      </c>
      <c r="D177" s="219" t="s">
        <v>127</v>
      </c>
      <c r="E177" s="220" t="s">
        <v>237</v>
      </c>
      <c r="F177" s="221" t="s">
        <v>238</v>
      </c>
      <c r="G177" s="222" t="s">
        <v>164</v>
      </c>
      <c r="H177" s="223">
        <v>5</v>
      </c>
      <c r="I177" s="224"/>
      <c r="J177" s="225">
        <f>ROUND(I177*H177,2)</f>
        <v>0</v>
      </c>
      <c r="K177" s="221" t="s">
        <v>131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165</v>
      </c>
      <c r="AT177" s="230" t="s">
        <v>127</v>
      </c>
      <c r="AU177" s="230" t="s">
        <v>83</v>
      </c>
      <c r="AY177" s="18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81</v>
      </c>
      <c r="BK177" s="231">
        <f>ROUND(I177*H177,2)</f>
        <v>0</v>
      </c>
      <c r="BL177" s="18" t="s">
        <v>165</v>
      </c>
      <c r="BM177" s="230" t="s">
        <v>239</v>
      </c>
    </row>
    <row r="178" spans="1:51" s="13" customFormat="1" ht="12">
      <c r="A178" s="13"/>
      <c r="B178" s="232"/>
      <c r="C178" s="233"/>
      <c r="D178" s="234" t="s">
        <v>134</v>
      </c>
      <c r="E178" s="235" t="s">
        <v>1</v>
      </c>
      <c r="F178" s="236" t="s">
        <v>240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134</v>
      </c>
      <c r="AU178" s="242" t="s">
        <v>83</v>
      </c>
      <c r="AV178" s="13" t="s">
        <v>81</v>
      </c>
      <c r="AW178" s="13" t="s">
        <v>30</v>
      </c>
      <c r="AX178" s="13" t="s">
        <v>73</v>
      </c>
      <c r="AY178" s="242" t="s">
        <v>125</v>
      </c>
    </row>
    <row r="179" spans="1:51" s="13" customFormat="1" ht="12">
      <c r="A179" s="13"/>
      <c r="B179" s="232"/>
      <c r="C179" s="233"/>
      <c r="D179" s="234" t="s">
        <v>134</v>
      </c>
      <c r="E179" s="235" t="s">
        <v>1</v>
      </c>
      <c r="F179" s="236" t="s">
        <v>241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134</v>
      </c>
      <c r="AU179" s="242" t="s">
        <v>83</v>
      </c>
      <c r="AV179" s="13" t="s">
        <v>81</v>
      </c>
      <c r="AW179" s="13" t="s">
        <v>30</v>
      </c>
      <c r="AX179" s="13" t="s">
        <v>73</v>
      </c>
      <c r="AY179" s="242" t="s">
        <v>125</v>
      </c>
    </row>
    <row r="180" spans="1:51" s="14" customFormat="1" ht="12">
      <c r="A180" s="14"/>
      <c r="B180" s="243"/>
      <c r="C180" s="244"/>
      <c r="D180" s="234" t="s">
        <v>134</v>
      </c>
      <c r="E180" s="245" t="s">
        <v>1</v>
      </c>
      <c r="F180" s="246" t="s">
        <v>159</v>
      </c>
      <c r="G180" s="244"/>
      <c r="H180" s="247">
        <v>5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134</v>
      </c>
      <c r="AU180" s="253" t="s">
        <v>83</v>
      </c>
      <c r="AV180" s="14" t="s">
        <v>83</v>
      </c>
      <c r="AW180" s="14" t="s">
        <v>30</v>
      </c>
      <c r="AX180" s="14" t="s">
        <v>81</v>
      </c>
      <c r="AY180" s="253" t="s">
        <v>125</v>
      </c>
    </row>
    <row r="181" spans="1:65" s="2" customFormat="1" ht="24.15" customHeight="1">
      <c r="A181" s="39"/>
      <c r="B181" s="40"/>
      <c r="C181" s="219" t="s">
        <v>242</v>
      </c>
      <c r="D181" s="219" t="s">
        <v>127</v>
      </c>
      <c r="E181" s="220" t="s">
        <v>243</v>
      </c>
      <c r="F181" s="221" t="s">
        <v>244</v>
      </c>
      <c r="G181" s="222" t="s">
        <v>164</v>
      </c>
      <c r="H181" s="223">
        <v>1</v>
      </c>
      <c r="I181" s="224"/>
      <c r="J181" s="225">
        <f>ROUND(I181*H181,2)</f>
        <v>0</v>
      </c>
      <c r="K181" s="221" t="s">
        <v>131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165</v>
      </c>
      <c r="AT181" s="230" t="s">
        <v>127</v>
      </c>
      <c r="AU181" s="230" t="s">
        <v>83</v>
      </c>
      <c r="AY181" s="18" t="s">
        <v>125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81</v>
      </c>
      <c r="BK181" s="231">
        <f>ROUND(I181*H181,2)</f>
        <v>0</v>
      </c>
      <c r="BL181" s="18" t="s">
        <v>165</v>
      </c>
      <c r="BM181" s="230" t="s">
        <v>245</v>
      </c>
    </row>
    <row r="182" spans="1:65" s="2" customFormat="1" ht="37.8" customHeight="1">
      <c r="A182" s="39"/>
      <c r="B182" s="40"/>
      <c r="C182" s="219" t="s">
        <v>7</v>
      </c>
      <c r="D182" s="219" t="s">
        <v>127</v>
      </c>
      <c r="E182" s="220" t="s">
        <v>246</v>
      </c>
      <c r="F182" s="221" t="s">
        <v>247</v>
      </c>
      <c r="G182" s="222" t="s">
        <v>164</v>
      </c>
      <c r="H182" s="223">
        <v>1</v>
      </c>
      <c r="I182" s="224"/>
      <c r="J182" s="225">
        <f>ROUND(I182*H182,2)</f>
        <v>0</v>
      </c>
      <c r="K182" s="221" t="s">
        <v>131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165</v>
      </c>
      <c r="AT182" s="230" t="s">
        <v>127</v>
      </c>
      <c r="AU182" s="230" t="s">
        <v>83</v>
      </c>
      <c r="AY182" s="18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81</v>
      </c>
      <c r="BK182" s="231">
        <f>ROUND(I182*H182,2)</f>
        <v>0</v>
      </c>
      <c r="BL182" s="18" t="s">
        <v>165</v>
      </c>
      <c r="BM182" s="230" t="s">
        <v>248</v>
      </c>
    </row>
    <row r="183" spans="1:63" s="12" customFormat="1" ht="22.8" customHeight="1">
      <c r="A183" s="12"/>
      <c r="B183" s="203"/>
      <c r="C183" s="204"/>
      <c r="D183" s="205" t="s">
        <v>72</v>
      </c>
      <c r="E183" s="217" t="s">
        <v>249</v>
      </c>
      <c r="F183" s="217" t="s">
        <v>250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SUM(P184:P195)</f>
        <v>0</v>
      </c>
      <c r="Q183" s="211"/>
      <c r="R183" s="212">
        <f>SUM(R184:R195)</f>
        <v>0</v>
      </c>
      <c r="S183" s="211"/>
      <c r="T183" s="213">
        <f>SUM(T184:T195)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159</v>
      </c>
      <c r="AT183" s="215" t="s">
        <v>72</v>
      </c>
      <c r="AU183" s="215" t="s">
        <v>81</v>
      </c>
      <c r="AY183" s="214" t="s">
        <v>125</v>
      </c>
      <c r="BK183" s="216">
        <f>SUM(BK184:BK195)</f>
        <v>0</v>
      </c>
    </row>
    <row r="184" spans="1:65" s="2" customFormat="1" ht="24.15" customHeight="1">
      <c r="A184" s="39"/>
      <c r="B184" s="40"/>
      <c r="C184" s="219" t="s">
        <v>251</v>
      </c>
      <c r="D184" s="219" t="s">
        <v>127</v>
      </c>
      <c r="E184" s="220" t="s">
        <v>252</v>
      </c>
      <c r="F184" s="221" t="s">
        <v>253</v>
      </c>
      <c r="G184" s="222" t="s">
        <v>164</v>
      </c>
      <c r="H184" s="223">
        <v>2</v>
      </c>
      <c r="I184" s="224"/>
      <c r="J184" s="225">
        <f>ROUND(I184*H184,2)</f>
        <v>0</v>
      </c>
      <c r="K184" s="221" t="s">
        <v>131</v>
      </c>
      <c r="L184" s="45"/>
      <c r="M184" s="226" t="s">
        <v>1</v>
      </c>
      <c r="N184" s="227" t="s">
        <v>38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165</v>
      </c>
      <c r="AT184" s="230" t="s">
        <v>127</v>
      </c>
      <c r="AU184" s="230" t="s">
        <v>83</v>
      </c>
      <c r="AY184" s="18" t="s">
        <v>125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81</v>
      </c>
      <c r="BK184" s="231">
        <f>ROUND(I184*H184,2)</f>
        <v>0</v>
      </c>
      <c r="BL184" s="18" t="s">
        <v>165</v>
      </c>
      <c r="BM184" s="230" t="s">
        <v>254</v>
      </c>
    </row>
    <row r="185" spans="1:51" s="13" customFormat="1" ht="12">
      <c r="A185" s="13"/>
      <c r="B185" s="232"/>
      <c r="C185" s="233"/>
      <c r="D185" s="234" t="s">
        <v>134</v>
      </c>
      <c r="E185" s="235" t="s">
        <v>1</v>
      </c>
      <c r="F185" s="236" t="s">
        <v>255</v>
      </c>
      <c r="G185" s="233"/>
      <c r="H185" s="235" t="s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134</v>
      </c>
      <c r="AU185" s="242" t="s">
        <v>83</v>
      </c>
      <c r="AV185" s="13" t="s">
        <v>81</v>
      </c>
      <c r="AW185" s="13" t="s">
        <v>30</v>
      </c>
      <c r="AX185" s="13" t="s">
        <v>73</v>
      </c>
      <c r="AY185" s="242" t="s">
        <v>125</v>
      </c>
    </row>
    <row r="186" spans="1:51" s="13" customFormat="1" ht="12">
      <c r="A186" s="13"/>
      <c r="B186" s="232"/>
      <c r="C186" s="233"/>
      <c r="D186" s="234" t="s">
        <v>134</v>
      </c>
      <c r="E186" s="235" t="s">
        <v>1</v>
      </c>
      <c r="F186" s="236" t="s">
        <v>256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134</v>
      </c>
      <c r="AU186" s="242" t="s">
        <v>83</v>
      </c>
      <c r="AV186" s="13" t="s">
        <v>81</v>
      </c>
      <c r="AW186" s="13" t="s">
        <v>30</v>
      </c>
      <c r="AX186" s="13" t="s">
        <v>73</v>
      </c>
      <c r="AY186" s="242" t="s">
        <v>125</v>
      </c>
    </row>
    <row r="187" spans="1:51" s="13" customFormat="1" ht="12">
      <c r="A187" s="13"/>
      <c r="B187" s="232"/>
      <c r="C187" s="233"/>
      <c r="D187" s="234" t="s">
        <v>134</v>
      </c>
      <c r="E187" s="235" t="s">
        <v>1</v>
      </c>
      <c r="F187" s="236" t="s">
        <v>257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134</v>
      </c>
      <c r="AU187" s="242" t="s">
        <v>83</v>
      </c>
      <c r="AV187" s="13" t="s">
        <v>81</v>
      </c>
      <c r="AW187" s="13" t="s">
        <v>30</v>
      </c>
      <c r="AX187" s="13" t="s">
        <v>73</v>
      </c>
      <c r="AY187" s="242" t="s">
        <v>125</v>
      </c>
    </row>
    <row r="188" spans="1:51" s="13" customFormat="1" ht="12">
      <c r="A188" s="13"/>
      <c r="B188" s="232"/>
      <c r="C188" s="233"/>
      <c r="D188" s="234" t="s">
        <v>134</v>
      </c>
      <c r="E188" s="235" t="s">
        <v>1</v>
      </c>
      <c r="F188" s="236" t="s">
        <v>258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134</v>
      </c>
      <c r="AU188" s="242" t="s">
        <v>83</v>
      </c>
      <c r="AV188" s="13" t="s">
        <v>81</v>
      </c>
      <c r="AW188" s="13" t="s">
        <v>30</v>
      </c>
      <c r="AX188" s="13" t="s">
        <v>73</v>
      </c>
      <c r="AY188" s="242" t="s">
        <v>125</v>
      </c>
    </row>
    <row r="189" spans="1:51" s="13" customFormat="1" ht="12">
      <c r="A189" s="13"/>
      <c r="B189" s="232"/>
      <c r="C189" s="233"/>
      <c r="D189" s="234" t="s">
        <v>134</v>
      </c>
      <c r="E189" s="235" t="s">
        <v>1</v>
      </c>
      <c r="F189" s="236" t="s">
        <v>259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134</v>
      </c>
      <c r="AU189" s="242" t="s">
        <v>83</v>
      </c>
      <c r="AV189" s="13" t="s">
        <v>81</v>
      </c>
      <c r="AW189" s="13" t="s">
        <v>30</v>
      </c>
      <c r="AX189" s="13" t="s">
        <v>73</v>
      </c>
      <c r="AY189" s="242" t="s">
        <v>125</v>
      </c>
    </row>
    <row r="190" spans="1:51" s="14" customFormat="1" ht="12">
      <c r="A190" s="14"/>
      <c r="B190" s="243"/>
      <c r="C190" s="244"/>
      <c r="D190" s="234" t="s">
        <v>134</v>
      </c>
      <c r="E190" s="245" t="s">
        <v>1</v>
      </c>
      <c r="F190" s="246" t="s">
        <v>83</v>
      </c>
      <c r="G190" s="244"/>
      <c r="H190" s="247">
        <v>2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134</v>
      </c>
      <c r="AU190" s="253" t="s">
        <v>83</v>
      </c>
      <c r="AV190" s="14" t="s">
        <v>83</v>
      </c>
      <c r="AW190" s="14" t="s">
        <v>30</v>
      </c>
      <c r="AX190" s="14" t="s">
        <v>81</v>
      </c>
      <c r="AY190" s="253" t="s">
        <v>125</v>
      </c>
    </row>
    <row r="191" spans="1:65" s="2" customFormat="1" ht="14.4" customHeight="1">
      <c r="A191" s="39"/>
      <c r="B191" s="40"/>
      <c r="C191" s="219" t="s">
        <v>260</v>
      </c>
      <c r="D191" s="219" t="s">
        <v>127</v>
      </c>
      <c r="E191" s="220" t="s">
        <v>261</v>
      </c>
      <c r="F191" s="221" t="s">
        <v>262</v>
      </c>
      <c r="G191" s="222" t="s">
        <v>164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165</v>
      </c>
      <c r="AT191" s="230" t="s">
        <v>127</v>
      </c>
      <c r="AU191" s="230" t="s">
        <v>83</v>
      </c>
      <c r="AY191" s="18" t="s">
        <v>125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165</v>
      </c>
      <c r="BM191" s="230" t="s">
        <v>263</v>
      </c>
    </row>
    <row r="192" spans="1:51" s="13" customFormat="1" ht="12">
      <c r="A192" s="13"/>
      <c r="B192" s="232"/>
      <c r="C192" s="233"/>
      <c r="D192" s="234" t="s">
        <v>134</v>
      </c>
      <c r="E192" s="235" t="s">
        <v>1</v>
      </c>
      <c r="F192" s="236" t="s">
        <v>264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134</v>
      </c>
      <c r="AU192" s="242" t="s">
        <v>83</v>
      </c>
      <c r="AV192" s="13" t="s">
        <v>81</v>
      </c>
      <c r="AW192" s="13" t="s">
        <v>30</v>
      </c>
      <c r="AX192" s="13" t="s">
        <v>73</v>
      </c>
      <c r="AY192" s="242" t="s">
        <v>125</v>
      </c>
    </row>
    <row r="193" spans="1:51" s="13" customFormat="1" ht="12">
      <c r="A193" s="13"/>
      <c r="B193" s="232"/>
      <c r="C193" s="233"/>
      <c r="D193" s="234" t="s">
        <v>134</v>
      </c>
      <c r="E193" s="235" t="s">
        <v>1</v>
      </c>
      <c r="F193" s="236" t="s">
        <v>265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134</v>
      </c>
      <c r="AU193" s="242" t="s">
        <v>83</v>
      </c>
      <c r="AV193" s="13" t="s">
        <v>81</v>
      </c>
      <c r="AW193" s="13" t="s">
        <v>30</v>
      </c>
      <c r="AX193" s="13" t="s">
        <v>73</v>
      </c>
      <c r="AY193" s="242" t="s">
        <v>125</v>
      </c>
    </row>
    <row r="194" spans="1:51" s="13" customFormat="1" ht="12">
      <c r="A194" s="13"/>
      <c r="B194" s="232"/>
      <c r="C194" s="233"/>
      <c r="D194" s="234" t="s">
        <v>134</v>
      </c>
      <c r="E194" s="235" t="s">
        <v>1</v>
      </c>
      <c r="F194" s="236" t="s">
        <v>266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134</v>
      </c>
      <c r="AU194" s="242" t="s">
        <v>83</v>
      </c>
      <c r="AV194" s="13" t="s">
        <v>81</v>
      </c>
      <c r="AW194" s="13" t="s">
        <v>30</v>
      </c>
      <c r="AX194" s="13" t="s">
        <v>73</v>
      </c>
      <c r="AY194" s="242" t="s">
        <v>125</v>
      </c>
    </row>
    <row r="195" spans="1:51" s="14" customFormat="1" ht="12">
      <c r="A195" s="14"/>
      <c r="B195" s="243"/>
      <c r="C195" s="244"/>
      <c r="D195" s="234" t="s">
        <v>134</v>
      </c>
      <c r="E195" s="245" t="s">
        <v>1</v>
      </c>
      <c r="F195" s="246" t="s">
        <v>81</v>
      </c>
      <c r="G195" s="244"/>
      <c r="H195" s="247">
        <v>1</v>
      </c>
      <c r="I195" s="248"/>
      <c r="J195" s="244"/>
      <c r="K195" s="244"/>
      <c r="L195" s="249"/>
      <c r="M195" s="265"/>
      <c r="N195" s="266"/>
      <c r="O195" s="266"/>
      <c r="P195" s="266"/>
      <c r="Q195" s="266"/>
      <c r="R195" s="266"/>
      <c r="S195" s="266"/>
      <c r="T195" s="26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134</v>
      </c>
      <c r="AU195" s="253" t="s">
        <v>83</v>
      </c>
      <c r="AV195" s="14" t="s">
        <v>83</v>
      </c>
      <c r="AW195" s="14" t="s">
        <v>30</v>
      </c>
      <c r="AX195" s="14" t="s">
        <v>81</v>
      </c>
      <c r="AY195" s="253" t="s">
        <v>125</v>
      </c>
    </row>
    <row r="196" spans="1:31" s="2" customFormat="1" ht="6.95" customHeight="1">
      <c r="A196" s="39"/>
      <c r="B196" s="67"/>
      <c r="C196" s="68"/>
      <c r="D196" s="68"/>
      <c r="E196" s="68"/>
      <c r="F196" s="68"/>
      <c r="G196" s="68"/>
      <c r="H196" s="68"/>
      <c r="I196" s="68"/>
      <c r="J196" s="68"/>
      <c r="K196" s="68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124:K19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268" t="s">
        <v>267</v>
      </c>
      <c r="BA2" s="268" t="s">
        <v>1</v>
      </c>
      <c r="BB2" s="268" t="s">
        <v>154</v>
      </c>
      <c r="BC2" s="268" t="s">
        <v>268</v>
      </c>
      <c r="BD2" s="268" t="s">
        <v>83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  <c r="AZ3" s="268" t="s">
        <v>269</v>
      </c>
      <c r="BA3" s="268" t="s">
        <v>1</v>
      </c>
      <c r="BB3" s="268" t="s">
        <v>154</v>
      </c>
      <c r="BC3" s="268" t="s">
        <v>270</v>
      </c>
      <c r="BD3" s="268" t="s">
        <v>83</v>
      </c>
    </row>
    <row r="4" spans="2:5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  <c r="AZ4" s="268" t="s">
        <v>271</v>
      </c>
      <c r="BA4" s="268" t="s">
        <v>1</v>
      </c>
      <c r="BB4" s="268" t="s">
        <v>272</v>
      </c>
      <c r="BC4" s="268" t="s">
        <v>273</v>
      </c>
      <c r="BD4" s="268" t="s">
        <v>83</v>
      </c>
    </row>
    <row r="5" spans="2:56" s="1" customFormat="1" ht="6.95" customHeight="1">
      <c r="B5" s="21"/>
      <c r="L5" s="21"/>
      <c r="AZ5" s="268" t="s">
        <v>274</v>
      </c>
      <c r="BA5" s="268" t="s">
        <v>1</v>
      </c>
      <c r="BB5" s="268" t="s">
        <v>275</v>
      </c>
      <c r="BC5" s="268" t="s">
        <v>276</v>
      </c>
      <c r="BD5" s="268" t="s">
        <v>83</v>
      </c>
    </row>
    <row r="6" spans="2:56" s="1" customFormat="1" ht="12" customHeight="1">
      <c r="B6" s="21"/>
      <c r="D6" s="141" t="s">
        <v>16</v>
      </c>
      <c r="L6" s="21"/>
      <c r="AZ6" s="268" t="s">
        <v>277</v>
      </c>
      <c r="BA6" s="268" t="s">
        <v>1</v>
      </c>
      <c r="BB6" s="268" t="s">
        <v>275</v>
      </c>
      <c r="BC6" s="268" t="s">
        <v>278</v>
      </c>
      <c r="BD6" s="268" t="s">
        <v>83</v>
      </c>
    </row>
    <row r="7" spans="2:56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  <c r="AZ7" s="268" t="s">
        <v>279</v>
      </c>
      <c r="BA7" s="268" t="s">
        <v>1</v>
      </c>
      <c r="BB7" s="268" t="s">
        <v>275</v>
      </c>
      <c r="BC7" s="268" t="s">
        <v>280</v>
      </c>
      <c r="BD7" s="268" t="s">
        <v>83</v>
      </c>
    </row>
    <row r="8" spans="1:56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68" t="s">
        <v>281</v>
      </c>
      <c r="BA8" s="268" t="s">
        <v>1</v>
      </c>
      <c r="BB8" s="268" t="s">
        <v>275</v>
      </c>
      <c r="BC8" s="268" t="s">
        <v>282</v>
      </c>
      <c r="BD8" s="268" t="s">
        <v>83</v>
      </c>
    </row>
    <row r="9" spans="1:56" s="2" customFormat="1" ht="16.5" customHeight="1">
      <c r="A9" s="39"/>
      <c r="B9" s="45"/>
      <c r="C9" s="39"/>
      <c r="D9" s="39"/>
      <c r="E9" s="143" t="s">
        <v>283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68" t="s">
        <v>284</v>
      </c>
      <c r="BA9" s="268" t="s">
        <v>1</v>
      </c>
      <c r="BB9" s="268" t="s">
        <v>275</v>
      </c>
      <c r="BC9" s="268" t="s">
        <v>285</v>
      </c>
      <c r="BD9" s="268" t="s">
        <v>83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68" t="s">
        <v>286</v>
      </c>
      <c r="BA10" s="268" t="s">
        <v>1</v>
      </c>
      <c r="BB10" s="268" t="s">
        <v>154</v>
      </c>
      <c r="BC10" s="268" t="s">
        <v>287</v>
      </c>
      <c r="BD10" s="268" t="s">
        <v>83</v>
      </c>
    </row>
    <row r="11" spans="1:56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68" t="s">
        <v>288</v>
      </c>
      <c r="BA11" s="268" t="s">
        <v>1</v>
      </c>
      <c r="BB11" s="268" t="s">
        <v>275</v>
      </c>
      <c r="BC11" s="268" t="s">
        <v>289</v>
      </c>
      <c r="BD11" s="268" t="s">
        <v>83</v>
      </c>
    </row>
    <row r="12" spans="1:56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68" t="s">
        <v>290</v>
      </c>
      <c r="BA12" s="268" t="s">
        <v>1</v>
      </c>
      <c r="BB12" s="268" t="s">
        <v>275</v>
      </c>
      <c r="BC12" s="268" t="s">
        <v>291</v>
      </c>
      <c r="BD12" s="268" t="s">
        <v>83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68" t="s">
        <v>292</v>
      </c>
      <c r="BA13" s="268" t="s">
        <v>1</v>
      </c>
      <c r="BB13" s="268" t="s">
        <v>154</v>
      </c>
      <c r="BC13" s="268" t="s">
        <v>293</v>
      </c>
      <c r="BD13" s="268" t="s">
        <v>83</v>
      </c>
    </row>
    <row r="14" spans="1:56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68" t="s">
        <v>294</v>
      </c>
      <c r="BA14" s="268" t="s">
        <v>1</v>
      </c>
      <c r="BB14" s="268" t="s">
        <v>275</v>
      </c>
      <c r="BC14" s="268" t="s">
        <v>295</v>
      </c>
      <c r="BD14" s="268" t="s">
        <v>83</v>
      </c>
    </row>
    <row r="15" spans="1:56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68" t="s">
        <v>296</v>
      </c>
      <c r="BA15" s="268" t="s">
        <v>1</v>
      </c>
      <c r="BB15" s="268" t="s">
        <v>275</v>
      </c>
      <c r="BC15" s="268" t="s">
        <v>297</v>
      </c>
      <c r="BD15" s="268" t="s">
        <v>83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68" t="s">
        <v>298</v>
      </c>
      <c r="BA16" s="268" t="s">
        <v>1</v>
      </c>
      <c r="BB16" s="268" t="s">
        <v>154</v>
      </c>
      <c r="BC16" s="268" t="s">
        <v>299</v>
      </c>
      <c r="BD16" s="268" t="s">
        <v>83</v>
      </c>
    </row>
    <row r="17" spans="1:56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68" t="s">
        <v>300</v>
      </c>
      <c r="BA17" s="268" t="s">
        <v>1</v>
      </c>
      <c r="BB17" s="268" t="s">
        <v>275</v>
      </c>
      <c r="BC17" s="268" t="s">
        <v>301</v>
      </c>
      <c r="BD17" s="268" t="s">
        <v>83</v>
      </c>
    </row>
    <row r="18" spans="1:56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68" t="s">
        <v>302</v>
      </c>
      <c r="BA18" s="268" t="s">
        <v>1</v>
      </c>
      <c r="BB18" s="268" t="s">
        <v>275</v>
      </c>
      <c r="BC18" s="268" t="s">
        <v>303</v>
      </c>
      <c r="BD18" s="268" t="s">
        <v>83</v>
      </c>
    </row>
    <row r="19" spans="1:56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68" t="s">
        <v>304</v>
      </c>
      <c r="BA19" s="268" t="s">
        <v>1</v>
      </c>
      <c r="BB19" s="268" t="s">
        <v>1</v>
      </c>
      <c r="BC19" s="268" t="s">
        <v>278</v>
      </c>
      <c r="BD19" s="268" t="s">
        <v>83</v>
      </c>
    </row>
    <row r="20" spans="1:56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68" t="s">
        <v>305</v>
      </c>
      <c r="BA20" s="268" t="s">
        <v>1</v>
      </c>
      <c r="BB20" s="268" t="s">
        <v>275</v>
      </c>
      <c r="BC20" s="268" t="s">
        <v>282</v>
      </c>
      <c r="BD20" s="268" t="s">
        <v>83</v>
      </c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ROUND((SUM(BE126:BE471)),2)</f>
        <v>0</v>
      </c>
      <c r="G33" s="39"/>
      <c r="H33" s="39"/>
      <c r="I33" s="156">
        <v>0.21</v>
      </c>
      <c r="J33" s="155">
        <f>ROUND(((SUM(BE126:BE471))*I33),2)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ROUND((SUM(BF126:BF471)),2)</f>
        <v>0</v>
      </c>
      <c r="G34" s="39"/>
      <c r="H34" s="39"/>
      <c r="I34" s="156">
        <v>0.15</v>
      </c>
      <c r="J34" s="155">
        <f>ROUND(((SUM(BF126:BF471))*I34),2)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ROUND((SUM(BG126:BG471)),2)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ROUND((SUM(BH126:BH471)),2)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ROUND((SUM(BI126:BI471)),2)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SO-01 - Rekonstrukce hráze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306</v>
      </c>
      <c r="E99" s="189"/>
      <c r="F99" s="189"/>
      <c r="G99" s="189"/>
      <c r="H99" s="189"/>
      <c r="I99" s="189"/>
      <c r="J99" s="190">
        <f>J306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J322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307</v>
      </c>
      <c r="E101" s="189"/>
      <c r="F101" s="189"/>
      <c r="G101" s="189"/>
      <c r="H101" s="189"/>
      <c r="I101" s="189"/>
      <c r="J101" s="190">
        <f>J331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308</v>
      </c>
      <c r="E102" s="189"/>
      <c r="F102" s="189"/>
      <c r="G102" s="189"/>
      <c r="H102" s="189"/>
      <c r="I102" s="189"/>
      <c r="J102" s="190">
        <f>J359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309</v>
      </c>
      <c r="E103" s="189"/>
      <c r="F103" s="189"/>
      <c r="G103" s="189"/>
      <c r="H103" s="189"/>
      <c r="I103" s="189"/>
      <c r="J103" s="190">
        <f>J387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104</v>
      </c>
      <c r="E104" s="189"/>
      <c r="F104" s="189"/>
      <c r="G104" s="189"/>
      <c r="H104" s="189"/>
      <c r="I104" s="189"/>
      <c r="J104" s="190">
        <f>J430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310</v>
      </c>
      <c r="E105" s="189"/>
      <c r="F105" s="189"/>
      <c r="G105" s="189"/>
      <c r="H105" s="189"/>
      <c r="I105" s="189"/>
      <c r="J105" s="190">
        <f>J452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311</v>
      </c>
      <c r="E106" s="189"/>
      <c r="F106" s="189"/>
      <c r="G106" s="189"/>
      <c r="H106" s="189"/>
      <c r="I106" s="189"/>
      <c r="J106" s="190">
        <f>J470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VN Martinice - rekonstrukce hráze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SO-01 - Rekonstrukce hráze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25. 9. 2019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33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33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111</v>
      </c>
      <c r="D125" s="195" t="s">
        <v>58</v>
      </c>
      <c r="E125" s="195" t="s">
        <v>54</v>
      </c>
      <c r="F125" s="195" t="s">
        <v>55</v>
      </c>
      <c r="G125" s="195" t="s">
        <v>112</v>
      </c>
      <c r="H125" s="195" t="s">
        <v>113</v>
      </c>
      <c r="I125" s="195" t="s">
        <v>114</v>
      </c>
      <c r="J125" s="195" t="s">
        <v>98</v>
      </c>
      <c r="K125" s="196" t="s">
        <v>115</v>
      </c>
      <c r="L125" s="197"/>
      <c r="M125" s="101" t="s">
        <v>1</v>
      </c>
      <c r="N125" s="102" t="s">
        <v>37</v>
      </c>
      <c r="O125" s="102" t="s">
        <v>116</v>
      </c>
      <c r="P125" s="102" t="s">
        <v>117</v>
      </c>
      <c r="Q125" s="102" t="s">
        <v>118</v>
      </c>
      <c r="R125" s="102" t="s">
        <v>119</v>
      </c>
      <c r="S125" s="102" t="s">
        <v>120</v>
      </c>
      <c r="T125" s="103" t="s">
        <v>121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122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</f>
        <v>0</v>
      </c>
      <c r="Q126" s="105"/>
      <c r="R126" s="200">
        <f>R127</f>
        <v>478.30095644</v>
      </c>
      <c r="S126" s="105"/>
      <c r="T126" s="201">
        <f>T127</f>
        <v>2617.2089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100</v>
      </c>
      <c r="BK126" s="202">
        <f>BK127</f>
        <v>0</v>
      </c>
    </row>
    <row r="127" spans="1:63" s="12" customFormat="1" ht="25.9" customHeight="1">
      <c r="A127" s="12"/>
      <c r="B127" s="203"/>
      <c r="C127" s="204"/>
      <c r="D127" s="205" t="s">
        <v>72</v>
      </c>
      <c r="E127" s="206" t="s">
        <v>123</v>
      </c>
      <c r="F127" s="206" t="s">
        <v>124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P128+P306+P322+P331+P359+P387+P430+P452+P470</f>
        <v>0</v>
      </c>
      <c r="Q127" s="211"/>
      <c r="R127" s="212">
        <f>R128+R306+R322+R331+R359+R387+R430+R452+R470</f>
        <v>478.30095644</v>
      </c>
      <c r="S127" s="211"/>
      <c r="T127" s="213">
        <f>T128+T306+T322+T331+T359+T387+T430+T452+T470</f>
        <v>2617.2089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73</v>
      </c>
      <c r="AY127" s="214" t="s">
        <v>125</v>
      </c>
      <c r="BK127" s="216">
        <f>BK128+BK306+BK322+BK331+BK359+BK387+BK430+BK452+BK470</f>
        <v>0</v>
      </c>
    </row>
    <row r="128" spans="1:63" s="12" customFormat="1" ht="22.8" customHeight="1">
      <c r="A128" s="12"/>
      <c r="B128" s="203"/>
      <c r="C128" s="204"/>
      <c r="D128" s="205" t="s">
        <v>72</v>
      </c>
      <c r="E128" s="217" t="s">
        <v>81</v>
      </c>
      <c r="F128" s="217" t="s">
        <v>126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SUM(P129:P305)</f>
        <v>0</v>
      </c>
      <c r="Q128" s="211"/>
      <c r="R128" s="212">
        <f>SUM(R129:R305)</f>
        <v>207.60348084000003</v>
      </c>
      <c r="S128" s="211"/>
      <c r="T128" s="213">
        <f>SUM(T129:T305)</f>
        <v>2563.5749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81</v>
      </c>
      <c r="AT128" s="215" t="s">
        <v>72</v>
      </c>
      <c r="AU128" s="215" t="s">
        <v>81</v>
      </c>
      <c r="AY128" s="214" t="s">
        <v>125</v>
      </c>
      <c r="BK128" s="216">
        <f>SUM(BK129:BK305)</f>
        <v>0</v>
      </c>
    </row>
    <row r="129" spans="1:65" s="2" customFormat="1" ht="62.7" customHeight="1">
      <c r="A129" s="39"/>
      <c r="B129" s="40"/>
      <c r="C129" s="219" t="s">
        <v>81</v>
      </c>
      <c r="D129" s="219" t="s">
        <v>127</v>
      </c>
      <c r="E129" s="220" t="s">
        <v>312</v>
      </c>
      <c r="F129" s="221" t="s">
        <v>313</v>
      </c>
      <c r="G129" s="222" t="s">
        <v>154</v>
      </c>
      <c r="H129" s="223">
        <v>321.61</v>
      </c>
      <c r="I129" s="224"/>
      <c r="J129" s="225">
        <f>ROUND(I129*H129,2)</f>
        <v>0</v>
      </c>
      <c r="K129" s="221" t="s">
        <v>131</v>
      </c>
      <c r="L129" s="45"/>
      <c r="M129" s="226" t="s">
        <v>1</v>
      </c>
      <c r="N129" s="227" t="s">
        <v>38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0.58</v>
      </c>
      <c r="T129" s="229">
        <f>S129*H129</f>
        <v>186.53379999999999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132</v>
      </c>
      <c r="AT129" s="230" t="s">
        <v>127</v>
      </c>
      <c r="AU129" s="230" t="s">
        <v>83</v>
      </c>
      <c r="AY129" s="18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132</v>
      </c>
      <c r="BM129" s="230" t="s">
        <v>314</v>
      </c>
    </row>
    <row r="130" spans="1:51" s="13" customFormat="1" ht="12">
      <c r="A130" s="13"/>
      <c r="B130" s="232"/>
      <c r="C130" s="233"/>
      <c r="D130" s="234" t="s">
        <v>134</v>
      </c>
      <c r="E130" s="235" t="s">
        <v>1</v>
      </c>
      <c r="F130" s="236" t="s">
        <v>315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134</v>
      </c>
      <c r="AU130" s="242" t="s">
        <v>83</v>
      </c>
      <c r="AV130" s="13" t="s">
        <v>81</v>
      </c>
      <c r="AW130" s="13" t="s">
        <v>30</v>
      </c>
      <c r="AX130" s="13" t="s">
        <v>73</v>
      </c>
      <c r="AY130" s="242" t="s">
        <v>125</v>
      </c>
    </row>
    <row r="131" spans="1:51" s="14" customFormat="1" ht="12">
      <c r="A131" s="14"/>
      <c r="B131" s="243"/>
      <c r="C131" s="244"/>
      <c r="D131" s="234" t="s">
        <v>134</v>
      </c>
      <c r="E131" s="245" t="s">
        <v>298</v>
      </c>
      <c r="F131" s="246" t="s">
        <v>316</v>
      </c>
      <c r="G131" s="244"/>
      <c r="H131" s="247">
        <v>324.55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134</v>
      </c>
      <c r="AU131" s="253" t="s">
        <v>83</v>
      </c>
      <c r="AV131" s="14" t="s">
        <v>83</v>
      </c>
      <c r="AW131" s="14" t="s">
        <v>30</v>
      </c>
      <c r="AX131" s="14" t="s">
        <v>73</v>
      </c>
      <c r="AY131" s="253" t="s">
        <v>125</v>
      </c>
    </row>
    <row r="132" spans="1:51" s="14" customFormat="1" ht="12">
      <c r="A132" s="14"/>
      <c r="B132" s="243"/>
      <c r="C132" s="244"/>
      <c r="D132" s="234" t="s">
        <v>134</v>
      </c>
      <c r="E132" s="245" t="s">
        <v>1</v>
      </c>
      <c r="F132" s="246" t="s">
        <v>317</v>
      </c>
      <c r="G132" s="244"/>
      <c r="H132" s="247">
        <v>-2.94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134</v>
      </c>
      <c r="AU132" s="253" t="s">
        <v>83</v>
      </c>
      <c r="AV132" s="14" t="s">
        <v>83</v>
      </c>
      <c r="AW132" s="14" t="s">
        <v>30</v>
      </c>
      <c r="AX132" s="14" t="s">
        <v>73</v>
      </c>
      <c r="AY132" s="253" t="s">
        <v>125</v>
      </c>
    </row>
    <row r="133" spans="1:51" s="15" customFormat="1" ht="12">
      <c r="A133" s="15"/>
      <c r="B133" s="254"/>
      <c r="C133" s="255"/>
      <c r="D133" s="234" t="s">
        <v>134</v>
      </c>
      <c r="E133" s="256" t="s">
        <v>1</v>
      </c>
      <c r="F133" s="257" t="s">
        <v>235</v>
      </c>
      <c r="G133" s="255"/>
      <c r="H133" s="258">
        <v>321.61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134</v>
      </c>
      <c r="AU133" s="264" t="s">
        <v>83</v>
      </c>
      <c r="AV133" s="15" t="s">
        <v>132</v>
      </c>
      <c r="AW133" s="15" t="s">
        <v>30</v>
      </c>
      <c r="AX133" s="15" t="s">
        <v>81</v>
      </c>
      <c r="AY133" s="264" t="s">
        <v>125</v>
      </c>
    </row>
    <row r="134" spans="1:65" s="2" customFormat="1" ht="49.05" customHeight="1">
      <c r="A134" s="39"/>
      <c r="B134" s="40"/>
      <c r="C134" s="219" t="s">
        <v>83</v>
      </c>
      <c r="D134" s="219" t="s">
        <v>127</v>
      </c>
      <c r="E134" s="220" t="s">
        <v>318</v>
      </c>
      <c r="F134" s="221" t="s">
        <v>319</v>
      </c>
      <c r="G134" s="222" t="s">
        <v>154</v>
      </c>
      <c r="H134" s="223">
        <v>280.55</v>
      </c>
      <c r="I134" s="224"/>
      <c r="J134" s="225">
        <f>ROUND(I134*H134,2)</f>
        <v>0</v>
      </c>
      <c r="K134" s="221" t="s">
        <v>131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0.098</v>
      </c>
      <c r="T134" s="229">
        <f>S134*H134</f>
        <v>27.493900000000004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132</v>
      </c>
      <c r="AT134" s="230" t="s">
        <v>127</v>
      </c>
      <c r="AU134" s="230" t="s">
        <v>83</v>
      </c>
      <c r="AY134" s="18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132</v>
      </c>
      <c r="BM134" s="230" t="s">
        <v>320</v>
      </c>
    </row>
    <row r="135" spans="1:51" s="13" customFormat="1" ht="12">
      <c r="A135" s="13"/>
      <c r="B135" s="232"/>
      <c r="C135" s="233"/>
      <c r="D135" s="234" t="s">
        <v>134</v>
      </c>
      <c r="E135" s="235" t="s">
        <v>1</v>
      </c>
      <c r="F135" s="236" t="s">
        <v>315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134</v>
      </c>
      <c r="AU135" s="242" t="s">
        <v>83</v>
      </c>
      <c r="AV135" s="13" t="s">
        <v>81</v>
      </c>
      <c r="AW135" s="13" t="s">
        <v>30</v>
      </c>
      <c r="AX135" s="13" t="s">
        <v>73</v>
      </c>
      <c r="AY135" s="242" t="s">
        <v>125</v>
      </c>
    </row>
    <row r="136" spans="1:51" s="14" customFormat="1" ht="12">
      <c r="A136" s="14"/>
      <c r="B136" s="243"/>
      <c r="C136" s="244"/>
      <c r="D136" s="234" t="s">
        <v>134</v>
      </c>
      <c r="E136" s="245" t="s">
        <v>269</v>
      </c>
      <c r="F136" s="246" t="s">
        <v>321</v>
      </c>
      <c r="G136" s="244"/>
      <c r="H136" s="247">
        <v>280.55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134</v>
      </c>
      <c r="AU136" s="253" t="s">
        <v>83</v>
      </c>
      <c r="AV136" s="14" t="s">
        <v>83</v>
      </c>
      <c r="AW136" s="14" t="s">
        <v>30</v>
      </c>
      <c r="AX136" s="14" t="s">
        <v>81</v>
      </c>
      <c r="AY136" s="253" t="s">
        <v>125</v>
      </c>
    </row>
    <row r="137" spans="1:65" s="2" customFormat="1" ht="37.8" customHeight="1">
      <c r="A137" s="39"/>
      <c r="B137" s="40"/>
      <c r="C137" s="219" t="s">
        <v>142</v>
      </c>
      <c r="D137" s="219" t="s">
        <v>127</v>
      </c>
      <c r="E137" s="220" t="s">
        <v>322</v>
      </c>
      <c r="F137" s="221" t="s">
        <v>323</v>
      </c>
      <c r="G137" s="222" t="s">
        <v>275</v>
      </c>
      <c r="H137" s="223">
        <v>1290.96</v>
      </c>
      <c r="I137" s="224"/>
      <c r="J137" s="225">
        <f>ROUND(I137*H137,2)</f>
        <v>0</v>
      </c>
      <c r="K137" s="221" t="s">
        <v>131</v>
      </c>
      <c r="L137" s="45"/>
      <c r="M137" s="226" t="s">
        <v>1</v>
      </c>
      <c r="N137" s="227" t="s">
        <v>38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1.82</v>
      </c>
      <c r="T137" s="229">
        <f>S137*H137</f>
        <v>2349.5472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132</v>
      </c>
      <c r="AT137" s="230" t="s">
        <v>127</v>
      </c>
      <c r="AU137" s="230" t="s">
        <v>83</v>
      </c>
      <c r="AY137" s="18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81</v>
      </c>
      <c r="BK137" s="231">
        <f>ROUND(I137*H137,2)</f>
        <v>0</v>
      </c>
      <c r="BL137" s="18" t="s">
        <v>132</v>
      </c>
      <c r="BM137" s="230" t="s">
        <v>324</v>
      </c>
    </row>
    <row r="138" spans="1:51" s="13" customFormat="1" ht="12">
      <c r="A138" s="13"/>
      <c r="B138" s="232"/>
      <c r="C138" s="233"/>
      <c r="D138" s="234" t="s">
        <v>134</v>
      </c>
      <c r="E138" s="235" t="s">
        <v>1</v>
      </c>
      <c r="F138" s="236" t="s">
        <v>325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134</v>
      </c>
      <c r="AU138" s="242" t="s">
        <v>83</v>
      </c>
      <c r="AV138" s="13" t="s">
        <v>81</v>
      </c>
      <c r="AW138" s="13" t="s">
        <v>30</v>
      </c>
      <c r="AX138" s="13" t="s">
        <v>73</v>
      </c>
      <c r="AY138" s="242" t="s">
        <v>125</v>
      </c>
    </row>
    <row r="139" spans="1:51" s="14" customFormat="1" ht="12">
      <c r="A139" s="14"/>
      <c r="B139" s="243"/>
      <c r="C139" s="244"/>
      <c r="D139" s="234" t="s">
        <v>134</v>
      </c>
      <c r="E139" s="245" t="s">
        <v>296</v>
      </c>
      <c r="F139" s="246" t="s">
        <v>326</v>
      </c>
      <c r="G139" s="244"/>
      <c r="H139" s="247">
        <v>1290.96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134</v>
      </c>
      <c r="AU139" s="253" t="s">
        <v>83</v>
      </c>
      <c r="AV139" s="14" t="s">
        <v>83</v>
      </c>
      <c r="AW139" s="14" t="s">
        <v>30</v>
      </c>
      <c r="AX139" s="14" t="s">
        <v>81</v>
      </c>
      <c r="AY139" s="253" t="s">
        <v>125</v>
      </c>
    </row>
    <row r="140" spans="1:65" s="2" customFormat="1" ht="37.8" customHeight="1">
      <c r="A140" s="39"/>
      <c r="B140" s="40"/>
      <c r="C140" s="219" t="s">
        <v>132</v>
      </c>
      <c r="D140" s="219" t="s">
        <v>127</v>
      </c>
      <c r="E140" s="220" t="s">
        <v>327</v>
      </c>
      <c r="F140" s="221" t="s">
        <v>328</v>
      </c>
      <c r="G140" s="222" t="s">
        <v>275</v>
      </c>
      <c r="H140" s="223">
        <v>516.384</v>
      </c>
      <c r="I140" s="224"/>
      <c r="J140" s="225">
        <f>ROUND(I140*H140,2)</f>
        <v>0</v>
      </c>
      <c r="K140" s="221" t="s">
        <v>131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0.4</v>
      </c>
      <c r="R140" s="228">
        <f>Q140*H140</f>
        <v>206.55360000000002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132</v>
      </c>
      <c r="AT140" s="230" t="s">
        <v>127</v>
      </c>
      <c r="AU140" s="230" t="s">
        <v>83</v>
      </c>
      <c r="AY140" s="18" t="s">
        <v>125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132</v>
      </c>
      <c r="BM140" s="230" t="s">
        <v>329</v>
      </c>
    </row>
    <row r="141" spans="1:51" s="14" customFormat="1" ht="12">
      <c r="A141" s="14"/>
      <c r="B141" s="243"/>
      <c r="C141" s="244"/>
      <c r="D141" s="234" t="s">
        <v>134</v>
      </c>
      <c r="E141" s="245" t="s">
        <v>1</v>
      </c>
      <c r="F141" s="246" t="s">
        <v>330</v>
      </c>
      <c r="G141" s="244"/>
      <c r="H141" s="247">
        <v>516.384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134</v>
      </c>
      <c r="AU141" s="253" t="s">
        <v>83</v>
      </c>
      <c r="AV141" s="14" t="s">
        <v>83</v>
      </c>
      <c r="AW141" s="14" t="s">
        <v>30</v>
      </c>
      <c r="AX141" s="14" t="s">
        <v>81</v>
      </c>
      <c r="AY141" s="253" t="s">
        <v>125</v>
      </c>
    </row>
    <row r="142" spans="1:51" s="13" customFormat="1" ht="12">
      <c r="A142" s="13"/>
      <c r="B142" s="232"/>
      <c r="C142" s="233"/>
      <c r="D142" s="234" t="s">
        <v>134</v>
      </c>
      <c r="E142" s="235" t="s">
        <v>1</v>
      </c>
      <c r="F142" s="236" t="s">
        <v>331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134</v>
      </c>
      <c r="AU142" s="242" t="s">
        <v>83</v>
      </c>
      <c r="AV142" s="13" t="s">
        <v>81</v>
      </c>
      <c r="AW142" s="13" t="s">
        <v>30</v>
      </c>
      <c r="AX142" s="13" t="s">
        <v>73</v>
      </c>
      <c r="AY142" s="242" t="s">
        <v>125</v>
      </c>
    </row>
    <row r="143" spans="1:65" s="2" customFormat="1" ht="49.05" customHeight="1">
      <c r="A143" s="39"/>
      <c r="B143" s="40"/>
      <c r="C143" s="219" t="s">
        <v>159</v>
      </c>
      <c r="D143" s="219" t="s">
        <v>127</v>
      </c>
      <c r="E143" s="220" t="s">
        <v>332</v>
      </c>
      <c r="F143" s="221" t="s">
        <v>333</v>
      </c>
      <c r="G143" s="222" t="s">
        <v>275</v>
      </c>
      <c r="H143" s="223">
        <v>1290.96</v>
      </c>
      <c r="I143" s="224"/>
      <c r="J143" s="225">
        <f>ROUND(I143*H143,2)</f>
        <v>0</v>
      </c>
      <c r="K143" s="221" t="s">
        <v>131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132</v>
      </c>
      <c r="AT143" s="230" t="s">
        <v>127</v>
      </c>
      <c r="AU143" s="230" t="s">
        <v>83</v>
      </c>
      <c r="AY143" s="18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132</v>
      </c>
      <c r="BM143" s="230" t="s">
        <v>334</v>
      </c>
    </row>
    <row r="144" spans="1:51" s="14" customFormat="1" ht="12">
      <c r="A144" s="14"/>
      <c r="B144" s="243"/>
      <c r="C144" s="244"/>
      <c r="D144" s="234" t="s">
        <v>134</v>
      </c>
      <c r="E144" s="245" t="s">
        <v>1</v>
      </c>
      <c r="F144" s="246" t="s">
        <v>335</v>
      </c>
      <c r="G144" s="244"/>
      <c r="H144" s="247">
        <v>1290.96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134</v>
      </c>
      <c r="AU144" s="253" t="s">
        <v>83</v>
      </c>
      <c r="AV144" s="14" t="s">
        <v>83</v>
      </c>
      <c r="AW144" s="14" t="s">
        <v>30</v>
      </c>
      <c r="AX144" s="14" t="s">
        <v>81</v>
      </c>
      <c r="AY144" s="253" t="s">
        <v>125</v>
      </c>
    </row>
    <row r="145" spans="1:65" s="2" customFormat="1" ht="24.15" customHeight="1">
      <c r="A145" s="39"/>
      <c r="B145" s="40"/>
      <c r="C145" s="219" t="s">
        <v>167</v>
      </c>
      <c r="D145" s="219" t="s">
        <v>127</v>
      </c>
      <c r="E145" s="220" t="s">
        <v>336</v>
      </c>
      <c r="F145" s="221" t="s">
        <v>337</v>
      </c>
      <c r="G145" s="222" t="s">
        <v>275</v>
      </c>
      <c r="H145" s="223">
        <v>208.26</v>
      </c>
      <c r="I145" s="224"/>
      <c r="J145" s="225">
        <f>ROUND(I145*H145,2)</f>
        <v>0</v>
      </c>
      <c r="K145" s="221" t="s">
        <v>131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132</v>
      </c>
      <c r="AT145" s="230" t="s">
        <v>127</v>
      </c>
      <c r="AU145" s="230" t="s">
        <v>83</v>
      </c>
      <c r="AY145" s="18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132</v>
      </c>
      <c r="BM145" s="230" t="s">
        <v>338</v>
      </c>
    </row>
    <row r="146" spans="1:51" s="13" customFormat="1" ht="12">
      <c r="A146" s="13"/>
      <c r="B146" s="232"/>
      <c r="C146" s="233"/>
      <c r="D146" s="234" t="s">
        <v>134</v>
      </c>
      <c r="E146" s="235" t="s">
        <v>1</v>
      </c>
      <c r="F146" s="236" t="s">
        <v>339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134</v>
      </c>
      <c r="AU146" s="242" t="s">
        <v>83</v>
      </c>
      <c r="AV146" s="13" t="s">
        <v>81</v>
      </c>
      <c r="AW146" s="13" t="s">
        <v>30</v>
      </c>
      <c r="AX146" s="13" t="s">
        <v>73</v>
      </c>
      <c r="AY146" s="242" t="s">
        <v>125</v>
      </c>
    </row>
    <row r="147" spans="1:51" s="14" customFormat="1" ht="12">
      <c r="A147" s="14"/>
      <c r="B147" s="243"/>
      <c r="C147" s="244"/>
      <c r="D147" s="234" t="s">
        <v>134</v>
      </c>
      <c r="E147" s="245" t="s">
        <v>288</v>
      </c>
      <c r="F147" s="246" t="s">
        <v>289</v>
      </c>
      <c r="G147" s="244"/>
      <c r="H147" s="247">
        <v>1041.3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83</v>
      </c>
      <c r="AV147" s="14" t="s">
        <v>83</v>
      </c>
      <c r="AW147" s="14" t="s">
        <v>30</v>
      </c>
      <c r="AX147" s="14" t="s">
        <v>73</v>
      </c>
      <c r="AY147" s="253" t="s">
        <v>125</v>
      </c>
    </row>
    <row r="148" spans="1:51" s="14" customFormat="1" ht="12">
      <c r="A148" s="14"/>
      <c r="B148" s="243"/>
      <c r="C148" s="244"/>
      <c r="D148" s="234" t="s">
        <v>134</v>
      </c>
      <c r="E148" s="245" t="s">
        <v>1</v>
      </c>
      <c r="F148" s="246" t="s">
        <v>340</v>
      </c>
      <c r="G148" s="244"/>
      <c r="H148" s="247">
        <v>208.26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134</v>
      </c>
      <c r="AU148" s="253" t="s">
        <v>83</v>
      </c>
      <c r="AV148" s="14" t="s">
        <v>83</v>
      </c>
      <c r="AW148" s="14" t="s">
        <v>30</v>
      </c>
      <c r="AX148" s="14" t="s">
        <v>81</v>
      </c>
      <c r="AY148" s="253" t="s">
        <v>125</v>
      </c>
    </row>
    <row r="149" spans="1:65" s="2" customFormat="1" ht="49.05" customHeight="1">
      <c r="A149" s="39"/>
      <c r="B149" s="40"/>
      <c r="C149" s="219" t="s">
        <v>171</v>
      </c>
      <c r="D149" s="219" t="s">
        <v>127</v>
      </c>
      <c r="E149" s="220" t="s">
        <v>341</v>
      </c>
      <c r="F149" s="221" t="s">
        <v>342</v>
      </c>
      <c r="G149" s="222" t="s">
        <v>275</v>
      </c>
      <c r="H149" s="223">
        <v>769.3</v>
      </c>
      <c r="I149" s="224"/>
      <c r="J149" s="225">
        <f>ROUND(I149*H149,2)</f>
        <v>0</v>
      </c>
      <c r="K149" s="221" t="s">
        <v>131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132</v>
      </c>
      <c r="AT149" s="230" t="s">
        <v>127</v>
      </c>
      <c r="AU149" s="230" t="s">
        <v>83</v>
      </c>
      <c r="AY149" s="18" t="s">
        <v>125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132</v>
      </c>
      <c r="BM149" s="230" t="s">
        <v>343</v>
      </c>
    </row>
    <row r="150" spans="1:51" s="13" customFormat="1" ht="12">
      <c r="A150" s="13"/>
      <c r="B150" s="232"/>
      <c r="C150" s="233"/>
      <c r="D150" s="234" t="s">
        <v>134</v>
      </c>
      <c r="E150" s="235" t="s">
        <v>1</v>
      </c>
      <c r="F150" s="236" t="s">
        <v>344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134</v>
      </c>
      <c r="AU150" s="242" t="s">
        <v>83</v>
      </c>
      <c r="AV150" s="13" t="s">
        <v>81</v>
      </c>
      <c r="AW150" s="13" t="s">
        <v>30</v>
      </c>
      <c r="AX150" s="13" t="s">
        <v>73</v>
      </c>
      <c r="AY150" s="242" t="s">
        <v>125</v>
      </c>
    </row>
    <row r="151" spans="1:51" s="14" customFormat="1" ht="12">
      <c r="A151" s="14"/>
      <c r="B151" s="243"/>
      <c r="C151" s="244"/>
      <c r="D151" s="234" t="s">
        <v>134</v>
      </c>
      <c r="E151" s="245" t="s">
        <v>302</v>
      </c>
      <c r="F151" s="246" t="s">
        <v>345</v>
      </c>
      <c r="G151" s="244"/>
      <c r="H151" s="247">
        <v>769.3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134</v>
      </c>
      <c r="AU151" s="253" t="s">
        <v>83</v>
      </c>
      <c r="AV151" s="14" t="s">
        <v>83</v>
      </c>
      <c r="AW151" s="14" t="s">
        <v>30</v>
      </c>
      <c r="AX151" s="14" t="s">
        <v>81</v>
      </c>
      <c r="AY151" s="253" t="s">
        <v>125</v>
      </c>
    </row>
    <row r="152" spans="1:65" s="2" customFormat="1" ht="49.05" customHeight="1">
      <c r="A152" s="39"/>
      <c r="B152" s="40"/>
      <c r="C152" s="219" t="s">
        <v>175</v>
      </c>
      <c r="D152" s="219" t="s">
        <v>127</v>
      </c>
      <c r="E152" s="220" t="s">
        <v>346</v>
      </c>
      <c r="F152" s="221" t="s">
        <v>347</v>
      </c>
      <c r="G152" s="222" t="s">
        <v>275</v>
      </c>
      <c r="H152" s="223">
        <v>769.3</v>
      </c>
      <c r="I152" s="224"/>
      <c r="J152" s="225">
        <f>ROUND(I152*H152,2)</f>
        <v>0</v>
      </c>
      <c r="K152" s="221" t="s">
        <v>131</v>
      </c>
      <c r="L152" s="45"/>
      <c r="M152" s="226" t="s">
        <v>1</v>
      </c>
      <c r="N152" s="227" t="s">
        <v>38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132</v>
      </c>
      <c r="AT152" s="230" t="s">
        <v>127</v>
      </c>
      <c r="AU152" s="230" t="s">
        <v>83</v>
      </c>
      <c r="AY152" s="18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132</v>
      </c>
      <c r="BM152" s="230" t="s">
        <v>348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302</v>
      </c>
      <c r="G153" s="244"/>
      <c r="H153" s="247">
        <v>769.3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81</v>
      </c>
      <c r="AY153" s="253" t="s">
        <v>125</v>
      </c>
    </row>
    <row r="154" spans="1:65" s="2" customFormat="1" ht="49.05" customHeight="1">
      <c r="A154" s="39"/>
      <c r="B154" s="40"/>
      <c r="C154" s="219" t="s">
        <v>150</v>
      </c>
      <c r="D154" s="219" t="s">
        <v>127</v>
      </c>
      <c r="E154" s="220" t="s">
        <v>349</v>
      </c>
      <c r="F154" s="221" t="s">
        <v>350</v>
      </c>
      <c r="G154" s="222" t="s">
        <v>275</v>
      </c>
      <c r="H154" s="223">
        <v>1313.38</v>
      </c>
      <c r="I154" s="224"/>
      <c r="J154" s="225">
        <f>ROUND(I154*H154,2)</f>
        <v>0</v>
      </c>
      <c r="K154" s="221" t="s">
        <v>131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132</v>
      </c>
      <c r="AT154" s="230" t="s">
        <v>127</v>
      </c>
      <c r="AU154" s="230" t="s">
        <v>83</v>
      </c>
      <c r="AY154" s="18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132</v>
      </c>
      <c r="BM154" s="230" t="s">
        <v>351</v>
      </c>
    </row>
    <row r="155" spans="1:51" s="13" customFormat="1" ht="12">
      <c r="A155" s="13"/>
      <c r="B155" s="232"/>
      <c r="C155" s="233"/>
      <c r="D155" s="234" t="s">
        <v>134</v>
      </c>
      <c r="E155" s="235" t="s">
        <v>1</v>
      </c>
      <c r="F155" s="236" t="s">
        <v>344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134</v>
      </c>
      <c r="AU155" s="242" t="s">
        <v>83</v>
      </c>
      <c r="AV155" s="13" t="s">
        <v>81</v>
      </c>
      <c r="AW155" s="13" t="s">
        <v>30</v>
      </c>
      <c r="AX155" s="13" t="s">
        <v>73</v>
      </c>
      <c r="AY155" s="242" t="s">
        <v>125</v>
      </c>
    </row>
    <row r="156" spans="1:51" s="14" customFormat="1" ht="12">
      <c r="A156" s="14"/>
      <c r="B156" s="243"/>
      <c r="C156" s="244"/>
      <c r="D156" s="234" t="s">
        <v>134</v>
      </c>
      <c r="E156" s="245" t="s">
        <v>304</v>
      </c>
      <c r="F156" s="246" t="s">
        <v>352</v>
      </c>
      <c r="G156" s="244"/>
      <c r="H156" s="247">
        <v>699.6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134</v>
      </c>
      <c r="AU156" s="253" t="s">
        <v>83</v>
      </c>
      <c r="AV156" s="14" t="s">
        <v>83</v>
      </c>
      <c r="AW156" s="14" t="s">
        <v>30</v>
      </c>
      <c r="AX156" s="14" t="s">
        <v>73</v>
      </c>
      <c r="AY156" s="253" t="s">
        <v>125</v>
      </c>
    </row>
    <row r="157" spans="1:51" s="14" customFormat="1" ht="12">
      <c r="A157" s="14"/>
      <c r="B157" s="243"/>
      <c r="C157" s="244"/>
      <c r="D157" s="234" t="s">
        <v>134</v>
      </c>
      <c r="E157" s="245" t="s">
        <v>305</v>
      </c>
      <c r="F157" s="246" t="s">
        <v>353</v>
      </c>
      <c r="G157" s="244"/>
      <c r="H157" s="247">
        <v>753.7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134</v>
      </c>
      <c r="AU157" s="253" t="s">
        <v>83</v>
      </c>
      <c r="AV157" s="14" t="s">
        <v>83</v>
      </c>
      <c r="AW157" s="14" t="s">
        <v>30</v>
      </c>
      <c r="AX157" s="14" t="s">
        <v>73</v>
      </c>
      <c r="AY157" s="253" t="s">
        <v>125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354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4" customFormat="1" ht="12">
      <c r="A159" s="14"/>
      <c r="B159" s="243"/>
      <c r="C159" s="244"/>
      <c r="D159" s="234" t="s">
        <v>134</v>
      </c>
      <c r="E159" s="245" t="s">
        <v>1</v>
      </c>
      <c r="F159" s="246" t="s">
        <v>355</v>
      </c>
      <c r="G159" s="244"/>
      <c r="H159" s="247">
        <v>1313.38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134</v>
      </c>
      <c r="AU159" s="253" t="s">
        <v>83</v>
      </c>
      <c r="AV159" s="14" t="s">
        <v>83</v>
      </c>
      <c r="AW159" s="14" t="s">
        <v>30</v>
      </c>
      <c r="AX159" s="14" t="s">
        <v>81</v>
      </c>
      <c r="AY159" s="253" t="s">
        <v>125</v>
      </c>
    </row>
    <row r="160" spans="1:65" s="2" customFormat="1" ht="49.05" customHeight="1">
      <c r="A160" s="39"/>
      <c r="B160" s="40"/>
      <c r="C160" s="219" t="s">
        <v>182</v>
      </c>
      <c r="D160" s="219" t="s">
        <v>127</v>
      </c>
      <c r="E160" s="220" t="s">
        <v>356</v>
      </c>
      <c r="F160" s="221" t="s">
        <v>357</v>
      </c>
      <c r="G160" s="222" t="s">
        <v>275</v>
      </c>
      <c r="H160" s="223">
        <v>1313.38</v>
      </c>
      <c r="I160" s="224"/>
      <c r="J160" s="225">
        <f>ROUND(I160*H160,2)</f>
        <v>0</v>
      </c>
      <c r="K160" s="221" t="s">
        <v>131</v>
      </c>
      <c r="L160" s="45"/>
      <c r="M160" s="226" t="s">
        <v>1</v>
      </c>
      <c r="N160" s="227" t="s">
        <v>38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132</v>
      </c>
      <c r="AT160" s="230" t="s">
        <v>127</v>
      </c>
      <c r="AU160" s="230" t="s">
        <v>83</v>
      </c>
      <c r="AY160" s="18" t="s">
        <v>125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132</v>
      </c>
      <c r="BM160" s="230" t="s">
        <v>358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359</v>
      </c>
      <c r="G161" s="244"/>
      <c r="H161" s="247">
        <v>1313.38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81</v>
      </c>
      <c r="AY161" s="253" t="s">
        <v>125</v>
      </c>
    </row>
    <row r="162" spans="1:65" s="2" customFormat="1" ht="37.8" customHeight="1">
      <c r="A162" s="39"/>
      <c r="B162" s="40"/>
      <c r="C162" s="219" t="s">
        <v>188</v>
      </c>
      <c r="D162" s="219" t="s">
        <v>127</v>
      </c>
      <c r="E162" s="220" t="s">
        <v>360</v>
      </c>
      <c r="F162" s="221" t="s">
        <v>361</v>
      </c>
      <c r="G162" s="222" t="s">
        <v>275</v>
      </c>
      <c r="H162" s="223">
        <v>104.94</v>
      </c>
      <c r="I162" s="224"/>
      <c r="J162" s="225">
        <f>ROUND(I162*H162,2)</f>
        <v>0</v>
      </c>
      <c r="K162" s="221" t="s">
        <v>131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0.00354</v>
      </c>
      <c r="R162" s="228">
        <f>Q162*H162</f>
        <v>0.37148760000000003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132</v>
      </c>
      <c r="AT162" s="230" t="s">
        <v>127</v>
      </c>
      <c r="AU162" s="230" t="s">
        <v>83</v>
      </c>
      <c r="AY162" s="18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132</v>
      </c>
      <c r="BM162" s="230" t="s">
        <v>362</v>
      </c>
    </row>
    <row r="163" spans="1:51" s="13" customFormat="1" ht="12">
      <c r="A163" s="13"/>
      <c r="B163" s="232"/>
      <c r="C163" s="233"/>
      <c r="D163" s="234" t="s">
        <v>134</v>
      </c>
      <c r="E163" s="235" t="s">
        <v>1</v>
      </c>
      <c r="F163" s="236" t="s">
        <v>354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134</v>
      </c>
      <c r="AU163" s="242" t="s">
        <v>83</v>
      </c>
      <c r="AV163" s="13" t="s">
        <v>81</v>
      </c>
      <c r="AW163" s="13" t="s">
        <v>30</v>
      </c>
      <c r="AX163" s="13" t="s">
        <v>73</v>
      </c>
      <c r="AY163" s="242" t="s">
        <v>125</v>
      </c>
    </row>
    <row r="164" spans="1:51" s="14" customFormat="1" ht="12">
      <c r="A164" s="14"/>
      <c r="B164" s="243"/>
      <c r="C164" s="244"/>
      <c r="D164" s="234" t="s">
        <v>134</v>
      </c>
      <c r="E164" s="245" t="s">
        <v>1</v>
      </c>
      <c r="F164" s="246" t="s">
        <v>363</v>
      </c>
      <c r="G164" s="244"/>
      <c r="H164" s="247">
        <v>104.94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134</v>
      </c>
      <c r="AU164" s="253" t="s">
        <v>83</v>
      </c>
      <c r="AV164" s="14" t="s">
        <v>83</v>
      </c>
      <c r="AW164" s="14" t="s">
        <v>30</v>
      </c>
      <c r="AX164" s="14" t="s">
        <v>81</v>
      </c>
      <c r="AY164" s="253" t="s">
        <v>125</v>
      </c>
    </row>
    <row r="165" spans="1:65" s="2" customFormat="1" ht="37.8" customHeight="1">
      <c r="A165" s="39"/>
      <c r="B165" s="40"/>
      <c r="C165" s="219" t="s">
        <v>192</v>
      </c>
      <c r="D165" s="219" t="s">
        <v>127</v>
      </c>
      <c r="E165" s="220" t="s">
        <v>364</v>
      </c>
      <c r="F165" s="221" t="s">
        <v>365</v>
      </c>
      <c r="G165" s="222" t="s">
        <v>275</v>
      </c>
      <c r="H165" s="223">
        <v>34.98</v>
      </c>
      <c r="I165" s="224"/>
      <c r="J165" s="225">
        <f>ROUND(I165*H165,2)</f>
        <v>0</v>
      </c>
      <c r="K165" s="221" t="s">
        <v>131</v>
      </c>
      <c r="L165" s="45"/>
      <c r="M165" s="226" t="s">
        <v>1</v>
      </c>
      <c r="N165" s="227" t="s">
        <v>38</v>
      </c>
      <c r="O165" s="92"/>
      <c r="P165" s="228">
        <f>O165*H165</f>
        <v>0</v>
      </c>
      <c r="Q165" s="228">
        <v>0.01563</v>
      </c>
      <c r="R165" s="228">
        <f>Q165*H165</f>
        <v>0.5467374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132</v>
      </c>
      <c r="AT165" s="230" t="s">
        <v>127</v>
      </c>
      <c r="AU165" s="230" t="s">
        <v>83</v>
      </c>
      <c r="AY165" s="18" t="s">
        <v>125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81</v>
      </c>
      <c r="BK165" s="231">
        <f>ROUND(I165*H165,2)</f>
        <v>0</v>
      </c>
      <c r="BL165" s="18" t="s">
        <v>132</v>
      </c>
      <c r="BM165" s="230" t="s">
        <v>366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367</v>
      </c>
      <c r="G166" s="244"/>
      <c r="H166" s="247">
        <v>34.98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81</v>
      </c>
      <c r="AY166" s="253" t="s">
        <v>125</v>
      </c>
    </row>
    <row r="167" spans="1:65" s="2" customFormat="1" ht="37.8" customHeight="1">
      <c r="A167" s="39"/>
      <c r="B167" s="40"/>
      <c r="C167" s="219" t="s">
        <v>199</v>
      </c>
      <c r="D167" s="219" t="s">
        <v>127</v>
      </c>
      <c r="E167" s="220" t="s">
        <v>368</v>
      </c>
      <c r="F167" s="221" t="s">
        <v>369</v>
      </c>
      <c r="G167" s="222" t="s">
        <v>275</v>
      </c>
      <c r="H167" s="223">
        <v>32</v>
      </c>
      <c r="I167" s="224"/>
      <c r="J167" s="225">
        <f>ROUND(I167*H167,2)</f>
        <v>0</v>
      </c>
      <c r="K167" s="221" t="s">
        <v>131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132</v>
      </c>
      <c r="AT167" s="230" t="s">
        <v>127</v>
      </c>
      <c r="AU167" s="230" t="s">
        <v>83</v>
      </c>
      <c r="AY167" s="18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132</v>
      </c>
      <c r="BM167" s="230" t="s">
        <v>370</v>
      </c>
    </row>
    <row r="168" spans="1:51" s="13" customFormat="1" ht="12">
      <c r="A168" s="13"/>
      <c r="B168" s="232"/>
      <c r="C168" s="233"/>
      <c r="D168" s="234" t="s">
        <v>134</v>
      </c>
      <c r="E168" s="235" t="s">
        <v>1</v>
      </c>
      <c r="F168" s="236" t="s">
        <v>344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134</v>
      </c>
      <c r="AU168" s="242" t="s">
        <v>83</v>
      </c>
      <c r="AV168" s="13" t="s">
        <v>81</v>
      </c>
      <c r="AW168" s="13" t="s">
        <v>30</v>
      </c>
      <c r="AX168" s="13" t="s">
        <v>73</v>
      </c>
      <c r="AY168" s="242" t="s">
        <v>125</v>
      </c>
    </row>
    <row r="169" spans="1:51" s="14" customFormat="1" ht="12">
      <c r="A169" s="14"/>
      <c r="B169" s="243"/>
      <c r="C169" s="244"/>
      <c r="D169" s="234" t="s">
        <v>134</v>
      </c>
      <c r="E169" s="245" t="s">
        <v>290</v>
      </c>
      <c r="F169" s="246" t="s">
        <v>371</v>
      </c>
      <c r="G169" s="244"/>
      <c r="H169" s="247">
        <v>32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134</v>
      </c>
      <c r="AU169" s="253" t="s">
        <v>83</v>
      </c>
      <c r="AV169" s="14" t="s">
        <v>83</v>
      </c>
      <c r="AW169" s="14" t="s">
        <v>30</v>
      </c>
      <c r="AX169" s="14" t="s">
        <v>81</v>
      </c>
      <c r="AY169" s="253" t="s">
        <v>125</v>
      </c>
    </row>
    <row r="170" spans="1:65" s="2" customFormat="1" ht="37.8" customHeight="1">
      <c r="A170" s="39"/>
      <c r="B170" s="40"/>
      <c r="C170" s="219" t="s">
        <v>208</v>
      </c>
      <c r="D170" s="219" t="s">
        <v>127</v>
      </c>
      <c r="E170" s="220" t="s">
        <v>368</v>
      </c>
      <c r="F170" s="221" t="s">
        <v>369</v>
      </c>
      <c r="G170" s="222" t="s">
        <v>275</v>
      </c>
      <c r="H170" s="223">
        <v>32</v>
      </c>
      <c r="I170" s="224"/>
      <c r="J170" s="225">
        <f>ROUND(I170*H170,2)</f>
        <v>0</v>
      </c>
      <c r="K170" s="221" t="s">
        <v>131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132</v>
      </c>
      <c r="AT170" s="230" t="s">
        <v>127</v>
      </c>
      <c r="AU170" s="230" t="s">
        <v>83</v>
      </c>
      <c r="AY170" s="18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132</v>
      </c>
      <c r="BM170" s="230" t="s">
        <v>372</v>
      </c>
    </row>
    <row r="171" spans="1:51" s="14" customFormat="1" ht="12">
      <c r="A171" s="14"/>
      <c r="B171" s="243"/>
      <c r="C171" s="244"/>
      <c r="D171" s="234" t="s">
        <v>134</v>
      </c>
      <c r="E171" s="245" t="s">
        <v>1</v>
      </c>
      <c r="F171" s="246" t="s">
        <v>290</v>
      </c>
      <c r="G171" s="244"/>
      <c r="H171" s="247">
        <v>32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134</v>
      </c>
      <c r="AU171" s="253" t="s">
        <v>83</v>
      </c>
      <c r="AV171" s="14" t="s">
        <v>83</v>
      </c>
      <c r="AW171" s="14" t="s">
        <v>30</v>
      </c>
      <c r="AX171" s="14" t="s">
        <v>81</v>
      </c>
      <c r="AY171" s="253" t="s">
        <v>125</v>
      </c>
    </row>
    <row r="172" spans="1:65" s="2" customFormat="1" ht="37.8" customHeight="1">
      <c r="A172" s="39"/>
      <c r="B172" s="40"/>
      <c r="C172" s="219" t="s">
        <v>8</v>
      </c>
      <c r="D172" s="219" t="s">
        <v>127</v>
      </c>
      <c r="E172" s="220" t="s">
        <v>373</v>
      </c>
      <c r="F172" s="221" t="s">
        <v>374</v>
      </c>
      <c r="G172" s="222" t="s">
        <v>275</v>
      </c>
      <c r="H172" s="223">
        <v>12.706</v>
      </c>
      <c r="I172" s="224"/>
      <c r="J172" s="225">
        <f>ROUND(I172*H172,2)</f>
        <v>0</v>
      </c>
      <c r="K172" s="221" t="s">
        <v>131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132</v>
      </c>
      <c r="AT172" s="230" t="s">
        <v>127</v>
      </c>
      <c r="AU172" s="230" t="s">
        <v>83</v>
      </c>
      <c r="AY172" s="18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132</v>
      </c>
      <c r="BM172" s="230" t="s">
        <v>375</v>
      </c>
    </row>
    <row r="173" spans="1:51" s="13" customFormat="1" ht="12">
      <c r="A173" s="13"/>
      <c r="B173" s="232"/>
      <c r="C173" s="233"/>
      <c r="D173" s="234" t="s">
        <v>134</v>
      </c>
      <c r="E173" s="235" t="s">
        <v>1</v>
      </c>
      <c r="F173" s="236" t="s">
        <v>315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134</v>
      </c>
      <c r="AU173" s="242" t="s">
        <v>83</v>
      </c>
      <c r="AV173" s="13" t="s">
        <v>81</v>
      </c>
      <c r="AW173" s="13" t="s">
        <v>30</v>
      </c>
      <c r="AX173" s="13" t="s">
        <v>73</v>
      </c>
      <c r="AY173" s="242" t="s">
        <v>125</v>
      </c>
    </row>
    <row r="174" spans="1:51" s="14" customFormat="1" ht="12">
      <c r="A174" s="14"/>
      <c r="B174" s="243"/>
      <c r="C174" s="244"/>
      <c r="D174" s="234" t="s">
        <v>134</v>
      </c>
      <c r="E174" s="245" t="s">
        <v>1</v>
      </c>
      <c r="F174" s="246" t="s">
        <v>376</v>
      </c>
      <c r="G174" s="244"/>
      <c r="H174" s="247">
        <v>6.353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134</v>
      </c>
      <c r="AU174" s="253" t="s">
        <v>83</v>
      </c>
      <c r="AV174" s="14" t="s">
        <v>83</v>
      </c>
      <c r="AW174" s="14" t="s">
        <v>30</v>
      </c>
      <c r="AX174" s="14" t="s">
        <v>73</v>
      </c>
      <c r="AY174" s="253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294</v>
      </c>
      <c r="F175" s="246" t="s">
        <v>377</v>
      </c>
      <c r="G175" s="244"/>
      <c r="H175" s="247">
        <v>6.353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73</v>
      </c>
      <c r="AY175" s="253" t="s">
        <v>125</v>
      </c>
    </row>
    <row r="176" spans="1:51" s="15" customFormat="1" ht="12">
      <c r="A176" s="15"/>
      <c r="B176" s="254"/>
      <c r="C176" s="255"/>
      <c r="D176" s="234" t="s">
        <v>134</v>
      </c>
      <c r="E176" s="256" t="s">
        <v>1</v>
      </c>
      <c r="F176" s="257" t="s">
        <v>235</v>
      </c>
      <c r="G176" s="255"/>
      <c r="H176" s="258">
        <v>12.706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134</v>
      </c>
      <c r="AU176" s="264" t="s">
        <v>83</v>
      </c>
      <c r="AV176" s="15" t="s">
        <v>132</v>
      </c>
      <c r="AW176" s="15" t="s">
        <v>30</v>
      </c>
      <c r="AX176" s="15" t="s">
        <v>81</v>
      </c>
      <c r="AY176" s="264" t="s">
        <v>125</v>
      </c>
    </row>
    <row r="177" spans="1:65" s="2" customFormat="1" ht="37.8" customHeight="1">
      <c r="A177" s="39"/>
      <c r="B177" s="40"/>
      <c r="C177" s="219" t="s">
        <v>217</v>
      </c>
      <c r="D177" s="219" t="s">
        <v>127</v>
      </c>
      <c r="E177" s="220" t="s">
        <v>378</v>
      </c>
      <c r="F177" s="221" t="s">
        <v>379</v>
      </c>
      <c r="G177" s="222" t="s">
        <v>275</v>
      </c>
      <c r="H177" s="223">
        <v>232.3</v>
      </c>
      <c r="I177" s="224"/>
      <c r="J177" s="225">
        <f>ROUND(I177*H177,2)</f>
        <v>0</v>
      </c>
      <c r="K177" s="221" t="s">
        <v>131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132</v>
      </c>
      <c r="AT177" s="230" t="s">
        <v>127</v>
      </c>
      <c r="AU177" s="230" t="s">
        <v>83</v>
      </c>
      <c r="AY177" s="18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81</v>
      </c>
      <c r="BK177" s="231">
        <f>ROUND(I177*H177,2)</f>
        <v>0</v>
      </c>
      <c r="BL177" s="18" t="s">
        <v>132</v>
      </c>
      <c r="BM177" s="230" t="s">
        <v>380</v>
      </c>
    </row>
    <row r="178" spans="1:51" s="13" customFormat="1" ht="12">
      <c r="A178" s="13"/>
      <c r="B178" s="232"/>
      <c r="C178" s="233"/>
      <c r="D178" s="234" t="s">
        <v>134</v>
      </c>
      <c r="E178" s="235" t="s">
        <v>1</v>
      </c>
      <c r="F178" s="236" t="s">
        <v>344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134</v>
      </c>
      <c r="AU178" s="242" t="s">
        <v>83</v>
      </c>
      <c r="AV178" s="13" t="s">
        <v>81</v>
      </c>
      <c r="AW178" s="13" t="s">
        <v>30</v>
      </c>
      <c r="AX178" s="13" t="s">
        <v>73</v>
      </c>
      <c r="AY178" s="242" t="s">
        <v>125</v>
      </c>
    </row>
    <row r="179" spans="1:51" s="14" customFormat="1" ht="12">
      <c r="A179" s="14"/>
      <c r="B179" s="243"/>
      <c r="C179" s="244"/>
      <c r="D179" s="234" t="s">
        <v>134</v>
      </c>
      <c r="E179" s="245" t="s">
        <v>300</v>
      </c>
      <c r="F179" s="246" t="s">
        <v>301</v>
      </c>
      <c r="G179" s="244"/>
      <c r="H179" s="247">
        <v>232.3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134</v>
      </c>
      <c r="AU179" s="253" t="s">
        <v>83</v>
      </c>
      <c r="AV179" s="14" t="s">
        <v>83</v>
      </c>
      <c r="AW179" s="14" t="s">
        <v>30</v>
      </c>
      <c r="AX179" s="14" t="s">
        <v>81</v>
      </c>
      <c r="AY179" s="253" t="s">
        <v>125</v>
      </c>
    </row>
    <row r="180" spans="1:65" s="2" customFormat="1" ht="49.05" customHeight="1">
      <c r="A180" s="39"/>
      <c r="B180" s="40"/>
      <c r="C180" s="219" t="s">
        <v>225</v>
      </c>
      <c r="D180" s="219" t="s">
        <v>127</v>
      </c>
      <c r="E180" s="220" t="s">
        <v>381</v>
      </c>
      <c r="F180" s="221" t="s">
        <v>382</v>
      </c>
      <c r="G180" s="222" t="s">
        <v>275</v>
      </c>
      <c r="H180" s="223">
        <v>232.3</v>
      </c>
      <c r="I180" s="224"/>
      <c r="J180" s="225">
        <f>ROUND(I180*H180,2)</f>
        <v>0</v>
      </c>
      <c r="K180" s="221" t="s">
        <v>131</v>
      </c>
      <c r="L180" s="45"/>
      <c r="M180" s="226" t="s">
        <v>1</v>
      </c>
      <c r="N180" s="227" t="s">
        <v>38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132</v>
      </c>
      <c r="AT180" s="230" t="s">
        <v>127</v>
      </c>
      <c r="AU180" s="230" t="s">
        <v>83</v>
      </c>
      <c r="AY180" s="18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81</v>
      </c>
      <c r="BK180" s="231">
        <f>ROUND(I180*H180,2)</f>
        <v>0</v>
      </c>
      <c r="BL180" s="18" t="s">
        <v>132</v>
      </c>
      <c r="BM180" s="230" t="s">
        <v>383</v>
      </c>
    </row>
    <row r="181" spans="1:51" s="14" customFormat="1" ht="12">
      <c r="A181" s="14"/>
      <c r="B181" s="243"/>
      <c r="C181" s="244"/>
      <c r="D181" s="234" t="s">
        <v>134</v>
      </c>
      <c r="E181" s="245" t="s">
        <v>1</v>
      </c>
      <c r="F181" s="246" t="s">
        <v>300</v>
      </c>
      <c r="G181" s="244"/>
      <c r="H181" s="247">
        <v>232.3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134</v>
      </c>
      <c r="AU181" s="253" t="s">
        <v>83</v>
      </c>
      <c r="AV181" s="14" t="s">
        <v>83</v>
      </c>
      <c r="AW181" s="14" t="s">
        <v>30</v>
      </c>
      <c r="AX181" s="14" t="s">
        <v>81</v>
      </c>
      <c r="AY181" s="253" t="s">
        <v>125</v>
      </c>
    </row>
    <row r="182" spans="1:65" s="2" customFormat="1" ht="37.8" customHeight="1">
      <c r="A182" s="39"/>
      <c r="B182" s="40"/>
      <c r="C182" s="219" t="s">
        <v>229</v>
      </c>
      <c r="D182" s="219" t="s">
        <v>127</v>
      </c>
      <c r="E182" s="220" t="s">
        <v>384</v>
      </c>
      <c r="F182" s="221" t="s">
        <v>385</v>
      </c>
      <c r="G182" s="222" t="s">
        <v>154</v>
      </c>
      <c r="H182" s="223">
        <v>94.751</v>
      </c>
      <c r="I182" s="224"/>
      <c r="J182" s="225">
        <f>ROUND(I182*H182,2)</f>
        <v>0</v>
      </c>
      <c r="K182" s="221" t="s">
        <v>131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0.00084</v>
      </c>
      <c r="R182" s="228">
        <f>Q182*H182</f>
        <v>0.07959084000000001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132</v>
      </c>
      <c r="AT182" s="230" t="s">
        <v>127</v>
      </c>
      <c r="AU182" s="230" t="s">
        <v>83</v>
      </c>
      <c r="AY182" s="18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81</v>
      </c>
      <c r="BK182" s="231">
        <f>ROUND(I182*H182,2)</f>
        <v>0</v>
      </c>
      <c r="BL182" s="18" t="s">
        <v>132</v>
      </c>
      <c r="BM182" s="230" t="s">
        <v>386</v>
      </c>
    </row>
    <row r="183" spans="1:51" s="13" customFormat="1" ht="12">
      <c r="A183" s="13"/>
      <c r="B183" s="232"/>
      <c r="C183" s="233"/>
      <c r="D183" s="234" t="s">
        <v>134</v>
      </c>
      <c r="E183" s="235" t="s">
        <v>1</v>
      </c>
      <c r="F183" s="236" t="s">
        <v>315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134</v>
      </c>
      <c r="AU183" s="242" t="s">
        <v>83</v>
      </c>
      <c r="AV183" s="13" t="s">
        <v>81</v>
      </c>
      <c r="AW183" s="13" t="s">
        <v>30</v>
      </c>
      <c r="AX183" s="13" t="s">
        <v>73</v>
      </c>
      <c r="AY183" s="242" t="s">
        <v>125</v>
      </c>
    </row>
    <row r="184" spans="1:51" s="14" customFormat="1" ht="12">
      <c r="A184" s="14"/>
      <c r="B184" s="243"/>
      <c r="C184" s="244"/>
      <c r="D184" s="234" t="s">
        <v>134</v>
      </c>
      <c r="E184" s="245" t="s">
        <v>292</v>
      </c>
      <c r="F184" s="246" t="s">
        <v>387</v>
      </c>
      <c r="G184" s="244"/>
      <c r="H184" s="247">
        <v>94.751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134</v>
      </c>
      <c r="AU184" s="253" t="s">
        <v>83</v>
      </c>
      <c r="AV184" s="14" t="s">
        <v>83</v>
      </c>
      <c r="AW184" s="14" t="s">
        <v>30</v>
      </c>
      <c r="AX184" s="14" t="s">
        <v>81</v>
      </c>
      <c r="AY184" s="253" t="s">
        <v>125</v>
      </c>
    </row>
    <row r="185" spans="1:65" s="2" customFormat="1" ht="37.8" customHeight="1">
      <c r="A185" s="39"/>
      <c r="B185" s="40"/>
      <c r="C185" s="219" t="s">
        <v>236</v>
      </c>
      <c r="D185" s="219" t="s">
        <v>127</v>
      </c>
      <c r="E185" s="220" t="s">
        <v>388</v>
      </c>
      <c r="F185" s="221" t="s">
        <v>389</v>
      </c>
      <c r="G185" s="222" t="s">
        <v>154</v>
      </c>
      <c r="H185" s="223">
        <v>94.751</v>
      </c>
      <c r="I185" s="224"/>
      <c r="J185" s="225">
        <f>ROUND(I185*H185,2)</f>
        <v>0</v>
      </c>
      <c r="K185" s="221" t="s">
        <v>131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132</v>
      </c>
      <c r="AT185" s="230" t="s">
        <v>127</v>
      </c>
      <c r="AU185" s="230" t="s">
        <v>83</v>
      </c>
      <c r="AY185" s="18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81</v>
      </c>
      <c r="BK185" s="231">
        <f>ROUND(I185*H185,2)</f>
        <v>0</v>
      </c>
      <c r="BL185" s="18" t="s">
        <v>132</v>
      </c>
      <c r="BM185" s="230" t="s">
        <v>390</v>
      </c>
    </row>
    <row r="186" spans="1:51" s="14" customFormat="1" ht="12">
      <c r="A186" s="14"/>
      <c r="B186" s="243"/>
      <c r="C186" s="244"/>
      <c r="D186" s="234" t="s">
        <v>134</v>
      </c>
      <c r="E186" s="245" t="s">
        <v>1</v>
      </c>
      <c r="F186" s="246" t="s">
        <v>292</v>
      </c>
      <c r="G186" s="244"/>
      <c r="H186" s="247">
        <v>94.751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134</v>
      </c>
      <c r="AU186" s="253" t="s">
        <v>83</v>
      </c>
      <c r="AV186" s="14" t="s">
        <v>83</v>
      </c>
      <c r="AW186" s="14" t="s">
        <v>30</v>
      </c>
      <c r="AX186" s="14" t="s">
        <v>81</v>
      </c>
      <c r="AY186" s="253" t="s">
        <v>125</v>
      </c>
    </row>
    <row r="187" spans="1:65" s="2" customFormat="1" ht="49.05" customHeight="1">
      <c r="A187" s="39"/>
      <c r="B187" s="40"/>
      <c r="C187" s="219" t="s">
        <v>242</v>
      </c>
      <c r="D187" s="219" t="s">
        <v>127</v>
      </c>
      <c r="E187" s="220" t="s">
        <v>391</v>
      </c>
      <c r="F187" s="221" t="s">
        <v>392</v>
      </c>
      <c r="G187" s="222" t="s">
        <v>275</v>
      </c>
      <c r="H187" s="223">
        <v>1453.3</v>
      </c>
      <c r="I187" s="224"/>
      <c r="J187" s="225">
        <f>ROUND(I187*H187,2)</f>
        <v>0</v>
      </c>
      <c r="K187" s="221" t="s">
        <v>131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132</v>
      </c>
      <c r="AT187" s="230" t="s">
        <v>127</v>
      </c>
      <c r="AU187" s="230" t="s">
        <v>83</v>
      </c>
      <c r="AY187" s="18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132</v>
      </c>
      <c r="BM187" s="230" t="s">
        <v>393</v>
      </c>
    </row>
    <row r="188" spans="1:51" s="13" customFormat="1" ht="12">
      <c r="A188" s="13"/>
      <c r="B188" s="232"/>
      <c r="C188" s="233"/>
      <c r="D188" s="234" t="s">
        <v>134</v>
      </c>
      <c r="E188" s="235" t="s">
        <v>1</v>
      </c>
      <c r="F188" s="236" t="s">
        <v>394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134</v>
      </c>
      <c r="AU188" s="242" t="s">
        <v>83</v>
      </c>
      <c r="AV188" s="13" t="s">
        <v>81</v>
      </c>
      <c r="AW188" s="13" t="s">
        <v>30</v>
      </c>
      <c r="AX188" s="13" t="s">
        <v>73</v>
      </c>
      <c r="AY188" s="242" t="s">
        <v>125</v>
      </c>
    </row>
    <row r="189" spans="1:51" s="14" customFormat="1" ht="12">
      <c r="A189" s="14"/>
      <c r="B189" s="243"/>
      <c r="C189" s="244"/>
      <c r="D189" s="234" t="s">
        <v>134</v>
      </c>
      <c r="E189" s="245" t="s">
        <v>1</v>
      </c>
      <c r="F189" s="246" t="s">
        <v>395</v>
      </c>
      <c r="G189" s="244"/>
      <c r="H189" s="247">
        <v>1453.3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134</v>
      </c>
      <c r="AU189" s="253" t="s">
        <v>83</v>
      </c>
      <c r="AV189" s="14" t="s">
        <v>83</v>
      </c>
      <c r="AW189" s="14" t="s">
        <v>30</v>
      </c>
      <c r="AX189" s="14" t="s">
        <v>81</v>
      </c>
      <c r="AY189" s="253" t="s">
        <v>125</v>
      </c>
    </row>
    <row r="190" spans="1:65" s="2" customFormat="1" ht="49.05" customHeight="1">
      <c r="A190" s="39"/>
      <c r="B190" s="40"/>
      <c r="C190" s="219" t="s">
        <v>7</v>
      </c>
      <c r="D190" s="219" t="s">
        <v>127</v>
      </c>
      <c r="E190" s="220" t="s">
        <v>396</v>
      </c>
      <c r="F190" s="221" t="s">
        <v>397</v>
      </c>
      <c r="G190" s="222" t="s">
        <v>275</v>
      </c>
      <c r="H190" s="223">
        <v>1807.344</v>
      </c>
      <c r="I190" s="224"/>
      <c r="J190" s="225">
        <f>ROUND(I190*H190,2)</f>
        <v>0</v>
      </c>
      <c r="K190" s="221" t="s">
        <v>131</v>
      </c>
      <c r="L190" s="45"/>
      <c r="M190" s="226" t="s">
        <v>1</v>
      </c>
      <c r="N190" s="227" t="s">
        <v>38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132</v>
      </c>
      <c r="AT190" s="230" t="s">
        <v>127</v>
      </c>
      <c r="AU190" s="230" t="s">
        <v>83</v>
      </c>
      <c r="AY190" s="18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81</v>
      </c>
      <c r="BK190" s="231">
        <f>ROUND(I190*H190,2)</f>
        <v>0</v>
      </c>
      <c r="BL190" s="18" t="s">
        <v>132</v>
      </c>
      <c r="BM190" s="230" t="s">
        <v>398</v>
      </c>
    </row>
    <row r="191" spans="1:51" s="14" customFormat="1" ht="12">
      <c r="A191" s="14"/>
      <c r="B191" s="243"/>
      <c r="C191" s="244"/>
      <c r="D191" s="234" t="s">
        <v>134</v>
      </c>
      <c r="E191" s="245" t="s">
        <v>1</v>
      </c>
      <c r="F191" s="246" t="s">
        <v>399</v>
      </c>
      <c r="G191" s="244"/>
      <c r="H191" s="247">
        <v>1290.96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134</v>
      </c>
      <c r="AU191" s="253" t="s">
        <v>83</v>
      </c>
      <c r="AV191" s="14" t="s">
        <v>83</v>
      </c>
      <c r="AW191" s="14" t="s">
        <v>30</v>
      </c>
      <c r="AX191" s="14" t="s">
        <v>73</v>
      </c>
      <c r="AY191" s="253" t="s">
        <v>125</v>
      </c>
    </row>
    <row r="192" spans="1:51" s="14" customFormat="1" ht="12">
      <c r="A192" s="14"/>
      <c r="B192" s="243"/>
      <c r="C192" s="244"/>
      <c r="D192" s="234" t="s">
        <v>134</v>
      </c>
      <c r="E192" s="245" t="s">
        <v>1</v>
      </c>
      <c r="F192" s="246" t="s">
        <v>400</v>
      </c>
      <c r="G192" s="244"/>
      <c r="H192" s="247">
        <v>516.384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134</v>
      </c>
      <c r="AU192" s="253" t="s">
        <v>83</v>
      </c>
      <c r="AV192" s="14" t="s">
        <v>83</v>
      </c>
      <c r="AW192" s="14" t="s">
        <v>30</v>
      </c>
      <c r="AX192" s="14" t="s">
        <v>73</v>
      </c>
      <c r="AY192" s="253" t="s">
        <v>125</v>
      </c>
    </row>
    <row r="193" spans="1:51" s="15" customFormat="1" ht="12">
      <c r="A193" s="15"/>
      <c r="B193" s="254"/>
      <c r="C193" s="255"/>
      <c r="D193" s="234" t="s">
        <v>134</v>
      </c>
      <c r="E193" s="256" t="s">
        <v>1</v>
      </c>
      <c r="F193" s="257" t="s">
        <v>235</v>
      </c>
      <c r="G193" s="255"/>
      <c r="H193" s="258">
        <v>1807.344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4" t="s">
        <v>134</v>
      </c>
      <c r="AU193" s="264" t="s">
        <v>83</v>
      </c>
      <c r="AV193" s="15" t="s">
        <v>132</v>
      </c>
      <c r="AW193" s="15" t="s">
        <v>30</v>
      </c>
      <c r="AX193" s="15" t="s">
        <v>81</v>
      </c>
      <c r="AY193" s="264" t="s">
        <v>125</v>
      </c>
    </row>
    <row r="194" spans="1:65" s="2" customFormat="1" ht="37.8" customHeight="1">
      <c r="A194" s="39"/>
      <c r="B194" s="40"/>
      <c r="C194" s="219" t="s">
        <v>251</v>
      </c>
      <c r="D194" s="219" t="s">
        <v>127</v>
      </c>
      <c r="E194" s="220" t="s">
        <v>401</v>
      </c>
      <c r="F194" s="221" t="s">
        <v>402</v>
      </c>
      <c r="G194" s="222" t="s">
        <v>275</v>
      </c>
      <c r="H194" s="223">
        <v>416.52</v>
      </c>
      <c r="I194" s="224"/>
      <c r="J194" s="225">
        <f>ROUND(I194*H194,2)</f>
        <v>0</v>
      </c>
      <c r="K194" s="221" t="s">
        <v>131</v>
      </c>
      <c r="L194" s="45"/>
      <c r="M194" s="226" t="s">
        <v>1</v>
      </c>
      <c r="N194" s="227" t="s">
        <v>38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132</v>
      </c>
      <c r="AT194" s="230" t="s">
        <v>127</v>
      </c>
      <c r="AU194" s="230" t="s">
        <v>83</v>
      </c>
      <c r="AY194" s="18" t="s">
        <v>125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81</v>
      </c>
      <c r="BK194" s="231">
        <f>ROUND(I194*H194,2)</f>
        <v>0</v>
      </c>
      <c r="BL194" s="18" t="s">
        <v>132</v>
      </c>
      <c r="BM194" s="230" t="s">
        <v>403</v>
      </c>
    </row>
    <row r="195" spans="1:51" s="14" customFormat="1" ht="12">
      <c r="A195" s="14"/>
      <c r="B195" s="243"/>
      <c r="C195" s="244"/>
      <c r="D195" s="234" t="s">
        <v>134</v>
      </c>
      <c r="E195" s="245" t="s">
        <v>1</v>
      </c>
      <c r="F195" s="246" t="s">
        <v>404</v>
      </c>
      <c r="G195" s="244"/>
      <c r="H195" s="247">
        <v>208.26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134</v>
      </c>
      <c r="AU195" s="253" t="s">
        <v>83</v>
      </c>
      <c r="AV195" s="14" t="s">
        <v>83</v>
      </c>
      <c r="AW195" s="14" t="s">
        <v>30</v>
      </c>
      <c r="AX195" s="14" t="s">
        <v>73</v>
      </c>
      <c r="AY195" s="253" t="s">
        <v>125</v>
      </c>
    </row>
    <row r="196" spans="1:51" s="14" customFormat="1" ht="12">
      <c r="A196" s="14"/>
      <c r="B196" s="243"/>
      <c r="C196" s="244"/>
      <c r="D196" s="234" t="s">
        <v>134</v>
      </c>
      <c r="E196" s="245" t="s">
        <v>1</v>
      </c>
      <c r="F196" s="246" t="s">
        <v>405</v>
      </c>
      <c r="G196" s="244"/>
      <c r="H196" s="247">
        <v>208.26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134</v>
      </c>
      <c r="AU196" s="253" t="s">
        <v>83</v>
      </c>
      <c r="AV196" s="14" t="s">
        <v>83</v>
      </c>
      <c r="AW196" s="14" t="s">
        <v>30</v>
      </c>
      <c r="AX196" s="14" t="s">
        <v>73</v>
      </c>
      <c r="AY196" s="253" t="s">
        <v>125</v>
      </c>
    </row>
    <row r="197" spans="1:51" s="15" customFormat="1" ht="12">
      <c r="A197" s="15"/>
      <c r="B197" s="254"/>
      <c r="C197" s="255"/>
      <c r="D197" s="234" t="s">
        <v>134</v>
      </c>
      <c r="E197" s="256" t="s">
        <v>1</v>
      </c>
      <c r="F197" s="257" t="s">
        <v>235</v>
      </c>
      <c r="G197" s="255"/>
      <c r="H197" s="258">
        <v>416.52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4" t="s">
        <v>134</v>
      </c>
      <c r="AU197" s="264" t="s">
        <v>83</v>
      </c>
      <c r="AV197" s="15" t="s">
        <v>132</v>
      </c>
      <c r="AW197" s="15" t="s">
        <v>30</v>
      </c>
      <c r="AX197" s="15" t="s">
        <v>81</v>
      </c>
      <c r="AY197" s="264" t="s">
        <v>125</v>
      </c>
    </row>
    <row r="198" spans="1:65" s="2" customFormat="1" ht="49.05" customHeight="1">
      <c r="A198" s="39"/>
      <c r="B198" s="40"/>
      <c r="C198" s="219" t="s">
        <v>260</v>
      </c>
      <c r="D198" s="219" t="s">
        <v>127</v>
      </c>
      <c r="E198" s="220" t="s">
        <v>406</v>
      </c>
      <c r="F198" s="221" t="s">
        <v>407</v>
      </c>
      <c r="G198" s="222" t="s">
        <v>275</v>
      </c>
      <c r="H198" s="223">
        <v>3749.74</v>
      </c>
      <c r="I198" s="224"/>
      <c r="J198" s="225">
        <f>ROUND(I198*H198,2)</f>
        <v>0</v>
      </c>
      <c r="K198" s="221" t="s">
        <v>131</v>
      </c>
      <c r="L198" s="45"/>
      <c r="M198" s="226" t="s">
        <v>1</v>
      </c>
      <c r="N198" s="227" t="s">
        <v>38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132</v>
      </c>
      <c r="AT198" s="230" t="s">
        <v>127</v>
      </c>
      <c r="AU198" s="230" t="s">
        <v>83</v>
      </c>
      <c r="AY198" s="18" t="s">
        <v>125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81</v>
      </c>
      <c r="BK198" s="231">
        <f>ROUND(I198*H198,2)</f>
        <v>0</v>
      </c>
      <c r="BL198" s="18" t="s">
        <v>132</v>
      </c>
      <c r="BM198" s="230" t="s">
        <v>408</v>
      </c>
    </row>
    <row r="199" spans="1:51" s="13" customFormat="1" ht="12">
      <c r="A199" s="13"/>
      <c r="B199" s="232"/>
      <c r="C199" s="233"/>
      <c r="D199" s="234" t="s">
        <v>134</v>
      </c>
      <c r="E199" s="235" t="s">
        <v>1</v>
      </c>
      <c r="F199" s="236" t="s">
        <v>409</v>
      </c>
      <c r="G199" s="233"/>
      <c r="H199" s="235" t="s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134</v>
      </c>
      <c r="AU199" s="242" t="s">
        <v>83</v>
      </c>
      <c r="AV199" s="13" t="s">
        <v>81</v>
      </c>
      <c r="AW199" s="13" t="s">
        <v>30</v>
      </c>
      <c r="AX199" s="13" t="s">
        <v>73</v>
      </c>
      <c r="AY199" s="242" t="s">
        <v>125</v>
      </c>
    </row>
    <row r="200" spans="1:51" s="14" customFormat="1" ht="12">
      <c r="A200" s="14"/>
      <c r="B200" s="243"/>
      <c r="C200" s="244"/>
      <c r="D200" s="234" t="s">
        <v>134</v>
      </c>
      <c r="E200" s="245" t="s">
        <v>1</v>
      </c>
      <c r="F200" s="246" t="s">
        <v>410</v>
      </c>
      <c r="G200" s="244"/>
      <c r="H200" s="247">
        <v>193.107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134</v>
      </c>
      <c r="AU200" s="253" t="s">
        <v>83</v>
      </c>
      <c r="AV200" s="14" t="s">
        <v>83</v>
      </c>
      <c r="AW200" s="14" t="s">
        <v>30</v>
      </c>
      <c r="AX200" s="14" t="s">
        <v>73</v>
      </c>
      <c r="AY200" s="253" t="s">
        <v>125</v>
      </c>
    </row>
    <row r="201" spans="1:51" s="14" customFormat="1" ht="12">
      <c r="A201" s="14"/>
      <c r="B201" s="243"/>
      <c r="C201" s="244"/>
      <c r="D201" s="234" t="s">
        <v>134</v>
      </c>
      <c r="E201" s="245" t="s">
        <v>1</v>
      </c>
      <c r="F201" s="246" t="s">
        <v>302</v>
      </c>
      <c r="G201" s="244"/>
      <c r="H201" s="247">
        <v>769.3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134</v>
      </c>
      <c r="AU201" s="253" t="s">
        <v>83</v>
      </c>
      <c r="AV201" s="14" t="s">
        <v>83</v>
      </c>
      <c r="AW201" s="14" t="s">
        <v>30</v>
      </c>
      <c r="AX201" s="14" t="s">
        <v>73</v>
      </c>
      <c r="AY201" s="253" t="s">
        <v>125</v>
      </c>
    </row>
    <row r="202" spans="1:51" s="14" customFormat="1" ht="12">
      <c r="A202" s="14"/>
      <c r="B202" s="243"/>
      <c r="C202" s="244"/>
      <c r="D202" s="234" t="s">
        <v>134</v>
      </c>
      <c r="E202" s="245" t="s">
        <v>1</v>
      </c>
      <c r="F202" s="246" t="s">
        <v>411</v>
      </c>
      <c r="G202" s="244"/>
      <c r="H202" s="247">
        <v>559.68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134</v>
      </c>
      <c r="AU202" s="253" t="s">
        <v>83</v>
      </c>
      <c r="AV202" s="14" t="s">
        <v>83</v>
      </c>
      <c r="AW202" s="14" t="s">
        <v>30</v>
      </c>
      <c r="AX202" s="14" t="s">
        <v>73</v>
      </c>
      <c r="AY202" s="253" t="s">
        <v>125</v>
      </c>
    </row>
    <row r="203" spans="1:51" s="14" customFormat="1" ht="12">
      <c r="A203" s="14"/>
      <c r="B203" s="243"/>
      <c r="C203" s="244"/>
      <c r="D203" s="234" t="s">
        <v>134</v>
      </c>
      <c r="E203" s="245" t="s">
        <v>1</v>
      </c>
      <c r="F203" s="246" t="s">
        <v>305</v>
      </c>
      <c r="G203" s="244"/>
      <c r="H203" s="247">
        <v>753.7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134</v>
      </c>
      <c r="AU203" s="253" t="s">
        <v>83</v>
      </c>
      <c r="AV203" s="14" t="s">
        <v>83</v>
      </c>
      <c r="AW203" s="14" t="s">
        <v>30</v>
      </c>
      <c r="AX203" s="14" t="s">
        <v>73</v>
      </c>
      <c r="AY203" s="253" t="s">
        <v>125</v>
      </c>
    </row>
    <row r="204" spans="1:51" s="14" customFormat="1" ht="12">
      <c r="A204" s="14"/>
      <c r="B204" s="243"/>
      <c r="C204" s="244"/>
      <c r="D204" s="234" t="s">
        <v>134</v>
      </c>
      <c r="E204" s="245" t="s">
        <v>1</v>
      </c>
      <c r="F204" s="246" t="s">
        <v>412</v>
      </c>
      <c r="G204" s="244"/>
      <c r="H204" s="247">
        <v>146.4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134</v>
      </c>
      <c r="AU204" s="253" t="s">
        <v>83</v>
      </c>
      <c r="AV204" s="14" t="s">
        <v>83</v>
      </c>
      <c r="AW204" s="14" t="s">
        <v>30</v>
      </c>
      <c r="AX204" s="14" t="s">
        <v>73</v>
      </c>
      <c r="AY204" s="253" t="s">
        <v>125</v>
      </c>
    </row>
    <row r="205" spans="1:51" s="14" customFormat="1" ht="12">
      <c r="A205" s="14"/>
      <c r="B205" s="243"/>
      <c r="C205" s="244"/>
      <c r="D205" s="234" t="s">
        <v>134</v>
      </c>
      <c r="E205" s="245" t="s">
        <v>1</v>
      </c>
      <c r="F205" s="246" t="s">
        <v>290</v>
      </c>
      <c r="G205" s="244"/>
      <c r="H205" s="247">
        <v>32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134</v>
      </c>
      <c r="AU205" s="253" t="s">
        <v>83</v>
      </c>
      <c r="AV205" s="14" t="s">
        <v>83</v>
      </c>
      <c r="AW205" s="14" t="s">
        <v>30</v>
      </c>
      <c r="AX205" s="14" t="s">
        <v>73</v>
      </c>
      <c r="AY205" s="253" t="s">
        <v>125</v>
      </c>
    </row>
    <row r="206" spans="1:51" s="14" customFormat="1" ht="12">
      <c r="A206" s="14"/>
      <c r="B206" s="243"/>
      <c r="C206" s="244"/>
      <c r="D206" s="234" t="s">
        <v>134</v>
      </c>
      <c r="E206" s="245" t="s">
        <v>1</v>
      </c>
      <c r="F206" s="246" t="s">
        <v>294</v>
      </c>
      <c r="G206" s="244"/>
      <c r="H206" s="247">
        <v>6.353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134</v>
      </c>
      <c r="AU206" s="253" t="s">
        <v>83</v>
      </c>
      <c r="AV206" s="14" t="s">
        <v>83</v>
      </c>
      <c r="AW206" s="14" t="s">
        <v>30</v>
      </c>
      <c r="AX206" s="14" t="s">
        <v>73</v>
      </c>
      <c r="AY206" s="253" t="s">
        <v>125</v>
      </c>
    </row>
    <row r="207" spans="1:51" s="13" customFormat="1" ht="12">
      <c r="A207" s="13"/>
      <c r="B207" s="232"/>
      <c r="C207" s="233"/>
      <c r="D207" s="234" t="s">
        <v>134</v>
      </c>
      <c r="E207" s="235" t="s">
        <v>1</v>
      </c>
      <c r="F207" s="236" t="s">
        <v>413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134</v>
      </c>
      <c r="AU207" s="242" t="s">
        <v>83</v>
      </c>
      <c r="AV207" s="13" t="s">
        <v>81</v>
      </c>
      <c r="AW207" s="13" t="s">
        <v>30</v>
      </c>
      <c r="AX207" s="13" t="s">
        <v>73</v>
      </c>
      <c r="AY207" s="242" t="s">
        <v>125</v>
      </c>
    </row>
    <row r="208" spans="1:51" s="14" customFormat="1" ht="12">
      <c r="A208" s="14"/>
      <c r="B208" s="243"/>
      <c r="C208" s="244"/>
      <c r="D208" s="234" t="s">
        <v>134</v>
      </c>
      <c r="E208" s="245" t="s">
        <v>1</v>
      </c>
      <c r="F208" s="246" t="s">
        <v>279</v>
      </c>
      <c r="G208" s="244"/>
      <c r="H208" s="247">
        <v>1289.2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134</v>
      </c>
      <c r="AU208" s="253" t="s">
        <v>83</v>
      </c>
      <c r="AV208" s="14" t="s">
        <v>83</v>
      </c>
      <c r="AW208" s="14" t="s">
        <v>30</v>
      </c>
      <c r="AX208" s="14" t="s">
        <v>73</v>
      </c>
      <c r="AY208" s="253" t="s">
        <v>125</v>
      </c>
    </row>
    <row r="209" spans="1:51" s="15" customFormat="1" ht="12">
      <c r="A209" s="15"/>
      <c r="B209" s="254"/>
      <c r="C209" s="255"/>
      <c r="D209" s="234" t="s">
        <v>134</v>
      </c>
      <c r="E209" s="256" t="s">
        <v>1</v>
      </c>
      <c r="F209" s="257" t="s">
        <v>235</v>
      </c>
      <c r="G209" s="255"/>
      <c r="H209" s="258">
        <v>3749.74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4" t="s">
        <v>134</v>
      </c>
      <c r="AU209" s="264" t="s">
        <v>83</v>
      </c>
      <c r="AV209" s="15" t="s">
        <v>132</v>
      </c>
      <c r="AW209" s="15" t="s">
        <v>30</v>
      </c>
      <c r="AX209" s="15" t="s">
        <v>81</v>
      </c>
      <c r="AY209" s="264" t="s">
        <v>125</v>
      </c>
    </row>
    <row r="210" spans="1:65" s="2" customFormat="1" ht="62.7" customHeight="1">
      <c r="A210" s="39"/>
      <c r="B210" s="40"/>
      <c r="C210" s="219" t="s">
        <v>414</v>
      </c>
      <c r="D210" s="219" t="s">
        <v>127</v>
      </c>
      <c r="E210" s="220" t="s">
        <v>415</v>
      </c>
      <c r="F210" s="221" t="s">
        <v>416</v>
      </c>
      <c r="G210" s="222" t="s">
        <v>275</v>
      </c>
      <c r="H210" s="223">
        <v>12672.848</v>
      </c>
      <c r="I210" s="224"/>
      <c r="J210" s="225">
        <f>ROUND(I210*H210,2)</f>
        <v>0</v>
      </c>
      <c r="K210" s="221" t="s">
        <v>131</v>
      </c>
      <c r="L210" s="45"/>
      <c r="M210" s="226" t="s">
        <v>1</v>
      </c>
      <c r="N210" s="227" t="s">
        <v>38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132</v>
      </c>
      <c r="AT210" s="230" t="s">
        <v>127</v>
      </c>
      <c r="AU210" s="230" t="s">
        <v>83</v>
      </c>
      <c r="AY210" s="18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81</v>
      </c>
      <c r="BK210" s="231">
        <f>ROUND(I210*H210,2)</f>
        <v>0</v>
      </c>
      <c r="BL210" s="18" t="s">
        <v>132</v>
      </c>
      <c r="BM210" s="230" t="s">
        <v>417</v>
      </c>
    </row>
    <row r="211" spans="1:51" s="13" customFormat="1" ht="12">
      <c r="A211" s="13"/>
      <c r="B211" s="232"/>
      <c r="C211" s="233"/>
      <c r="D211" s="234" t="s">
        <v>134</v>
      </c>
      <c r="E211" s="235" t="s">
        <v>1</v>
      </c>
      <c r="F211" s="236" t="s">
        <v>418</v>
      </c>
      <c r="G211" s="233"/>
      <c r="H211" s="235" t="s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134</v>
      </c>
      <c r="AU211" s="242" t="s">
        <v>83</v>
      </c>
      <c r="AV211" s="13" t="s">
        <v>81</v>
      </c>
      <c r="AW211" s="13" t="s">
        <v>30</v>
      </c>
      <c r="AX211" s="13" t="s">
        <v>73</v>
      </c>
      <c r="AY211" s="242" t="s">
        <v>125</v>
      </c>
    </row>
    <row r="212" spans="1:51" s="14" customFormat="1" ht="12">
      <c r="A212" s="14"/>
      <c r="B212" s="243"/>
      <c r="C212" s="244"/>
      <c r="D212" s="234" t="s">
        <v>134</v>
      </c>
      <c r="E212" s="245" t="s">
        <v>1</v>
      </c>
      <c r="F212" s="246" t="s">
        <v>305</v>
      </c>
      <c r="G212" s="244"/>
      <c r="H212" s="247">
        <v>753.7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134</v>
      </c>
      <c r="AU212" s="253" t="s">
        <v>83</v>
      </c>
      <c r="AV212" s="14" t="s">
        <v>83</v>
      </c>
      <c r="AW212" s="14" t="s">
        <v>30</v>
      </c>
      <c r="AX212" s="14" t="s">
        <v>73</v>
      </c>
      <c r="AY212" s="253" t="s">
        <v>125</v>
      </c>
    </row>
    <row r="213" spans="1:51" s="14" customFormat="1" ht="12">
      <c r="A213" s="14"/>
      <c r="B213" s="243"/>
      <c r="C213" s="244"/>
      <c r="D213" s="234" t="s">
        <v>134</v>
      </c>
      <c r="E213" s="245" t="s">
        <v>1</v>
      </c>
      <c r="F213" s="246" t="s">
        <v>290</v>
      </c>
      <c r="G213" s="244"/>
      <c r="H213" s="247">
        <v>32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134</v>
      </c>
      <c r="AU213" s="253" t="s">
        <v>83</v>
      </c>
      <c r="AV213" s="14" t="s">
        <v>83</v>
      </c>
      <c r="AW213" s="14" t="s">
        <v>30</v>
      </c>
      <c r="AX213" s="14" t="s">
        <v>73</v>
      </c>
      <c r="AY213" s="253" t="s">
        <v>125</v>
      </c>
    </row>
    <row r="214" spans="1:51" s="14" customFormat="1" ht="12">
      <c r="A214" s="14"/>
      <c r="B214" s="243"/>
      <c r="C214" s="244"/>
      <c r="D214" s="234" t="s">
        <v>134</v>
      </c>
      <c r="E214" s="245" t="s">
        <v>1</v>
      </c>
      <c r="F214" s="246" t="s">
        <v>294</v>
      </c>
      <c r="G214" s="244"/>
      <c r="H214" s="247">
        <v>6.353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134</v>
      </c>
      <c r="AU214" s="253" t="s">
        <v>83</v>
      </c>
      <c r="AV214" s="14" t="s">
        <v>83</v>
      </c>
      <c r="AW214" s="14" t="s">
        <v>30</v>
      </c>
      <c r="AX214" s="14" t="s">
        <v>73</v>
      </c>
      <c r="AY214" s="253" t="s">
        <v>125</v>
      </c>
    </row>
    <row r="215" spans="1:51" s="15" customFormat="1" ht="12">
      <c r="A215" s="15"/>
      <c r="B215" s="254"/>
      <c r="C215" s="255"/>
      <c r="D215" s="234" t="s">
        <v>134</v>
      </c>
      <c r="E215" s="256" t="s">
        <v>1</v>
      </c>
      <c r="F215" s="257" t="s">
        <v>235</v>
      </c>
      <c r="G215" s="255"/>
      <c r="H215" s="258">
        <v>792.053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4" t="s">
        <v>134</v>
      </c>
      <c r="AU215" s="264" t="s">
        <v>83</v>
      </c>
      <c r="AV215" s="15" t="s">
        <v>132</v>
      </c>
      <c r="AW215" s="15" t="s">
        <v>30</v>
      </c>
      <c r="AX215" s="15" t="s">
        <v>81</v>
      </c>
      <c r="AY215" s="264" t="s">
        <v>125</v>
      </c>
    </row>
    <row r="216" spans="1:51" s="14" customFormat="1" ht="12">
      <c r="A216" s="14"/>
      <c r="B216" s="243"/>
      <c r="C216" s="244"/>
      <c r="D216" s="234" t="s">
        <v>134</v>
      </c>
      <c r="E216" s="244"/>
      <c r="F216" s="246" t="s">
        <v>419</v>
      </c>
      <c r="G216" s="244"/>
      <c r="H216" s="247">
        <v>12672.848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134</v>
      </c>
      <c r="AU216" s="253" t="s">
        <v>83</v>
      </c>
      <c r="AV216" s="14" t="s">
        <v>83</v>
      </c>
      <c r="AW216" s="14" t="s">
        <v>4</v>
      </c>
      <c r="AX216" s="14" t="s">
        <v>81</v>
      </c>
      <c r="AY216" s="253" t="s">
        <v>125</v>
      </c>
    </row>
    <row r="217" spans="1:65" s="2" customFormat="1" ht="62.7" customHeight="1">
      <c r="A217" s="39"/>
      <c r="B217" s="40"/>
      <c r="C217" s="219" t="s">
        <v>420</v>
      </c>
      <c r="D217" s="219" t="s">
        <v>127</v>
      </c>
      <c r="E217" s="220" t="s">
        <v>421</v>
      </c>
      <c r="F217" s="221" t="s">
        <v>416</v>
      </c>
      <c r="G217" s="222" t="s">
        <v>275</v>
      </c>
      <c r="H217" s="223">
        <v>41712.175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38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132</v>
      </c>
      <c r="AT217" s="230" t="s">
        <v>127</v>
      </c>
      <c r="AU217" s="230" t="s">
        <v>83</v>
      </c>
      <c r="AY217" s="18" t="s">
        <v>125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81</v>
      </c>
      <c r="BK217" s="231">
        <f>ROUND(I217*H217,2)</f>
        <v>0</v>
      </c>
      <c r="BL217" s="18" t="s">
        <v>132</v>
      </c>
      <c r="BM217" s="230" t="s">
        <v>422</v>
      </c>
    </row>
    <row r="218" spans="1:51" s="13" customFormat="1" ht="12">
      <c r="A218" s="13"/>
      <c r="B218" s="232"/>
      <c r="C218" s="233"/>
      <c r="D218" s="234" t="s">
        <v>134</v>
      </c>
      <c r="E218" s="235" t="s">
        <v>1</v>
      </c>
      <c r="F218" s="236" t="s">
        <v>423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134</v>
      </c>
      <c r="AU218" s="242" t="s">
        <v>83</v>
      </c>
      <c r="AV218" s="13" t="s">
        <v>81</v>
      </c>
      <c r="AW218" s="13" t="s">
        <v>30</v>
      </c>
      <c r="AX218" s="13" t="s">
        <v>73</v>
      </c>
      <c r="AY218" s="242" t="s">
        <v>125</v>
      </c>
    </row>
    <row r="219" spans="1:51" s="14" customFormat="1" ht="12">
      <c r="A219" s="14"/>
      <c r="B219" s="243"/>
      <c r="C219" s="244"/>
      <c r="D219" s="234" t="s">
        <v>134</v>
      </c>
      <c r="E219" s="245" t="s">
        <v>1</v>
      </c>
      <c r="F219" s="246" t="s">
        <v>410</v>
      </c>
      <c r="G219" s="244"/>
      <c r="H219" s="247">
        <v>193.107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134</v>
      </c>
      <c r="AU219" s="253" t="s">
        <v>83</v>
      </c>
      <c r="AV219" s="14" t="s">
        <v>83</v>
      </c>
      <c r="AW219" s="14" t="s">
        <v>30</v>
      </c>
      <c r="AX219" s="14" t="s">
        <v>73</v>
      </c>
      <c r="AY219" s="253" t="s">
        <v>125</v>
      </c>
    </row>
    <row r="220" spans="1:51" s="14" customFormat="1" ht="12">
      <c r="A220" s="14"/>
      <c r="B220" s="243"/>
      <c r="C220" s="244"/>
      <c r="D220" s="234" t="s">
        <v>134</v>
      </c>
      <c r="E220" s="245" t="s">
        <v>1</v>
      </c>
      <c r="F220" s="246" t="s">
        <v>302</v>
      </c>
      <c r="G220" s="244"/>
      <c r="H220" s="247">
        <v>769.3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134</v>
      </c>
      <c r="AU220" s="253" t="s">
        <v>83</v>
      </c>
      <c r="AV220" s="14" t="s">
        <v>83</v>
      </c>
      <c r="AW220" s="14" t="s">
        <v>30</v>
      </c>
      <c r="AX220" s="14" t="s">
        <v>73</v>
      </c>
      <c r="AY220" s="253" t="s">
        <v>125</v>
      </c>
    </row>
    <row r="221" spans="1:51" s="14" customFormat="1" ht="12">
      <c r="A221" s="14"/>
      <c r="B221" s="243"/>
      <c r="C221" s="244"/>
      <c r="D221" s="234" t="s">
        <v>134</v>
      </c>
      <c r="E221" s="245" t="s">
        <v>1</v>
      </c>
      <c r="F221" s="246" t="s">
        <v>412</v>
      </c>
      <c r="G221" s="244"/>
      <c r="H221" s="247">
        <v>146.4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134</v>
      </c>
      <c r="AU221" s="253" t="s">
        <v>83</v>
      </c>
      <c r="AV221" s="14" t="s">
        <v>83</v>
      </c>
      <c r="AW221" s="14" t="s">
        <v>30</v>
      </c>
      <c r="AX221" s="14" t="s">
        <v>73</v>
      </c>
      <c r="AY221" s="253" t="s">
        <v>125</v>
      </c>
    </row>
    <row r="222" spans="1:51" s="14" customFormat="1" ht="12">
      <c r="A222" s="14"/>
      <c r="B222" s="243"/>
      <c r="C222" s="244"/>
      <c r="D222" s="234" t="s">
        <v>134</v>
      </c>
      <c r="E222" s="245" t="s">
        <v>1</v>
      </c>
      <c r="F222" s="246" t="s">
        <v>411</v>
      </c>
      <c r="G222" s="244"/>
      <c r="H222" s="247">
        <v>559.68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134</v>
      </c>
      <c r="AU222" s="253" t="s">
        <v>83</v>
      </c>
      <c r="AV222" s="14" t="s">
        <v>83</v>
      </c>
      <c r="AW222" s="14" t="s">
        <v>30</v>
      </c>
      <c r="AX222" s="14" t="s">
        <v>73</v>
      </c>
      <c r="AY222" s="253" t="s">
        <v>125</v>
      </c>
    </row>
    <row r="223" spans="1:51" s="15" customFormat="1" ht="12">
      <c r="A223" s="15"/>
      <c r="B223" s="254"/>
      <c r="C223" s="255"/>
      <c r="D223" s="234" t="s">
        <v>134</v>
      </c>
      <c r="E223" s="256" t="s">
        <v>1</v>
      </c>
      <c r="F223" s="257" t="s">
        <v>235</v>
      </c>
      <c r="G223" s="255"/>
      <c r="H223" s="258">
        <v>1668.487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4" t="s">
        <v>134</v>
      </c>
      <c r="AU223" s="264" t="s">
        <v>83</v>
      </c>
      <c r="AV223" s="15" t="s">
        <v>132</v>
      </c>
      <c r="AW223" s="15" t="s">
        <v>30</v>
      </c>
      <c r="AX223" s="15" t="s">
        <v>81</v>
      </c>
      <c r="AY223" s="264" t="s">
        <v>125</v>
      </c>
    </row>
    <row r="224" spans="1:51" s="14" customFormat="1" ht="12">
      <c r="A224" s="14"/>
      <c r="B224" s="243"/>
      <c r="C224" s="244"/>
      <c r="D224" s="234" t="s">
        <v>134</v>
      </c>
      <c r="E224" s="244"/>
      <c r="F224" s="246" t="s">
        <v>424</v>
      </c>
      <c r="G224" s="244"/>
      <c r="H224" s="247">
        <v>41712.175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134</v>
      </c>
      <c r="AU224" s="253" t="s">
        <v>83</v>
      </c>
      <c r="AV224" s="14" t="s">
        <v>83</v>
      </c>
      <c r="AW224" s="14" t="s">
        <v>4</v>
      </c>
      <c r="AX224" s="14" t="s">
        <v>81</v>
      </c>
      <c r="AY224" s="253" t="s">
        <v>125</v>
      </c>
    </row>
    <row r="225" spans="1:65" s="2" customFormat="1" ht="49.05" customHeight="1">
      <c r="A225" s="39"/>
      <c r="B225" s="40"/>
      <c r="C225" s="219" t="s">
        <v>425</v>
      </c>
      <c r="D225" s="219" t="s">
        <v>127</v>
      </c>
      <c r="E225" s="220" t="s">
        <v>426</v>
      </c>
      <c r="F225" s="221" t="s">
        <v>427</v>
      </c>
      <c r="G225" s="222" t="s">
        <v>275</v>
      </c>
      <c r="H225" s="223">
        <v>914.496</v>
      </c>
      <c r="I225" s="224"/>
      <c r="J225" s="225">
        <f>ROUND(I225*H225,2)</f>
        <v>0</v>
      </c>
      <c r="K225" s="221" t="s">
        <v>131</v>
      </c>
      <c r="L225" s="45"/>
      <c r="M225" s="226" t="s">
        <v>1</v>
      </c>
      <c r="N225" s="227" t="s">
        <v>38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132</v>
      </c>
      <c r="AT225" s="230" t="s">
        <v>127</v>
      </c>
      <c r="AU225" s="230" t="s">
        <v>83</v>
      </c>
      <c r="AY225" s="18" t="s">
        <v>125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81</v>
      </c>
      <c r="BK225" s="231">
        <f>ROUND(I225*H225,2)</f>
        <v>0</v>
      </c>
      <c r="BL225" s="18" t="s">
        <v>132</v>
      </c>
      <c r="BM225" s="230" t="s">
        <v>428</v>
      </c>
    </row>
    <row r="226" spans="1:51" s="14" customFormat="1" ht="12">
      <c r="A226" s="14"/>
      <c r="B226" s="243"/>
      <c r="C226" s="244"/>
      <c r="D226" s="234" t="s">
        <v>134</v>
      </c>
      <c r="E226" s="245" t="s">
        <v>1</v>
      </c>
      <c r="F226" s="246" t="s">
        <v>429</v>
      </c>
      <c r="G226" s="244"/>
      <c r="H226" s="247">
        <v>774.576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134</v>
      </c>
      <c r="AU226" s="253" t="s">
        <v>83</v>
      </c>
      <c r="AV226" s="14" t="s">
        <v>83</v>
      </c>
      <c r="AW226" s="14" t="s">
        <v>30</v>
      </c>
      <c r="AX226" s="14" t="s">
        <v>73</v>
      </c>
      <c r="AY226" s="253" t="s">
        <v>125</v>
      </c>
    </row>
    <row r="227" spans="1:51" s="14" customFormat="1" ht="12">
      <c r="A227" s="14"/>
      <c r="B227" s="243"/>
      <c r="C227" s="244"/>
      <c r="D227" s="234" t="s">
        <v>134</v>
      </c>
      <c r="E227" s="245" t="s">
        <v>1</v>
      </c>
      <c r="F227" s="246" t="s">
        <v>430</v>
      </c>
      <c r="G227" s="244"/>
      <c r="H227" s="247">
        <v>139.92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134</v>
      </c>
      <c r="AU227" s="253" t="s">
        <v>83</v>
      </c>
      <c r="AV227" s="14" t="s">
        <v>83</v>
      </c>
      <c r="AW227" s="14" t="s">
        <v>30</v>
      </c>
      <c r="AX227" s="14" t="s">
        <v>73</v>
      </c>
      <c r="AY227" s="253" t="s">
        <v>125</v>
      </c>
    </row>
    <row r="228" spans="1:51" s="15" customFormat="1" ht="12">
      <c r="A228" s="15"/>
      <c r="B228" s="254"/>
      <c r="C228" s="255"/>
      <c r="D228" s="234" t="s">
        <v>134</v>
      </c>
      <c r="E228" s="256" t="s">
        <v>1</v>
      </c>
      <c r="F228" s="257" t="s">
        <v>235</v>
      </c>
      <c r="G228" s="255"/>
      <c r="H228" s="258">
        <v>914.496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4" t="s">
        <v>134</v>
      </c>
      <c r="AU228" s="264" t="s">
        <v>83</v>
      </c>
      <c r="AV228" s="15" t="s">
        <v>132</v>
      </c>
      <c r="AW228" s="15" t="s">
        <v>30</v>
      </c>
      <c r="AX228" s="15" t="s">
        <v>81</v>
      </c>
      <c r="AY228" s="264" t="s">
        <v>125</v>
      </c>
    </row>
    <row r="229" spans="1:65" s="2" customFormat="1" ht="62.7" customHeight="1">
      <c r="A229" s="39"/>
      <c r="B229" s="40"/>
      <c r="C229" s="219" t="s">
        <v>431</v>
      </c>
      <c r="D229" s="219" t="s">
        <v>127</v>
      </c>
      <c r="E229" s="220" t="s">
        <v>432</v>
      </c>
      <c r="F229" s="221" t="s">
        <v>433</v>
      </c>
      <c r="G229" s="222" t="s">
        <v>275</v>
      </c>
      <c r="H229" s="223">
        <v>22862.4</v>
      </c>
      <c r="I229" s="224"/>
      <c r="J229" s="225">
        <f>ROUND(I229*H229,2)</f>
        <v>0</v>
      </c>
      <c r="K229" s="221" t="s">
        <v>131</v>
      </c>
      <c r="L229" s="45"/>
      <c r="M229" s="226" t="s">
        <v>1</v>
      </c>
      <c r="N229" s="227" t="s">
        <v>38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132</v>
      </c>
      <c r="AT229" s="230" t="s">
        <v>127</v>
      </c>
      <c r="AU229" s="230" t="s">
        <v>83</v>
      </c>
      <c r="AY229" s="18" t="s">
        <v>125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81</v>
      </c>
      <c r="BK229" s="231">
        <f>ROUND(I229*H229,2)</f>
        <v>0</v>
      </c>
      <c r="BL229" s="18" t="s">
        <v>132</v>
      </c>
      <c r="BM229" s="230" t="s">
        <v>434</v>
      </c>
    </row>
    <row r="230" spans="1:51" s="14" customFormat="1" ht="12">
      <c r="A230" s="14"/>
      <c r="B230" s="243"/>
      <c r="C230" s="244"/>
      <c r="D230" s="234" t="s">
        <v>134</v>
      </c>
      <c r="E230" s="245" t="s">
        <v>1</v>
      </c>
      <c r="F230" s="246" t="s">
        <v>435</v>
      </c>
      <c r="G230" s="244"/>
      <c r="H230" s="247">
        <v>774.576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134</v>
      </c>
      <c r="AU230" s="253" t="s">
        <v>83</v>
      </c>
      <c r="AV230" s="14" t="s">
        <v>83</v>
      </c>
      <c r="AW230" s="14" t="s">
        <v>30</v>
      </c>
      <c r="AX230" s="14" t="s">
        <v>73</v>
      </c>
      <c r="AY230" s="253" t="s">
        <v>125</v>
      </c>
    </row>
    <row r="231" spans="1:51" s="14" customFormat="1" ht="12">
      <c r="A231" s="14"/>
      <c r="B231" s="243"/>
      <c r="C231" s="244"/>
      <c r="D231" s="234" t="s">
        <v>134</v>
      </c>
      <c r="E231" s="245" t="s">
        <v>1</v>
      </c>
      <c r="F231" s="246" t="s">
        <v>430</v>
      </c>
      <c r="G231" s="244"/>
      <c r="H231" s="247">
        <v>139.92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134</v>
      </c>
      <c r="AU231" s="253" t="s">
        <v>83</v>
      </c>
      <c r="AV231" s="14" t="s">
        <v>83</v>
      </c>
      <c r="AW231" s="14" t="s">
        <v>30</v>
      </c>
      <c r="AX231" s="14" t="s">
        <v>73</v>
      </c>
      <c r="AY231" s="253" t="s">
        <v>125</v>
      </c>
    </row>
    <row r="232" spans="1:51" s="15" customFormat="1" ht="12">
      <c r="A232" s="15"/>
      <c r="B232" s="254"/>
      <c r="C232" s="255"/>
      <c r="D232" s="234" t="s">
        <v>134</v>
      </c>
      <c r="E232" s="256" t="s">
        <v>1</v>
      </c>
      <c r="F232" s="257" t="s">
        <v>235</v>
      </c>
      <c r="G232" s="255"/>
      <c r="H232" s="258">
        <v>914.496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4" t="s">
        <v>134</v>
      </c>
      <c r="AU232" s="264" t="s">
        <v>83</v>
      </c>
      <c r="AV232" s="15" t="s">
        <v>132</v>
      </c>
      <c r="AW232" s="15" t="s">
        <v>30</v>
      </c>
      <c r="AX232" s="15" t="s">
        <v>81</v>
      </c>
      <c r="AY232" s="264" t="s">
        <v>125</v>
      </c>
    </row>
    <row r="233" spans="1:51" s="14" customFormat="1" ht="12">
      <c r="A233" s="14"/>
      <c r="B233" s="243"/>
      <c r="C233" s="244"/>
      <c r="D233" s="234" t="s">
        <v>134</v>
      </c>
      <c r="E233" s="244"/>
      <c r="F233" s="246" t="s">
        <v>436</v>
      </c>
      <c r="G233" s="244"/>
      <c r="H233" s="247">
        <v>22862.4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134</v>
      </c>
      <c r="AU233" s="253" t="s">
        <v>83</v>
      </c>
      <c r="AV233" s="14" t="s">
        <v>83</v>
      </c>
      <c r="AW233" s="14" t="s">
        <v>4</v>
      </c>
      <c r="AX233" s="14" t="s">
        <v>81</v>
      </c>
      <c r="AY233" s="253" t="s">
        <v>125</v>
      </c>
    </row>
    <row r="234" spans="1:65" s="2" customFormat="1" ht="37.8" customHeight="1">
      <c r="A234" s="39"/>
      <c r="B234" s="40"/>
      <c r="C234" s="219" t="s">
        <v>437</v>
      </c>
      <c r="D234" s="219" t="s">
        <v>127</v>
      </c>
      <c r="E234" s="220" t="s">
        <v>438</v>
      </c>
      <c r="F234" s="221" t="s">
        <v>439</v>
      </c>
      <c r="G234" s="222" t="s">
        <v>275</v>
      </c>
      <c r="H234" s="223">
        <v>1290.96</v>
      </c>
      <c r="I234" s="224"/>
      <c r="J234" s="225">
        <f>ROUND(I234*H234,2)</f>
        <v>0</v>
      </c>
      <c r="K234" s="221" t="s">
        <v>131</v>
      </c>
      <c r="L234" s="45"/>
      <c r="M234" s="226" t="s">
        <v>1</v>
      </c>
      <c r="N234" s="227" t="s">
        <v>38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132</v>
      </c>
      <c r="AT234" s="230" t="s">
        <v>127</v>
      </c>
      <c r="AU234" s="230" t="s">
        <v>83</v>
      </c>
      <c r="AY234" s="18" t="s">
        <v>125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81</v>
      </c>
      <c r="BK234" s="231">
        <f>ROUND(I234*H234,2)</f>
        <v>0</v>
      </c>
      <c r="BL234" s="18" t="s">
        <v>132</v>
      </c>
      <c r="BM234" s="230" t="s">
        <v>440</v>
      </c>
    </row>
    <row r="235" spans="1:51" s="14" customFormat="1" ht="12">
      <c r="A235" s="14"/>
      <c r="B235" s="243"/>
      <c r="C235" s="244"/>
      <c r="D235" s="234" t="s">
        <v>134</v>
      </c>
      <c r="E235" s="245" t="s">
        <v>1</v>
      </c>
      <c r="F235" s="246" t="s">
        <v>441</v>
      </c>
      <c r="G235" s="244"/>
      <c r="H235" s="247">
        <v>1290.96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134</v>
      </c>
      <c r="AU235" s="253" t="s">
        <v>83</v>
      </c>
      <c r="AV235" s="14" t="s">
        <v>83</v>
      </c>
      <c r="AW235" s="14" t="s">
        <v>30</v>
      </c>
      <c r="AX235" s="14" t="s">
        <v>81</v>
      </c>
      <c r="AY235" s="253" t="s">
        <v>125</v>
      </c>
    </row>
    <row r="236" spans="1:65" s="2" customFormat="1" ht="24.15" customHeight="1">
      <c r="A236" s="39"/>
      <c r="B236" s="40"/>
      <c r="C236" s="219" t="s">
        <v>442</v>
      </c>
      <c r="D236" s="219" t="s">
        <v>127</v>
      </c>
      <c r="E236" s="220" t="s">
        <v>443</v>
      </c>
      <c r="F236" s="221" t="s">
        <v>444</v>
      </c>
      <c r="G236" s="222" t="s">
        <v>275</v>
      </c>
      <c r="H236" s="223">
        <v>208.26</v>
      </c>
      <c r="I236" s="224"/>
      <c r="J236" s="225">
        <f>ROUND(I236*H236,2)</f>
        <v>0</v>
      </c>
      <c r="K236" s="221" t="s">
        <v>131</v>
      </c>
      <c r="L236" s="45"/>
      <c r="M236" s="226" t="s">
        <v>1</v>
      </c>
      <c r="N236" s="227" t="s">
        <v>38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132</v>
      </c>
      <c r="AT236" s="230" t="s">
        <v>127</v>
      </c>
      <c r="AU236" s="230" t="s">
        <v>83</v>
      </c>
      <c r="AY236" s="18" t="s">
        <v>125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81</v>
      </c>
      <c r="BK236" s="231">
        <f>ROUND(I236*H236,2)</f>
        <v>0</v>
      </c>
      <c r="BL236" s="18" t="s">
        <v>132</v>
      </c>
      <c r="BM236" s="230" t="s">
        <v>445</v>
      </c>
    </row>
    <row r="237" spans="1:51" s="14" customFormat="1" ht="12">
      <c r="A237" s="14"/>
      <c r="B237" s="243"/>
      <c r="C237" s="244"/>
      <c r="D237" s="234" t="s">
        <v>134</v>
      </c>
      <c r="E237" s="245" t="s">
        <v>1</v>
      </c>
      <c r="F237" s="246" t="s">
        <v>446</v>
      </c>
      <c r="G237" s="244"/>
      <c r="H237" s="247">
        <v>208.26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134</v>
      </c>
      <c r="AU237" s="253" t="s">
        <v>83</v>
      </c>
      <c r="AV237" s="14" t="s">
        <v>83</v>
      </c>
      <c r="AW237" s="14" t="s">
        <v>30</v>
      </c>
      <c r="AX237" s="14" t="s">
        <v>81</v>
      </c>
      <c r="AY237" s="253" t="s">
        <v>125</v>
      </c>
    </row>
    <row r="238" spans="1:65" s="2" customFormat="1" ht="14.4" customHeight="1">
      <c r="A238" s="39"/>
      <c r="B238" s="40"/>
      <c r="C238" s="219" t="s">
        <v>447</v>
      </c>
      <c r="D238" s="219" t="s">
        <v>127</v>
      </c>
      <c r="E238" s="220" t="s">
        <v>448</v>
      </c>
      <c r="F238" s="221" t="s">
        <v>449</v>
      </c>
      <c r="G238" s="222" t="s">
        <v>275</v>
      </c>
      <c r="H238" s="223">
        <v>2582.983</v>
      </c>
      <c r="I238" s="224"/>
      <c r="J238" s="225">
        <f>ROUND(I238*H238,2)</f>
        <v>0</v>
      </c>
      <c r="K238" s="221" t="s">
        <v>131</v>
      </c>
      <c r="L238" s="45"/>
      <c r="M238" s="226" t="s">
        <v>1</v>
      </c>
      <c r="N238" s="227" t="s">
        <v>38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132</v>
      </c>
      <c r="AT238" s="230" t="s">
        <v>127</v>
      </c>
      <c r="AU238" s="230" t="s">
        <v>83</v>
      </c>
      <c r="AY238" s="18" t="s">
        <v>125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81</v>
      </c>
      <c r="BK238" s="231">
        <f>ROUND(I238*H238,2)</f>
        <v>0</v>
      </c>
      <c r="BL238" s="18" t="s">
        <v>132</v>
      </c>
      <c r="BM238" s="230" t="s">
        <v>450</v>
      </c>
    </row>
    <row r="239" spans="1:51" s="13" customFormat="1" ht="12">
      <c r="A239" s="13"/>
      <c r="B239" s="232"/>
      <c r="C239" s="233"/>
      <c r="D239" s="234" t="s">
        <v>134</v>
      </c>
      <c r="E239" s="235" t="s">
        <v>1</v>
      </c>
      <c r="F239" s="236" t="s">
        <v>451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134</v>
      </c>
      <c r="AU239" s="242" t="s">
        <v>83</v>
      </c>
      <c r="AV239" s="13" t="s">
        <v>81</v>
      </c>
      <c r="AW239" s="13" t="s">
        <v>30</v>
      </c>
      <c r="AX239" s="13" t="s">
        <v>73</v>
      </c>
      <c r="AY239" s="242" t="s">
        <v>125</v>
      </c>
    </row>
    <row r="240" spans="1:51" s="14" customFormat="1" ht="12">
      <c r="A240" s="14"/>
      <c r="B240" s="243"/>
      <c r="C240" s="244"/>
      <c r="D240" s="234" t="s">
        <v>134</v>
      </c>
      <c r="E240" s="245" t="s">
        <v>1</v>
      </c>
      <c r="F240" s="246" t="s">
        <v>410</v>
      </c>
      <c r="G240" s="244"/>
      <c r="H240" s="247">
        <v>193.107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134</v>
      </c>
      <c r="AU240" s="253" t="s">
        <v>83</v>
      </c>
      <c r="AV240" s="14" t="s">
        <v>83</v>
      </c>
      <c r="AW240" s="14" t="s">
        <v>30</v>
      </c>
      <c r="AX240" s="14" t="s">
        <v>73</v>
      </c>
      <c r="AY240" s="253" t="s">
        <v>125</v>
      </c>
    </row>
    <row r="241" spans="1:51" s="14" customFormat="1" ht="12">
      <c r="A241" s="14"/>
      <c r="B241" s="243"/>
      <c r="C241" s="244"/>
      <c r="D241" s="234" t="s">
        <v>134</v>
      </c>
      <c r="E241" s="245" t="s">
        <v>1</v>
      </c>
      <c r="F241" s="246" t="s">
        <v>302</v>
      </c>
      <c r="G241" s="244"/>
      <c r="H241" s="247">
        <v>769.3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134</v>
      </c>
      <c r="AU241" s="253" t="s">
        <v>83</v>
      </c>
      <c r="AV241" s="14" t="s">
        <v>83</v>
      </c>
      <c r="AW241" s="14" t="s">
        <v>30</v>
      </c>
      <c r="AX241" s="14" t="s">
        <v>73</v>
      </c>
      <c r="AY241" s="253" t="s">
        <v>125</v>
      </c>
    </row>
    <row r="242" spans="1:51" s="14" customFormat="1" ht="12">
      <c r="A242" s="14"/>
      <c r="B242" s="243"/>
      <c r="C242" s="244"/>
      <c r="D242" s="234" t="s">
        <v>134</v>
      </c>
      <c r="E242" s="245" t="s">
        <v>1</v>
      </c>
      <c r="F242" s="246" t="s">
        <v>412</v>
      </c>
      <c r="G242" s="244"/>
      <c r="H242" s="247">
        <v>146.4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134</v>
      </c>
      <c r="AU242" s="253" t="s">
        <v>83</v>
      </c>
      <c r="AV242" s="14" t="s">
        <v>83</v>
      </c>
      <c r="AW242" s="14" t="s">
        <v>30</v>
      </c>
      <c r="AX242" s="14" t="s">
        <v>73</v>
      </c>
      <c r="AY242" s="253" t="s">
        <v>125</v>
      </c>
    </row>
    <row r="243" spans="1:51" s="14" customFormat="1" ht="12">
      <c r="A243" s="14"/>
      <c r="B243" s="243"/>
      <c r="C243" s="244"/>
      <c r="D243" s="234" t="s">
        <v>134</v>
      </c>
      <c r="E243" s="245" t="s">
        <v>1</v>
      </c>
      <c r="F243" s="246" t="s">
        <v>411</v>
      </c>
      <c r="G243" s="244"/>
      <c r="H243" s="247">
        <v>559.68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134</v>
      </c>
      <c r="AU243" s="253" t="s">
        <v>83</v>
      </c>
      <c r="AV243" s="14" t="s">
        <v>83</v>
      </c>
      <c r="AW243" s="14" t="s">
        <v>30</v>
      </c>
      <c r="AX243" s="14" t="s">
        <v>73</v>
      </c>
      <c r="AY243" s="253" t="s">
        <v>125</v>
      </c>
    </row>
    <row r="244" spans="1:51" s="14" customFormat="1" ht="12">
      <c r="A244" s="14"/>
      <c r="B244" s="243"/>
      <c r="C244" s="244"/>
      <c r="D244" s="234" t="s">
        <v>134</v>
      </c>
      <c r="E244" s="245" t="s">
        <v>1</v>
      </c>
      <c r="F244" s="246" t="s">
        <v>452</v>
      </c>
      <c r="G244" s="244"/>
      <c r="H244" s="247">
        <v>774.576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134</v>
      </c>
      <c r="AU244" s="253" t="s">
        <v>83</v>
      </c>
      <c r="AV244" s="14" t="s">
        <v>83</v>
      </c>
      <c r="AW244" s="14" t="s">
        <v>30</v>
      </c>
      <c r="AX244" s="14" t="s">
        <v>73</v>
      </c>
      <c r="AY244" s="253" t="s">
        <v>125</v>
      </c>
    </row>
    <row r="245" spans="1:51" s="14" customFormat="1" ht="12">
      <c r="A245" s="14"/>
      <c r="B245" s="243"/>
      <c r="C245" s="244"/>
      <c r="D245" s="234" t="s">
        <v>134</v>
      </c>
      <c r="E245" s="245" t="s">
        <v>1</v>
      </c>
      <c r="F245" s="246" t="s">
        <v>430</v>
      </c>
      <c r="G245" s="244"/>
      <c r="H245" s="247">
        <v>139.92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134</v>
      </c>
      <c r="AU245" s="253" t="s">
        <v>83</v>
      </c>
      <c r="AV245" s="14" t="s">
        <v>83</v>
      </c>
      <c r="AW245" s="14" t="s">
        <v>30</v>
      </c>
      <c r="AX245" s="14" t="s">
        <v>73</v>
      </c>
      <c r="AY245" s="253" t="s">
        <v>125</v>
      </c>
    </row>
    <row r="246" spans="1:51" s="15" customFormat="1" ht="12">
      <c r="A246" s="15"/>
      <c r="B246" s="254"/>
      <c r="C246" s="255"/>
      <c r="D246" s="234" t="s">
        <v>134</v>
      </c>
      <c r="E246" s="256" t="s">
        <v>1</v>
      </c>
      <c r="F246" s="257" t="s">
        <v>235</v>
      </c>
      <c r="G246" s="255"/>
      <c r="H246" s="258">
        <v>2582.983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4" t="s">
        <v>134</v>
      </c>
      <c r="AU246" s="264" t="s">
        <v>83</v>
      </c>
      <c r="AV246" s="15" t="s">
        <v>132</v>
      </c>
      <c r="AW246" s="15" t="s">
        <v>30</v>
      </c>
      <c r="AX246" s="15" t="s">
        <v>81</v>
      </c>
      <c r="AY246" s="264" t="s">
        <v>125</v>
      </c>
    </row>
    <row r="247" spans="1:65" s="2" customFormat="1" ht="14.4" customHeight="1">
      <c r="A247" s="39"/>
      <c r="B247" s="40"/>
      <c r="C247" s="219" t="s">
        <v>453</v>
      </c>
      <c r="D247" s="219" t="s">
        <v>127</v>
      </c>
      <c r="E247" s="220" t="s">
        <v>454</v>
      </c>
      <c r="F247" s="221" t="s">
        <v>449</v>
      </c>
      <c r="G247" s="222" t="s">
        <v>275</v>
      </c>
      <c r="H247" s="223">
        <v>792.053</v>
      </c>
      <c r="I247" s="224"/>
      <c r="J247" s="225">
        <f>ROUND(I247*H247,2)</f>
        <v>0</v>
      </c>
      <c r="K247" s="221" t="s">
        <v>1</v>
      </c>
      <c r="L247" s="45"/>
      <c r="M247" s="226" t="s">
        <v>1</v>
      </c>
      <c r="N247" s="227" t="s">
        <v>38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132</v>
      </c>
      <c r="AT247" s="230" t="s">
        <v>127</v>
      </c>
      <c r="AU247" s="230" t="s">
        <v>83</v>
      </c>
      <c r="AY247" s="18" t="s">
        <v>125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81</v>
      </c>
      <c r="BK247" s="231">
        <f>ROUND(I247*H247,2)</f>
        <v>0</v>
      </c>
      <c r="BL247" s="18" t="s">
        <v>132</v>
      </c>
      <c r="BM247" s="230" t="s">
        <v>455</v>
      </c>
    </row>
    <row r="248" spans="1:51" s="13" customFormat="1" ht="12">
      <c r="A248" s="13"/>
      <c r="B248" s="232"/>
      <c r="C248" s="233"/>
      <c r="D248" s="234" t="s">
        <v>134</v>
      </c>
      <c r="E248" s="235" t="s">
        <v>1</v>
      </c>
      <c r="F248" s="236" t="s">
        <v>456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134</v>
      </c>
      <c r="AU248" s="242" t="s">
        <v>83</v>
      </c>
      <c r="AV248" s="13" t="s">
        <v>81</v>
      </c>
      <c r="AW248" s="13" t="s">
        <v>30</v>
      </c>
      <c r="AX248" s="13" t="s">
        <v>73</v>
      </c>
      <c r="AY248" s="242" t="s">
        <v>125</v>
      </c>
    </row>
    <row r="249" spans="1:51" s="14" customFormat="1" ht="12">
      <c r="A249" s="14"/>
      <c r="B249" s="243"/>
      <c r="C249" s="244"/>
      <c r="D249" s="234" t="s">
        <v>134</v>
      </c>
      <c r="E249" s="245" t="s">
        <v>1</v>
      </c>
      <c r="F249" s="246" t="s">
        <v>305</v>
      </c>
      <c r="G249" s="244"/>
      <c r="H249" s="247">
        <v>753.7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134</v>
      </c>
      <c r="AU249" s="253" t="s">
        <v>83</v>
      </c>
      <c r="AV249" s="14" t="s">
        <v>83</v>
      </c>
      <c r="AW249" s="14" t="s">
        <v>30</v>
      </c>
      <c r="AX249" s="14" t="s">
        <v>73</v>
      </c>
      <c r="AY249" s="253" t="s">
        <v>125</v>
      </c>
    </row>
    <row r="250" spans="1:51" s="14" customFormat="1" ht="12">
      <c r="A250" s="14"/>
      <c r="B250" s="243"/>
      <c r="C250" s="244"/>
      <c r="D250" s="234" t="s">
        <v>134</v>
      </c>
      <c r="E250" s="245" t="s">
        <v>1</v>
      </c>
      <c r="F250" s="246" t="s">
        <v>290</v>
      </c>
      <c r="G250" s="244"/>
      <c r="H250" s="247">
        <v>32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134</v>
      </c>
      <c r="AU250" s="253" t="s">
        <v>83</v>
      </c>
      <c r="AV250" s="14" t="s">
        <v>83</v>
      </c>
      <c r="AW250" s="14" t="s">
        <v>30</v>
      </c>
      <c r="AX250" s="14" t="s">
        <v>73</v>
      </c>
      <c r="AY250" s="253" t="s">
        <v>125</v>
      </c>
    </row>
    <row r="251" spans="1:51" s="14" customFormat="1" ht="12">
      <c r="A251" s="14"/>
      <c r="B251" s="243"/>
      <c r="C251" s="244"/>
      <c r="D251" s="234" t="s">
        <v>134</v>
      </c>
      <c r="E251" s="245" t="s">
        <v>1</v>
      </c>
      <c r="F251" s="246" t="s">
        <v>294</v>
      </c>
      <c r="G251" s="244"/>
      <c r="H251" s="247">
        <v>6.353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134</v>
      </c>
      <c r="AU251" s="253" t="s">
        <v>83</v>
      </c>
      <c r="AV251" s="14" t="s">
        <v>83</v>
      </c>
      <c r="AW251" s="14" t="s">
        <v>30</v>
      </c>
      <c r="AX251" s="14" t="s">
        <v>73</v>
      </c>
      <c r="AY251" s="253" t="s">
        <v>125</v>
      </c>
    </row>
    <row r="252" spans="1:51" s="15" customFormat="1" ht="12">
      <c r="A252" s="15"/>
      <c r="B252" s="254"/>
      <c r="C252" s="255"/>
      <c r="D252" s="234" t="s">
        <v>134</v>
      </c>
      <c r="E252" s="256" t="s">
        <v>1</v>
      </c>
      <c r="F252" s="257" t="s">
        <v>235</v>
      </c>
      <c r="G252" s="255"/>
      <c r="H252" s="258">
        <v>792.053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134</v>
      </c>
      <c r="AU252" s="264" t="s">
        <v>83</v>
      </c>
      <c r="AV252" s="15" t="s">
        <v>132</v>
      </c>
      <c r="AW252" s="15" t="s">
        <v>30</v>
      </c>
      <c r="AX252" s="15" t="s">
        <v>81</v>
      </c>
      <c r="AY252" s="264" t="s">
        <v>125</v>
      </c>
    </row>
    <row r="253" spans="1:65" s="2" customFormat="1" ht="37.8" customHeight="1">
      <c r="A253" s="39"/>
      <c r="B253" s="40"/>
      <c r="C253" s="219" t="s">
        <v>291</v>
      </c>
      <c r="D253" s="219" t="s">
        <v>127</v>
      </c>
      <c r="E253" s="220" t="s">
        <v>457</v>
      </c>
      <c r="F253" s="221" t="s">
        <v>458</v>
      </c>
      <c r="G253" s="222" t="s">
        <v>272</v>
      </c>
      <c r="H253" s="223">
        <v>4391.071</v>
      </c>
      <c r="I253" s="224"/>
      <c r="J253" s="225">
        <f>ROUND(I253*H253,2)</f>
        <v>0</v>
      </c>
      <c r="K253" s="221" t="s">
        <v>131</v>
      </c>
      <c r="L253" s="45"/>
      <c r="M253" s="226" t="s">
        <v>1</v>
      </c>
      <c r="N253" s="227" t="s">
        <v>38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132</v>
      </c>
      <c r="AT253" s="230" t="s">
        <v>127</v>
      </c>
      <c r="AU253" s="230" t="s">
        <v>83</v>
      </c>
      <c r="AY253" s="18" t="s">
        <v>125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81</v>
      </c>
      <c r="BK253" s="231">
        <f>ROUND(I253*H253,2)</f>
        <v>0</v>
      </c>
      <c r="BL253" s="18" t="s">
        <v>132</v>
      </c>
      <c r="BM253" s="230" t="s">
        <v>459</v>
      </c>
    </row>
    <row r="254" spans="1:51" s="13" customFormat="1" ht="12">
      <c r="A254" s="13"/>
      <c r="B254" s="232"/>
      <c r="C254" s="233"/>
      <c r="D254" s="234" t="s">
        <v>134</v>
      </c>
      <c r="E254" s="235" t="s">
        <v>1</v>
      </c>
      <c r="F254" s="236" t="s">
        <v>451</v>
      </c>
      <c r="G254" s="233"/>
      <c r="H254" s="235" t="s">
        <v>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134</v>
      </c>
      <c r="AU254" s="242" t="s">
        <v>83</v>
      </c>
      <c r="AV254" s="13" t="s">
        <v>81</v>
      </c>
      <c r="AW254" s="13" t="s">
        <v>30</v>
      </c>
      <c r="AX254" s="13" t="s">
        <v>73</v>
      </c>
      <c r="AY254" s="242" t="s">
        <v>125</v>
      </c>
    </row>
    <row r="255" spans="1:51" s="14" customFormat="1" ht="12">
      <c r="A255" s="14"/>
      <c r="B255" s="243"/>
      <c r="C255" s="244"/>
      <c r="D255" s="234" t="s">
        <v>134</v>
      </c>
      <c r="E255" s="245" t="s">
        <v>1</v>
      </c>
      <c r="F255" s="246" t="s">
        <v>410</v>
      </c>
      <c r="G255" s="244"/>
      <c r="H255" s="247">
        <v>193.107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134</v>
      </c>
      <c r="AU255" s="253" t="s">
        <v>83</v>
      </c>
      <c r="AV255" s="14" t="s">
        <v>83</v>
      </c>
      <c r="AW255" s="14" t="s">
        <v>30</v>
      </c>
      <c r="AX255" s="14" t="s">
        <v>73</v>
      </c>
      <c r="AY255" s="253" t="s">
        <v>125</v>
      </c>
    </row>
    <row r="256" spans="1:51" s="14" customFormat="1" ht="12">
      <c r="A256" s="14"/>
      <c r="B256" s="243"/>
      <c r="C256" s="244"/>
      <c r="D256" s="234" t="s">
        <v>134</v>
      </c>
      <c r="E256" s="245" t="s">
        <v>1</v>
      </c>
      <c r="F256" s="246" t="s">
        <v>302</v>
      </c>
      <c r="G256" s="244"/>
      <c r="H256" s="247">
        <v>769.3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134</v>
      </c>
      <c r="AU256" s="253" t="s">
        <v>83</v>
      </c>
      <c r="AV256" s="14" t="s">
        <v>83</v>
      </c>
      <c r="AW256" s="14" t="s">
        <v>30</v>
      </c>
      <c r="AX256" s="14" t="s">
        <v>73</v>
      </c>
      <c r="AY256" s="253" t="s">
        <v>125</v>
      </c>
    </row>
    <row r="257" spans="1:51" s="14" customFormat="1" ht="12">
      <c r="A257" s="14"/>
      <c r="B257" s="243"/>
      <c r="C257" s="244"/>
      <c r="D257" s="234" t="s">
        <v>134</v>
      </c>
      <c r="E257" s="245" t="s">
        <v>1</v>
      </c>
      <c r="F257" s="246" t="s">
        <v>412</v>
      </c>
      <c r="G257" s="244"/>
      <c r="H257" s="247">
        <v>146.4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134</v>
      </c>
      <c r="AU257" s="253" t="s">
        <v>83</v>
      </c>
      <c r="AV257" s="14" t="s">
        <v>83</v>
      </c>
      <c r="AW257" s="14" t="s">
        <v>30</v>
      </c>
      <c r="AX257" s="14" t="s">
        <v>73</v>
      </c>
      <c r="AY257" s="253" t="s">
        <v>125</v>
      </c>
    </row>
    <row r="258" spans="1:51" s="14" customFormat="1" ht="12">
      <c r="A258" s="14"/>
      <c r="B258" s="243"/>
      <c r="C258" s="244"/>
      <c r="D258" s="234" t="s">
        <v>134</v>
      </c>
      <c r="E258" s="245" t="s">
        <v>1</v>
      </c>
      <c r="F258" s="246" t="s">
        <v>411</v>
      </c>
      <c r="G258" s="244"/>
      <c r="H258" s="247">
        <v>559.68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134</v>
      </c>
      <c r="AU258" s="253" t="s">
        <v>83</v>
      </c>
      <c r="AV258" s="14" t="s">
        <v>83</v>
      </c>
      <c r="AW258" s="14" t="s">
        <v>30</v>
      </c>
      <c r="AX258" s="14" t="s">
        <v>73</v>
      </c>
      <c r="AY258" s="253" t="s">
        <v>125</v>
      </c>
    </row>
    <row r="259" spans="1:51" s="14" customFormat="1" ht="12">
      <c r="A259" s="14"/>
      <c r="B259" s="243"/>
      <c r="C259" s="244"/>
      <c r="D259" s="234" t="s">
        <v>134</v>
      </c>
      <c r="E259" s="245" t="s">
        <v>1</v>
      </c>
      <c r="F259" s="246" t="s">
        <v>452</v>
      </c>
      <c r="G259" s="244"/>
      <c r="H259" s="247">
        <v>774.576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134</v>
      </c>
      <c r="AU259" s="253" t="s">
        <v>83</v>
      </c>
      <c r="AV259" s="14" t="s">
        <v>83</v>
      </c>
      <c r="AW259" s="14" t="s">
        <v>30</v>
      </c>
      <c r="AX259" s="14" t="s">
        <v>73</v>
      </c>
      <c r="AY259" s="253" t="s">
        <v>125</v>
      </c>
    </row>
    <row r="260" spans="1:51" s="14" customFormat="1" ht="12">
      <c r="A260" s="14"/>
      <c r="B260" s="243"/>
      <c r="C260" s="244"/>
      <c r="D260" s="234" t="s">
        <v>134</v>
      </c>
      <c r="E260" s="245" t="s">
        <v>1</v>
      </c>
      <c r="F260" s="246" t="s">
        <v>430</v>
      </c>
      <c r="G260" s="244"/>
      <c r="H260" s="247">
        <v>139.92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134</v>
      </c>
      <c r="AU260" s="253" t="s">
        <v>83</v>
      </c>
      <c r="AV260" s="14" t="s">
        <v>83</v>
      </c>
      <c r="AW260" s="14" t="s">
        <v>30</v>
      </c>
      <c r="AX260" s="14" t="s">
        <v>73</v>
      </c>
      <c r="AY260" s="253" t="s">
        <v>125</v>
      </c>
    </row>
    <row r="261" spans="1:51" s="15" customFormat="1" ht="12">
      <c r="A261" s="15"/>
      <c r="B261" s="254"/>
      <c r="C261" s="255"/>
      <c r="D261" s="234" t="s">
        <v>134</v>
      </c>
      <c r="E261" s="256" t="s">
        <v>1</v>
      </c>
      <c r="F261" s="257" t="s">
        <v>235</v>
      </c>
      <c r="G261" s="255"/>
      <c r="H261" s="258">
        <v>2582.983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134</v>
      </c>
      <c r="AU261" s="264" t="s">
        <v>83</v>
      </c>
      <c r="AV261" s="15" t="s">
        <v>132</v>
      </c>
      <c r="AW261" s="15" t="s">
        <v>30</v>
      </c>
      <c r="AX261" s="15" t="s">
        <v>81</v>
      </c>
      <c r="AY261" s="264" t="s">
        <v>125</v>
      </c>
    </row>
    <row r="262" spans="1:51" s="14" customFormat="1" ht="12">
      <c r="A262" s="14"/>
      <c r="B262" s="243"/>
      <c r="C262" s="244"/>
      <c r="D262" s="234" t="s">
        <v>134</v>
      </c>
      <c r="E262" s="244"/>
      <c r="F262" s="246" t="s">
        <v>460</v>
      </c>
      <c r="G262" s="244"/>
      <c r="H262" s="247">
        <v>4391.071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134</v>
      </c>
      <c r="AU262" s="253" t="s">
        <v>83</v>
      </c>
      <c r="AV262" s="14" t="s">
        <v>83</v>
      </c>
      <c r="AW262" s="14" t="s">
        <v>4</v>
      </c>
      <c r="AX262" s="14" t="s">
        <v>81</v>
      </c>
      <c r="AY262" s="253" t="s">
        <v>125</v>
      </c>
    </row>
    <row r="263" spans="1:65" s="2" customFormat="1" ht="24.15" customHeight="1">
      <c r="A263" s="39"/>
      <c r="B263" s="40"/>
      <c r="C263" s="219" t="s">
        <v>461</v>
      </c>
      <c r="D263" s="219" t="s">
        <v>127</v>
      </c>
      <c r="E263" s="220" t="s">
        <v>462</v>
      </c>
      <c r="F263" s="221" t="s">
        <v>463</v>
      </c>
      <c r="G263" s="222" t="s">
        <v>272</v>
      </c>
      <c r="H263" s="223">
        <v>2191.64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38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132</v>
      </c>
      <c r="AT263" s="230" t="s">
        <v>127</v>
      </c>
      <c r="AU263" s="230" t="s">
        <v>83</v>
      </c>
      <c r="AY263" s="18" t="s">
        <v>125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81</v>
      </c>
      <c r="BK263" s="231">
        <f>ROUND(I263*H263,2)</f>
        <v>0</v>
      </c>
      <c r="BL263" s="18" t="s">
        <v>132</v>
      </c>
      <c r="BM263" s="230" t="s">
        <v>464</v>
      </c>
    </row>
    <row r="264" spans="1:51" s="14" customFormat="1" ht="12">
      <c r="A264" s="14"/>
      <c r="B264" s="243"/>
      <c r="C264" s="244"/>
      <c r="D264" s="234" t="s">
        <v>134</v>
      </c>
      <c r="E264" s="245" t="s">
        <v>1</v>
      </c>
      <c r="F264" s="246" t="s">
        <v>465</v>
      </c>
      <c r="G264" s="244"/>
      <c r="H264" s="247">
        <v>2191.64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134</v>
      </c>
      <c r="AU264" s="253" t="s">
        <v>83</v>
      </c>
      <c r="AV264" s="14" t="s">
        <v>83</v>
      </c>
      <c r="AW264" s="14" t="s">
        <v>30</v>
      </c>
      <c r="AX264" s="14" t="s">
        <v>81</v>
      </c>
      <c r="AY264" s="253" t="s">
        <v>125</v>
      </c>
    </row>
    <row r="265" spans="1:65" s="2" customFormat="1" ht="49.05" customHeight="1">
      <c r="A265" s="39"/>
      <c r="B265" s="40"/>
      <c r="C265" s="219" t="s">
        <v>466</v>
      </c>
      <c r="D265" s="219" t="s">
        <v>127</v>
      </c>
      <c r="E265" s="220" t="s">
        <v>467</v>
      </c>
      <c r="F265" s="221" t="s">
        <v>468</v>
      </c>
      <c r="G265" s="222" t="s">
        <v>275</v>
      </c>
      <c r="H265" s="223">
        <v>1428</v>
      </c>
      <c r="I265" s="224"/>
      <c r="J265" s="225">
        <f>ROUND(I265*H265,2)</f>
        <v>0</v>
      </c>
      <c r="K265" s="221" t="s">
        <v>131</v>
      </c>
      <c r="L265" s="45"/>
      <c r="M265" s="226" t="s">
        <v>1</v>
      </c>
      <c r="N265" s="227" t="s">
        <v>38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132</v>
      </c>
      <c r="AT265" s="230" t="s">
        <v>127</v>
      </c>
      <c r="AU265" s="230" t="s">
        <v>83</v>
      </c>
      <c r="AY265" s="18" t="s">
        <v>125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81</v>
      </c>
      <c r="BK265" s="231">
        <f>ROUND(I265*H265,2)</f>
        <v>0</v>
      </c>
      <c r="BL265" s="18" t="s">
        <v>132</v>
      </c>
      <c r="BM265" s="230" t="s">
        <v>469</v>
      </c>
    </row>
    <row r="266" spans="1:51" s="13" customFormat="1" ht="12">
      <c r="A266" s="13"/>
      <c r="B266" s="232"/>
      <c r="C266" s="233"/>
      <c r="D266" s="234" t="s">
        <v>134</v>
      </c>
      <c r="E266" s="235" t="s">
        <v>1</v>
      </c>
      <c r="F266" s="236" t="s">
        <v>470</v>
      </c>
      <c r="G266" s="233"/>
      <c r="H266" s="235" t="s">
        <v>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134</v>
      </c>
      <c r="AU266" s="242" t="s">
        <v>83</v>
      </c>
      <c r="AV266" s="13" t="s">
        <v>81</v>
      </c>
      <c r="AW266" s="13" t="s">
        <v>30</v>
      </c>
      <c r="AX266" s="13" t="s">
        <v>73</v>
      </c>
      <c r="AY266" s="242" t="s">
        <v>125</v>
      </c>
    </row>
    <row r="267" spans="1:51" s="13" customFormat="1" ht="12">
      <c r="A267" s="13"/>
      <c r="B267" s="232"/>
      <c r="C267" s="233"/>
      <c r="D267" s="234" t="s">
        <v>134</v>
      </c>
      <c r="E267" s="235" t="s">
        <v>1</v>
      </c>
      <c r="F267" s="236" t="s">
        <v>471</v>
      </c>
      <c r="G267" s="233"/>
      <c r="H267" s="235" t="s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134</v>
      </c>
      <c r="AU267" s="242" t="s">
        <v>83</v>
      </c>
      <c r="AV267" s="13" t="s">
        <v>81</v>
      </c>
      <c r="AW267" s="13" t="s">
        <v>30</v>
      </c>
      <c r="AX267" s="13" t="s">
        <v>73</v>
      </c>
      <c r="AY267" s="242" t="s">
        <v>125</v>
      </c>
    </row>
    <row r="268" spans="1:51" s="14" customFormat="1" ht="12">
      <c r="A268" s="14"/>
      <c r="B268" s="243"/>
      <c r="C268" s="244"/>
      <c r="D268" s="234" t="s">
        <v>134</v>
      </c>
      <c r="E268" s="245" t="s">
        <v>472</v>
      </c>
      <c r="F268" s="246" t="s">
        <v>473</v>
      </c>
      <c r="G268" s="244"/>
      <c r="H268" s="247">
        <v>138.8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134</v>
      </c>
      <c r="AU268" s="253" t="s">
        <v>83</v>
      </c>
      <c r="AV268" s="14" t="s">
        <v>83</v>
      </c>
      <c r="AW268" s="14" t="s">
        <v>30</v>
      </c>
      <c r="AX268" s="14" t="s">
        <v>73</v>
      </c>
      <c r="AY268" s="253" t="s">
        <v>125</v>
      </c>
    </row>
    <row r="269" spans="1:51" s="14" customFormat="1" ht="12">
      <c r="A269" s="14"/>
      <c r="B269" s="243"/>
      <c r="C269" s="244"/>
      <c r="D269" s="234" t="s">
        <v>134</v>
      </c>
      <c r="E269" s="245" t="s">
        <v>279</v>
      </c>
      <c r="F269" s="246" t="s">
        <v>474</v>
      </c>
      <c r="G269" s="244"/>
      <c r="H269" s="247">
        <v>1289.2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134</v>
      </c>
      <c r="AU269" s="253" t="s">
        <v>83</v>
      </c>
      <c r="AV269" s="14" t="s">
        <v>83</v>
      </c>
      <c r="AW269" s="14" t="s">
        <v>30</v>
      </c>
      <c r="AX269" s="14" t="s">
        <v>73</v>
      </c>
      <c r="AY269" s="253" t="s">
        <v>125</v>
      </c>
    </row>
    <row r="270" spans="1:51" s="15" customFormat="1" ht="12">
      <c r="A270" s="15"/>
      <c r="B270" s="254"/>
      <c r="C270" s="255"/>
      <c r="D270" s="234" t="s">
        <v>134</v>
      </c>
      <c r="E270" s="256" t="s">
        <v>1</v>
      </c>
      <c r="F270" s="257" t="s">
        <v>235</v>
      </c>
      <c r="G270" s="255"/>
      <c r="H270" s="258">
        <v>1428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4" t="s">
        <v>134</v>
      </c>
      <c r="AU270" s="264" t="s">
        <v>83</v>
      </c>
      <c r="AV270" s="15" t="s">
        <v>132</v>
      </c>
      <c r="AW270" s="15" t="s">
        <v>30</v>
      </c>
      <c r="AX270" s="15" t="s">
        <v>81</v>
      </c>
      <c r="AY270" s="264" t="s">
        <v>125</v>
      </c>
    </row>
    <row r="271" spans="1:65" s="2" customFormat="1" ht="37.8" customHeight="1">
      <c r="A271" s="39"/>
      <c r="B271" s="40"/>
      <c r="C271" s="219" t="s">
        <v>475</v>
      </c>
      <c r="D271" s="219" t="s">
        <v>127</v>
      </c>
      <c r="E271" s="220" t="s">
        <v>476</v>
      </c>
      <c r="F271" s="221" t="s">
        <v>477</v>
      </c>
      <c r="G271" s="222" t="s">
        <v>275</v>
      </c>
      <c r="H271" s="223">
        <v>146.4</v>
      </c>
      <c r="I271" s="224"/>
      <c r="J271" s="225">
        <f>ROUND(I271*H271,2)</f>
        <v>0</v>
      </c>
      <c r="K271" s="221" t="s">
        <v>131</v>
      </c>
      <c r="L271" s="45"/>
      <c r="M271" s="226" t="s">
        <v>1</v>
      </c>
      <c r="N271" s="227" t="s">
        <v>38</v>
      </c>
      <c r="O271" s="92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132</v>
      </c>
      <c r="AT271" s="230" t="s">
        <v>127</v>
      </c>
      <c r="AU271" s="230" t="s">
        <v>83</v>
      </c>
      <c r="AY271" s="18" t="s">
        <v>125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81</v>
      </c>
      <c r="BK271" s="231">
        <f>ROUND(I271*H271,2)</f>
        <v>0</v>
      </c>
      <c r="BL271" s="18" t="s">
        <v>132</v>
      </c>
      <c r="BM271" s="230" t="s">
        <v>478</v>
      </c>
    </row>
    <row r="272" spans="1:51" s="14" customFormat="1" ht="12">
      <c r="A272" s="14"/>
      <c r="B272" s="243"/>
      <c r="C272" s="244"/>
      <c r="D272" s="234" t="s">
        <v>134</v>
      </c>
      <c r="E272" s="245" t="s">
        <v>1</v>
      </c>
      <c r="F272" s="246" t="s">
        <v>412</v>
      </c>
      <c r="G272" s="244"/>
      <c r="H272" s="247">
        <v>146.4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134</v>
      </c>
      <c r="AU272" s="253" t="s">
        <v>83</v>
      </c>
      <c r="AV272" s="14" t="s">
        <v>83</v>
      </c>
      <c r="AW272" s="14" t="s">
        <v>30</v>
      </c>
      <c r="AX272" s="14" t="s">
        <v>81</v>
      </c>
      <c r="AY272" s="253" t="s">
        <v>125</v>
      </c>
    </row>
    <row r="273" spans="1:65" s="2" customFormat="1" ht="24.15" customHeight="1">
      <c r="A273" s="39"/>
      <c r="B273" s="40"/>
      <c r="C273" s="219" t="s">
        <v>479</v>
      </c>
      <c r="D273" s="219" t="s">
        <v>127</v>
      </c>
      <c r="E273" s="220" t="s">
        <v>480</v>
      </c>
      <c r="F273" s="221" t="s">
        <v>481</v>
      </c>
      <c r="G273" s="222" t="s">
        <v>154</v>
      </c>
      <c r="H273" s="223">
        <v>2082.6</v>
      </c>
      <c r="I273" s="224"/>
      <c r="J273" s="225">
        <f>ROUND(I273*H273,2)</f>
        <v>0</v>
      </c>
      <c r="K273" s="221" t="s">
        <v>131</v>
      </c>
      <c r="L273" s="45"/>
      <c r="M273" s="226" t="s">
        <v>1</v>
      </c>
      <c r="N273" s="227" t="s">
        <v>38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132</v>
      </c>
      <c r="AT273" s="230" t="s">
        <v>127</v>
      </c>
      <c r="AU273" s="230" t="s">
        <v>83</v>
      </c>
      <c r="AY273" s="18" t="s">
        <v>125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81</v>
      </c>
      <c r="BK273" s="231">
        <f>ROUND(I273*H273,2)</f>
        <v>0</v>
      </c>
      <c r="BL273" s="18" t="s">
        <v>132</v>
      </c>
      <c r="BM273" s="230" t="s">
        <v>482</v>
      </c>
    </row>
    <row r="274" spans="1:51" s="14" customFormat="1" ht="12">
      <c r="A274" s="14"/>
      <c r="B274" s="243"/>
      <c r="C274" s="244"/>
      <c r="D274" s="234" t="s">
        <v>134</v>
      </c>
      <c r="E274" s="245" t="s">
        <v>1</v>
      </c>
      <c r="F274" s="246" t="s">
        <v>483</v>
      </c>
      <c r="G274" s="244"/>
      <c r="H274" s="247">
        <v>1041.3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134</v>
      </c>
      <c r="AU274" s="253" t="s">
        <v>83</v>
      </c>
      <c r="AV274" s="14" t="s">
        <v>83</v>
      </c>
      <c r="AW274" s="14" t="s">
        <v>30</v>
      </c>
      <c r="AX274" s="14" t="s">
        <v>73</v>
      </c>
      <c r="AY274" s="253" t="s">
        <v>125</v>
      </c>
    </row>
    <row r="275" spans="1:51" s="14" customFormat="1" ht="12">
      <c r="A275" s="14"/>
      <c r="B275" s="243"/>
      <c r="C275" s="244"/>
      <c r="D275" s="234" t="s">
        <v>134</v>
      </c>
      <c r="E275" s="245" t="s">
        <v>1</v>
      </c>
      <c r="F275" s="246" t="s">
        <v>484</v>
      </c>
      <c r="G275" s="244"/>
      <c r="H275" s="247">
        <v>1041.3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134</v>
      </c>
      <c r="AU275" s="253" t="s">
        <v>83</v>
      </c>
      <c r="AV275" s="14" t="s">
        <v>83</v>
      </c>
      <c r="AW275" s="14" t="s">
        <v>30</v>
      </c>
      <c r="AX275" s="14" t="s">
        <v>73</v>
      </c>
      <c r="AY275" s="253" t="s">
        <v>125</v>
      </c>
    </row>
    <row r="276" spans="1:51" s="15" customFormat="1" ht="12">
      <c r="A276" s="15"/>
      <c r="B276" s="254"/>
      <c r="C276" s="255"/>
      <c r="D276" s="234" t="s">
        <v>134</v>
      </c>
      <c r="E276" s="256" t="s">
        <v>1</v>
      </c>
      <c r="F276" s="257" t="s">
        <v>235</v>
      </c>
      <c r="G276" s="255"/>
      <c r="H276" s="258">
        <v>2082.6</v>
      </c>
      <c r="I276" s="259"/>
      <c r="J276" s="255"/>
      <c r="K276" s="255"/>
      <c r="L276" s="260"/>
      <c r="M276" s="261"/>
      <c r="N276" s="262"/>
      <c r="O276" s="262"/>
      <c r="P276" s="262"/>
      <c r="Q276" s="262"/>
      <c r="R276" s="262"/>
      <c r="S276" s="262"/>
      <c r="T276" s="263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4" t="s">
        <v>134</v>
      </c>
      <c r="AU276" s="264" t="s">
        <v>83</v>
      </c>
      <c r="AV276" s="15" t="s">
        <v>132</v>
      </c>
      <c r="AW276" s="15" t="s">
        <v>30</v>
      </c>
      <c r="AX276" s="15" t="s">
        <v>81</v>
      </c>
      <c r="AY276" s="264" t="s">
        <v>125</v>
      </c>
    </row>
    <row r="277" spans="1:65" s="2" customFormat="1" ht="37.8" customHeight="1">
      <c r="A277" s="39"/>
      <c r="B277" s="40"/>
      <c r="C277" s="219" t="s">
        <v>485</v>
      </c>
      <c r="D277" s="219" t="s">
        <v>127</v>
      </c>
      <c r="E277" s="220" t="s">
        <v>486</v>
      </c>
      <c r="F277" s="221" t="s">
        <v>487</v>
      </c>
      <c r="G277" s="222" t="s">
        <v>154</v>
      </c>
      <c r="H277" s="223">
        <v>2082.6</v>
      </c>
      <c r="I277" s="224"/>
      <c r="J277" s="225">
        <f>ROUND(I277*H277,2)</f>
        <v>0</v>
      </c>
      <c r="K277" s="221" t="s">
        <v>131</v>
      </c>
      <c r="L277" s="45"/>
      <c r="M277" s="226" t="s">
        <v>1</v>
      </c>
      <c r="N277" s="227" t="s">
        <v>38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132</v>
      </c>
      <c r="AT277" s="230" t="s">
        <v>127</v>
      </c>
      <c r="AU277" s="230" t="s">
        <v>83</v>
      </c>
      <c r="AY277" s="18" t="s">
        <v>125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81</v>
      </c>
      <c r="BK277" s="231">
        <f>ROUND(I277*H277,2)</f>
        <v>0</v>
      </c>
      <c r="BL277" s="18" t="s">
        <v>132</v>
      </c>
      <c r="BM277" s="230" t="s">
        <v>488</v>
      </c>
    </row>
    <row r="278" spans="1:51" s="14" customFormat="1" ht="12">
      <c r="A278" s="14"/>
      <c r="B278" s="243"/>
      <c r="C278" s="244"/>
      <c r="D278" s="234" t="s">
        <v>134</v>
      </c>
      <c r="E278" s="245" t="s">
        <v>1</v>
      </c>
      <c r="F278" s="246" t="s">
        <v>483</v>
      </c>
      <c r="G278" s="244"/>
      <c r="H278" s="247">
        <v>1041.3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134</v>
      </c>
      <c r="AU278" s="253" t="s">
        <v>83</v>
      </c>
      <c r="AV278" s="14" t="s">
        <v>83</v>
      </c>
      <c r="AW278" s="14" t="s">
        <v>30</v>
      </c>
      <c r="AX278" s="14" t="s">
        <v>73</v>
      </c>
      <c r="AY278" s="253" t="s">
        <v>125</v>
      </c>
    </row>
    <row r="279" spans="1:51" s="14" customFormat="1" ht="12">
      <c r="A279" s="14"/>
      <c r="B279" s="243"/>
      <c r="C279" s="244"/>
      <c r="D279" s="234" t="s">
        <v>134</v>
      </c>
      <c r="E279" s="245" t="s">
        <v>1</v>
      </c>
      <c r="F279" s="246" t="s">
        <v>484</v>
      </c>
      <c r="G279" s="244"/>
      <c r="H279" s="247">
        <v>1041.3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134</v>
      </c>
      <c r="AU279" s="253" t="s">
        <v>83</v>
      </c>
      <c r="AV279" s="14" t="s">
        <v>83</v>
      </c>
      <c r="AW279" s="14" t="s">
        <v>30</v>
      </c>
      <c r="AX279" s="14" t="s">
        <v>73</v>
      </c>
      <c r="AY279" s="253" t="s">
        <v>125</v>
      </c>
    </row>
    <row r="280" spans="1:51" s="15" customFormat="1" ht="12">
      <c r="A280" s="15"/>
      <c r="B280" s="254"/>
      <c r="C280" s="255"/>
      <c r="D280" s="234" t="s">
        <v>134</v>
      </c>
      <c r="E280" s="256" t="s">
        <v>1</v>
      </c>
      <c r="F280" s="257" t="s">
        <v>235</v>
      </c>
      <c r="G280" s="255"/>
      <c r="H280" s="258">
        <v>2082.6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4" t="s">
        <v>134</v>
      </c>
      <c r="AU280" s="264" t="s">
        <v>83</v>
      </c>
      <c r="AV280" s="15" t="s">
        <v>132</v>
      </c>
      <c r="AW280" s="15" t="s">
        <v>30</v>
      </c>
      <c r="AX280" s="15" t="s">
        <v>81</v>
      </c>
      <c r="AY280" s="264" t="s">
        <v>125</v>
      </c>
    </row>
    <row r="281" spans="1:65" s="2" customFormat="1" ht="14.4" customHeight="1">
      <c r="A281" s="39"/>
      <c r="B281" s="40"/>
      <c r="C281" s="269" t="s">
        <v>489</v>
      </c>
      <c r="D281" s="269" t="s">
        <v>490</v>
      </c>
      <c r="E281" s="270" t="s">
        <v>491</v>
      </c>
      <c r="F281" s="271" t="s">
        <v>492</v>
      </c>
      <c r="G281" s="272" t="s">
        <v>493</v>
      </c>
      <c r="H281" s="273">
        <v>52.065</v>
      </c>
      <c r="I281" s="274"/>
      <c r="J281" s="275">
        <f>ROUND(I281*H281,2)</f>
        <v>0</v>
      </c>
      <c r="K281" s="271" t="s">
        <v>131</v>
      </c>
      <c r="L281" s="276"/>
      <c r="M281" s="277" t="s">
        <v>1</v>
      </c>
      <c r="N281" s="278" t="s">
        <v>38</v>
      </c>
      <c r="O281" s="92"/>
      <c r="P281" s="228">
        <f>O281*H281</f>
        <v>0</v>
      </c>
      <c r="Q281" s="228">
        <v>0.001</v>
      </c>
      <c r="R281" s="228">
        <f>Q281*H281</f>
        <v>0.052065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175</v>
      </c>
      <c r="AT281" s="230" t="s">
        <v>490</v>
      </c>
      <c r="AU281" s="230" t="s">
        <v>83</v>
      </c>
      <c r="AY281" s="18" t="s">
        <v>125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81</v>
      </c>
      <c r="BK281" s="231">
        <f>ROUND(I281*H281,2)</f>
        <v>0</v>
      </c>
      <c r="BL281" s="18" t="s">
        <v>132</v>
      </c>
      <c r="BM281" s="230" t="s">
        <v>494</v>
      </c>
    </row>
    <row r="282" spans="1:51" s="14" customFormat="1" ht="12">
      <c r="A282" s="14"/>
      <c r="B282" s="243"/>
      <c r="C282" s="244"/>
      <c r="D282" s="234" t="s">
        <v>134</v>
      </c>
      <c r="E282" s="245" t="s">
        <v>1</v>
      </c>
      <c r="F282" s="246" t="s">
        <v>495</v>
      </c>
      <c r="G282" s="244"/>
      <c r="H282" s="247">
        <v>2082.6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134</v>
      </c>
      <c r="AU282" s="253" t="s">
        <v>83</v>
      </c>
      <c r="AV282" s="14" t="s">
        <v>83</v>
      </c>
      <c r="AW282" s="14" t="s">
        <v>30</v>
      </c>
      <c r="AX282" s="14" t="s">
        <v>81</v>
      </c>
      <c r="AY282" s="253" t="s">
        <v>125</v>
      </c>
    </row>
    <row r="283" spans="1:51" s="14" customFormat="1" ht="12">
      <c r="A283" s="14"/>
      <c r="B283" s="243"/>
      <c r="C283" s="244"/>
      <c r="D283" s="234" t="s">
        <v>134</v>
      </c>
      <c r="E283" s="244"/>
      <c r="F283" s="246" t="s">
        <v>496</v>
      </c>
      <c r="G283" s="244"/>
      <c r="H283" s="247">
        <v>52.065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134</v>
      </c>
      <c r="AU283" s="253" t="s">
        <v>83</v>
      </c>
      <c r="AV283" s="14" t="s">
        <v>83</v>
      </c>
      <c r="AW283" s="14" t="s">
        <v>4</v>
      </c>
      <c r="AX283" s="14" t="s">
        <v>81</v>
      </c>
      <c r="AY283" s="253" t="s">
        <v>125</v>
      </c>
    </row>
    <row r="284" spans="1:65" s="2" customFormat="1" ht="24.15" customHeight="1">
      <c r="A284" s="39"/>
      <c r="B284" s="40"/>
      <c r="C284" s="219" t="s">
        <v>497</v>
      </c>
      <c r="D284" s="219" t="s">
        <v>127</v>
      </c>
      <c r="E284" s="220" t="s">
        <v>498</v>
      </c>
      <c r="F284" s="221" t="s">
        <v>499</v>
      </c>
      <c r="G284" s="222" t="s">
        <v>154</v>
      </c>
      <c r="H284" s="223">
        <v>440.31</v>
      </c>
      <c r="I284" s="224"/>
      <c r="J284" s="225">
        <f>ROUND(I284*H284,2)</f>
        <v>0</v>
      </c>
      <c r="K284" s="221" t="s">
        <v>131</v>
      </c>
      <c r="L284" s="45"/>
      <c r="M284" s="226" t="s">
        <v>1</v>
      </c>
      <c r="N284" s="227" t="s">
        <v>38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132</v>
      </c>
      <c r="AT284" s="230" t="s">
        <v>127</v>
      </c>
      <c r="AU284" s="230" t="s">
        <v>83</v>
      </c>
      <c r="AY284" s="18" t="s">
        <v>125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81</v>
      </c>
      <c r="BK284" s="231">
        <f>ROUND(I284*H284,2)</f>
        <v>0</v>
      </c>
      <c r="BL284" s="18" t="s">
        <v>132</v>
      </c>
      <c r="BM284" s="230" t="s">
        <v>500</v>
      </c>
    </row>
    <row r="285" spans="1:51" s="13" customFormat="1" ht="12">
      <c r="A285" s="13"/>
      <c r="B285" s="232"/>
      <c r="C285" s="233"/>
      <c r="D285" s="234" t="s">
        <v>134</v>
      </c>
      <c r="E285" s="235" t="s">
        <v>1</v>
      </c>
      <c r="F285" s="236" t="s">
        <v>501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134</v>
      </c>
      <c r="AU285" s="242" t="s">
        <v>83</v>
      </c>
      <c r="AV285" s="13" t="s">
        <v>81</v>
      </c>
      <c r="AW285" s="13" t="s">
        <v>30</v>
      </c>
      <c r="AX285" s="13" t="s">
        <v>73</v>
      </c>
      <c r="AY285" s="242" t="s">
        <v>125</v>
      </c>
    </row>
    <row r="286" spans="1:51" s="14" customFormat="1" ht="12">
      <c r="A286" s="14"/>
      <c r="B286" s="243"/>
      <c r="C286" s="244"/>
      <c r="D286" s="234" t="s">
        <v>134</v>
      </c>
      <c r="E286" s="245" t="s">
        <v>1</v>
      </c>
      <c r="F286" s="246" t="s">
        <v>502</v>
      </c>
      <c r="G286" s="244"/>
      <c r="H286" s="247">
        <v>440.31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134</v>
      </c>
      <c r="AU286" s="253" t="s">
        <v>83</v>
      </c>
      <c r="AV286" s="14" t="s">
        <v>83</v>
      </c>
      <c r="AW286" s="14" t="s">
        <v>30</v>
      </c>
      <c r="AX286" s="14" t="s">
        <v>81</v>
      </c>
      <c r="AY286" s="253" t="s">
        <v>125</v>
      </c>
    </row>
    <row r="287" spans="1:65" s="2" customFormat="1" ht="37.8" customHeight="1">
      <c r="A287" s="39"/>
      <c r="B287" s="40"/>
      <c r="C287" s="219" t="s">
        <v>149</v>
      </c>
      <c r="D287" s="219" t="s">
        <v>127</v>
      </c>
      <c r="E287" s="220" t="s">
        <v>503</v>
      </c>
      <c r="F287" s="221" t="s">
        <v>504</v>
      </c>
      <c r="G287" s="222" t="s">
        <v>154</v>
      </c>
      <c r="H287" s="223">
        <v>3192.9</v>
      </c>
      <c r="I287" s="224"/>
      <c r="J287" s="225">
        <f>ROUND(I287*H287,2)</f>
        <v>0</v>
      </c>
      <c r="K287" s="221" t="s">
        <v>131</v>
      </c>
      <c r="L287" s="45"/>
      <c r="M287" s="226" t="s">
        <v>1</v>
      </c>
      <c r="N287" s="227" t="s">
        <v>38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132</v>
      </c>
      <c r="AT287" s="230" t="s">
        <v>127</v>
      </c>
      <c r="AU287" s="230" t="s">
        <v>83</v>
      </c>
      <c r="AY287" s="18" t="s">
        <v>125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81</v>
      </c>
      <c r="BK287" s="231">
        <f>ROUND(I287*H287,2)</f>
        <v>0</v>
      </c>
      <c r="BL287" s="18" t="s">
        <v>132</v>
      </c>
      <c r="BM287" s="230" t="s">
        <v>505</v>
      </c>
    </row>
    <row r="288" spans="1:51" s="13" customFormat="1" ht="12">
      <c r="A288" s="13"/>
      <c r="B288" s="232"/>
      <c r="C288" s="233"/>
      <c r="D288" s="234" t="s">
        <v>134</v>
      </c>
      <c r="E288" s="235" t="s">
        <v>1</v>
      </c>
      <c r="F288" s="236" t="s">
        <v>506</v>
      </c>
      <c r="G288" s="233"/>
      <c r="H288" s="235" t="s">
        <v>1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134</v>
      </c>
      <c r="AU288" s="242" t="s">
        <v>83</v>
      </c>
      <c r="AV288" s="13" t="s">
        <v>81</v>
      </c>
      <c r="AW288" s="13" t="s">
        <v>30</v>
      </c>
      <c r="AX288" s="13" t="s">
        <v>73</v>
      </c>
      <c r="AY288" s="242" t="s">
        <v>125</v>
      </c>
    </row>
    <row r="289" spans="1:51" s="14" customFormat="1" ht="12">
      <c r="A289" s="14"/>
      <c r="B289" s="243"/>
      <c r="C289" s="244"/>
      <c r="D289" s="234" t="s">
        <v>134</v>
      </c>
      <c r="E289" s="245" t="s">
        <v>1</v>
      </c>
      <c r="F289" s="246" t="s">
        <v>507</v>
      </c>
      <c r="G289" s="244"/>
      <c r="H289" s="247">
        <v>3192.9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134</v>
      </c>
      <c r="AU289" s="253" t="s">
        <v>83</v>
      </c>
      <c r="AV289" s="14" t="s">
        <v>83</v>
      </c>
      <c r="AW289" s="14" t="s">
        <v>30</v>
      </c>
      <c r="AX289" s="14" t="s">
        <v>81</v>
      </c>
      <c r="AY289" s="253" t="s">
        <v>125</v>
      </c>
    </row>
    <row r="290" spans="1:65" s="2" customFormat="1" ht="14.4" customHeight="1">
      <c r="A290" s="39"/>
      <c r="B290" s="40"/>
      <c r="C290" s="219" t="s">
        <v>508</v>
      </c>
      <c r="D290" s="219" t="s">
        <v>127</v>
      </c>
      <c r="E290" s="220" t="s">
        <v>509</v>
      </c>
      <c r="F290" s="221" t="s">
        <v>510</v>
      </c>
      <c r="G290" s="222" t="s">
        <v>511</v>
      </c>
      <c r="H290" s="223">
        <v>15</v>
      </c>
      <c r="I290" s="224"/>
      <c r="J290" s="225">
        <f>ROUND(I290*H290,2)</f>
        <v>0</v>
      </c>
      <c r="K290" s="221" t="s">
        <v>1</v>
      </c>
      <c r="L290" s="45"/>
      <c r="M290" s="226" t="s">
        <v>1</v>
      </c>
      <c r="N290" s="227" t="s">
        <v>38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132</v>
      </c>
      <c r="AT290" s="230" t="s">
        <v>127</v>
      </c>
      <c r="AU290" s="230" t="s">
        <v>83</v>
      </c>
      <c r="AY290" s="18" t="s">
        <v>125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81</v>
      </c>
      <c r="BK290" s="231">
        <f>ROUND(I290*H290,2)</f>
        <v>0</v>
      </c>
      <c r="BL290" s="18" t="s">
        <v>132</v>
      </c>
      <c r="BM290" s="230" t="s">
        <v>512</v>
      </c>
    </row>
    <row r="291" spans="1:51" s="13" customFormat="1" ht="12">
      <c r="A291" s="13"/>
      <c r="B291" s="232"/>
      <c r="C291" s="233"/>
      <c r="D291" s="234" t="s">
        <v>134</v>
      </c>
      <c r="E291" s="235" t="s">
        <v>1</v>
      </c>
      <c r="F291" s="236" t="s">
        <v>513</v>
      </c>
      <c r="G291" s="233"/>
      <c r="H291" s="235" t="s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134</v>
      </c>
      <c r="AU291" s="242" t="s">
        <v>83</v>
      </c>
      <c r="AV291" s="13" t="s">
        <v>81</v>
      </c>
      <c r="AW291" s="13" t="s">
        <v>30</v>
      </c>
      <c r="AX291" s="13" t="s">
        <v>73</v>
      </c>
      <c r="AY291" s="242" t="s">
        <v>125</v>
      </c>
    </row>
    <row r="292" spans="1:51" s="14" customFormat="1" ht="12">
      <c r="A292" s="14"/>
      <c r="B292" s="243"/>
      <c r="C292" s="244"/>
      <c r="D292" s="234" t="s">
        <v>134</v>
      </c>
      <c r="E292" s="245" t="s">
        <v>1</v>
      </c>
      <c r="F292" s="246" t="s">
        <v>8</v>
      </c>
      <c r="G292" s="244"/>
      <c r="H292" s="247">
        <v>15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134</v>
      </c>
      <c r="AU292" s="253" t="s">
        <v>83</v>
      </c>
      <c r="AV292" s="14" t="s">
        <v>83</v>
      </c>
      <c r="AW292" s="14" t="s">
        <v>30</v>
      </c>
      <c r="AX292" s="14" t="s">
        <v>81</v>
      </c>
      <c r="AY292" s="253" t="s">
        <v>125</v>
      </c>
    </row>
    <row r="293" spans="1:65" s="2" customFormat="1" ht="24.15" customHeight="1">
      <c r="A293" s="39"/>
      <c r="B293" s="40"/>
      <c r="C293" s="219" t="s">
        <v>514</v>
      </c>
      <c r="D293" s="219" t="s">
        <v>127</v>
      </c>
      <c r="E293" s="220" t="s">
        <v>515</v>
      </c>
      <c r="F293" s="221" t="s">
        <v>516</v>
      </c>
      <c r="G293" s="222" t="s">
        <v>164</v>
      </c>
      <c r="H293" s="223">
        <v>1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38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132</v>
      </c>
      <c r="AT293" s="230" t="s">
        <v>127</v>
      </c>
      <c r="AU293" s="230" t="s">
        <v>83</v>
      </c>
      <c r="AY293" s="18" t="s">
        <v>125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81</v>
      </c>
      <c r="BK293" s="231">
        <f>ROUND(I293*H293,2)</f>
        <v>0</v>
      </c>
      <c r="BL293" s="18" t="s">
        <v>132</v>
      </c>
      <c r="BM293" s="230" t="s">
        <v>517</v>
      </c>
    </row>
    <row r="294" spans="1:51" s="13" customFormat="1" ht="12">
      <c r="A294" s="13"/>
      <c r="B294" s="232"/>
      <c r="C294" s="233"/>
      <c r="D294" s="234" t="s">
        <v>134</v>
      </c>
      <c r="E294" s="235" t="s">
        <v>1</v>
      </c>
      <c r="F294" s="236" t="s">
        <v>518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134</v>
      </c>
      <c r="AU294" s="242" t="s">
        <v>83</v>
      </c>
      <c r="AV294" s="13" t="s">
        <v>81</v>
      </c>
      <c r="AW294" s="13" t="s">
        <v>30</v>
      </c>
      <c r="AX294" s="13" t="s">
        <v>73</v>
      </c>
      <c r="AY294" s="242" t="s">
        <v>125</v>
      </c>
    </row>
    <row r="295" spans="1:51" s="13" customFormat="1" ht="12">
      <c r="A295" s="13"/>
      <c r="B295" s="232"/>
      <c r="C295" s="233"/>
      <c r="D295" s="234" t="s">
        <v>134</v>
      </c>
      <c r="E295" s="235" t="s">
        <v>1</v>
      </c>
      <c r="F295" s="236" t="s">
        <v>519</v>
      </c>
      <c r="G295" s="233"/>
      <c r="H295" s="235" t="s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134</v>
      </c>
      <c r="AU295" s="242" t="s">
        <v>83</v>
      </c>
      <c r="AV295" s="13" t="s">
        <v>81</v>
      </c>
      <c r="AW295" s="13" t="s">
        <v>30</v>
      </c>
      <c r="AX295" s="13" t="s">
        <v>73</v>
      </c>
      <c r="AY295" s="242" t="s">
        <v>125</v>
      </c>
    </row>
    <row r="296" spans="1:51" s="13" customFormat="1" ht="12">
      <c r="A296" s="13"/>
      <c r="B296" s="232"/>
      <c r="C296" s="233"/>
      <c r="D296" s="234" t="s">
        <v>134</v>
      </c>
      <c r="E296" s="235" t="s">
        <v>1</v>
      </c>
      <c r="F296" s="236" t="s">
        <v>520</v>
      </c>
      <c r="G296" s="233"/>
      <c r="H296" s="235" t="s">
        <v>1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134</v>
      </c>
      <c r="AU296" s="242" t="s">
        <v>83</v>
      </c>
      <c r="AV296" s="13" t="s">
        <v>81</v>
      </c>
      <c r="AW296" s="13" t="s">
        <v>30</v>
      </c>
      <c r="AX296" s="13" t="s">
        <v>73</v>
      </c>
      <c r="AY296" s="242" t="s">
        <v>125</v>
      </c>
    </row>
    <row r="297" spans="1:51" s="13" customFormat="1" ht="12">
      <c r="A297" s="13"/>
      <c r="B297" s="232"/>
      <c r="C297" s="233"/>
      <c r="D297" s="234" t="s">
        <v>134</v>
      </c>
      <c r="E297" s="235" t="s">
        <v>1</v>
      </c>
      <c r="F297" s="236" t="s">
        <v>521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134</v>
      </c>
      <c r="AU297" s="242" t="s">
        <v>83</v>
      </c>
      <c r="AV297" s="13" t="s">
        <v>81</v>
      </c>
      <c r="AW297" s="13" t="s">
        <v>30</v>
      </c>
      <c r="AX297" s="13" t="s">
        <v>73</v>
      </c>
      <c r="AY297" s="242" t="s">
        <v>125</v>
      </c>
    </row>
    <row r="298" spans="1:51" s="13" customFormat="1" ht="12">
      <c r="A298" s="13"/>
      <c r="B298" s="232"/>
      <c r="C298" s="233"/>
      <c r="D298" s="234" t="s">
        <v>134</v>
      </c>
      <c r="E298" s="235" t="s">
        <v>1</v>
      </c>
      <c r="F298" s="236" t="s">
        <v>522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134</v>
      </c>
      <c r="AU298" s="242" t="s">
        <v>83</v>
      </c>
      <c r="AV298" s="13" t="s">
        <v>81</v>
      </c>
      <c r="AW298" s="13" t="s">
        <v>30</v>
      </c>
      <c r="AX298" s="13" t="s">
        <v>73</v>
      </c>
      <c r="AY298" s="242" t="s">
        <v>125</v>
      </c>
    </row>
    <row r="299" spans="1:51" s="13" customFormat="1" ht="12">
      <c r="A299" s="13"/>
      <c r="B299" s="232"/>
      <c r="C299" s="233"/>
      <c r="D299" s="234" t="s">
        <v>134</v>
      </c>
      <c r="E299" s="235" t="s">
        <v>1</v>
      </c>
      <c r="F299" s="236" t="s">
        <v>523</v>
      </c>
      <c r="G299" s="233"/>
      <c r="H299" s="235" t="s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134</v>
      </c>
      <c r="AU299" s="242" t="s">
        <v>83</v>
      </c>
      <c r="AV299" s="13" t="s">
        <v>81</v>
      </c>
      <c r="AW299" s="13" t="s">
        <v>30</v>
      </c>
      <c r="AX299" s="13" t="s">
        <v>73</v>
      </c>
      <c r="AY299" s="242" t="s">
        <v>125</v>
      </c>
    </row>
    <row r="300" spans="1:51" s="13" customFormat="1" ht="12">
      <c r="A300" s="13"/>
      <c r="B300" s="232"/>
      <c r="C300" s="233"/>
      <c r="D300" s="234" t="s">
        <v>134</v>
      </c>
      <c r="E300" s="235" t="s">
        <v>1</v>
      </c>
      <c r="F300" s="236" t="s">
        <v>524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134</v>
      </c>
      <c r="AU300" s="242" t="s">
        <v>83</v>
      </c>
      <c r="AV300" s="13" t="s">
        <v>81</v>
      </c>
      <c r="AW300" s="13" t="s">
        <v>30</v>
      </c>
      <c r="AX300" s="13" t="s">
        <v>73</v>
      </c>
      <c r="AY300" s="242" t="s">
        <v>125</v>
      </c>
    </row>
    <row r="301" spans="1:51" s="13" customFormat="1" ht="12">
      <c r="A301" s="13"/>
      <c r="B301" s="232"/>
      <c r="C301" s="233"/>
      <c r="D301" s="234" t="s">
        <v>134</v>
      </c>
      <c r="E301" s="235" t="s">
        <v>1</v>
      </c>
      <c r="F301" s="236" t="s">
        <v>525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134</v>
      </c>
      <c r="AU301" s="242" t="s">
        <v>83</v>
      </c>
      <c r="AV301" s="13" t="s">
        <v>81</v>
      </c>
      <c r="AW301" s="13" t="s">
        <v>30</v>
      </c>
      <c r="AX301" s="13" t="s">
        <v>73</v>
      </c>
      <c r="AY301" s="242" t="s">
        <v>125</v>
      </c>
    </row>
    <row r="302" spans="1:51" s="13" customFormat="1" ht="12">
      <c r="A302" s="13"/>
      <c r="B302" s="232"/>
      <c r="C302" s="233"/>
      <c r="D302" s="234" t="s">
        <v>134</v>
      </c>
      <c r="E302" s="235" t="s">
        <v>1</v>
      </c>
      <c r="F302" s="236" t="s">
        <v>526</v>
      </c>
      <c r="G302" s="233"/>
      <c r="H302" s="235" t="s">
        <v>1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134</v>
      </c>
      <c r="AU302" s="242" t="s">
        <v>83</v>
      </c>
      <c r="AV302" s="13" t="s">
        <v>81</v>
      </c>
      <c r="AW302" s="13" t="s">
        <v>30</v>
      </c>
      <c r="AX302" s="13" t="s">
        <v>73</v>
      </c>
      <c r="AY302" s="242" t="s">
        <v>125</v>
      </c>
    </row>
    <row r="303" spans="1:51" s="13" customFormat="1" ht="12">
      <c r="A303" s="13"/>
      <c r="B303" s="232"/>
      <c r="C303" s="233"/>
      <c r="D303" s="234" t="s">
        <v>134</v>
      </c>
      <c r="E303" s="235" t="s">
        <v>1</v>
      </c>
      <c r="F303" s="236" t="s">
        <v>527</v>
      </c>
      <c r="G303" s="233"/>
      <c r="H303" s="235" t="s">
        <v>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134</v>
      </c>
      <c r="AU303" s="242" t="s">
        <v>83</v>
      </c>
      <c r="AV303" s="13" t="s">
        <v>81</v>
      </c>
      <c r="AW303" s="13" t="s">
        <v>30</v>
      </c>
      <c r="AX303" s="13" t="s">
        <v>73</v>
      </c>
      <c r="AY303" s="242" t="s">
        <v>125</v>
      </c>
    </row>
    <row r="304" spans="1:51" s="13" customFormat="1" ht="12">
      <c r="A304" s="13"/>
      <c r="B304" s="232"/>
      <c r="C304" s="233"/>
      <c r="D304" s="234" t="s">
        <v>134</v>
      </c>
      <c r="E304" s="235" t="s">
        <v>1</v>
      </c>
      <c r="F304" s="236" t="s">
        <v>528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134</v>
      </c>
      <c r="AU304" s="242" t="s">
        <v>83</v>
      </c>
      <c r="AV304" s="13" t="s">
        <v>81</v>
      </c>
      <c r="AW304" s="13" t="s">
        <v>30</v>
      </c>
      <c r="AX304" s="13" t="s">
        <v>73</v>
      </c>
      <c r="AY304" s="242" t="s">
        <v>125</v>
      </c>
    </row>
    <row r="305" spans="1:51" s="14" customFormat="1" ht="12">
      <c r="A305" s="14"/>
      <c r="B305" s="243"/>
      <c r="C305" s="244"/>
      <c r="D305" s="234" t="s">
        <v>134</v>
      </c>
      <c r="E305" s="245" t="s">
        <v>1</v>
      </c>
      <c r="F305" s="246" t="s">
        <v>81</v>
      </c>
      <c r="G305" s="244"/>
      <c r="H305" s="247">
        <v>1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134</v>
      </c>
      <c r="AU305" s="253" t="s">
        <v>83</v>
      </c>
      <c r="AV305" s="14" t="s">
        <v>83</v>
      </c>
      <c r="AW305" s="14" t="s">
        <v>30</v>
      </c>
      <c r="AX305" s="14" t="s">
        <v>81</v>
      </c>
      <c r="AY305" s="253" t="s">
        <v>125</v>
      </c>
    </row>
    <row r="306" spans="1:63" s="12" customFormat="1" ht="22.8" customHeight="1">
      <c r="A306" s="12"/>
      <c r="B306" s="203"/>
      <c r="C306" s="204"/>
      <c r="D306" s="205" t="s">
        <v>72</v>
      </c>
      <c r="E306" s="217" t="s">
        <v>83</v>
      </c>
      <c r="F306" s="217" t="s">
        <v>529</v>
      </c>
      <c r="G306" s="204"/>
      <c r="H306" s="204"/>
      <c r="I306" s="207"/>
      <c r="J306" s="218">
        <f>BK306</f>
        <v>0</v>
      </c>
      <c r="K306" s="204"/>
      <c r="L306" s="209"/>
      <c r="M306" s="210"/>
      <c r="N306" s="211"/>
      <c r="O306" s="211"/>
      <c r="P306" s="212">
        <f>SUM(P307:P321)</f>
        <v>0</v>
      </c>
      <c r="Q306" s="211"/>
      <c r="R306" s="212">
        <f>SUM(R307:R321)</f>
        <v>0</v>
      </c>
      <c r="S306" s="211"/>
      <c r="T306" s="213">
        <f>SUM(T307:T321)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4" t="s">
        <v>81</v>
      </c>
      <c r="AT306" s="215" t="s">
        <v>72</v>
      </c>
      <c r="AU306" s="215" t="s">
        <v>81</v>
      </c>
      <c r="AY306" s="214" t="s">
        <v>125</v>
      </c>
      <c r="BK306" s="216">
        <f>SUM(BK307:BK321)</f>
        <v>0</v>
      </c>
    </row>
    <row r="307" spans="1:65" s="2" customFormat="1" ht="14.4" customHeight="1">
      <c r="A307" s="39"/>
      <c r="B307" s="40"/>
      <c r="C307" s="219" t="s">
        <v>530</v>
      </c>
      <c r="D307" s="219" t="s">
        <v>127</v>
      </c>
      <c r="E307" s="220" t="s">
        <v>261</v>
      </c>
      <c r="F307" s="221" t="s">
        <v>531</v>
      </c>
      <c r="G307" s="222" t="s">
        <v>532</v>
      </c>
      <c r="H307" s="223">
        <v>1</v>
      </c>
      <c r="I307" s="224"/>
      <c r="J307" s="225">
        <f>ROUND(I307*H307,2)</f>
        <v>0</v>
      </c>
      <c r="K307" s="221" t="s">
        <v>1</v>
      </c>
      <c r="L307" s="45"/>
      <c r="M307" s="226" t="s">
        <v>1</v>
      </c>
      <c r="N307" s="227" t="s">
        <v>38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132</v>
      </c>
      <c r="AT307" s="230" t="s">
        <v>127</v>
      </c>
      <c r="AU307" s="230" t="s">
        <v>83</v>
      </c>
      <c r="AY307" s="18" t="s">
        <v>125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81</v>
      </c>
      <c r="BK307" s="231">
        <f>ROUND(I307*H307,2)</f>
        <v>0</v>
      </c>
      <c r="BL307" s="18" t="s">
        <v>132</v>
      </c>
      <c r="BM307" s="230" t="s">
        <v>533</v>
      </c>
    </row>
    <row r="308" spans="1:51" s="13" customFormat="1" ht="12">
      <c r="A308" s="13"/>
      <c r="B308" s="232"/>
      <c r="C308" s="233"/>
      <c r="D308" s="234" t="s">
        <v>134</v>
      </c>
      <c r="E308" s="235" t="s">
        <v>1</v>
      </c>
      <c r="F308" s="236" t="s">
        <v>534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134</v>
      </c>
      <c r="AU308" s="242" t="s">
        <v>83</v>
      </c>
      <c r="AV308" s="13" t="s">
        <v>81</v>
      </c>
      <c r="AW308" s="13" t="s">
        <v>30</v>
      </c>
      <c r="AX308" s="13" t="s">
        <v>73</v>
      </c>
      <c r="AY308" s="242" t="s">
        <v>125</v>
      </c>
    </row>
    <row r="309" spans="1:51" s="13" customFormat="1" ht="12">
      <c r="A309" s="13"/>
      <c r="B309" s="232"/>
      <c r="C309" s="233"/>
      <c r="D309" s="234" t="s">
        <v>134</v>
      </c>
      <c r="E309" s="235" t="s">
        <v>1</v>
      </c>
      <c r="F309" s="236" t="s">
        <v>535</v>
      </c>
      <c r="G309" s="233"/>
      <c r="H309" s="235" t="s">
        <v>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134</v>
      </c>
      <c r="AU309" s="242" t="s">
        <v>83</v>
      </c>
      <c r="AV309" s="13" t="s">
        <v>81</v>
      </c>
      <c r="AW309" s="13" t="s">
        <v>30</v>
      </c>
      <c r="AX309" s="13" t="s">
        <v>73</v>
      </c>
      <c r="AY309" s="242" t="s">
        <v>125</v>
      </c>
    </row>
    <row r="310" spans="1:51" s="13" customFormat="1" ht="12">
      <c r="A310" s="13"/>
      <c r="B310" s="232"/>
      <c r="C310" s="233"/>
      <c r="D310" s="234" t="s">
        <v>134</v>
      </c>
      <c r="E310" s="235" t="s">
        <v>1</v>
      </c>
      <c r="F310" s="236" t="s">
        <v>536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134</v>
      </c>
      <c r="AU310" s="242" t="s">
        <v>83</v>
      </c>
      <c r="AV310" s="13" t="s">
        <v>81</v>
      </c>
      <c r="AW310" s="13" t="s">
        <v>30</v>
      </c>
      <c r="AX310" s="13" t="s">
        <v>73</v>
      </c>
      <c r="AY310" s="242" t="s">
        <v>125</v>
      </c>
    </row>
    <row r="311" spans="1:51" s="13" customFormat="1" ht="12">
      <c r="A311" s="13"/>
      <c r="B311" s="232"/>
      <c r="C311" s="233"/>
      <c r="D311" s="234" t="s">
        <v>134</v>
      </c>
      <c r="E311" s="235" t="s">
        <v>1</v>
      </c>
      <c r="F311" s="236" t="s">
        <v>537</v>
      </c>
      <c r="G311" s="233"/>
      <c r="H311" s="235" t="s">
        <v>1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134</v>
      </c>
      <c r="AU311" s="242" t="s">
        <v>83</v>
      </c>
      <c r="AV311" s="13" t="s">
        <v>81</v>
      </c>
      <c r="AW311" s="13" t="s">
        <v>30</v>
      </c>
      <c r="AX311" s="13" t="s">
        <v>73</v>
      </c>
      <c r="AY311" s="242" t="s">
        <v>125</v>
      </c>
    </row>
    <row r="312" spans="1:51" s="13" customFormat="1" ht="12">
      <c r="A312" s="13"/>
      <c r="B312" s="232"/>
      <c r="C312" s="233"/>
      <c r="D312" s="234" t="s">
        <v>134</v>
      </c>
      <c r="E312" s="235" t="s">
        <v>1</v>
      </c>
      <c r="F312" s="236" t="s">
        <v>538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134</v>
      </c>
      <c r="AU312" s="242" t="s">
        <v>83</v>
      </c>
      <c r="AV312" s="13" t="s">
        <v>81</v>
      </c>
      <c r="AW312" s="13" t="s">
        <v>30</v>
      </c>
      <c r="AX312" s="13" t="s">
        <v>73</v>
      </c>
      <c r="AY312" s="242" t="s">
        <v>125</v>
      </c>
    </row>
    <row r="313" spans="1:51" s="14" customFormat="1" ht="12">
      <c r="A313" s="14"/>
      <c r="B313" s="243"/>
      <c r="C313" s="244"/>
      <c r="D313" s="234" t="s">
        <v>134</v>
      </c>
      <c r="E313" s="245" t="s">
        <v>1</v>
      </c>
      <c r="F313" s="246" t="s">
        <v>81</v>
      </c>
      <c r="G313" s="244"/>
      <c r="H313" s="247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134</v>
      </c>
      <c r="AU313" s="253" t="s">
        <v>83</v>
      </c>
      <c r="AV313" s="14" t="s">
        <v>83</v>
      </c>
      <c r="AW313" s="14" t="s">
        <v>30</v>
      </c>
      <c r="AX313" s="14" t="s">
        <v>81</v>
      </c>
      <c r="AY313" s="253" t="s">
        <v>125</v>
      </c>
    </row>
    <row r="314" spans="1:65" s="2" customFormat="1" ht="14.4" customHeight="1">
      <c r="A314" s="39"/>
      <c r="B314" s="40"/>
      <c r="C314" s="219" t="s">
        <v>539</v>
      </c>
      <c r="D314" s="219" t="s">
        <v>127</v>
      </c>
      <c r="E314" s="220" t="s">
        <v>540</v>
      </c>
      <c r="F314" s="221" t="s">
        <v>541</v>
      </c>
      <c r="G314" s="222" t="s">
        <v>532</v>
      </c>
      <c r="H314" s="223">
        <v>1</v>
      </c>
      <c r="I314" s="224"/>
      <c r="J314" s="225">
        <f>ROUND(I314*H314,2)</f>
        <v>0</v>
      </c>
      <c r="K314" s="221" t="s">
        <v>1</v>
      </c>
      <c r="L314" s="45"/>
      <c r="M314" s="226" t="s">
        <v>1</v>
      </c>
      <c r="N314" s="227" t="s">
        <v>38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132</v>
      </c>
      <c r="AT314" s="230" t="s">
        <v>127</v>
      </c>
      <c r="AU314" s="230" t="s">
        <v>83</v>
      </c>
      <c r="AY314" s="18" t="s">
        <v>125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81</v>
      </c>
      <c r="BK314" s="231">
        <f>ROUND(I314*H314,2)</f>
        <v>0</v>
      </c>
      <c r="BL314" s="18" t="s">
        <v>132</v>
      </c>
      <c r="BM314" s="230" t="s">
        <v>542</v>
      </c>
    </row>
    <row r="315" spans="1:51" s="13" customFormat="1" ht="12">
      <c r="A315" s="13"/>
      <c r="B315" s="232"/>
      <c r="C315" s="233"/>
      <c r="D315" s="234" t="s">
        <v>134</v>
      </c>
      <c r="E315" s="235" t="s">
        <v>1</v>
      </c>
      <c r="F315" s="236" t="s">
        <v>534</v>
      </c>
      <c r="G315" s="233"/>
      <c r="H315" s="235" t="s">
        <v>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134</v>
      </c>
      <c r="AU315" s="242" t="s">
        <v>83</v>
      </c>
      <c r="AV315" s="13" t="s">
        <v>81</v>
      </c>
      <c r="AW315" s="13" t="s">
        <v>30</v>
      </c>
      <c r="AX315" s="13" t="s">
        <v>73</v>
      </c>
      <c r="AY315" s="242" t="s">
        <v>125</v>
      </c>
    </row>
    <row r="316" spans="1:51" s="13" customFormat="1" ht="12">
      <c r="A316" s="13"/>
      <c r="B316" s="232"/>
      <c r="C316" s="233"/>
      <c r="D316" s="234" t="s">
        <v>134</v>
      </c>
      <c r="E316" s="235" t="s">
        <v>1</v>
      </c>
      <c r="F316" s="236" t="s">
        <v>543</v>
      </c>
      <c r="G316" s="233"/>
      <c r="H316" s="235" t="s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134</v>
      </c>
      <c r="AU316" s="242" t="s">
        <v>83</v>
      </c>
      <c r="AV316" s="13" t="s">
        <v>81</v>
      </c>
      <c r="AW316" s="13" t="s">
        <v>30</v>
      </c>
      <c r="AX316" s="13" t="s">
        <v>73</v>
      </c>
      <c r="AY316" s="242" t="s">
        <v>125</v>
      </c>
    </row>
    <row r="317" spans="1:51" s="13" customFormat="1" ht="12">
      <c r="A317" s="13"/>
      <c r="B317" s="232"/>
      <c r="C317" s="233"/>
      <c r="D317" s="234" t="s">
        <v>134</v>
      </c>
      <c r="E317" s="235" t="s">
        <v>1</v>
      </c>
      <c r="F317" s="236" t="s">
        <v>544</v>
      </c>
      <c r="G317" s="233"/>
      <c r="H317" s="235" t="s">
        <v>1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134</v>
      </c>
      <c r="AU317" s="242" t="s">
        <v>83</v>
      </c>
      <c r="AV317" s="13" t="s">
        <v>81</v>
      </c>
      <c r="AW317" s="13" t="s">
        <v>30</v>
      </c>
      <c r="AX317" s="13" t="s">
        <v>73</v>
      </c>
      <c r="AY317" s="242" t="s">
        <v>125</v>
      </c>
    </row>
    <row r="318" spans="1:51" s="14" customFormat="1" ht="12">
      <c r="A318" s="14"/>
      <c r="B318" s="243"/>
      <c r="C318" s="244"/>
      <c r="D318" s="234" t="s">
        <v>134</v>
      </c>
      <c r="E318" s="245" t="s">
        <v>1</v>
      </c>
      <c r="F318" s="246" t="s">
        <v>81</v>
      </c>
      <c r="G318" s="244"/>
      <c r="H318" s="247">
        <v>1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134</v>
      </c>
      <c r="AU318" s="253" t="s">
        <v>83</v>
      </c>
      <c r="AV318" s="14" t="s">
        <v>83</v>
      </c>
      <c r="AW318" s="14" t="s">
        <v>30</v>
      </c>
      <c r="AX318" s="14" t="s">
        <v>81</v>
      </c>
      <c r="AY318" s="253" t="s">
        <v>125</v>
      </c>
    </row>
    <row r="319" spans="1:65" s="2" customFormat="1" ht="14.4" customHeight="1">
      <c r="A319" s="39"/>
      <c r="B319" s="40"/>
      <c r="C319" s="219" t="s">
        <v>545</v>
      </c>
      <c r="D319" s="219" t="s">
        <v>127</v>
      </c>
      <c r="E319" s="220" t="s">
        <v>546</v>
      </c>
      <c r="F319" s="221" t="s">
        <v>547</v>
      </c>
      <c r="G319" s="222" t="s">
        <v>532</v>
      </c>
      <c r="H319" s="223">
        <v>1</v>
      </c>
      <c r="I319" s="224"/>
      <c r="J319" s="225">
        <f>ROUND(I319*H319,2)</f>
        <v>0</v>
      </c>
      <c r="K319" s="221" t="s">
        <v>1</v>
      </c>
      <c r="L319" s="45"/>
      <c r="M319" s="226" t="s">
        <v>1</v>
      </c>
      <c r="N319" s="227" t="s">
        <v>38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132</v>
      </c>
      <c r="AT319" s="230" t="s">
        <v>127</v>
      </c>
      <c r="AU319" s="230" t="s">
        <v>83</v>
      </c>
      <c r="AY319" s="18" t="s">
        <v>125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81</v>
      </c>
      <c r="BK319" s="231">
        <f>ROUND(I319*H319,2)</f>
        <v>0</v>
      </c>
      <c r="BL319" s="18" t="s">
        <v>132</v>
      </c>
      <c r="BM319" s="230" t="s">
        <v>548</v>
      </c>
    </row>
    <row r="320" spans="1:51" s="13" customFormat="1" ht="12">
      <c r="A320" s="13"/>
      <c r="B320" s="232"/>
      <c r="C320" s="233"/>
      <c r="D320" s="234" t="s">
        <v>134</v>
      </c>
      <c r="E320" s="235" t="s">
        <v>1</v>
      </c>
      <c r="F320" s="236" t="s">
        <v>534</v>
      </c>
      <c r="G320" s="233"/>
      <c r="H320" s="235" t="s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134</v>
      </c>
      <c r="AU320" s="242" t="s">
        <v>83</v>
      </c>
      <c r="AV320" s="13" t="s">
        <v>81</v>
      </c>
      <c r="AW320" s="13" t="s">
        <v>30</v>
      </c>
      <c r="AX320" s="13" t="s">
        <v>73</v>
      </c>
      <c r="AY320" s="242" t="s">
        <v>125</v>
      </c>
    </row>
    <row r="321" spans="1:51" s="14" customFormat="1" ht="12">
      <c r="A321" s="14"/>
      <c r="B321" s="243"/>
      <c r="C321" s="244"/>
      <c r="D321" s="234" t="s">
        <v>134</v>
      </c>
      <c r="E321" s="245" t="s">
        <v>1</v>
      </c>
      <c r="F321" s="246" t="s">
        <v>81</v>
      </c>
      <c r="G321" s="244"/>
      <c r="H321" s="247">
        <v>1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134</v>
      </c>
      <c r="AU321" s="253" t="s">
        <v>83</v>
      </c>
      <c r="AV321" s="14" t="s">
        <v>83</v>
      </c>
      <c r="AW321" s="14" t="s">
        <v>30</v>
      </c>
      <c r="AX321" s="14" t="s">
        <v>81</v>
      </c>
      <c r="AY321" s="253" t="s">
        <v>125</v>
      </c>
    </row>
    <row r="322" spans="1:63" s="12" customFormat="1" ht="22.8" customHeight="1">
      <c r="A322" s="12"/>
      <c r="B322" s="203"/>
      <c r="C322" s="204"/>
      <c r="D322" s="205" t="s">
        <v>72</v>
      </c>
      <c r="E322" s="217" t="s">
        <v>142</v>
      </c>
      <c r="F322" s="217" t="s">
        <v>143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SUM(P323:P330)</f>
        <v>0</v>
      </c>
      <c r="Q322" s="211"/>
      <c r="R322" s="212">
        <f>SUM(R323:R330)</f>
        <v>0.06318</v>
      </c>
      <c r="S322" s="211"/>
      <c r="T322" s="213">
        <f>SUM(T323:T330)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4" t="s">
        <v>81</v>
      </c>
      <c r="AT322" s="215" t="s">
        <v>72</v>
      </c>
      <c r="AU322" s="215" t="s">
        <v>81</v>
      </c>
      <c r="AY322" s="214" t="s">
        <v>125</v>
      </c>
      <c r="BK322" s="216">
        <f>SUM(BK323:BK330)</f>
        <v>0</v>
      </c>
    </row>
    <row r="323" spans="1:65" s="2" customFormat="1" ht="62.7" customHeight="1">
      <c r="A323" s="39"/>
      <c r="B323" s="40"/>
      <c r="C323" s="219" t="s">
        <v>549</v>
      </c>
      <c r="D323" s="219" t="s">
        <v>127</v>
      </c>
      <c r="E323" s="220" t="s">
        <v>550</v>
      </c>
      <c r="F323" s="221" t="s">
        <v>551</v>
      </c>
      <c r="G323" s="222" t="s">
        <v>275</v>
      </c>
      <c r="H323" s="223">
        <v>13.409</v>
      </c>
      <c r="I323" s="224"/>
      <c r="J323" s="225">
        <f>ROUND(I323*H323,2)</f>
        <v>0</v>
      </c>
      <c r="K323" s="221" t="s">
        <v>131</v>
      </c>
      <c r="L323" s="45"/>
      <c r="M323" s="226" t="s">
        <v>1</v>
      </c>
      <c r="N323" s="227" t="s">
        <v>38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132</v>
      </c>
      <c r="AT323" s="230" t="s">
        <v>127</v>
      </c>
      <c r="AU323" s="230" t="s">
        <v>83</v>
      </c>
      <c r="AY323" s="18" t="s">
        <v>125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81</v>
      </c>
      <c r="BK323" s="231">
        <f>ROUND(I323*H323,2)</f>
        <v>0</v>
      </c>
      <c r="BL323" s="18" t="s">
        <v>132</v>
      </c>
      <c r="BM323" s="230" t="s">
        <v>552</v>
      </c>
    </row>
    <row r="324" spans="1:51" s="13" customFormat="1" ht="12">
      <c r="A324" s="13"/>
      <c r="B324" s="232"/>
      <c r="C324" s="233"/>
      <c r="D324" s="234" t="s">
        <v>134</v>
      </c>
      <c r="E324" s="235" t="s">
        <v>1</v>
      </c>
      <c r="F324" s="236" t="s">
        <v>553</v>
      </c>
      <c r="G324" s="233"/>
      <c r="H324" s="235" t="s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134</v>
      </c>
      <c r="AU324" s="242" t="s">
        <v>83</v>
      </c>
      <c r="AV324" s="13" t="s">
        <v>81</v>
      </c>
      <c r="AW324" s="13" t="s">
        <v>30</v>
      </c>
      <c r="AX324" s="13" t="s">
        <v>73</v>
      </c>
      <c r="AY324" s="242" t="s">
        <v>125</v>
      </c>
    </row>
    <row r="325" spans="1:51" s="14" customFormat="1" ht="12">
      <c r="A325" s="14"/>
      <c r="B325" s="243"/>
      <c r="C325" s="244"/>
      <c r="D325" s="234" t="s">
        <v>134</v>
      </c>
      <c r="E325" s="245" t="s">
        <v>1</v>
      </c>
      <c r="F325" s="246" t="s">
        <v>554</v>
      </c>
      <c r="G325" s="244"/>
      <c r="H325" s="247">
        <v>13.38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134</v>
      </c>
      <c r="AU325" s="253" t="s">
        <v>83</v>
      </c>
      <c r="AV325" s="14" t="s">
        <v>83</v>
      </c>
      <c r="AW325" s="14" t="s">
        <v>30</v>
      </c>
      <c r="AX325" s="14" t="s">
        <v>73</v>
      </c>
      <c r="AY325" s="253" t="s">
        <v>125</v>
      </c>
    </row>
    <row r="326" spans="1:51" s="14" customFormat="1" ht="12">
      <c r="A326" s="14"/>
      <c r="B326" s="243"/>
      <c r="C326" s="244"/>
      <c r="D326" s="234" t="s">
        <v>134</v>
      </c>
      <c r="E326" s="245" t="s">
        <v>1</v>
      </c>
      <c r="F326" s="246" t="s">
        <v>555</v>
      </c>
      <c r="G326" s="244"/>
      <c r="H326" s="247">
        <v>0.029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134</v>
      </c>
      <c r="AU326" s="253" t="s">
        <v>83</v>
      </c>
      <c r="AV326" s="14" t="s">
        <v>83</v>
      </c>
      <c r="AW326" s="14" t="s">
        <v>30</v>
      </c>
      <c r="AX326" s="14" t="s">
        <v>73</v>
      </c>
      <c r="AY326" s="253" t="s">
        <v>125</v>
      </c>
    </row>
    <row r="327" spans="1:51" s="15" customFormat="1" ht="12">
      <c r="A327" s="15"/>
      <c r="B327" s="254"/>
      <c r="C327" s="255"/>
      <c r="D327" s="234" t="s">
        <v>134</v>
      </c>
      <c r="E327" s="256" t="s">
        <v>1</v>
      </c>
      <c r="F327" s="257" t="s">
        <v>235</v>
      </c>
      <c r="G327" s="255"/>
      <c r="H327" s="258">
        <v>13.409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4" t="s">
        <v>134</v>
      </c>
      <c r="AU327" s="264" t="s">
        <v>83</v>
      </c>
      <c r="AV327" s="15" t="s">
        <v>132</v>
      </c>
      <c r="AW327" s="15" t="s">
        <v>30</v>
      </c>
      <c r="AX327" s="15" t="s">
        <v>81</v>
      </c>
      <c r="AY327" s="264" t="s">
        <v>125</v>
      </c>
    </row>
    <row r="328" spans="1:65" s="2" customFormat="1" ht="14.4" customHeight="1">
      <c r="A328" s="39"/>
      <c r="B328" s="40"/>
      <c r="C328" s="219" t="s">
        <v>556</v>
      </c>
      <c r="D328" s="219" t="s">
        <v>127</v>
      </c>
      <c r="E328" s="220" t="s">
        <v>557</v>
      </c>
      <c r="F328" s="221" t="s">
        <v>558</v>
      </c>
      <c r="G328" s="222" t="s">
        <v>146</v>
      </c>
      <c r="H328" s="223">
        <v>78</v>
      </c>
      <c r="I328" s="224"/>
      <c r="J328" s="225">
        <f>ROUND(I328*H328,2)</f>
        <v>0</v>
      </c>
      <c r="K328" s="221" t="s">
        <v>1</v>
      </c>
      <c r="L328" s="45"/>
      <c r="M328" s="226" t="s">
        <v>1</v>
      </c>
      <c r="N328" s="227" t="s">
        <v>38</v>
      </c>
      <c r="O328" s="92"/>
      <c r="P328" s="228">
        <f>O328*H328</f>
        <v>0</v>
      </c>
      <c r="Q328" s="228">
        <v>0.00081</v>
      </c>
      <c r="R328" s="228">
        <f>Q328*H328</f>
        <v>0.06318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132</v>
      </c>
      <c r="AT328" s="230" t="s">
        <v>127</v>
      </c>
      <c r="AU328" s="230" t="s">
        <v>83</v>
      </c>
      <c r="AY328" s="18" t="s">
        <v>125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81</v>
      </c>
      <c r="BK328" s="231">
        <f>ROUND(I328*H328,2)</f>
        <v>0</v>
      </c>
      <c r="BL328" s="18" t="s">
        <v>132</v>
      </c>
      <c r="BM328" s="230" t="s">
        <v>559</v>
      </c>
    </row>
    <row r="329" spans="1:51" s="13" customFormat="1" ht="12">
      <c r="A329" s="13"/>
      <c r="B329" s="232"/>
      <c r="C329" s="233"/>
      <c r="D329" s="234" t="s">
        <v>134</v>
      </c>
      <c r="E329" s="235" t="s">
        <v>1</v>
      </c>
      <c r="F329" s="236" t="s">
        <v>560</v>
      </c>
      <c r="G329" s="233"/>
      <c r="H329" s="235" t="s">
        <v>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134</v>
      </c>
      <c r="AU329" s="242" t="s">
        <v>83</v>
      </c>
      <c r="AV329" s="13" t="s">
        <v>81</v>
      </c>
      <c r="AW329" s="13" t="s">
        <v>30</v>
      </c>
      <c r="AX329" s="13" t="s">
        <v>73</v>
      </c>
      <c r="AY329" s="242" t="s">
        <v>125</v>
      </c>
    </row>
    <row r="330" spans="1:51" s="14" customFormat="1" ht="12">
      <c r="A330" s="14"/>
      <c r="B330" s="243"/>
      <c r="C330" s="244"/>
      <c r="D330" s="234" t="s">
        <v>134</v>
      </c>
      <c r="E330" s="245" t="s">
        <v>1</v>
      </c>
      <c r="F330" s="246" t="s">
        <v>561</v>
      </c>
      <c r="G330" s="244"/>
      <c r="H330" s="247">
        <v>78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134</v>
      </c>
      <c r="AU330" s="253" t="s">
        <v>83</v>
      </c>
      <c r="AV330" s="14" t="s">
        <v>83</v>
      </c>
      <c r="AW330" s="14" t="s">
        <v>30</v>
      </c>
      <c r="AX330" s="14" t="s">
        <v>81</v>
      </c>
      <c r="AY330" s="253" t="s">
        <v>125</v>
      </c>
    </row>
    <row r="331" spans="1:63" s="12" customFormat="1" ht="22.8" customHeight="1">
      <c r="A331" s="12"/>
      <c r="B331" s="203"/>
      <c r="C331" s="204"/>
      <c r="D331" s="205" t="s">
        <v>72</v>
      </c>
      <c r="E331" s="217" t="s">
        <v>132</v>
      </c>
      <c r="F331" s="217" t="s">
        <v>562</v>
      </c>
      <c r="G331" s="204"/>
      <c r="H331" s="204"/>
      <c r="I331" s="207"/>
      <c r="J331" s="218">
        <f>BK331</f>
        <v>0</v>
      </c>
      <c r="K331" s="204"/>
      <c r="L331" s="209"/>
      <c r="M331" s="210"/>
      <c r="N331" s="211"/>
      <c r="O331" s="211"/>
      <c r="P331" s="212">
        <f>SUM(P332:P358)</f>
        <v>0</v>
      </c>
      <c r="Q331" s="211"/>
      <c r="R331" s="212">
        <f>SUM(R332:R358)</f>
        <v>182.52205</v>
      </c>
      <c r="S331" s="211"/>
      <c r="T331" s="213">
        <f>SUM(T332:T358)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4" t="s">
        <v>81</v>
      </c>
      <c r="AT331" s="215" t="s">
        <v>72</v>
      </c>
      <c r="AU331" s="215" t="s">
        <v>81</v>
      </c>
      <c r="AY331" s="214" t="s">
        <v>125</v>
      </c>
      <c r="BK331" s="216">
        <f>SUM(BK332:BK358)</f>
        <v>0</v>
      </c>
    </row>
    <row r="332" spans="1:65" s="2" customFormat="1" ht="24.15" customHeight="1">
      <c r="A332" s="39"/>
      <c r="B332" s="40"/>
      <c r="C332" s="219" t="s">
        <v>563</v>
      </c>
      <c r="D332" s="219" t="s">
        <v>127</v>
      </c>
      <c r="E332" s="220" t="s">
        <v>564</v>
      </c>
      <c r="F332" s="221" t="s">
        <v>565</v>
      </c>
      <c r="G332" s="222" t="s">
        <v>511</v>
      </c>
      <c r="H332" s="223">
        <v>3</v>
      </c>
      <c r="I332" s="224"/>
      <c r="J332" s="225">
        <f>ROUND(I332*H332,2)</f>
        <v>0</v>
      </c>
      <c r="K332" s="221" t="s">
        <v>131</v>
      </c>
      <c r="L332" s="45"/>
      <c r="M332" s="226" t="s">
        <v>1</v>
      </c>
      <c r="N332" s="227" t="s">
        <v>38</v>
      </c>
      <c r="O332" s="92"/>
      <c r="P332" s="228">
        <f>O332*H332</f>
        <v>0</v>
      </c>
      <c r="Q332" s="228">
        <v>0.0066</v>
      </c>
      <c r="R332" s="228">
        <f>Q332*H332</f>
        <v>0.019799999999999998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132</v>
      </c>
      <c r="AT332" s="230" t="s">
        <v>127</v>
      </c>
      <c r="AU332" s="230" t="s">
        <v>83</v>
      </c>
      <c r="AY332" s="18" t="s">
        <v>125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81</v>
      </c>
      <c r="BK332" s="231">
        <f>ROUND(I332*H332,2)</f>
        <v>0</v>
      </c>
      <c r="BL332" s="18" t="s">
        <v>132</v>
      </c>
      <c r="BM332" s="230" t="s">
        <v>566</v>
      </c>
    </row>
    <row r="333" spans="1:51" s="13" customFormat="1" ht="12">
      <c r="A333" s="13"/>
      <c r="B333" s="232"/>
      <c r="C333" s="233"/>
      <c r="D333" s="234" t="s">
        <v>134</v>
      </c>
      <c r="E333" s="235" t="s">
        <v>1</v>
      </c>
      <c r="F333" s="236" t="s">
        <v>344</v>
      </c>
      <c r="G333" s="233"/>
      <c r="H333" s="235" t="s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134</v>
      </c>
      <c r="AU333" s="242" t="s">
        <v>83</v>
      </c>
      <c r="AV333" s="13" t="s">
        <v>81</v>
      </c>
      <c r="AW333" s="13" t="s">
        <v>30</v>
      </c>
      <c r="AX333" s="13" t="s">
        <v>73</v>
      </c>
      <c r="AY333" s="242" t="s">
        <v>125</v>
      </c>
    </row>
    <row r="334" spans="1:51" s="14" customFormat="1" ht="12">
      <c r="A334" s="14"/>
      <c r="B334" s="243"/>
      <c r="C334" s="244"/>
      <c r="D334" s="234" t="s">
        <v>134</v>
      </c>
      <c r="E334" s="245" t="s">
        <v>1</v>
      </c>
      <c r="F334" s="246" t="s">
        <v>142</v>
      </c>
      <c r="G334" s="244"/>
      <c r="H334" s="247">
        <v>3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134</v>
      </c>
      <c r="AU334" s="253" t="s">
        <v>83</v>
      </c>
      <c r="AV334" s="14" t="s">
        <v>83</v>
      </c>
      <c r="AW334" s="14" t="s">
        <v>30</v>
      </c>
      <c r="AX334" s="14" t="s">
        <v>81</v>
      </c>
      <c r="AY334" s="253" t="s">
        <v>125</v>
      </c>
    </row>
    <row r="335" spans="1:65" s="2" customFormat="1" ht="24.15" customHeight="1">
      <c r="A335" s="39"/>
      <c r="B335" s="40"/>
      <c r="C335" s="269" t="s">
        <v>567</v>
      </c>
      <c r="D335" s="269" t="s">
        <v>490</v>
      </c>
      <c r="E335" s="270" t="s">
        <v>568</v>
      </c>
      <c r="F335" s="271" t="s">
        <v>569</v>
      </c>
      <c r="G335" s="272" t="s">
        <v>511</v>
      </c>
      <c r="H335" s="273">
        <v>3</v>
      </c>
      <c r="I335" s="274"/>
      <c r="J335" s="275">
        <f>ROUND(I335*H335,2)</f>
        <v>0</v>
      </c>
      <c r="K335" s="271" t="s">
        <v>131</v>
      </c>
      <c r="L335" s="276"/>
      <c r="M335" s="277" t="s">
        <v>1</v>
      </c>
      <c r="N335" s="278" t="s">
        <v>38</v>
      </c>
      <c r="O335" s="92"/>
      <c r="P335" s="228">
        <f>O335*H335</f>
        <v>0</v>
      </c>
      <c r="Q335" s="228">
        <v>0.028</v>
      </c>
      <c r="R335" s="228">
        <f>Q335*H335</f>
        <v>0.084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175</v>
      </c>
      <c r="AT335" s="230" t="s">
        <v>490</v>
      </c>
      <c r="AU335" s="230" t="s">
        <v>83</v>
      </c>
      <c r="AY335" s="18" t="s">
        <v>125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81</v>
      </c>
      <c r="BK335" s="231">
        <f>ROUND(I335*H335,2)</f>
        <v>0</v>
      </c>
      <c r="BL335" s="18" t="s">
        <v>132</v>
      </c>
      <c r="BM335" s="230" t="s">
        <v>570</v>
      </c>
    </row>
    <row r="336" spans="1:65" s="2" customFormat="1" ht="37.8" customHeight="1">
      <c r="A336" s="39"/>
      <c r="B336" s="40"/>
      <c r="C336" s="219" t="s">
        <v>571</v>
      </c>
      <c r="D336" s="219" t="s">
        <v>127</v>
      </c>
      <c r="E336" s="220" t="s">
        <v>572</v>
      </c>
      <c r="F336" s="221" t="s">
        <v>573</v>
      </c>
      <c r="G336" s="222" t="s">
        <v>275</v>
      </c>
      <c r="H336" s="223">
        <v>26.4</v>
      </c>
      <c r="I336" s="224"/>
      <c r="J336" s="225">
        <f>ROUND(I336*H336,2)</f>
        <v>0</v>
      </c>
      <c r="K336" s="221" t="s">
        <v>1</v>
      </c>
      <c r="L336" s="45"/>
      <c r="M336" s="226" t="s">
        <v>1</v>
      </c>
      <c r="N336" s="227" t="s">
        <v>38</v>
      </c>
      <c r="O336" s="92"/>
      <c r="P336" s="228">
        <f>O336*H336</f>
        <v>0</v>
      </c>
      <c r="Q336" s="228">
        <v>2.205</v>
      </c>
      <c r="R336" s="228">
        <f>Q336*H336</f>
        <v>58.211999999999996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132</v>
      </c>
      <c r="AT336" s="230" t="s">
        <v>127</v>
      </c>
      <c r="AU336" s="230" t="s">
        <v>83</v>
      </c>
      <c r="AY336" s="18" t="s">
        <v>125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81</v>
      </c>
      <c r="BK336" s="231">
        <f>ROUND(I336*H336,2)</f>
        <v>0</v>
      </c>
      <c r="BL336" s="18" t="s">
        <v>132</v>
      </c>
      <c r="BM336" s="230" t="s">
        <v>574</v>
      </c>
    </row>
    <row r="337" spans="1:51" s="13" customFormat="1" ht="12">
      <c r="A337" s="13"/>
      <c r="B337" s="232"/>
      <c r="C337" s="233"/>
      <c r="D337" s="234" t="s">
        <v>134</v>
      </c>
      <c r="E337" s="235" t="s">
        <v>1</v>
      </c>
      <c r="F337" s="236" t="s">
        <v>575</v>
      </c>
      <c r="G337" s="233"/>
      <c r="H337" s="235" t="s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134</v>
      </c>
      <c r="AU337" s="242" t="s">
        <v>83</v>
      </c>
      <c r="AV337" s="13" t="s">
        <v>81</v>
      </c>
      <c r="AW337" s="13" t="s">
        <v>30</v>
      </c>
      <c r="AX337" s="13" t="s">
        <v>73</v>
      </c>
      <c r="AY337" s="242" t="s">
        <v>125</v>
      </c>
    </row>
    <row r="338" spans="1:51" s="14" customFormat="1" ht="12">
      <c r="A338" s="14"/>
      <c r="B338" s="243"/>
      <c r="C338" s="244"/>
      <c r="D338" s="234" t="s">
        <v>134</v>
      </c>
      <c r="E338" s="245" t="s">
        <v>284</v>
      </c>
      <c r="F338" s="246" t="s">
        <v>285</v>
      </c>
      <c r="G338" s="244"/>
      <c r="H338" s="247">
        <v>26.4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134</v>
      </c>
      <c r="AU338" s="253" t="s">
        <v>83</v>
      </c>
      <c r="AV338" s="14" t="s">
        <v>83</v>
      </c>
      <c r="AW338" s="14" t="s">
        <v>30</v>
      </c>
      <c r="AX338" s="14" t="s">
        <v>81</v>
      </c>
      <c r="AY338" s="253" t="s">
        <v>125</v>
      </c>
    </row>
    <row r="339" spans="1:65" s="2" customFormat="1" ht="24.15" customHeight="1">
      <c r="A339" s="39"/>
      <c r="B339" s="40"/>
      <c r="C339" s="219" t="s">
        <v>576</v>
      </c>
      <c r="D339" s="219" t="s">
        <v>127</v>
      </c>
      <c r="E339" s="220" t="s">
        <v>577</v>
      </c>
      <c r="F339" s="221" t="s">
        <v>578</v>
      </c>
      <c r="G339" s="222" t="s">
        <v>275</v>
      </c>
      <c r="H339" s="223">
        <v>430.32</v>
      </c>
      <c r="I339" s="224"/>
      <c r="J339" s="225">
        <f>ROUND(I339*H339,2)</f>
        <v>0</v>
      </c>
      <c r="K339" s="221" t="s">
        <v>131</v>
      </c>
      <c r="L339" s="45"/>
      <c r="M339" s="226" t="s">
        <v>1</v>
      </c>
      <c r="N339" s="227" t="s">
        <v>38</v>
      </c>
      <c r="O339" s="92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132</v>
      </c>
      <c r="AT339" s="230" t="s">
        <v>127</v>
      </c>
      <c r="AU339" s="230" t="s">
        <v>83</v>
      </c>
      <c r="AY339" s="18" t="s">
        <v>125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81</v>
      </c>
      <c r="BK339" s="231">
        <f>ROUND(I339*H339,2)</f>
        <v>0</v>
      </c>
      <c r="BL339" s="18" t="s">
        <v>132</v>
      </c>
      <c r="BM339" s="230" t="s">
        <v>579</v>
      </c>
    </row>
    <row r="340" spans="1:51" s="13" customFormat="1" ht="12">
      <c r="A340" s="13"/>
      <c r="B340" s="232"/>
      <c r="C340" s="233"/>
      <c r="D340" s="234" t="s">
        <v>134</v>
      </c>
      <c r="E340" s="235" t="s">
        <v>1</v>
      </c>
      <c r="F340" s="236" t="s">
        <v>580</v>
      </c>
      <c r="G340" s="233"/>
      <c r="H340" s="235" t="s">
        <v>1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134</v>
      </c>
      <c r="AU340" s="242" t="s">
        <v>83</v>
      </c>
      <c r="AV340" s="13" t="s">
        <v>81</v>
      </c>
      <c r="AW340" s="13" t="s">
        <v>30</v>
      </c>
      <c r="AX340" s="13" t="s">
        <v>73</v>
      </c>
      <c r="AY340" s="242" t="s">
        <v>125</v>
      </c>
    </row>
    <row r="341" spans="1:51" s="14" customFormat="1" ht="12">
      <c r="A341" s="14"/>
      <c r="B341" s="243"/>
      <c r="C341" s="244"/>
      <c r="D341" s="234" t="s">
        <v>134</v>
      </c>
      <c r="E341" s="245" t="s">
        <v>1</v>
      </c>
      <c r="F341" s="246" t="s">
        <v>581</v>
      </c>
      <c r="G341" s="244"/>
      <c r="H341" s="247">
        <v>430.32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134</v>
      </c>
      <c r="AU341" s="253" t="s">
        <v>83</v>
      </c>
      <c r="AV341" s="14" t="s">
        <v>83</v>
      </c>
      <c r="AW341" s="14" t="s">
        <v>30</v>
      </c>
      <c r="AX341" s="14" t="s">
        <v>81</v>
      </c>
      <c r="AY341" s="253" t="s">
        <v>125</v>
      </c>
    </row>
    <row r="342" spans="1:65" s="2" customFormat="1" ht="37.8" customHeight="1">
      <c r="A342" s="39"/>
      <c r="B342" s="40"/>
      <c r="C342" s="219" t="s">
        <v>582</v>
      </c>
      <c r="D342" s="219" t="s">
        <v>127</v>
      </c>
      <c r="E342" s="220" t="s">
        <v>583</v>
      </c>
      <c r="F342" s="221" t="s">
        <v>584</v>
      </c>
      <c r="G342" s="222" t="s">
        <v>275</v>
      </c>
      <c r="H342" s="223">
        <v>59.5</v>
      </c>
      <c r="I342" s="224"/>
      <c r="J342" s="225">
        <f>ROUND(I342*H342,2)</f>
        <v>0</v>
      </c>
      <c r="K342" s="221" t="s">
        <v>1</v>
      </c>
      <c r="L342" s="45"/>
      <c r="M342" s="226" t="s">
        <v>1</v>
      </c>
      <c r="N342" s="227" t="s">
        <v>38</v>
      </c>
      <c r="O342" s="92"/>
      <c r="P342" s="228">
        <f>O342*H342</f>
        <v>0</v>
      </c>
      <c r="Q342" s="228">
        <v>2.0875</v>
      </c>
      <c r="R342" s="228">
        <f>Q342*H342</f>
        <v>124.20625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132</v>
      </c>
      <c r="AT342" s="230" t="s">
        <v>127</v>
      </c>
      <c r="AU342" s="230" t="s">
        <v>83</v>
      </c>
      <c r="AY342" s="18" t="s">
        <v>125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81</v>
      </c>
      <c r="BK342" s="231">
        <f>ROUND(I342*H342,2)</f>
        <v>0</v>
      </c>
      <c r="BL342" s="18" t="s">
        <v>132</v>
      </c>
      <c r="BM342" s="230" t="s">
        <v>585</v>
      </c>
    </row>
    <row r="343" spans="1:51" s="13" customFormat="1" ht="12">
      <c r="A343" s="13"/>
      <c r="B343" s="232"/>
      <c r="C343" s="233"/>
      <c r="D343" s="234" t="s">
        <v>134</v>
      </c>
      <c r="E343" s="235" t="s">
        <v>1</v>
      </c>
      <c r="F343" s="236" t="s">
        <v>586</v>
      </c>
      <c r="G343" s="233"/>
      <c r="H343" s="235" t="s">
        <v>1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134</v>
      </c>
      <c r="AU343" s="242" t="s">
        <v>83</v>
      </c>
      <c r="AV343" s="13" t="s">
        <v>81</v>
      </c>
      <c r="AW343" s="13" t="s">
        <v>30</v>
      </c>
      <c r="AX343" s="13" t="s">
        <v>73</v>
      </c>
      <c r="AY343" s="242" t="s">
        <v>125</v>
      </c>
    </row>
    <row r="344" spans="1:51" s="14" customFormat="1" ht="12">
      <c r="A344" s="14"/>
      <c r="B344" s="243"/>
      <c r="C344" s="244"/>
      <c r="D344" s="234" t="s">
        <v>134</v>
      </c>
      <c r="E344" s="245" t="s">
        <v>274</v>
      </c>
      <c r="F344" s="246" t="s">
        <v>276</v>
      </c>
      <c r="G344" s="244"/>
      <c r="H344" s="247">
        <v>59.5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134</v>
      </c>
      <c r="AU344" s="253" t="s">
        <v>83</v>
      </c>
      <c r="AV344" s="14" t="s">
        <v>83</v>
      </c>
      <c r="AW344" s="14" t="s">
        <v>30</v>
      </c>
      <c r="AX344" s="14" t="s">
        <v>81</v>
      </c>
      <c r="AY344" s="253" t="s">
        <v>125</v>
      </c>
    </row>
    <row r="345" spans="1:65" s="2" customFormat="1" ht="37.8" customHeight="1">
      <c r="A345" s="39"/>
      <c r="B345" s="40"/>
      <c r="C345" s="219" t="s">
        <v>587</v>
      </c>
      <c r="D345" s="219" t="s">
        <v>127</v>
      </c>
      <c r="E345" s="220" t="s">
        <v>588</v>
      </c>
      <c r="F345" s="221" t="s">
        <v>589</v>
      </c>
      <c r="G345" s="222" t="s">
        <v>275</v>
      </c>
      <c r="H345" s="223">
        <v>32</v>
      </c>
      <c r="I345" s="224"/>
      <c r="J345" s="225">
        <f>ROUND(I345*H345,2)</f>
        <v>0</v>
      </c>
      <c r="K345" s="221" t="s">
        <v>131</v>
      </c>
      <c r="L345" s="45"/>
      <c r="M345" s="226" t="s">
        <v>1</v>
      </c>
      <c r="N345" s="227" t="s">
        <v>38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132</v>
      </c>
      <c r="AT345" s="230" t="s">
        <v>127</v>
      </c>
      <c r="AU345" s="230" t="s">
        <v>83</v>
      </c>
      <c r="AY345" s="18" t="s">
        <v>125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81</v>
      </c>
      <c r="BK345" s="231">
        <f>ROUND(I345*H345,2)</f>
        <v>0</v>
      </c>
      <c r="BL345" s="18" t="s">
        <v>132</v>
      </c>
      <c r="BM345" s="230" t="s">
        <v>590</v>
      </c>
    </row>
    <row r="346" spans="1:51" s="13" customFormat="1" ht="12">
      <c r="A346" s="13"/>
      <c r="B346" s="232"/>
      <c r="C346" s="233"/>
      <c r="D346" s="234" t="s">
        <v>134</v>
      </c>
      <c r="E346" s="235" t="s">
        <v>1</v>
      </c>
      <c r="F346" s="236" t="s">
        <v>591</v>
      </c>
      <c r="G346" s="233"/>
      <c r="H346" s="235" t="s">
        <v>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134</v>
      </c>
      <c r="AU346" s="242" t="s">
        <v>83</v>
      </c>
      <c r="AV346" s="13" t="s">
        <v>81</v>
      </c>
      <c r="AW346" s="13" t="s">
        <v>30</v>
      </c>
      <c r="AX346" s="13" t="s">
        <v>73</v>
      </c>
      <c r="AY346" s="242" t="s">
        <v>125</v>
      </c>
    </row>
    <row r="347" spans="1:51" s="14" customFormat="1" ht="12">
      <c r="A347" s="14"/>
      <c r="B347" s="243"/>
      <c r="C347" s="244"/>
      <c r="D347" s="234" t="s">
        <v>134</v>
      </c>
      <c r="E347" s="245" t="s">
        <v>1</v>
      </c>
      <c r="F347" s="246" t="s">
        <v>371</v>
      </c>
      <c r="G347" s="244"/>
      <c r="H347" s="247">
        <v>32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134</v>
      </c>
      <c r="AU347" s="253" t="s">
        <v>83</v>
      </c>
      <c r="AV347" s="14" t="s">
        <v>83</v>
      </c>
      <c r="AW347" s="14" t="s">
        <v>30</v>
      </c>
      <c r="AX347" s="14" t="s">
        <v>81</v>
      </c>
      <c r="AY347" s="253" t="s">
        <v>125</v>
      </c>
    </row>
    <row r="348" spans="1:65" s="2" customFormat="1" ht="37.8" customHeight="1">
      <c r="A348" s="39"/>
      <c r="B348" s="40"/>
      <c r="C348" s="219" t="s">
        <v>592</v>
      </c>
      <c r="D348" s="219" t="s">
        <v>127</v>
      </c>
      <c r="E348" s="220" t="s">
        <v>593</v>
      </c>
      <c r="F348" s="221" t="s">
        <v>594</v>
      </c>
      <c r="G348" s="222" t="s">
        <v>154</v>
      </c>
      <c r="H348" s="223">
        <v>37.28</v>
      </c>
      <c r="I348" s="224"/>
      <c r="J348" s="225">
        <f>ROUND(I348*H348,2)</f>
        <v>0</v>
      </c>
      <c r="K348" s="221" t="s">
        <v>131</v>
      </c>
      <c r="L348" s="45"/>
      <c r="M348" s="226" t="s">
        <v>1</v>
      </c>
      <c r="N348" s="227" t="s">
        <v>38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132</v>
      </c>
      <c r="AT348" s="230" t="s">
        <v>127</v>
      </c>
      <c r="AU348" s="230" t="s">
        <v>83</v>
      </c>
      <c r="AY348" s="18" t="s">
        <v>125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81</v>
      </c>
      <c r="BK348" s="231">
        <f>ROUND(I348*H348,2)</f>
        <v>0</v>
      </c>
      <c r="BL348" s="18" t="s">
        <v>132</v>
      </c>
      <c r="BM348" s="230" t="s">
        <v>595</v>
      </c>
    </row>
    <row r="349" spans="1:51" s="13" customFormat="1" ht="12">
      <c r="A349" s="13"/>
      <c r="B349" s="232"/>
      <c r="C349" s="233"/>
      <c r="D349" s="234" t="s">
        <v>134</v>
      </c>
      <c r="E349" s="235" t="s">
        <v>1</v>
      </c>
      <c r="F349" s="236" t="s">
        <v>596</v>
      </c>
      <c r="G349" s="233"/>
      <c r="H349" s="235" t="s">
        <v>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134</v>
      </c>
      <c r="AU349" s="242" t="s">
        <v>83</v>
      </c>
      <c r="AV349" s="13" t="s">
        <v>81</v>
      </c>
      <c r="AW349" s="13" t="s">
        <v>30</v>
      </c>
      <c r="AX349" s="13" t="s">
        <v>73</v>
      </c>
      <c r="AY349" s="242" t="s">
        <v>125</v>
      </c>
    </row>
    <row r="350" spans="1:51" s="14" customFormat="1" ht="12">
      <c r="A350" s="14"/>
      <c r="B350" s="243"/>
      <c r="C350" s="244"/>
      <c r="D350" s="234" t="s">
        <v>134</v>
      </c>
      <c r="E350" s="245" t="s">
        <v>1</v>
      </c>
      <c r="F350" s="246" t="s">
        <v>597</v>
      </c>
      <c r="G350" s="244"/>
      <c r="H350" s="247">
        <v>37.28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134</v>
      </c>
      <c r="AU350" s="253" t="s">
        <v>83</v>
      </c>
      <c r="AV350" s="14" t="s">
        <v>83</v>
      </c>
      <c r="AW350" s="14" t="s">
        <v>30</v>
      </c>
      <c r="AX350" s="14" t="s">
        <v>81</v>
      </c>
      <c r="AY350" s="253" t="s">
        <v>125</v>
      </c>
    </row>
    <row r="351" spans="1:65" s="2" customFormat="1" ht="37.8" customHeight="1">
      <c r="A351" s="39"/>
      <c r="B351" s="40"/>
      <c r="C351" s="219" t="s">
        <v>598</v>
      </c>
      <c r="D351" s="219" t="s">
        <v>127</v>
      </c>
      <c r="E351" s="220" t="s">
        <v>599</v>
      </c>
      <c r="F351" s="221" t="s">
        <v>600</v>
      </c>
      <c r="G351" s="222" t="s">
        <v>275</v>
      </c>
      <c r="H351" s="223">
        <v>344.256</v>
      </c>
      <c r="I351" s="224"/>
      <c r="J351" s="225">
        <f>ROUND(I351*H351,2)</f>
        <v>0</v>
      </c>
      <c r="K351" s="221" t="s">
        <v>131</v>
      </c>
      <c r="L351" s="45"/>
      <c r="M351" s="226" t="s">
        <v>1</v>
      </c>
      <c r="N351" s="227" t="s">
        <v>38</v>
      </c>
      <c r="O351" s="92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132</v>
      </c>
      <c r="AT351" s="230" t="s">
        <v>127</v>
      </c>
      <c r="AU351" s="230" t="s">
        <v>83</v>
      </c>
      <c r="AY351" s="18" t="s">
        <v>125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81</v>
      </c>
      <c r="BK351" s="231">
        <f>ROUND(I351*H351,2)</f>
        <v>0</v>
      </c>
      <c r="BL351" s="18" t="s">
        <v>132</v>
      </c>
      <c r="BM351" s="230" t="s">
        <v>601</v>
      </c>
    </row>
    <row r="352" spans="1:51" s="13" customFormat="1" ht="12">
      <c r="A352" s="13"/>
      <c r="B352" s="232"/>
      <c r="C352" s="233"/>
      <c r="D352" s="234" t="s">
        <v>134</v>
      </c>
      <c r="E352" s="235" t="s">
        <v>1</v>
      </c>
      <c r="F352" s="236" t="s">
        <v>602</v>
      </c>
      <c r="G352" s="233"/>
      <c r="H352" s="235" t="s">
        <v>1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134</v>
      </c>
      <c r="AU352" s="242" t="s">
        <v>83</v>
      </c>
      <c r="AV352" s="13" t="s">
        <v>81</v>
      </c>
      <c r="AW352" s="13" t="s">
        <v>30</v>
      </c>
      <c r="AX352" s="13" t="s">
        <v>73</v>
      </c>
      <c r="AY352" s="242" t="s">
        <v>125</v>
      </c>
    </row>
    <row r="353" spans="1:51" s="14" customFormat="1" ht="12">
      <c r="A353" s="14"/>
      <c r="B353" s="243"/>
      <c r="C353" s="244"/>
      <c r="D353" s="234" t="s">
        <v>134</v>
      </c>
      <c r="E353" s="245" t="s">
        <v>1</v>
      </c>
      <c r="F353" s="246" t="s">
        <v>287</v>
      </c>
      <c r="G353" s="244"/>
      <c r="H353" s="247">
        <v>2151.6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134</v>
      </c>
      <c r="AU353" s="253" t="s">
        <v>83</v>
      </c>
      <c r="AV353" s="14" t="s">
        <v>83</v>
      </c>
      <c r="AW353" s="14" t="s">
        <v>30</v>
      </c>
      <c r="AX353" s="14" t="s">
        <v>73</v>
      </c>
      <c r="AY353" s="253" t="s">
        <v>125</v>
      </c>
    </row>
    <row r="354" spans="1:51" s="16" customFormat="1" ht="12">
      <c r="A354" s="16"/>
      <c r="B354" s="279"/>
      <c r="C354" s="280"/>
      <c r="D354" s="234" t="s">
        <v>134</v>
      </c>
      <c r="E354" s="281" t="s">
        <v>286</v>
      </c>
      <c r="F354" s="282" t="s">
        <v>603</v>
      </c>
      <c r="G354" s="280"/>
      <c r="H354" s="283">
        <v>2151.6</v>
      </c>
      <c r="I354" s="284"/>
      <c r="J354" s="280"/>
      <c r="K354" s="280"/>
      <c r="L354" s="285"/>
      <c r="M354" s="286"/>
      <c r="N354" s="287"/>
      <c r="O354" s="287"/>
      <c r="P354" s="287"/>
      <c r="Q354" s="287"/>
      <c r="R354" s="287"/>
      <c r="S354" s="287"/>
      <c r="T354" s="288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89" t="s">
        <v>134</v>
      </c>
      <c r="AU354" s="289" t="s">
        <v>83</v>
      </c>
      <c r="AV354" s="16" t="s">
        <v>142</v>
      </c>
      <c r="AW354" s="16" t="s">
        <v>30</v>
      </c>
      <c r="AX354" s="16" t="s">
        <v>73</v>
      </c>
      <c r="AY354" s="289" t="s">
        <v>125</v>
      </c>
    </row>
    <row r="355" spans="1:51" s="14" customFormat="1" ht="12">
      <c r="A355" s="14"/>
      <c r="B355" s="243"/>
      <c r="C355" s="244"/>
      <c r="D355" s="234" t="s">
        <v>134</v>
      </c>
      <c r="E355" s="245" t="s">
        <v>1</v>
      </c>
      <c r="F355" s="246" t="s">
        <v>604</v>
      </c>
      <c r="G355" s="244"/>
      <c r="H355" s="247">
        <v>344.256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134</v>
      </c>
      <c r="AU355" s="253" t="s">
        <v>83</v>
      </c>
      <c r="AV355" s="14" t="s">
        <v>83</v>
      </c>
      <c r="AW355" s="14" t="s">
        <v>30</v>
      </c>
      <c r="AX355" s="14" t="s">
        <v>81</v>
      </c>
      <c r="AY355" s="253" t="s">
        <v>125</v>
      </c>
    </row>
    <row r="356" spans="1:65" s="2" customFormat="1" ht="37.8" customHeight="1">
      <c r="A356" s="39"/>
      <c r="B356" s="40"/>
      <c r="C356" s="219" t="s">
        <v>605</v>
      </c>
      <c r="D356" s="219" t="s">
        <v>127</v>
      </c>
      <c r="E356" s="220" t="s">
        <v>606</v>
      </c>
      <c r="F356" s="221" t="s">
        <v>607</v>
      </c>
      <c r="G356" s="222" t="s">
        <v>275</v>
      </c>
      <c r="H356" s="223">
        <v>516.384</v>
      </c>
      <c r="I356" s="224"/>
      <c r="J356" s="225">
        <f>ROUND(I356*H356,2)</f>
        <v>0</v>
      </c>
      <c r="K356" s="221" t="s">
        <v>1</v>
      </c>
      <c r="L356" s="45"/>
      <c r="M356" s="226" t="s">
        <v>1</v>
      </c>
      <c r="N356" s="227" t="s">
        <v>38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132</v>
      </c>
      <c r="AT356" s="230" t="s">
        <v>127</v>
      </c>
      <c r="AU356" s="230" t="s">
        <v>83</v>
      </c>
      <c r="AY356" s="18" t="s">
        <v>125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81</v>
      </c>
      <c r="BK356" s="231">
        <f>ROUND(I356*H356,2)</f>
        <v>0</v>
      </c>
      <c r="BL356" s="18" t="s">
        <v>132</v>
      </c>
      <c r="BM356" s="230" t="s">
        <v>608</v>
      </c>
    </row>
    <row r="357" spans="1:51" s="13" customFormat="1" ht="12">
      <c r="A357" s="13"/>
      <c r="B357" s="232"/>
      <c r="C357" s="233"/>
      <c r="D357" s="234" t="s">
        <v>134</v>
      </c>
      <c r="E357" s="235" t="s">
        <v>1</v>
      </c>
      <c r="F357" s="236" t="s">
        <v>609</v>
      </c>
      <c r="G357" s="233"/>
      <c r="H357" s="235" t="s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134</v>
      </c>
      <c r="AU357" s="242" t="s">
        <v>83</v>
      </c>
      <c r="AV357" s="13" t="s">
        <v>81</v>
      </c>
      <c r="AW357" s="13" t="s">
        <v>30</v>
      </c>
      <c r="AX357" s="13" t="s">
        <v>73</v>
      </c>
      <c r="AY357" s="242" t="s">
        <v>125</v>
      </c>
    </row>
    <row r="358" spans="1:51" s="14" customFormat="1" ht="12">
      <c r="A358" s="14"/>
      <c r="B358" s="243"/>
      <c r="C358" s="244"/>
      <c r="D358" s="234" t="s">
        <v>134</v>
      </c>
      <c r="E358" s="245" t="s">
        <v>1</v>
      </c>
      <c r="F358" s="246" t="s">
        <v>610</v>
      </c>
      <c r="G358" s="244"/>
      <c r="H358" s="247">
        <v>516.384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134</v>
      </c>
      <c r="AU358" s="253" t="s">
        <v>83</v>
      </c>
      <c r="AV358" s="14" t="s">
        <v>83</v>
      </c>
      <c r="AW358" s="14" t="s">
        <v>30</v>
      </c>
      <c r="AX358" s="14" t="s">
        <v>81</v>
      </c>
      <c r="AY358" s="253" t="s">
        <v>125</v>
      </c>
    </row>
    <row r="359" spans="1:63" s="12" customFormat="1" ht="22.8" customHeight="1">
      <c r="A359" s="12"/>
      <c r="B359" s="203"/>
      <c r="C359" s="204"/>
      <c r="D359" s="205" t="s">
        <v>72</v>
      </c>
      <c r="E359" s="217" t="s">
        <v>159</v>
      </c>
      <c r="F359" s="217" t="s">
        <v>611</v>
      </c>
      <c r="G359" s="204"/>
      <c r="H359" s="204"/>
      <c r="I359" s="207"/>
      <c r="J359" s="218">
        <f>BK359</f>
        <v>0</v>
      </c>
      <c r="K359" s="204"/>
      <c r="L359" s="209"/>
      <c r="M359" s="210"/>
      <c r="N359" s="211"/>
      <c r="O359" s="211"/>
      <c r="P359" s="212">
        <f>SUM(P360:P386)</f>
        <v>0</v>
      </c>
      <c r="Q359" s="211"/>
      <c r="R359" s="212">
        <f>SUM(R360:R386)</f>
        <v>74.118</v>
      </c>
      <c r="S359" s="211"/>
      <c r="T359" s="213">
        <f>SUM(T360:T386)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4" t="s">
        <v>81</v>
      </c>
      <c r="AT359" s="215" t="s">
        <v>72</v>
      </c>
      <c r="AU359" s="215" t="s">
        <v>81</v>
      </c>
      <c r="AY359" s="214" t="s">
        <v>125</v>
      </c>
      <c r="BK359" s="216">
        <f>SUM(BK360:BK386)</f>
        <v>0</v>
      </c>
    </row>
    <row r="360" spans="1:65" s="2" customFormat="1" ht="62.7" customHeight="1">
      <c r="A360" s="39"/>
      <c r="B360" s="40"/>
      <c r="C360" s="219" t="s">
        <v>612</v>
      </c>
      <c r="D360" s="219" t="s">
        <v>127</v>
      </c>
      <c r="E360" s="220" t="s">
        <v>613</v>
      </c>
      <c r="F360" s="221" t="s">
        <v>614</v>
      </c>
      <c r="G360" s="222" t="s">
        <v>154</v>
      </c>
      <c r="H360" s="223">
        <v>7266.5</v>
      </c>
      <c r="I360" s="224"/>
      <c r="J360" s="225">
        <f>ROUND(I360*H360,2)</f>
        <v>0</v>
      </c>
      <c r="K360" s="221" t="s">
        <v>131</v>
      </c>
      <c r="L360" s="45"/>
      <c r="M360" s="226" t="s">
        <v>1</v>
      </c>
      <c r="N360" s="227" t="s">
        <v>38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132</v>
      </c>
      <c r="AT360" s="230" t="s">
        <v>127</v>
      </c>
      <c r="AU360" s="230" t="s">
        <v>83</v>
      </c>
      <c r="AY360" s="18" t="s">
        <v>125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81</v>
      </c>
      <c r="BK360" s="231">
        <f>ROUND(I360*H360,2)</f>
        <v>0</v>
      </c>
      <c r="BL360" s="18" t="s">
        <v>132</v>
      </c>
      <c r="BM360" s="230" t="s">
        <v>615</v>
      </c>
    </row>
    <row r="361" spans="1:51" s="13" customFormat="1" ht="12">
      <c r="A361" s="13"/>
      <c r="B361" s="232"/>
      <c r="C361" s="233"/>
      <c r="D361" s="234" t="s">
        <v>134</v>
      </c>
      <c r="E361" s="235" t="s">
        <v>1</v>
      </c>
      <c r="F361" s="236" t="s">
        <v>616</v>
      </c>
      <c r="G361" s="233"/>
      <c r="H361" s="235" t="s">
        <v>1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134</v>
      </c>
      <c r="AU361" s="242" t="s">
        <v>83</v>
      </c>
      <c r="AV361" s="13" t="s">
        <v>81</v>
      </c>
      <c r="AW361" s="13" t="s">
        <v>30</v>
      </c>
      <c r="AX361" s="13" t="s">
        <v>73</v>
      </c>
      <c r="AY361" s="242" t="s">
        <v>125</v>
      </c>
    </row>
    <row r="362" spans="1:51" s="14" customFormat="1" ht="12">
      <c r="A362" s="14"/>
      <c r="B362" s="243"/>
      <c r="C362" s="244"/>
      <c r="D362" s="234" t="s">
        <v>134</v>
      </c>
      <c r="E362" s="245" t="s">
        <v>281</v>
      </c>
      <c r="F362" s="246" t="s">
        <v>617</v>
      </c>
      <c r="G362" s="244"/>
      <c r="H362" s="247">
        <v>753.7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134</v>
      </c>
      <c r="AU362" s="253" t="s">
        <v>83</v>
      </c>
      <c r="AV362" s="14" t="s">
        <v>83</v>
      </c>
      <c r="AW362" s="14" t="s">
        <v>30</v>
      </c>
      <c r="AX362" s="14" t="s">
        <v>73</v>
      </c>
      <c r="AY362" s="253" t="s">
        <v>125</v>
      </c>
    </row>
    <row r="363" spans="1:51" s="14" customFormat="1" ht="12">
      <c r="A363" s="14"/>
      <c r="B363" s="243"/>
      <c r="C363" s="244"/>
      <c r="D363" s="234" t="s">
        <v>134</v>
      </c>
      <c r="E363" s="245" t="s">
        <v>277</v>
      </c>
      <c r="F363" s="246" t="s">
        <v>618</v>
      </c>
      <c r="G363" s="244"/>
      <c r="H363" s="247">
        <v>699.6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134</v>
      </c>
      <c r="AU363" s="253" t="s">
        <v>83</v>
      </c>
      <c r="AV363" s="14" t="s">
        <v>83</v>
      </c>
      <c r="AW363" s="14" t="s">
        <v>30</v>
      </c>
      <c r="AX363" s="14" t="s">
        <v>73</v>
      </c>
      <c r="AY363" s="253" t="s">
        <v>125</v>
      </c>
    </row>
    <row r="364" spans="1:51" s="13" customFormat="1" ht="12">
      <c r="A364" s="13"/>
      <c r="B364" s="232"/>
      <c r="C364" s="233"/>
      <c r="D364" s="234" t="s">
        <v>134</v>
      </c>
      <c r="E364" s="235" t="s">
        <v>1</v>
      </c>
      <c r="F364" s="236" t="s">
        <v>619</v>
      </c>
      <c r="G364" s="233"/>
      <c r="H364" s="235" t="s">
        <v>1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134</v>
      </c>
      <c r="AU364" s="242" t="s">
        <v>83</v>
      </c>
      <c r="AV364" s="13" t="s">
        <v>81</v>
      </c>
      <c r="AW364" s="13" t="s">
        <v>30</v>
      </c>
      <c r="AX364" s="13" t="s">
        <v>73</v>
      </c>
      <c r="AY364" s="242" t="s">
        <v>125</v>
      </c>
    </row>
    <row r="365" spans="1:51" s="14" customFormat="1" ht="12">
      <c r="A365" s="14"/>
      <c r="B365" s="243"/>
      <c r="C365" s="244"/>
      <c r="D365" s="234" t="s">
        <v>134</v>
      </c>
      <c r="E365" s="245" t="s">
        <v>1</v>
      </c>
      <c r="F365" s="246" t="s">
        <v>620</v>
      </c>
      <c r="G365" s="244"/>
      <c r="H365" s="247">
        <v>7266.5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134</v>
      </c>
      <c r="AU365" s="253" t="s">
        <v>83</v>
      </c>
      <c r="AV365" s="14" t="s">
        <v>83</v>
      </c>
      <c r="AW365" s="14" t="s">
        <v>30</v>
      </c>
      <c r="AX365" s="14" t="s">
        <v>81</v>
      </c>
      <c r="AY365" s="253" t="s">
        <v>125</v>
      </c>
    </row>
    <row r="366" spans="1:65" s="2" customFormat="1" ht="14.4" customHeight="1">
      <c r="A366" s="39"/>
      <c r="B366" s="40"/>
      <c r="C366" s="269" t="s">
        <v>621</v>
      </c>
      <c r="D366" s="269" t="s">
        <v>490</v>
      </c>
      <c r="E366" s="270" t="s">
        <v>622</v>
      </c>
      <c r="F366" s="271" t="s">
        <v>623</v>
      </c>
      <c r="G366" s="272" t="s">
        <v>272</v>
      </c>
      <c r="H366" s="273">
        <v>74.118</v>
      </c>
      <c r="I366" s="274"/>
      <c r="J366" s="275">
        <f>ROUND(I366*H366,2)</f>
        <v>0</v>
      </c>
      <c r="K366" s="271" t="s">
        <v>131</v>
      </c>
      <c r="L366" s="276"/>
      <c r="M366" s="277" t="s">
        <v>1</v>
      </c>
      <c r="N366" s="278" t="s">
        <v>38</v>
      </c>
      <c r="O366" s="92"/>
      <c r="P366" s="228">
        <f>O366*H366</f>
        <v>0</v>
      </c>
      <c r="Q366" s="228">
        <v>1</v>
      </c>
      <c r="R366" s="228">
        <f>Q366*H366</f>
        <v>74.118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175</v>
      </c>
      <c r="AT366" s="230" t="s">
        <v>490</v>
      </c>
      <c r="AU366" s="230" t="s">
        <v>83</v>
      </c>
      <c r="AY366" s="18" t="s">
        <v>125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81</v>
      </c>
      <c r="BK366" s="231">
        <f>ROUND(I366*H366,2)</f>
        <v>0</v>
      </c>
      <c r="BL366" s="18" t="s">
        <v>132</v>
      </c>
      <c r="BM366" s="230" t="s">
        <v>624</v>
      </c>
    </row>
    <row r="367" spans="1:51" s="13" customFormat="1" ht="12">
      <c r="A367" s="13"/>
      <c r="B367" s="232"/>
      <c r="C367" s="233"/>
      <c r="D367" s="234" t="s">
        <v>134</v>
      </c>
      <c r="E367" s="235" t="s">
        <v>1</v>
      </c>
      <c r="F367" s="236" t="s">
        <v>625</v>
      </c>
      <c r="G367" s="233"/>
      <c r="H367" s="235" t="s">
        <v>1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134</v>
      </c>
      <c r="AU367" s="242" t="s">
        <v>83</v>
      </c>
      <c r="AV367" s="13" t="s">
        <v>81</v>
      </c>
      <c r="AW367" s="13" t="s">
        <v>30</v>
      </c>
      <c r="AX367" s="13" t="s">
        <v>73</v>
      </c>
      <c r="AY367" s="242" t="s">
        <v>125</v>
      </c>
    </row>
    <row r="368" spans="1:51" s="14" customFormat="1" ht="12">
      <c r="A368" s="14"/>
      <c r="B368" s="243"/>
      <c r="C368" s="244"/>
      <c r="D368" s="234" t="s">
        <v>134</v>
      </c>
      <c r="E368" s="245" t="s">
        <v>1</v>
      </c>
      <c r="F368" s="246" t="s">
        <v>626</v>
      </c>
      <c r="G368" s="244"/>
      <c r="H368" s="247">
        <v>74.118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134</v>
      </c>
      <c r="AU368" s="253" t="s">
        <v>83</v>
      </c>
      <c r="AV368" s="14" t="s">
        <v>83</v>
      </c>
      <c r="AW368" s="14" t="s">
        <v>30</v>
      </c>
      <c r="AX368" s="14" t="s">
        <v>81</v>
      </c>
      <c r="AY368" s="253" t="s">
        <v>125</v>
      </c>
    </row>
    <row r="369" spans="1:65" s="2" customFormat="1" ht="24.15" customHeight="1">
      <c r="A369" s="39"/>
      <c r="B369" s="40"/>
      <c r="C369" s="219" t="s">
        <v>627</v>
      </c>
      <c r="D369" s="219" t="s">
        <v>127</v>
      </c>
      <c r="E369" s="220" t="s">
        <v>628</v>
      </c>
      <c r="F369" s="221" t="s">
        <v>629</v>
      </c>
      <c r="G369" s="222" t="s">
        <v>154</v>
      </c>
      <c r="H369" s="223">
        <v>325</v>
      </c>
      <c r="I369" s="224"/>
      <c r="J369" s="225">
        <f>ROUND(I369*H369,2)</f>
        <v>0</v>
      </c>
      <c r="K369" s="221" t="s">
        <v>131</v>
      </c>
      <c r="L369" s="45"/>
      <c r="M369" s="226" t="s">
        <v>1</v>
      </c>
      <c r="N369" s="227" t="s">
        <v>38</v>
      </c>
      <c r="O369" s="92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132</v>
      </c>
      <c r="AT369" s="230" t="s">
        <v>127</v>
      </c>
      <c r="AU369" s="230" t="s">
        <v>83</v>
      </c>
      <c r="AY369" s="18" t="s">
        <v>125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81</v>
      </c>
      <c r="BK369" s="231">
        <f>ROUND(I369*H369,2)</f>
        <v>0</v>
      </c>
      <c r="BL369" s="18" t="s">
        <v>132</v>
      </c>
      <c r="BM369" s="230" t="s">
        <v>630</v>
      </c>
    </row>
    <row r="370" spans="1:51" s="13" customFormat="1" ht="12">
      <c r="A370" s="13"/>
      <c r="B370" s="232"/>
      <c r="C370" s="233"/>
      <c r="D370" s="234" t="s">
        <v>134</v>
      </c>
      <c r="E370" s="235" t="s">
        <v>1</v>
      </c>
      <c r="F370" s="236" t="s">
        <v>501</v>
      </c>
      <c r="G370" s="233"/>
      <c r="H370" s="235" t="s">
        <v>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134</v>
      </c>
      <c r="AU370" s="242" t="s">
        <v>83</v>
      </c>
      <c r="AV370" s="13" t="s">
        <v>81</v>
      </c>
      <c r="AW370" s="13" t="s">
        <v>30</v>
      </c>
      <c r="AX370" s="13" t="s">
        <v>73</v>
      </c>
      <c r="AY370" s="242" t="s">
        <v>125</v>
      </c>
    </row>
    <row r="371" spans="1:51" s="14" customFormat="1" ht="12">
      <c r="A371" s="14"/>
      <c r="B371" s="243"/>
      <c r="C371" s="244"/>
      <c r="D371" s="234" t="s">
        <v>134</v>
      </c>
      <c r="E371" s="245" t="s">
        <v>1</v>
      </c>
      <c r="F371" s="246" t="s">
        <v>631</v>
      </c>
      <c r="G371" s="244"/>
      <c r="H371" s="247">
        <v>325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3" t="s">
        <v>134</v>
      </c>
      <c r="AU371" s="253" t="s">
        <v>83</v>
      </c>
      <c r="AV371" s="14" t="s">
        <v>83</v>
      </c>
      <c r="AW371" s="14" t="s">
        <v>30</v>
      </c>
      <c r="AX371" s="14" t="s">
        <v>81</v>
      </c>
      <c r="AY371" s="253" t="s">
        <v>125</v>
      </c>
    </row>
    <row r="372" spans="1:65" s="2" customFormat="1" ht="24.15" customHeight="1">
      <c r="A372" s="39"/>
      <c r="B372" s="40"/>
      <c r="C372" s="219" t="s">
        <v>632</v>
      </c>
      <c r="D372" s="219" t="s">
        <v>127</v>
      </c>
      <c r="E372" s="220" t="s">
        <v>633</v>
      </c>
      <c r="F372" s="221" t="s">
        <v>634</v>
      </c>
      <c r="G372" s="222" t="s">
        <v>154</v>
      </c>
      <c r="H372" s="223">
        <v>360.48</v>
      </c>
      <c r="I372" s="224"/>
      <c r="J372" s="225">
        <f>ROUND(I372*H372,2)</f>
        <v>0</v>
      </c>
      <c r="K372" s="221" t="s">
        <v>131</v>
      </c>
      <c r="L372" s="45"/>
      <c r="M372" s="226" t="s">
        <v>1</v>
      </c>
      <c r="N372" s="227" t="s">
        <v>38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132</v>
      </c>
      <c r="AT372" s="230" t="s">
        <v>127</v>
      </c>
      <c r="AU372" s="230" t="s">
        <v>83</v>
      </c>
      <c r="AY372" s="18" t="s">
        <v>125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81</v>
      </c>
      <c r="BK372" s="231">
        <f>ROUND(I372*H372,2)</f>
        <v>0</v>
      </c>
      <c r="BL372" s="18" t="s">
        <v>132</v>
      </c>
      <c r="BM372" s="230" t="s">
        <v>635</v>
      </c>
    </row>
    <row r="373" spans="1:51" s="13" customFormat="1" ht="12">
      <c r="A373" s="13"/>
      <c r="B373" s="232"/>
      <c r="C373" s="233"/>
      <c r="D373" s="234" t="s">
        <v>134</v>
      </c>
      <c r="E373" s="235" t="s">
        <v>1</v>
      </c>
      <c r="F373" s="236" t="s">
        <v>501</v>
      </c>
      <c r="G373" s="233"/>
      <c r="H373" s="235" t="s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134</v>
      </c>
      <c r="AU373" s="242" t="s">
        <v>83</v>
      </c>
      <c r="AV373" s="13" t="s">
        <v>81</v>
      </c>
      <c r="AW373" s="13" t="s">
        <v>30</v>
      </c>
      <c r="AX373" s="13" t="s">
        <v>73</v>
      </c>
      <c r="AY373" s="242" t="s">
        <v>125</v>
      </c>
    </row>
    <row r="374" spans="1:51" s="14" customFormat="1" ht="12">
      <c r="A374" s="14"/>
      <c r="B374" s="243"/>
      <c r="C374" s="244"/>
      <c r="D374" s="234" t="s">
        <v>134</v>
      </c>
      <c r="E374" s="245" t="s">
        <v>1</v>
      </c>
      <c r="F374" s="246" t="s">
        <v>636</v>
      </c>
      <c r="G374" s="244"/>
      <c r="H374" s="247">
        <v>360.48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134</v>
      </c>
      <c r="AU374" s="253" t="s">
        <v>83</v>
      </c>
      <c r="AV374" s="14" t="s">
        <v>83</v>
      </c>
      <c r="AW374" s="14" t="s">
        <v>30</v>
      </c>
      <c r="AX374" s="14" t="s">
        <v>81</v>
      </c>
      <c r="AY374" s="253" t="s">
        <v>125</v>
      </c>
    </row>
    <row r="375" spans="1:65" s="2" customFormat="1" ht="24.15" customHeight="1">
      <c r="A375" s="39"/>
      <c r="B375" s="40"/>
      <c r="C375" s="219" t="s">
        <v>637</v>
      </c>
      <c r="D375" s="219" t="s">
        <v>127</v>
      </c>
      <c r="E375" s="220" t="s">
        <v>638</v>
      </c>
      <c r="F375" s="221" t="s">
        <v>639</v>
      </c>
      <c r="G375" s="222" t="s">
        <v>154</v>
      </c>
      <c r="H375" s="223">
        <v>413.7</v>
      </c>
      <c r="I375" s="224"/>
      <c r="J375" s="225">
        <f>ROUND(I375*H375,2)</f>
        <v>0</v>
      </c>
      <c r="K375" s="221" t="s">
        <v>1</v>
      </c>
      <c r="L375" s="45"/>
      <c r="M375" s="226" t="s">
        <v>1</v>
      </c>
      <c r="N375" s="227" t="s">
        <v>38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132</v>
      </c>
      <c r="AT375" s="230" t="s">
        <v>127</v>
      </c>
      <c r="AU375" s="230" t="s">
        <v>83</v>
      </c>
      <c r="AY375" s="18" t="s">
        <v>125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81</v>
      </c>
      <c r="BK375" s="231">
        <f>ROUND(I375*H375,2)</f>
        <v>0</v>
      </c>
      <c r="BL375" s="18" t="s">
        <v>132</v>
      </c>
      <c r="BM375" s="230" t="s">
        <v>640</v>
      </c>
    </row>
    <row r="376" spans="1:51" s="13" customFormat="1" ht="12">
      <c r="A376" s="13"/>
      <c r="B376" s="232"/>
      <c r="C376" s="233"/>
      <c r="D376" s="234" t="s">
        <v>134</v>
      </c>
      <c r="E376" s="235" t="s">
        <v>1</v>
      </c>
      <c r="F376" s="236" t="s">
        <v>501</v>
      </c>
      <c r="G376" s="233"/>
      <c r="H376" s="235" t="s">
        <v>1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134</v>
      </c>
      <c r="AU376" s="242" t="s">
        <v>83</v>
      </c>
      <c r="AV376" s="13" t="s">
        <v>81</v>
      </c>
      <c r="AW376" s="13" t="s">
        <v>30</v>
      </c>
      <c r="AX376" s="13" t="s">
        <v>73</v>
      </c>
      <c r="AY376" s="242" t="s">
        <v>125</v>
      </c>
    </row>
    <row r="377" spans="1:51" s="14" customFormat="1" ht="12">
      <c r="A377" s="14"/>
      <c r="B377" s="243"/>
      <c r="C377" s="244"/>
      <c r="D377" s="234" t="s">
        <v>134</v>
      </c>
      <c r="E377" s="245" t="s">
        <v>1</v>
      </c>
      <c r="F377" s="246" t="s">
        <v>641</v>
      </c>
      <c r="G377" s="244"/>
      <c r="H377" s="247">
        <v>413.7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134</v>
      </c>
      <c r="AU377" s="253" t="s">
        <v>83</v>
      </c>
      <c r="AV377" s="14" t="s">
        <v>83</v>
      </c>
      <c r="AW377" s="14" t="s">
        <v>30</v>
      </c>
      <c r="AX377" s="14" t="s">
        <v>81</v>
      </c>
      <c r="AY377" s="253" t="s">
        <v>125</v>
      </c>
    </row>
    <row r="378" spans="1:65" s="2" customFormat="1" ht="37.8" customHeight="1">
      <c r="A378" s="39"/>
      <c r="B378" s="40"/>
      <c r="C378" s="219" t="s">
        <v>642</v>
      </c>
      <c r="D378" s="219" t="s">
        <v>127</v>
      </c>
      <c r="E378" s="220" t="s">
        <v>643</v>
      </c>
      <c r="F378" s="221" t="s">
        <v>644</v>
      </c>
      <c r="G378" s="222" t="s">
        <v>154</v>
      </c>
      <c r="H378" s="223">
        <v>280.65</v>
      </c>
      <c r="I378" s="224"/>
      <c r="J378" s="225">
        <f>ROUND(I378*H378,2)</f>
        <v>0</v>
      </c>
      <c r="K378" s="221" t="s">
        <v>131</v>
      </c>
      <c r="L378" s="45"/>
      <c r="M378" s="226" t="s">
        <v>1</v>
      </c>
      <c r="N378" s="227" t="s">
        <v>38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132</v>
      </c>
      <c r="AT378" s="230" t="s">
        <v>127</v>
      </c>
      <c r="AU378" s="230" t="s">
        <v>83</v>
      </c>
      <c r="AY378" s="18" t="s">
        <v>125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81</v>
      </c>
      <c r="BK378" s="231">
        <f>ROUND(I378*H378,2)</f>
        <v>0</v>
      </c>
      <c r="BL378" s="18" t="s">
        <v>132</v>
      </c>
      <c r="BM378" s="230" t="s">
        <v>645</v>
      </c>
    </row>
    <row r="379" spans="1:51" s="14" customFormat="1" ht="12">
      <c r="A379" s="14"/>
      <c r="B379" s="243"/>
      <c r="C379" s="244"/>
      <c r="D379" s="234" t="s">
        <v>134</v>
      </c>
      <c r="E379" s="245" t="s">
        <v>1</v>
      </c>
      <c r="F379" s="246" t="s">
        <v>267</v>
      </c>
      <c r="G379" s="244"/>
      <c r="H379" s="247">
        <v>280.65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134</v>
      </c>
      <c r="AU379" s="253" t="s">
        <v>83</v>
      </c>
      <c r="AV379" s="14" t="s">
        <v>83</v>
      </c>
      <c r="AW379" s="14" t="s">
        <v>30</v>
      </c>
      <c r="AX379" s="14" t="s">
        <v>81</v>
      </c>
      <c r="AY379" s="253" t="s">
        <v>125</v>
      </c>
    </row>
    <row r="380" spans="1:65" s="2" customFormat="1" ht="24.15" customHeight="1">
      <c r="A380" s="39"/>
      <c r="B380" s="40"/>
      <c r="C380" s="219" t="s">
        <v>646</v>
      </c>
      <c r="D380" s="219" t="s">
        <v>127</v>
      </c>
      <c r="E380" s="220" t="s">
        <v>647</v>
      </c>
      <c r="F380" s="221" t="s">
        <v>648</v>
      </c>
      <c r="G380" s="222" t="s">
        <v>154</v>
      </c>
      <c r="H380" s="223">
        <v>280.65</v>
      </c>
      <c r="I380" s="224"/>
      <c r="J380" s="225">
        <f>ROUND(I380*H380,2)</f>
        <v>0</v>
      </c>
      <c r="K380" s="221" t="s">
        <v>131</v>
      </c>
      <c r="L380" s="45"/>
      <c r="M380" s="226" t="s">
        <v>1</v>
      </c>
      <c r="N380" s="227" t="s">
        <v>38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132</v>
      </c>
      <c r="AT380" s="230" t="s">
        <v>127</v>
      </c>
      <c r="AU380" s="230" t="s">
        <v>83</v>
      </c>
      <c r="AY380" s="18" t="s">
        <v>125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81</v>
      </c>
      <c r="BK380" s="231">
        <f>ROUND(I380*H380,2)</f>
        <v>0</v>
      </c>
      <c r="BL380" s="18" t="s">
        <v>132</v>
      </c>
      <c r="BM380" s="230" t="s">
        <v>649</v>
      </c>
    </row>
    <row r="381" spans="1:51" s="14" customFormat="1" ht="12">
      <c r="A381" s="14"/>
      <c r="B381" s="243"/>
      <c r="C381" s="244"/>
      <c r="D381" s="234" t="s">
        <v>134</v>
      </c>
      <c r="E381" s="245" t="s">
        <v>1</v>
      </c>
      <c r="F381" s="246" t="s">
        <v>267</v>
      </c>
      <c r="G381" s="244"/>
      <c r="H381" s="247">
        <v>280.65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134</v>
      </c>
      <c r="AU381" s="253" t="s">
        <v>83</v>
      </c>
      <c r="AV381" s="14" t="s">
        <v>83</v>
      </c>
      <c r="AW381" s="14" t="s">
        <v>30</v>
      </c>
      <c r="AX381" s="14" t="s">
        <v>81</v>
      </c>
      <c r="AY381" s="253" t="s">
        <v>125</v>
      </c>
    </row>
    <row r="382" spans="1:65" s="2" customFormat="1" ht="24.15" customHeight="1">
      <c r="A382" s="39"/>
      <c r="B382" s="40"/>
      <c r="C382" s="219" t="s">
        <v>650</v>
      </c>
      <c r="D382" s="219" t="s">
        <v>127</v>
      </c>
      <c r="E382" s="220" t="s">
        <v>651</v>
      </c>
      <c r="F382" s="221" t="s">
        <v>652</v>
      </c>
      <c r="G382" s="222" t="s">
        <v>154</v>
      </c>
      <c r="H382" s="223">
        <v>280.65</v>
      </c>
      <c r="I382" s="224"/>
      <c r="J382" s="225">
        <f>ROUND(I382*H382,2)</f>
        <v>0</v>
      </c>
      <c r="K382" s="221" t="s">
        <v>131</v>
      </c>
      <c r="L382" s="45"/>
      <c r="M382" s="226" t="s">
        <v>1</v>
      </c>
      <c r="N382" s="227" t="s">
        <v>38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132</v>
      </c>
      <c r="AT382" s="230" t="s">
        <v>127</v>
      </c>
      <c r="AU382" s="230" t="s">
        <v>83</v>
      </c>
      <c r="AY382" s="18" t="s">
        <v>125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81</v>
      </c>
      <c r="BK382" s="231">
        <f>ROUND(I382*H382,2)</f>
        <v>0</v>
      </c>
      <c r="BL382" s="18" t="s">
        <v>132</v>
      </c>
      <c r="BM382" s="230" t="s">
        <v>653</v>
      </c>
    </row>
    <row r="383" spans="1:51" s="14" customFormat="1" ht="12">
      <c r="A383" s="14"/>
      <c r="B383" s="243"/>
      <c r="C383" s="244"/>
      <c r="D383" s="234" t="s">
        <v>134</v>
      </c>
      <c r="E383" s="245" t="s">
        <v>1</v>
      </c>
      <c r="F383" s="246" t="s">
        <v>267</v>
      </c>
      <c r="G383" s="244"/>
      <c r="H383" s="247">
        <v>280.65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134</v>
      </c>
      <c r="AU383" s="253" t="s">
        <v>83</v>
      </c>
      <c r="AV383" s="14" t="s">
        <v>83</v>
      </c>
      <c r="AW383" s="14" t="s">
        <v>30</v>
      </c>
      <c r="AX383" s="14" t="s">
        <v>81</v>
      </c>
      <c r="AY383" s="253" t="s">
        <v>125</v>
      </c>
    </row>
    <row r="384" spans="1:65" s="2" customFormat="1" ht="37.8" customHeight="1">
      <c r="A384" s="39"/>
      <c r="B384" s="40"/>
      <c r="C384" s="219" t="s">
        <v>654</v>
      </c>
      <c r="D384" s="219" t="s">
        <v>127</v>
      </c>
      <c r="E384" s="220" t="s">
        <v>655</v>
      </c>
      <c r="F384" s="221" t="s">
        <v>656</v>
      </c>
      <c r="G384" s="222" t="s">
        <v>154</v>
      </c>
      <c r="H384" s="223">
        <v>280.65</v>
      </c>
      <c r="I384" s="224"/>
      <c r="J384" s="225">
        <f>ROUND(I384*H384,2)</f>
        <v>0</v>
      </c>
      <c r="K384" s="221" t="s">
        <v>131</v>
      </c>
      <c r="L384" s="45"/>
      <c r="M384" s="226" t="s">
        <v>1</v>
      </c>
      <c r="N384" s="227" t="s">
        <v>38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132</v>
      </c>
      <c r="AT384" s="230" t="s">
        <v>127</v>
      </c>
      <c r="AU384" s="230" t="s">
        <v>83</v>
      </c>
      <c r="AY384" s="18" t="s">
        <v>125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81</v>
      </c>
      <c r="BK384" s="231">
        <f>ROUND(I384*H384,2)</f>
        <v>0</v>
      </c>
      <c r="BL384" s="18" t="s">
        <v>132</v>
      </c>
      <c r="BM384" s="230" t="s">
        <v>657</v>
      </c>
    </row>
    <row r="385" spans="1:51" s="13" customFormat="1" ht="12">
      <c r="A385" s="13"/>
      <c r="B385" s="232"/>
      <c r="C385" s="233"/>
      <c r="D385" s="234" t="s">
        <v>134</v>
      </c>
      <c r="E385" s="235" t="s">
        <v>1</v>
      </c>
      <c r="F385" s="236" t="s">
        <v>501</v>
      </c>
      <c r="G385" s="233"/>
      <c r="H385" s="235" t="s">
        <v>1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134</v>
      </c>
      <c r="AU385" s="242" t="s">
        <v>83</v>
      </c>
      <c r="AV385" s="13" t="s">
        <v>81</v>
      </c>
      <c r="AW385" s="13" t="s">
        <v>30</v>
      </c>
      <c r="AX385" s="13" t="s">
        <v>73</v>
      </c>
      <c r="AY385" s="242" t="s">
        <v>125</v>
      </c>
    </row>
    <row r="386" spans="1:51" s="14" customFormat="1" ht="12">
      <c r="A386" s="14"/>
      <c r="B386" s="243"/>
      <c r="C386" s="244"/>
      <c r="D386" s="234" t="s">
        <v>134</v>
      </c>
      <c r="E386" s="245" t="s">
        <v>267</v>
      </c>
      <c r="F386" s="246" t="s">
        <v>658</v>
      </c>
      <c r="G386" s="244"/>
      <c r="H386" s="247">
        <v>280.65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134</v>
      </c>
      <c r="AU386" s="253" t="s">
        <v>83</v>
      </c>
      <c r="AV386" s="14" t="s">
        <v>83</v>
      </c>
      <c r="AW386" s="14" t="s">
        <v>30</v>
      </c>
      <c r="AX386" s="14" t="s">
        <v>81</v>
      </c>
      <c r="AY386" s="253" t="s">
        <v>125</v>
      </c>
    </row>
    <row r="387" spans="1:63" s="12" customFormat="1" ht="22.8" customHeight="1">
      <c r="A387" s="12"/>
      <c r="B387" s="203"/>
      <c r="C387" s="204"/>
      <c r="D387" s="205" t="s">
        <v>72</v>
      </c>
      <c r="E387" s="217" t="s">
        <v>175</v>
      </c>
      <c r="F387" s="217" t="s">
        <v>659</v>
      </c>
      <c r="G387" s="204"/>
      <c r="H387" s="204"/>
      <c r="I387" s="207"/>
      <c r="J387" s="218">
        <f>BK387</f>
        <v>0</v>
      </c>
      <c r="K387" s="204"/>
      <c r="L387" s="209"/>
      <c r="M387" s="210"/>
      <c r="N387" s="211"/>
      <c r="O387" s="211"/>
      <c r="P387" s="212">
        <f>SUM(P388:P429)</f>
        <v>0</v>
      </c>
      <c r="Q387" s="211"/>
      <c r="R387" s="212">
        <f>SUM(R388:R429)</f>
        <v>10.857463</v>
      </c>
      <c r="S387" s="211"/>
      <c r="T387" s="213">
        <f>SUM(T388:T429)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4" t="s">
        <v>81</v>
      </c>
      <c r="AT387" s="215" t="s">
        <v>72</v>
      </c>
      <c r="AU387" s="215" t="s">
        <v>81</v>
      </c>
      <c r="AY387" s="214" t="s">
        <v>125</v>
      </c>
      <c r="BK387" s="216">
        <f>SUM(BK388:BK429)</f>
        <v>0</v>
      </c>
    </row>
    <row r="388" spans="1:65" s="2" customFormat="1" ht="37.8" customHeight="1">
      <c r="A388" s="39"/>
      <c r="B388" s="40"/>
      <c r="C388" s="219" t="s">
        <v>660</v>
      </c>
      <c r="D388" s="219" t="s">
        <v>127</v>
      </c>
      <c r="E388" s="220" t="s">
        <v>661</v>
      </c>
      <c r="F388" s="221" t="s">
        <v>662</v>
      </c>
      <c r="G388" s="222" t="s">
        <v>146</v>
      </c>
      <c r="H388" s="223">
        <v>79.8</v>
      </c>
      <c r="I388" s="224"/>
      <c r="J388" s="225">
        <f>ROUND(I388*H388,2)</f>
        <v>0</v>
      </c>
      <c r="K388" s="221" t="s">
        <v>131</v>
      </c>
      <c r="L388" s="45"/>
      <c r="M388" s="226" t="s">
        <v>1</v>
      </c>
      <c r="N388" s="227" t="s">
        <v>38</v>
      </c>
      <c r="O388" s="92"/>
      <c r="P388" s="228">
        <f>O388*H388</f>
        <v>0</v>
      </c>
      <c r="Q388" s="228">
        <v>1E-05</v>
      </c>
      <c r="R388" s="228">
        <f>Q388*H388</f>
        <v>0.000798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132</v>
      </c>
      <c r="AT388" s="230" t="s">
        <v>127</v>
      </c>
      <c r="AU388" s="230" t="s">
        <v>83</v>
      </c>
      <c r="AY388" s="18" t="s">
        <v>125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81</v>
      </c>
      <c r="BK388" s="231">
        <f>ROUND(I388*H388,2)</f>
        <v>0</v>
      </c>
      <c r="BL388" s="18" t="s">
        <v>132</v>
      </c>
      <c r="BM388" s="230" t="s">
        <v>663</v>
      </c>
    </row>
    <row r="389" spans="1:51" s="13" customFormat="1" ht="12">
      <c r="A389" s="13"/>
      <c r="B389" s="232"/>
      <c r="C389" s="233"/>
      <c r="D389" s="234" t="s">
        <v>134</v>
      </c>
      <c r="E389" s="235" t="s">
        <v>1</v>
      </c>
      <c r="F389" s="236" t="s">
        <v>664</v>
      </c>
      <c r="G389" s="233"/>
      <c r="H389" s="235" t="s">
        <v>1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134</v>
      </c>
      <c r="AU389" s="242" t="s">
        <v>83</v>
      </c>
      <c r="AV389" s="13" t="s">
        <v>81</v>
      </c>
      <c r="AW389" s="13" t="s">
        <v>30</v>
      </c>
      <c r="AX389" s="13" t="s">
        <v>73</v>
      </c>
      <c r="AY389" s="242" t="s">
        <v>125</v>
      </c>
    </row>
    <row r="390" spans="1:51" s="14" customFormat="1" ht="12">
      <c r="A390" s="14"/>
      <c r="B390" s="243"/>
      <c r="C390" s="244"/>
      <c r="D390" s="234" t="s">
        <v>134</v>
      </c>
      <c r="E390" s="245" t="s">
        <v>1</v>
      </c>
      <c r="F390" s="246" t="s">
        <v>665</v>
      </c>
      <c r="G390" s="244"/>
      <c r="H390" s="247">
        <v>79.8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134</v>
      </c>
      <c r="AU390" s="253" t="s">
        <v>83</v>
      </c>
      <c r="AV390" s="14" t="s">
        <v>83</v>
      </c>
      <c r="AW390" s="14" t="s">
        <v>30</v>
      </c>
      <c r="AX390" s="14" t="s">
        <v>81</v>
      </c>
      <c r="AY390" s="253" t="s">
        <v>125</v>
      </c>
    </row>
    <row r="391" spans="1:65" s="2" customFormat="1" ht="24.15" customHeight="1">
      <c r="A391" s="39"/>
      <c r="B391" s="40"/>
      <c r="C391" s="269" t="s">
        <v>666</v>
      </c>
      <c r="D391" s="269" t="s">
        <v>490</v>
      </c>
      <c r="E391" s="270" t="s">
        <v>667</v>
      </c>
      <c r="F391" s="271" t="s">
        <v>668</v>
      </c>
      <c r="G391" s="272" t="s">
        <v>146</v>
      </c>
      <c r="H391" s="273">
        <v>77.1</v>
      </c>
      <c r="I391" s="274"/>
      <c r="J391" s="275">
        <f>ROUND(I391*H391,2)</f>
        <v>0</v>
      </c>
      <c r="K391" s="271" t="s">
        <v>1</v>
      </c>
      <c r="L391" s="276"/>
      <c r="M391" s="277" t="s">
        <v>1</v>
      </c>
      <c r="N391" s="278" t="s">
        <v>38</v>
      </c>
      <c r="O391" s="92"/>
      <c r="P391" s="228">
        <f>O391*H391</f>
        <v>0</v>
      </c>
      <c r="Q391" s="228">
        <v>0.00022</v>
      </c>
      <c r="R391" s="228">
        <f>Q391*H391</f>
        <v>0.016961999999999998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175</v>
      </c>
      <c r="AT391" s="230" t="s">
        <v>490</v>
      </c>
      <c r="AU391" s="230" t="s">
        <v>83</v>
      </c>
      <c r="AY391" s="18" t="s">
        <v>125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81</v>
      </c>
      <c r="BK391" s="231">
        <f>ROUND(I391*H391,2)</f>
        <v>0</v>
      </c>
      <c r="BL391" s="18" t="s">
        <v>132</v>
      </c>
      <c r="BM391" s="230" t="s">
        <v>669</v>
      </c>
    </row>
    <row r="392" spans="1:51" s="13" customFormat="1" ht="12">
      <c r="A392" s="13"/>
      <c r="B392" s="232"/>
      <c r="C392" s="233"/>
      <c r="D392" s="234" t="s">
        <v>134</v>
      </c>
      <c r="E392" s="235" t="s">
        <v>1</v>
      </c>
      <c r="F392" s="236" t="s">
        <v>664</v>
      </c>
      <c r="G392" s="233"/>
      <c r="H392" s="235" t="s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134</v>
      </c>
      <c r="AU392" s="242" t="s">
        <v>83</v>
      </c>
      <c r="AV392" s="13" t="s">
        <v>81</v>
      </c>
      <c r="AW392" s="13" t="s">
        <v>30</v>
      </c>
      <c r="AX392" s="13" t="s">
        <v>73</v>
      </c>
      <c r="AY392" s="242" t="s">
        <v>125</v>
      </c>
    </row>
    <row r="393" spans="1:51" s="14" customFormat="1" ht="12">
      <c r="A393" s="14"/>
      <c r="B393" s="243"/>
      <c r="C393" s="244"/>
      <c r="D393" s="234" t="s">
        <v>134</v>
      </c>
      <c r="E393" s="245" t="s">
        <v>1</v>
      </c>
      <c r="F393" s="246" t="s">
        <v>670</v>
      </c>
      <c r="G393" s="244"/>
      <c r="H393" s="247">
        <v>77.1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134</v>
      </c>
      <c r="AU393" s="253" t="s">
        <v>83</v>
      </c>
      <c r="AV393" s="14" t="s">
        <v>83</v>
      </c>
      <c r="AW393" s="14" t="s">
        <v>30</v>
      </c>
      <c r="AX393" s="14" t="s">
        <v>81</v>
      </c>
      <c r="AY393" s="253" t="s">
        <v>125</v>
      </c>
    </row>
    <row r="394" spans="1:65" s="2" customFormat="1" ht="14.4" customHeight="1">
      <c r="A394" s="39"/>
      <c r="B394" s="40"/>
      <c r="C394" s="269" t="s">
        <v>671</v>
      </c>
      <c r="D394" s="269" t="s">
        <v>490</v>
      </c>
      <c r="E394" s="270" t="s">
        <v>672</v>
      </c>
      <c r="F394" s="271" t="s">
        <v>673</v>
      </c>
      <c r="G394" s="272" t="s">
        <v>146</v>
      </c>
      <c r="H394" s="273">
        <v>2.7</v>
      </c>
      <c r="I394" s="274"/>
      <c r="J394" s="275">
        <f>ROUND(I394*H394,2)</f>
        <v>0</v>
      </c>
      <c r="K394" s="271" t="s">
        <v>131</v>
      </c>
      <c r="L394" s="276"/>
      <c r="M394" s="277" t="s">
        <v>1</v>
      </c>
      <c r="N394" s="278" t="s">
        <v>38</v>
      </c>
      <c r="O394" s="92"/>
      <c r="P394" s="228">
        <f>O394*H394</f>
        <v>0</v>
      </c>
      <c r="Q394" s="228">
        <v>0.00277</v>
      </c>
      <c r="R394" s="228">
        <f>Q394*H394</f>
        <v>0.007479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175</v>
      </c>
      <c r="AT394" s="230" t="s">
        <v>490</v>
      </c>
      <c r="AU394" s="230" t="s">
        <v>83</v>
      </c>
      <c r="AY394" s="18" t="s">
        <v>125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81</v>
      </c>
      <c r="BK394" s="231">
        <f>ROUND(I394*H394,2)</f>
        <v>0</v>
      </c>
      <c r="BL394" s="18" t="s">
        <v>132</v>
      </c>
      <c r="BM394" s="230" t="s">
        <v>674</v>
      </c>
    </row>
    <row r="395" spans="1:51" s="13" customFormat="1" ht="12">
      <c r="A395" s="13"/>
      <c r="B395" s="232"/>
      <c r="C395" s="233"/>
      <c r="D395" s="234" t="s">
        <v>134</v>
      </c>
      <c r="E395" s="235" t="s">
        <v>1</v>
      </c>
      <c r="F395" s="236" t="s">
        <v>675</v>
      </c>
      <c r="G395" s="233"/>
      <c r="H395" s="235" t="s">
        <v>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134</v>
      </c>
      <c r="AU395" s="242" t="s">
        <v>83</v>
      </c>
      <c r="AV395" s="13" t="s">
        <v>81</v>
      </c>
      <c r="AW395" s="13" t="s">
        <v>30</v>
      </c>
      <c r="AX395" s="13" t="s">
        <v>73</v>
      </c>
      <c r="AY395" s="242" t="s">
        <v>125</v>
      </c>
    </row>
    <row r="396" spans="1:51" s="14" customFormat="1" ht="12">
      <c r="A396" s="14"/>
      <c r="B396" s="243"/>
      <c r="C396" s="244"/>
      <c r="D396" s="234" t="s">
        <v>134</v>
      </c>
      <c r="E396" s="245" t="s">
        <v>1</v>
      </c>
      <c r="F396" s="246" t="s">
        <v>676</v>
      </c>
      <c r="G396" s="244"/>
      <c r="H396" s="247">
        <v>2.7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134</v>
      </c>
      <c r="AU396" s="253" t="s">
        <v>83</v>
      </c>
      <c r="AV396" s="14" t="s">
        <v>83</v>
      </c>
      <c r="AW396" s="14" t="s">
        <v>30</v>
      </c>
      <c r="AX396" s="14" t="s">
        <v>81</v>
      </c>
      <c r="AY396" s="253" t="s">
        <v>125</v>
      </c>
    </row>
    <row r="397" spans="1:65" s="2" customFormat="1" ht="14.4" customHeight="1">
      <c r="A397" s="39"/>
      <c r="B397" s="40"/>
      <c r="C397" s="269" t="s">
        <v>677</v>
      </c>
      <c r="D397" s="269" t="s">
        <v>490</v>
      </c>
      <c r="E397" s="270" t="s">
        <v>678</v>
      </c>
      <c r="F397" s="271" t="s">
        <v>679</v>
      </c>
      <c r="G397" s="272" t="s">
        <v>146</v>
      </c>
      <c r="H397" s="273">
        <v>2.1</v>
      </c>
      <c r="I397" s="274"/>
      <c r="J397" s="275">
        <f>ROUND(I397*H397,2)</f>
        <v>0</v>
      </c>
      <c r="K397" s="271" t="s">
        <v>131</v>
      </c>
      <c r="L397" s="276"/>
      <c r="M397" s="277" t="s">
        <v>1</v>
      </c>
      <c r="N397" s="278" t="s">
        <v>38</v>
      </c>
      <c r="O397" s="92"/>
      <c r="P397" s="228">
        <f>O397*H397</f>
        <v>0</v>
      </c>
      <c r="Q397" s="228">
        <v>0.00724</v>
      </c>
      <c r="R397" s="228">
        <f>Q397*H397</f>
        <v>0.015204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175</v>
      </c>
      <c r="AT397" s="230" t="s">
        <v>490</v>
      </c>
      <c r="AU397" s="230" t="s">
        <v>83</v>
      </c>
      <c r="AY397" s="18" t="s">
        <v>125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81</v>
      </c>
      <c r="BK397" s="231">
        <f>ROUND(I397*H397,2)</f>
        <v>0</v>
      </c>
      <c r="BL397" s="18" t="s">
        <v>132</v>
      </c>
      <c r="BM397" s="230" t="s">
        <v>680</v>
      </c>
    </row>
    <row r="398" spans="1:51" s="13" customFormat="1" ht="12">
      <c r="A398" s="13"/>
      <c r="B398" s="232"/>
      <c r="C398" s="233"/>
      <c r="D398" s="234" t="s">
        <v>134</v>
      </c>
      <c r="E398" s="235" t="s">
        <v>1</v>
      </c>
      <c r="F398" s="236" t="s">
        <v>675</v>
      </c>
      <c r="G398" s="233"/>
      <c r="H398" s="235" t="s">
        <v>1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134</v>
      </c>
      <c r="AU398" s="242" t="s">
        <v>83</v>
      </c>
      <c r="AV398" s="13" t="s">
        <v>81</v>
      </c>
      <c r="AW398" s="13" t="s">
        <v>30</v>
      </c>
      <c r="AX398" s="13" t="s">
        <v>73</v>
      </c>
      <c r="AY398" s="242" t="s">
        <v>125</v>
      </c>
    </row>
    <row r="399" spans="1:51" s="14" customFormat="1" ht="12">
      <c r="A399" s="14"/>
      <c r="B399" s="243"/>
      <c r="C399" s="244"/>
      <c r="D399" s="234" t="s">
        <v>134</v>
      </c>
      <c r="E399" s="245" t="s">
        <v>1</v>
      </c>
      <c r="F399" s="246" t="s">
        <v>681</v>
      </c>
      <c r="G399" s="244"/>
      <c r="H399" s="247">
        <v>2.1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134</v>
      </c>
      <c r="AU399" s="253" t="s">
        <v>83</v>
      </c>
      <c r="AV399" s="14" t="s">
        <v>83</v>
      </c>
      <c r="AW399" s="14" t="s">
        <v>30</v>
      </c>
      <c r="AX399" s="14" t="s">
        <v>81</v>
      </c>
      <c r="AY399" s="253" t="s">
        <v>125</v>
      </c>
    </row>
    <row r="400" spans="1:65" s="2" customFormat="1" ht="14.4" customHeight="1">
      <c r="A400" s="39"/>
      <c r="B400" s="40"/>
      <c r="C400" s="269" t="s">
        <v>682</v>
      </c>
      <c r="D400" s="269" t="s">
        <v>490</v>
      </c>
      <c r="E400" s="270" t="s">
        <v>683</v>
      </c>
      <c r="F400" s="271" t="s">
        <v>684</v>
      </c>
      <c r="G400" s="272" t="s">
        <v>511</v>
      </c>
      <c r="H400" s="273">
        <v>2</v>
      </c>
      <c r="I400" s="274"/>
      <c r="J400" s="275">
        <f>ROUND(I400*H400,2)</f>
        <v>0</v>
      </c>
      <c r="K400" s="271" t="s">
        <v>131</v>
      </c>
      <c r="L400" s="276"/>
      <c r="M400" s="277" t="s">
        <v>1</v>
      </c>
      <c r="N400" s="278" t="s">
        <v>38</v>
      </c>
      <c r="O400" s="92"/>
      <c r="P400" s="228">
        <f>O400*H400</f>
        <v>0</v>
      </c>
      <c r="Q400" s="228">
        <v>6E-05</v>
      </c>
      <c r="R400" s="228">
        <f>Q400*H400</f>
        <v>0.00012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175</v>
      </c>
      <c r="AT400" s="230" t="s">
        <v>490</v>
      </c>
      <c r="AU400" s="230" t="s">
        <v>83</v>
      </c>
      <c r="AY400" s="18" t="s">
        <v>125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81</v>
      </c>
      <c r="BK400" s="231">
        <f>ROUND(I400*H400,2)</f>
        <v>0</v>
      </c>
      <c r="BL400" s="18" t="s">
        <v>132</v>
      </c>
      <c r="BM400" s="230" t="s">
        <v>685</v>
      </c>
    </row>
    <row r="401" spans="1:51" s="13" customFormat="1" ht="12">
      <c r="A401" s="13"/>
      <c r="B401" s="232"/>
      <c r="C401" s="233"/>
      <c r="D401" s="234" t="s">
        <v>134</v>
      </c>
      <c r="E401" s="235" t="s">
        <v>1</v>
      </c>
      <c r="F401" s="236" t="s">
        <v>686</v>
      </c>
      <c r="G401" s="233"/>
      <c r="H401" s="235" t="s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134</v>
      </c>
      <c r="AU401" s="242" t="s">
        <v>83</v>
      </c>
      <c r="AV401" s="13" t="s">
        <v>81</v>
      </c>
      <c r="AW401" s="13" t="s">
        <v>30</v>
      </c>
      <c r="AX401" s="13" t="s">
        <v>73</v>
      </c>
      <c r="AY401" s="242" t="s">
        <v>125</v>
      </c>
    </row>
    <row r="402" spans="1:51" s="14" customFormat="1" ht="12">
      <c r="A402" s="14"/>
      <c r="B402" s="243"/>
      <c r="C402" s="244"/>
      <c r="D402" s="234" t="s">
        <v>134</v>
      </c>
      <c r="E402" s="245" t="s">
        <v>1</v>
      </c>
      <c r="F402" s="246" t="s">
        <v>687</v>
      </c>
      <c r="G402" s="244"/>
      <c r="H402" s="247">
        <v>2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134</v>
      </c>
      <c r="AU402" s="253" t="s">
        <v>83</v>
      </c>
      <c r="AV402" s="14" t="s">
        <v>83</v>
      </c>
      <c r="AW402" s="14" t="s">
        <v>30</v>
      </c>
      <c r="AX402" s="14" t="s">
        <v>81</v>
      </c>
      <c r="AY402" s="253" t="s">
        <v>125</v>
      </c>
    </row>
    <row r="403" spans="1:65" s="2" customFormat="1" ht="14.4" customHeight="1">
      <c r="A403" s="39"/>
      <c r="B403" s="40"/>
      <c r="C403" s="269" t="s">
        <v>688</v>
      </c>
      <c r="D403" s="269" t="s">
        <v>490</v>
      </c>
      <c r="E403" s="270" t="s">
        <v>689</v>
      </c>
      <c r="F403" s="271" t="s">
        <v>690</v>
      </c>
      <c r="G403" s="272" t="s">
        <v>511</v>
      </c>
      <c r="H403" s="273">
        <v>2</v>
      </c>
      <c r="I403" s="274"/>
      <c r="J403" s="275">
        <f>ROUND(I403*H403,2)</f>
        <v>0</v>
      </c>
      <c r="K403" s="271" t="s">
        <v>131</v>
      </c>
      <c r="L403" s="276"/>
      <c r="M403" s="277" t="s">
        <v>1</v>
      </c>
      <c r="N403" s="278" t="s">
        <v>38</v>
      </c>
      <c r="O403" s="92"/>
      <c r="P403" s="228">
        <f>O403*H403</f>
        <v>0</v>
      </c>
      <c r="Q403" s="228">
        <v>0.00064</v>
      </c>
      <c r="R403" s="228">
        <f>Q403*H403</f>
        <v>0.00128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175</v>
      </c>
      <c r="AT403" s="230" t="s">
        <v>490</v>
      </c>
      <c r="AU403" s="230" t="s">
        <v>83</v>
      </c>
      <c r="AY403" s="18" t="s">
        <v>125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81</v>
      </c>
      <c r="BK403" s="231">
        <f>ROUND(I403*H403,2)</f>
        <v>0</v>
      </c>
      <c r="BL403" s="18" t="s">
        <v>132</v>
      </c>
      <c r="BM403" s="230" t="s">
        <v>691</v>
      </c>
    </row>
    <row r="404" spans="1:51" s="13" customFormat="1" ht="12">
      <c r="A404" s="13"/>
      <c r="B404" s="232"/>
      <c r="C404" s="233"/>
      <c r="D404" s="234" t="s">
        <v>134</v>
      </c>
      <c r="E404" s="235" t="s">
        <v>1</v>
      </c>
      <c r="F404" s="236" t="s">
        <v>686</v>
      </c>
      <c r="G404" s="233"/>
      <c r="H404" s="235" t="s">
        <v>1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134</v>
      </c>
      <c r="AU404" s="242" t="s">
        <v>83</v>
      </c>
      <c r="AV404" s="13" t="s">
        <v>81</v>
      </c>
      <c r="AW404" s="13" t="s">
        <v>30</v>
      </c>
      <c r="AX404" s="13" t="s">
        <v>73</v>
      </c>
      <c r="AY404" s="242" t="s">
        <v>125</v>
      </c>
    </row>
    <row r="405" spans="1:51" s="14" customFormat="1" ht="12">
      <c r="A405" s="14"/>
      <c r="B405" s="243"/>
      <c r="C405" s="244"/>
      <c r="D405" s="234" t="s">
        <v>134</v>
      </c>
      <c r="E405" s="245" t="s">
        <v>1</v>
      </c>
      <c r="F405" s="246" t="s">
        <v>83</v>
      </c>
      <c r="G405" s="244"/>
      <c r="H405" s="247">
        <v>2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134</v>
      </c>
      <c r="AU405" s="253" t="s">
        <v>83</v>
      </c>
      <c r="AV405" s="14" t="s">
        <v>83</v>
      </c>
      <c r="AW405" s="14" t="s">
        <v>30</v>
      </c>
      <c r="AX405" s="14" t="s">
        <v>81</v>
      </c>
      <c r="AY405" s="253" t="s">
        <v>125</v>
      </c>
    </row>
    <row r="406" spans="1:65" s="2" customFormat="1" ht="14.4" customHeight="1">
      <c r="A406" s="39"/>
      <c r="B406" s="40"/>
      <c r="C406" s="269" t="s">
        <v>692</v>
      </c>
      <c r="D406" s="269" t="s">
        <v>490</v>
      </c>
      <c r="E406" s="270" t="s">
        <v>693</v>
      </c>
      <c r="F406" s="271" t="s">
        <v>694</v>
      </c>
      <c r="G406" s="272" t="s">
        <v>511</v>
      </c>
      <c r="H406" s="273">
        <v>5</v>
      </c>
      <c r="I406" s="274"/>
      <c r="J406" s="275">
        <f>ROUND(I406*H406,2)</f>
        <v>0</v>
      </c>
      <c r="K406" s="271" t="s">
        <v>131</v>
      </c>
      <c r="L406" s="276"/>
      <c r="M406" s="277" t="s">
        <v>1</v>
      </c>
      <c r="N406" s="278" t="s">
        <v>38</v>
      </c>
      <c r="O406" s="92"/>
      <c r="P406" s="228">
        <f>O406*H406</f>
        <v>0</v>
      </c>
      <c r="Q406" s="228">
        <v>0.00054</v>
      </c>
      <c r="R406" s="228">
        <f>Q406*H406</f>
        <v>0.0027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175</v>
      </c>
      <c r="AT406" s="230" t="s">
        <v>490</v>
      </c>
      <c r="AU406" s="230" t="s">
        <v>83</v>
      </c>
      <c r="AY406" s="18" t="s">
        <v>125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81</v>
      </c>
      <c r="BK406" s="231">
        <f>ROUND(I406*H406,2)</f>
        <v>0</v>
      </c>
      <c r="BL406" s="18" t="s">
        <v>132</v>
      </c>
      <c r="BM406" s="230" t="s">
        <v>695</v>
      </c>
    </row>
    <row r="407" spans="1:51" s="13" customFormat="1" ht="12">
      <c r="A407" s="13"/>
      <c r="B407" s="232"/>
      <c r="C407" s="233"/>
      <c r="D407" s="234" t="s">
        <v>134</v>
      </c>
      <c r="E407" s="235" t="s">
        <v>1</v>
      </c>
      <c r="F407" s="236" t="s">
        <v>686</v>
      </c>
      <c r="G407" s="233"/>
      <c r="H407" s="235" t="s">
        <v>1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134</v>
      </c>
      <c r="AU407" s="242" t="s">
        <v>83</v>
      </c>
      <c r="AV407" s="13" t="s">
        <v>81</v>
      </c>
      <c r="AW407" s="13" t="s">
        <v>30</v>
      </c>
      <c r="AX407" s="13" t="s">
        <v>73</v>
      </c>
      <c r="AY407" s="242" t="s">
        <v>125</v>
      </c>
    </row>
    <row r="408" spans="1:51" s="14" customFormat="1" ht="12">
      <c r="A408" s="14"/>
      <c r="B408" s="243"/>
      <c r="C408" s="244"/>
      <c r="D408" s="234" t="s">
        <v>134</v>
      </c>
      <c r="E408" s="245" t="s">
        <v>1</v>
      </c>
      <c r="F408" s="246" t="s">
        <v>159</v>
      </c>
      <c r="G408" s="244"/>
      <c r="H408" s="247">
        <v>5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134</v>
      </c>
      <c r="AU408" s="253" t="s">
        <v>83</v>
      </c>
      <c r="AV408" s="14" t="s">
        <v>83</v>
      </c>
      <c r="AW408" s="14" t="s">
        <v>30</v>
      </c>
      <c r="AX408" s="14" t="s">
        <v>81</v>
      </c>
      <c r="AY408" s="253" t="s">
        <v>125</v>
      </c>
    </row>
    <row r="409" spans="1:65" s="2" customFormat="1" ht="24.15" customHeight="1">
      <c r="A409" s="39"/>
      <c r="B409" s="40"/>
      <c r="C409" s="219" t="s">
        <v>696</v>
      </c>
      <c r="D409" s="219" t="s">
        <v>127</v>
      </c>
      <c r="E409" s="220" t="s">
        <v>697</v>
      </c>
      <c r="F409" s="221" t="s">
        <v>698</v>
      </c>
      <c r="G409" s="222" t="s">
        <v>511</v>
      </c>
      <c r="H409" s="223">
        <v>5</v>
      </c>
      <c r="I409" s="224"/>
      <c r="J409" s="225">
        <f>ROUND(I409*H409,2)</f>
        <v>0</v>
      </c>
      <c r="K409" s="221" t="s">
        <v>699</v>
      </c>
      <c r="L409" s="45"/>
      <c r="M409" s="226" t="s">
        <v>1</v>
      </c>
      <c r="N409" s="227" t="s">
        <v>38</v>
      </c>
      <c r="O409" s="92"/>
      <c r="P409" s="228">
        <f>O409*H409</f>
        <v>0</v>
      </c>
      <c r="Q409" s="228">
        <v>0.00918</v>
      </c>
      <c r="R409" s="228">
        <f>Q409*H409</f>
        <v>0.0459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132</v>
      </c>
      <c r="AT409" s="230" t="s">
        <v>127</v>
      </c>
      <c r="AU409" s="230" t="s">
        <v>83</v>
      </c>
      <c r="AY409" s="18" t="s">
        <v>125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81</v>
      </c>
      <c r="BK409" s="231">
        <f>ROUND(I409*H409,2)</f>
        <v>0</v>
      </c>
      <c r="BL409" s="18" t="s">
        <v>132</v>
      </c>
      <c r="BM409" s="230" t="s">
        <v>700</v>
      </c>
    </row>
    <row r="410" spans="1:51" s="13" customFormat="1" ht="12">
      <c r="A410" s="13"/>
      <c r="B410" s="232"/>
      <c r="C410" s="233"/>
      <c r="D410" s="234" t="s">
        <v>134</v>
      </c>
      <c r="E410" s="235" t="s">
        <v>1</v>
      </c>
      <c r="F410" s="236" t="s">
        <v>344</v>
      </c>
      <c r="G410" s="233"/>
      <c r="H410" s="235" t="s">
        <v>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134</v>
      </c>
      <c r="AU410" s="242" t="s">
        <v>83</v>
      </c>
      <c r="AV410" s="13" t="s">
        <v>81</v>
      </c>
      <c r="AW410" s="13" t="s">
        <v>30</v>
      </c>
      <c r="AX410" s="13" t="s">
        <v>73</v>
      </c>
      <c r="AY410" s="242" t="s">
        <v>125</v>
      </c>
    </row>
    <row r="411" spans="1:51" s="14" customFormat="1" ht="12">
      <c r="A411" s="14"/>
      <c r="B411" s="243"/>
      <c r="C411" s="244"/>
      <c r="D411" s="234" t="s">
        <v>134</v>
      </c>
      <c r="E411" s="245" t="s">
        <v>1</v>
      </c>
      <c r="F411" s="246" t="s">
        <v>701</v>
      </c>
      <c r="G411" s="244"/>
      <c r="H411" s="247">
        <v>5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134</v>
      </c>
      <c r="AU411" s="253" t="s">
        <v>83</v>
      </c>
      <c r="AV411" s="14" t="s">
        <v>83</v>
      </c>
      <c r="AW411" s="14" t="s">
        <v>30</v>
      </c>
      <c r="AX411" s="14" t="s">
        <v>81</v>
      </c>
      <c r="AY411" s="253" t="s">
        <v>125</v>
      </c>
    </row>
    <row r="412" spans="1:65" s="2" customFormat="1" ht="24.15" customHeight="1">
      <c r="A412" s="39"/>
      <c r="B412" s="40"/>
      <c r="C412" s="269" t="s">
        <v>702</v>
      </c>
      <c r="D412" s="269" t="s">
        <v>490</v>
      </c>
      <c r="E412" s="270" t="s">
        <v>703</v>
      </c>
      <c r="F412" s="271" t="s">
        <v>704</v>
      </c>
      <c r="G412" s="272" t="s">
        <v>511</v>
      </c>
      <c r="H412" s="273">
        <v>1</v>
      </c>
      <c r="I412" s="274"/>
      <c r="J412" s="275">
        <f>ROUND(I412*H412,2)</f>
        <v>0</v>
      </c>
      <c r="K412" s="271" t="s">
        <v>131</v>
      </c>
      <c r="L412" s="276"/>
      <c r="M412" s="277" t="s">
        <v>1</v>
      </c>
      <c r="N412" s="278" t="s">
        <v>38</v>
      </c>
      <c r="O412" s="92"/>
      <c r="P412" s="228">
        <f>O412*H412</f>
        <v>0</v>
      </c>
      <c r="Q412" s="228">
        <v>0.254</v>
      </c>
      <c r="R412" s="228">
        <f>Q412*H412</f>
        <v>0.254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175</v>
      </c>
      <c r="AT412" s="230" t="s">
        <v>490</v>
      </c>
      <c r="AU412" s="230" t="s">
        <v>83</v>
      </c>
      <c r="AY412" s="18" t="s">
        <v>125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81</v>
      </c>
      <c r="BK412" s="231">
        <f>ROUND(I412*H412,2)</f>
        <v>0</v>
      </c>
      <c r="BL412" s="18" t="s">
        <v>132</v>
      </c>
      <c r="BM412" s="230" t="s">
        <v>705</v>
      </c>
    </row>
    <row r="413" spans="1:65" s="2" customFormat="1" ht="24.15" customHeight="1">
      <c r="A413" s="39"/>
      <c r="B413" s="40"/>
      <c r="C413" s="269" t="s">
        <v>706</v>
      </c>
      <c r="D413" s="269" t="s">
        <v>490</v>
      </c>
      <c r="E413" s="270" t="s">
        <v>707</v>
      </c>
      <c r="F413" s="271" t="s">
        <v>708</v>
      </c>
      <c r="G413" s="272" t="s">
        <v>511</v>
      </c>
      <c r="H413" s="273">
        <v>2</v>
      </c>
      <c r="I413" s="274"/>
      <c r="J413" s="275">
        <f>ROUND(I413*H413,2)</f>
        <v>0</v>
      </c>
      <c r="K413" s="271" t="s">
        <v>131</v>
      </c>
      <c r="L413" s="276"/>
      <c r="M413" s="277" t="s">
        <v>1</v>
      </c>
      <c r="N413" s="278" t="s">
        <v>38</v>
      </c>
      <c r="O413" s="92"/>
      <c r="P413" s="228">
        <f>O413*H413</f>
        <v>0</v>
      </c>
      <c r="Q413" s="228">
        <v>0.506</v>
      </c>
      <c r="R413" s="228">
        <f>Q413*H413</f>
        <v>1.012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175</v>
      </c>
      <c r="AT413" s="230" t="s">
        <v>490</v>
      </c>
      <c r="AU413" s="230" t="s">
        <v>83</v>
      </c>
      <c r="AY413" s="18" t="s">
        <v>125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81</v>
      </c>
      <c r="BK413" s="231">
        <f>ROUND(I413*H413,2)</f>
        <v>0</v>
      </c>
      <c r="BL413" s="18" t="s">
        <v>132</v>
      </c>
      <c r="BM413" s="230" t="s">
        <v>709</v>
      </c>
    </row>
    <row r="414" spans="1:65" s="2" customFormat="1" ht="24.15" customHeight="1">
      <c r="A414" s="39"/>
      <c r="B414" s="40"/>
      <c r="C414" s="269" t="s">
        <v>710</v>
      </c>
      <c r="D414" s="269" t="s">
        <v>490</v>
      </c>
      <c r="E414" s="270" t="s">
        <v>711</v>
      </c>
      <c r="F414" s="271" t="s">
        <v>712</v>
      </c>
      <c r="G414" s="272" t="s">
        <v>511</v>
      </c>
      <c r="H414" s="273">
        <v>2</v>
      </c>
      <c r="I414" s="274"/>
      <c r="J414" s="275">
        <f>ROUND(I414*H414,2)</f>
        <v>0</v>
      </c>
      <c r="K414" s="271" t="s">
        <v>131</v>
      </c>
      <c r="L414" s="276"/>
      <c r="M414" s="277" t="s">
        <v>1</v>
      </c>
      <c r="N414" s="278" t="s">
        <v>38</v>
      </c>
      <c r="O414" s="92"/>
      <c r="P414" s="228">
        <f>O414*H414</f>
        <v>0</v>
      </c>
      <c r="Q414" s="228">
        <v>1.013</v>
      </c>
      <c r="R414" s="228">
        <f>Q414*H414</f>
        <v>2.026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175</v>
      </c>
      <c r="AT414" s="230" t="s">
        <v>490</v>
      </c>
      <c r="AU414" s="230" t="s">
        <v>83</v>
      </c>
      <c r="AY414" s="18" t="s">
        <v>125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81</v>
      </c>
      <c r="BK414" s="231">
        <f>ROUND(I414*H414,2)</f>
        <v>0</v>
      </c>
      <c r="BL414" s="18" t="s">
        <v>132</v>
      </c>
      <c r="BM414" s="230" t="s">
        <v>713</v>
      </c>
    </row>
    <row r="415" spans="1:65" s="2" customFormat="1" ht="24.15" customHeight="1">
      <c r="A415" s="39"/>
      <c r="B415" s="40"/>
      <c r="C415" s="269" t="s">
        <v>714</v>
      </c>
      <c r="D415" s="269" t="s">
        <v>490</v>
      </c>
      <c r="E415" s="270" t="s">
        <v>715</v>
      </c>
      <c r="F415" s="271" t="s">
        <v>716</v>
      </c>
      <c r="G415" s="272" t="s">
        <v>511</v>
      </c>
      <c r="H415" s="273">
        <v>8</v>
      </c>
      <c r="I415" s="274"/>
      <c r="J415" s="275">
        <f>ROUND(I415*H415,2)</f>
        <v>0</v>
      </c>
      <c r="K415" s="271" t="s">
        <v>131</v>
      </c>
      <c r="L415" s="276"/>
      <c r="M415" s="277" t="s">
        <v>1</v>
      </c>
      <c r="N415" s="278" t="s">
        <v>38</v>
      </c>
      <c r="O415" s="92"/>
      <c r="P415" s="228">
        <f>O415*H415</f>
        <v>0</v>
      </c>
      <c r="Q415" s="228">
        <v>0.002</v>
      </c>
      <c r="R415" s="228">
        <f>Q415*H415</f>
        <v>0.016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175</v>
      </c>
      <c r="AT415" s="230" t="s">
        <v>490</v>
      </c>
      <c r="AU415" s="230" t="s">
        <v>83</v>
      </c>
      <c r="AY415" s="18" t="s">
        <v>125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81</v>
      </c>
      <c r="BK415" s="231">
        <f>ROUND(I415*H415,2)</f>
        <v>0</v>
      </c>
      <c r="BL415" s="18" t="s">
        <v>132</v>
      </c>
      <c r="BM415" s="230" t="s">
        <v>717</v>
      </c>
    </row>
    <row r="416" spans="1:65" s="2" customFormat="1" ht="24.15" customHeight="1">
      <c r="A416" s="39"/>
      <c r="B416" s="40"/>
      <c r="C416" s="219" t="s">
        <v>561</v>
      </c>
      <c r="D416" s="219" t="s">
        <v>127</v>
      </c>
      <c r="E416" s="220" t="s">
        <v>718</v>
      </c>
      <c r="F416" s="221" t="s">
        <v>719</v>
      </c>
      <c r="G416" s="222" t="s">
        <v>511</v>
      </c>
      <c r="H416" s="223">
        <v>3</v>
      </c>
      <c r="I416" s="224"/>
      <c r="J416" s="225">
        <f>ROUND(I416*H416,2)</f>
        <v>0</v>
      </c>
      <c r="K416" s="221" t="s">
        <v>699</v>
      </c>
      <c r="L416" s="45"/>
      <c r="M416" s="226" t="s">
        <v>1</v>
      </c>
      <c r="N416" s="227" t="s">
        <v>38</v>
      </c>
      <c r="O416" s="92"/>
      <c r="P416" s="228">
        <f>O416*H416</f>
        <v>0</v>
      </c>
      <c r="Q416" s="228">
        <v>0.01147</v>
      </c>
      <c r="R416" s="228">
        <f>Q416*H416</f>
        <v>0.034409999999999996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132</v>
      </c>
      <c r="AT416" s="230" t="s">
        <v>127</v>
      </c>
      <c r="AU416" s="230" t="s">
        <v>83</v>
      </c>
      <c r="AY416" s="18" t="s">
        <v>125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81</v>
      </c>
      <c r="BK416" s="231">
        <f>ROUND(I416*H416,2)</f>
        <v>0</v>
      </c>
      <c r="BL416" s="18" t="s">
        <v>132</v>
      </c>
      <c r="BM416" s="230" t="s">
        <v>720</v>
      </c>
    </row>
    <row r="417" spans="1:51" s="13" customFormat="1" ht="12">
      <c r="A417" s="13"/>
      <c r="B417" s="232"/>
      <c r="C417" s="233"/>
      <c r="D417" s="234" t="s">
        <v>134</v>
      </c>
      <c r="E417" s="235" t="s">
        <v>1</v>
      </c>
      <c r="F417" s="236" t="s">
        <v>344</v>
      </c>
      <c r="G417" s="233"/>
      <c r="H417" s="235" t="s">
        <v>1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134</v>
      </c>
      <c r="AU417" s="242" t="s">
        <v>83</v>
      </c>
      <c r="AV417" s="13" t="s">
        <v>81</v>
      </c>
      <c r="AW417" s="13" t="s">
        <v>30</v>
      </c>
      <c r="AX417" s="13" t="s">
        <v>73</v>
      </c>
      <c r="AY417" s="242" t="s">
        <v>125</v>
      </c>
    </row>
    <row r="418" spans="1:51" s="14" customFormat="1" ht="12">
      <c r="A418" s="14"/>
      <c r="B418" s="243"/>
      <c r="C418" s="244"/>
      <c r="D418" s="234" t="s">
        <v>134</v>
      </c>
      <c r="E418" s="245" t="s">
        <v>1</v>
      </c>
      <c r="F418" s="246" t="s">
        <v>142</v>
      </c>
      <c r="G418" s="244"/>
      <c r="H418" s="247">
        <v>3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134</v>
      </c>
      <c r="AU418" s="253" t="s">
        <v>83</v>
      </c>
      <c r="AV418" s="14" t="s">
        <v>83</v>
      </c>
      <c r="AW418" s="14" t="s">
        <v>30</v>
      </c>
      <c r="AX418" s="14" t="s">
        <v>81</v>
      </c>
      <c r="AY418" s="253" t="s">
        <v>125</v>
      </c>
    </row>
    <row r="419" spans="1:65" s="2" customFormat="1" ht="24.15" customHeight="1">
      <c r="A419" s="39"/>
      <c r="B419" s="40"/>
      <c r="C419" s="269" t="s">
        <v>721</v>
      </c>
      <c r="D419" s="269" t="s">
        <v>490</v>
      </c>
      <c r="E419" s="270" t="s">
        <v>722</v>
      </c>
      <c r="F419" s="271" t="s">
        <v>723</v>
      </c>
      <c r="G419" s="272" t="s">
        <v>511</v>
      </c>
      <c r="H419" s="273">
        <v>3</v>
      </c>
      <c r="I419" s="274"/>
      <c r="J419" s="275">
        <f>ROUND(I419*H419,2)</f>
        <v>0</v>
      </c>
      <c r="K419" s="271" t="s">
        <v>131</v>
      </c>
      <c r="L419" s="276"/>
      <c r="M419" s="277" t="s">
        <v>1</v>
      </c>
      <c r="N419" s="278" t="s">
        <v>38</v>
      </c>
      <c r="O419" s="92"/>
      <c r="P419" s="228">
        <f>O419*H419</f>
        <v>0</v>
      </c>
      <c r="Q419" s="228">
        <v>0.585</v>
      </c>
      <c r="R419" s="228">
        <f>Q419*H419</f>
        <v>1.755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175</v>
      </c>
      <c r="AT419" s="230" t="s">
        <v>490</v>
      </c>
      <c r="AU419" s="230" t="s">
        <v>83</v>
      </c>
      <c r="AY419" s="18" t="s">
        <v>125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81</v>
      </c>
      <c r="BK419" s="231">
        <f>ROUND(I419*H419,2)</f>
        <v>0</v>
      </c>
      <c r="BL419" s="18" t="s">
        <v>132</v>
      </c>
      <c r="BM419" s="230" t="s">
        <v>724</v>
      </c>
    </row>
    <row r="420" spans="1:65" s="2" customFormat="1" ht="24.15" customHeight="1">
      <c r="A420" s="39"/>
      <c r="B420" s="40"/>
      <c r="C420" s="219" t="s">
        <v>725</v>
      </c>
      <c r="D420" s="219" t="s">
        <v>127</v>
      </c>
      <c r="E420" s="220" t="s">
        <v>726</v>
      </c>
      <c r="F420" s="221" t="s">
        <v>727</v>
      </c>
      <c r="G420" s="222" t="s">
        <v>511</v>
      </c>
      <c r="H420" s="223">
        <v>3</v>
      </c>
      <c r="I420" s="224"/>
      <c r="J420" s="225">
        <f>ROUND(I420*H420,2)</f>
        <v>0</v>
      </c>
      <c r="K420" s="221" t="s">
        <v>699</v>
      </c>
      <c r="L420" s="45"/>
      <c r="M420" s="226" t="s">
        <v>1</v>
      </c>
      <c r="N420" s="227" t="s">
        <v>38</v>
      </c>
      <c r="O420" s="92"/>
      <c r="P420" s="228">
        <f>O420*H420</f>
        <v>0</v>
      </c>
      <c r="Q420" s="228">
        <v>0.02753</v>
      </c>
      <c r="R420" s="228">
        <f>Q420*H420</f>
        <v>0.08259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132</v>
      </c>
      <c r="AT420" s="230" t="s">
        <v>127</v>
      </c>
      <c r="AU420" s="230" t="s">
        <v>83</v>
      </c>
      <c r="AY420" s="18" t="s">
        <v>125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81</v>
      </c>
      <c r="BK420" s="231">
        <f>ROUND(I420*H420,2)</f>
        <v>0</v>
      </c>
      <c r="BL420" s="18" t="s">
        <v>132</v>
      </c>
      <c r="BM420" s="230" t="s">
        <v>728</v>
      </c>
    </row>
    <row r="421" spans="1:51" s="13" customFormat="1" ht="12">
      <c r="A421" s="13"/>
      <c r="B421" s="232"/>
      <c r="C421" s="233"/>
      <c r="D421" s="234" t="s">
        <v>134</v>
      </c>
      <c r="E421" s="235" t="s">
        <v>1</v>
      </c>
      <c r="F421" s="236" t="s">
        <v>344</v>
      </c>
      <c r="G421" s="233"/>
      <c r="H421" s="235" t="s">
        <v>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134</v>
      </c>
      <c r="AU421" s="242" t="s">
        <v>83</v>
      </c>
      <c r="AV421" s="13" t="s">
        <v>81</v>
      </c>
      <c r="AW421" s="13" t="s">
        <v>30</v>
      </c>
      <c r="AX421" s="13" t="s">
        <v>73</v>
      </c>
      <c r="AY421" s="242" t="s">
        <v>125</v>
      </c>
    </row>
    <row r="422" spans="1:51" s="14" customFormat="1" ht="12">
      <c r="A422" s="14"/>
      <c r="B422" s="243"/>
      <c r="C422" s="244"/>
      <c r="D422" s="234" t="s">
        <v>134</v>
      </c>
      <c r="E422" s="245" t="s">
        <v>1</v>
      </c>
      <c r="F422" s="246" t="s">
        <v>142</v>
      </c>
      <c r="G422" s="244"/>
      <c r="H422" s="247">
        <v>3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134</v>
      </c>
      <c r="AU422" s="253" t="s">
        <v>83</v>
      </c>
      <c r="AV422" s="14" t="s">
        <v>83</v>
      </c>
      <c r="AW422" s="14" t="s">
        <v>30</v>
      </c>
      <c r="AX422" s="14" t="s">
        <v>81</v>
      </c>
      <c r="AY422" s="253" t="s">
        <v>125</v>
      </c>
    </row>
    <row r="423" spans="1:65" s="2" customFormat="1" ht="14.4" customHeight="1">
      <c r="A423" s="39"/>
      <c r="B423" s="40"/>
      <c r="C423" s="269" t="s">
        <v>729</v>
      </c>
      <c r="D423" s="269" t="s">
        <v>490</v>
      </c>
      <c r="E423" s="270" t="s">
        <v>730</v>
      </c>
      <c r="F423" s="271" t="s">
        <v>731</v>
      </c>
      <c r="G423" s="272" t="s">
        <v>511</v>
      </c>
      <c r="H423" s="273">
        <v>3</v>
      </c>
      <c r="I423" s="274"/>
      <c r="J423" s="275">
        <f>ROUND(I423*H423,2)</f>
        <v>0</v>
      </c>
      <c r="K423" s="271" t="s">
        <v>131</v>
      </c>
      <c r="L423" s="276"/>
      <c r="M423" s="277" t="s">
        <v>1</v>
      </c>
      <c r="N423" s="278" t="s">
        <v>38</v>
      </c>
      <c r="O423" s="92"/>
      <c r="P423" s="228">
        <f>O423*H423</f>
        <v>0</v>
      </c>
      <c r="Q423" s="228">
        <v>1.6</v>
      </c>
      <c r="R423" s="228">
        <f>Q423*H423</f>
        <v>4.800000000000001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175</v>
      </c>
      <c r="AT423" s="230" t="s">
        <v>490</v>
      </c>
      <c r="AU423" s="230" t="s">
        <v>83</v>
      </c>
      <c r="AY423" s="18" t="s">
        <v>125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81</v>
      </c>
      <c r="BK423" s="231">
        <f>ROUND(I423*H423,2)</f>
        <v>0</v>
      </c>
      <c r="BL423" s="18" t="s">
        <v>132</v>
      </c>
      <c r="BM423" s="230" t="s">
        <v>732</v>
      </c>
    </row>
    <row r="424" spans="1:51" s="13" customFormat="1" ht="12">
      <c r="A424" s="13"/>
      <c r="B424" s="232"/>
      <c r="C424" s="233"/>
      <c r="D424" s="234" t="s">
        <v>134</v>
      </c>
      <c r="E424" s="235" t="s">
        <v>1</v>
      </c>
      <c r="F424" s="236" t="s">
        <v>733</v>
      </c>
      <c r="G424" s="233"/>
      <c r="H424" s="235" t="s">
        <v>1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134</v>
      </c>
      <c r="AU424" s="242" t="s">
        <v>83</v>
      </c>
      <c r="AV424" s="13" t="s">
        <v>81</v>
      </c>
      <c r="AW424" s="13" t="s">
        <v>30</v>
      </c>
      <c r="AX424" s="13" t="s">
        <v>73</v>
      </c>
      <c r="AY424" s="242" t="s">
        <v>125</v>
      </c>
    </row>
    <row r="425" spans="1:51" s="14" customFormat="1" ht="12">
      <c r="A425" s="14"/>
      <c r="B425" s="243"/>
      <c r="C425" s="244"/>
      <c r="D425" s="234" t="s">
        <v>134</v>
      </c>
      <c r="E425" s="245" t="s">
        <v>1</v>
      </c>
      <c r="F425" s="246" t="s">
        <v>142</v>
      </c>
      <c r="G425" s="244"/>
      <c r="H425" s="247">
        <v>3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134</v>
      </c>
      <c r="AU425" s="253" t="s">
        <v>83</v>
      </c>
      <c r="AV425" s="14" t="s">
        <v>83</v>
      </c>
      <c r="AW425" s="14" t="s">
        <v>30</v>
      </c>
      <c r="AX425" s="14" t="s">
        <v>81</v>
      </c>
      <c r="AY425" s="253" t="s">
        <v>125</v>
      </c>
    </row>
    <row r="426" spans="1:65" s="2" customFormat="1" ht="24.15" customHeight="1">
      <c r="A426" s="39"/>
      <c r="B426" s="40"/>
      <c r="C426" s="219" t="s">
        <v>734</v>
      </c>
      <c r="D426" s="219" t="s">
        <v>127</v>
      </c>
      <c r="E426" s="220" t="s">
        <v>735</v>
      </c>
      <c r="F426" s="221" t="s">
        <v>736</v>
      </c>
      <c r="G426" s="222" t="s">
        <v>511</v>
      </c>
      <c r="H426" s="223">
        <v>3</v>
      </c>
      <c r="I426" s="224"/>
      <c r="J426" s="225">
        <f>ROUND(I426*H426,2)</f>
        <v>0</v>
      </c>
      <c r="K426" s="221" t="s">
        <v>131</v>
      </c>
      <c r="L426" s="45"/>
      <c r="M426" s="226" t="s">
        <v>1</v>
      </c>
      <c r="N426" s="227" t="s">
        <v>38</v>
      </c>
      <c r="O426" s="92"/>
      <c r="P426" s="228">
        <f>O426*H426</f>
        <v>0</v>
      </c>
      <c r="Q426" s="228">
        <v>0.21734</v>
      </c>
      <c r="R426" s="228">
        <f>Q426*H426</f>
        <v>0.65202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132</v>
      </c>
      <c r="AT426" s="230" t="s">
        <v>127</v>
      </c>
      <c r="AU426" s="230" t="s">
        <v>83</v>
      </c>
      <c r="AY426" s="18" t="s">
        <v>125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81</v>
      </c>
      <c r="BK426" s="231">
        <f>ROUND(I426*H426,2)</f>
        <v>0</v>
      </c>
      <c r="BL426" s="18" t="s">
        <v>132</v>
      </c>
      <c r="BM426" s="230" t="s">
        <v>737</v>
      </c>
    </row>
    <row r="427" spans="1:51" s="13" customFormat="1" ht="12">
      <c r="A427" s="13"/>
      <c r="B427" s="232"/>
      <c r="C427" s="233"/>
      <c r="D427" s="234" t="s">
        <v>134</v>
      </c>
      <c r="E427" s="235" t="s">
        <v>1</v>
      </c>
      <c r="F427" s="236" t="s">
        <v>344</v>
      </c>
      <c r="G427" s="233"/>
      <c r="H427" s="235" t="s">
        <v>1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134</v>
      </c>
      <c r="AU427" s="242" t="s">
        <v>83</v>
      </c>
      <c r="AV427" s="13" t="s">
        <v>81</v>
      </c>
      <c r="AW427" s="13" t="s">
        <v>30</v>
      </c>
      <c r="AX427" s="13" t="s">
        <v>73</v>
      </c>
      <c r="AY427" s="242" t="s">
        <v>125</v>
      </c>
    </row>
    <row r="428" spans="1:51" s="14" customFormat="1" ht="12">
      <c r="A428" s="14"/>
      <c r="B428" s="243"/>
      <c r="C428" s="244"/>
      <c r="D428" s="234" t="s">
        <v>134</v>
      </c>
      <c r="E428" s="245" t="s">
        <v>1</v>
      </c>
      <c r="F428" s="246" t="s">
        <v>142</v>
      </c>
      <c r="G428" s="244"/>
      <c r="H428" s="247">
        <v>3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134</v>
      </c>
      <c r="AU428" s="253" t="s">
        <v>83</v>
      </c>
      <c r="AV428" s="14" t="s">
        <v>83</v>
      </c>
      <c r="AW428" s="14" t="s">
        <v>30</v>
      </c>
      <c r="AX428" s="14" t="s">
        <v>81</v>
      </c>
      <c r="AY428" s="253" t="s">
        <v>125</v>
      </c>
    </row>
    <row r="429" spans="1:65" s="2" customFormat="1" ht="24.15" customHeight="1">
      <c r="A429" s="39"/>
      <c r="B429" s="40"/>
      <c r="C429" s="269" t="s">
        <v>738</v>
      </c>
      <c r="D429" s="269" t="s">
        <v>490</v>
      </c>
      <c r="E429" s="270" t="s">
        <v>739</v>
      </c>
      <c r="F429" s="271" t="s">
        <v>740</v>
      </c>
      <c r="G429" s="272" t="s">
        <v>511</v>
      </c>
      <c r="H429" s="273">
        <v>3</v>
      </c>
      <c r="I429" s="274"/>
      <c r="J429" s="275">
        <f>ROUND(I429*H429,2)</f>
        <v>0</v>
      </c>
      <c r="K429" s="271" t="s">
        <v>131</v>
      </c>
      <c r="L429" s="276"/>
      <c r="M429" s="277" t="s">
        <v>1</v>
      </c>
      <c r="N429" s="278" t="s">
        <v>38</v>
      </c>
      <c r="O429" s="92"/>
      <c r="P429" s="228">
        <f>O429*H429</f>
        <v>0</v>
      </c>
      <c r="Q429" s="228">
        <v>0.045</v>
      </c>
      <c r="R429" s="228">
        <f>Q429*H429</f>
        <v>0.135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175</v>
      </c>
      <c r="AT429" s="230" t="s">
        <v>490</v>
      </c>
      <c r="AU429" s="230" t="s">
        <v>83</v>
      </c>
      <c r="AY429" s="18" t="s">
        <v>125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81</v>
      </c>
      <c r="BK429" s="231">
        <f>ROUND(I429*H429,2)</f>
        <v>0</v>
      </c>
      <c r="BL429" s="18" t="s">
        <v>132</v>
      </c>
      <c r="BM429" s="230" t="s">
        <v>741</v>
      </c>
    </row>
    <row r="430" spans="1:63" s="12" customFormat="1" ht="22.8" customHeight="1">
      <c r="A430" s="12"/>
      <c r="B430" s="203"/>
      <c r="C430" s="204"/>
      <c r="D430" s="205" t="s">
        <v>72</v>
      </c>
      <c r="E430" s="217" t="s">
        <v>150</v>
      </c>
      <c r="F430" s="217" t="s">
        <v>151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SUM(P431:P451)</f>
        <v>0</v>
      </c>
      <c r="Q430" s="211"/>
      <c r="R430" s="212">
        <f>SUM(R431:R451)</f>
        <v>3.1367826</v>
      </c>
      <c r="S430" s="211"/>
      <c r="T430" s="213">
        <f>SUM(T431:T451)</f>
        <v>53.63400000000001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81</v>
      </c>
      <c r="AT430" s="215" t="s">
        <v>72</v>
      </c>
      <c r="AU430" s="215" t="s">
        <v>81</v>
      </c>
      <c r="AY430" s="214" t="s">
        <v>125</v>
      </c>
      <c r="BK430" s="216">
        <f>SUM(BK431:BK451)</f>
        <v>0</v>
      </c>
    </row>
    <row r="431" spans="1:65" s="2" customFormat="1" ht="24.15" customHeight="1">
      <c r="A431" s="39"/>
      <c r="B431" s="40"/>
      <c r="C431" s="219" t="s">
        <v>742</v>
      </c>
      <c r="D431" s="219" t="s">
        <v>127</v>
      </c>
      <c r="E431" s="220" t="s">
        <v>743</v>
      </c>
      <c r="F431" s="221" t="s">
        <v>744</v>
      </c>
      <c r="G431" s="222" t="s">
        <v>154</v>
      </c>
      <c r="H431" s="223">
        <v>628.11</v>
      </c>
      <c r="I431" s="224"/>
      <c r="J431" s="225">
        <f>ROUND(I431*H431,2)</f>
        <v>0</v>
      </c>
      <c r="K431" s="221" t="s">
        <v>131</v>
      </c>
      <c r="L431" s="45"/>
      <c r="M431" s="226" t="s">
        <v>1</v>
      </c>
      <c r="N431" s="227" t="s">
        <v>38</v>
      </c>
      <c r="O431" s="92"/>
      <c r="P431" s="228">
        <f>O431*H431</f>
        <v>0</v>
      </c>
      <c r="Q431" s="228">
        <v>0.00036</v>
      </c>
      <c r="R431" s="228">
        <f>Q431*H431</f>
        <v>0.22611960000000003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132</v>
      </c>
      <c r="AT431" s="230" t="s">
        <v>127</v>
      </c>
      <c r="AU431" s="230" t="s">
        <v>83</v>
      </c>
      <c r="AY431" s="18" t="s">
        <v>125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81</v>
      </c>
      <c r="BK431" s="231">
        <f>ROUND(I431*H431,2)</f>
        <v>0</v>
      </c>
      <c r="BL431" s="18" t="s">
        <v>132</v>
      </c>
      <c r="BM431" s="230" t="s">
        <v>745</v>
      </c>
    </row>
    <row r="432" spans="1:51" s="13" customFormat="1" ht="12">
      <c r="A432" s="13"/>
      <c r="B432" s="232"/>
      <c r="C432" s="233"/>
      <c r="D432" s="234" t="s">
        <v>134</v>
      </c>
      <c r="E432" s="235" t="s">
        <v>1</v>
      </c>
      <c r="F432" s="236" t="s">
        <v>501</v>
      </c>
      <c r="G432" s="233"/>
      <c r="H432" s="235" t="s">
        <v>1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2" t="s">
        <v>134</v>
      </c>
      <c r="AU432" s="242" t="s">
        <v>83</v>
      </c>
      <c r="AV432" s="13" t="s">
        <v>81</v>
      </c>
      <c r="AW432" s="13" t="s">
        <v>30</v>
      </c>
      <c r="AX432" s="13" t="s">
        <v>73</v>
      </c>
      <c r="AY432" s="242" t="s">
        <v>125</v>
      </c>
    </row>
    <row r="433" spans="1:51" s="14" customFormat="1" ht="12">
      <c r="A433" s="14"/>
      <c r="B433" s="243"/>
      <c r="C433" s="244"/>
      <c r="D433" s="234" t="s">
        <v>134</v>
      </c>
      <c r="E433" s="245" t="s">
        <v>1</v>
      </c>
      <c r="F433" s="246" t="s">
        <v>746</v>
      </c>
      <c r="G433" s="244"/>
      <c r="H433" s="247">
        <v>440.31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3" t="s">
        <v>134</v>
      </c>
      <c r="AU433" s="253" t="s">
        <v>83</v>
      </c>
      <c r="AV433" s="14" t="s">
        <v>83</v>
      </c>
      <c r="AW433" s="14" t="s">
        <v>30</v>
      </c>
      <c r="AX433" s="14" t="s">
        <v>73</v>
      </c>
      <c r="AY433" s="253" t="s">
        <v>125</v>
      </c>
    </row>
    <row r="434" spans="1:51" s="14" customFormat="1" ht="12">
      <c r="A434" s="14"/>
      <c r="B434" s="243"/>
      <c r="C434" s="244"/>
      <c r="D434" s="234" t="s">
        <v>134</v>
      </c>
      <c r="E434" s="245" t="s">
        <v>1</v>
      </c>
      <c r="F434" s="246" t="s">
        <v>747</v>
      </c>
      <c r="G434" s="244"/>
      <c r="H434" s="247">
        <v>187.8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134</v>
      </c>
      <c r="AU434" s="253" t="s">
        <v>83</v>
      </c>
      <c r="AV434" s="14" t="s">
        <v>83</v>
      </c>
      <c r="AW434" s="14" t="s">
        <v>30</v>
      </c>
      <c r="AX434" s="14" t="s">
        <v>73</v>
      </c>
      <c r="AY434" s="253" t="s">
        <v>125</v>
      </c>
    </row>
    <row r="435" spans="1:51" s="15" customFormat="1" ht="12">
      <c r="A435" s="15"/>
      <c r="B435" s="254"/>
      <c r="C435" s="255"/>
      <c r="D435" s="234" t="s">
        <v>134</v>
      </c>
      <c r="E435" s="256" t="s">
        <v>1</v>
      </c>
      <c r="F435" s="257" t="s">
        <v>235</v>
      </c>
      <c r="G435" s="255"/>
      <c r="H435" s="258">
        <v>628.11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4" t="s">
        <v>134</v>
      </c>
      <c r="AU435" s="264" t="s">
        <v>83</v>
      </c>
      <c r="AV435" s="15" t="s">
        <v>132</v>
      </c>
      <c r="AW435" s="15" t="s">
        <v>30</v>
      </c>
      <c r="AX435" s="15" t="s">
        <v>81</v>
      </c>
      <c r="AY435" s="264" t="s">
        <v>125</v>
      </c>
    </row>
    <row r="436" spans="1:65" s="2" customFormat="1" ht="24.15" customHeight="1">
      <c r="A436" s="39"/>
      <c r="B436" s="40"/>
      <c r="C436" s="219" t="s">
        <v>748</v>
      </c>
      <c r="D436" s="219" t="s">
        <v>127</v>
      </c>
      <c r="E436" s="220" t="s">
        <v>749</v>
      </c>
      <c r="F436" s="221" t="s">
        <v>750</v>
      </c>
      <c r="G436" s="222" t="s">
        <v>146</v>
      </c>
      <c r="H436" s="223">
        <v>182</v>
      </c>
      <c r="I436" s="224"/>
      <c r="J436" s="225">
        <f>ROUND(I436*H436,2)</f>
        <v>0</v>
      </c>
      <c r="K436" s="221" t="s">
        <v>131</v>
      </c>
      <c r="L436" s="45"/>
      <c r="M436" s="226" t="s">
        <v>1</v>
      </c>
      <c r="N436" s="227" t="s">
        <v>38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132</v>
      </c>
      <c r="AT436" s="230" t="s">
        <v>127</v>
      </c>
      <c r="AU436" s="230" t="s">
        <v>83</v>
      </c>
      <c r="AY436" s="18" t="s">
        <v>125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81</v>
      </c>
      <c r="BK436" s="231">
        <f>ROUND(I436*H436,2)</f>
        <v>0</v>
      </c>
      <c r="BL436" s="18" t="s">
        <v>132</v>
      </c>
      <c r="BM436" s="230" t="s">
        <v>751</v>
      </c>
    </row>
    <row r="437" spans="1:51" s="13" customFormat="1" ht="12">
      <c r="A437" s="13"/>
      <c r="B437" s="232"/>
      <c r="C437" s="233"/>
      <c r="D437" s="234" t="s">
        <v>134</v>
      </c>
      <c r="E437" s="235" t="s">
        <v>1</v>
      </c>
      <c r="F437" s="236" t="s">
        <v>752</v>
      </c>
      <c r="G437" s="233"/>
      <c r="H437" s="235" t="s">
        <v>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134</v>
      </c>
      <c r="AU437" s="242" t="s">
        <v>83</v>
      </c>
      <c r="AV437" s="13" t="s">
        <v>81</v>
      </c>
      <c r="AW437" s="13" t="s">
        <v>30</v>
      </c>
      <c r="AX437" s="13" t="s">
        <v>73</v>
      </c>
      <c r="AY437" s="242" t="s">
        <v>125</v>
      </c>
    </row>
    <row r="438" spans="1:51" s="14" customFormat="1" ht="12">
      <c r="A438" s="14"/>
      <c r="B438" s="243"/>
      <c r="C438" s="244"/>
      <c r="D438" s="234" t="s">
        <v>134</v>
      </c>
      <c r="E438" s="245" t="s">
        <v>1</v>
      </c>
      <c r="F438" s="246" t="s">
        <v>753</v>
      </c>
      <c r="G438" s="244"/>
      <c r="H438" s="247">
        <v>182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134</v>
      </c>
      <c r="AU438" s="253" t="s">
        <v>83</v>
      </c>
      <c r="AV438" s="14" t="s">
        <v>83</v>
      </c>
      <c r="AW438" s="14" t="s">
        <v>30</v>
      </c>
      <c r="AX438" s="14" t="s">
        <v>81</v>
      </c>
      <c r="AY438" s="253" t="s">
        <v>125</v>
      </c>
    </row>
    <row r="439" spans="1:65" s="2" customFormat="1" ht="37.8" customHeight="1">
      <c r="A439" s="39"/>
      <c r="B439" s="40"/>
      <c r="C439" s="219" t="s">
        <v>754</v>
      </c>
      <c r="D439" s="219" t="s">
        <v>127</v>
      </c>
      <c r="E439" s="220" t="s">
        <v>755</v>
      </c>
      <c r="F439" s="221" t="s">
        <v>756</v>
      </c>
      <c r="G439" s="222" t="s">
        <v>154</v>
      </c>
      <c r="H439" s="223">
        <v>66.9</v>
      </c>
      <c r="I439" s="224"/>
      <c r="J439" s="225">
        <f>ROUND(I439*H439,2)</f>
        <v>0</v>
      </c>
      <c r="K439" s="221" t="s">
        <v>131</v>
      </c>
      <c r="L439" s="45"/>
      <c r="M439" s="226" t="s">
        <v>1</v>
      </c>
      <c r="N439" s="227" t="s">
        <v>38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132</v>
      </c>
      <c r="AT439" s="230" t="s">
        <v>127</v>
      </c>
      <c r="AU439" s="230" t="s">
        <v>83</v>
      </c>
      <c r="AY439" s="18" t="s">
        <v>125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81</v>
      </c>
      <c r="BK439" s="231">
        <f>ROUND(I439*H439,2)</f>
        <v>0</v>
      </c>
      <c r="BL439" s="18" t="s">
        <v>132</v>
      </c>
      <c r="BM439" s="230" t="s">
        <v>757</v>
      </c>
    </row>
    <row r="440" spans="1:51" s="13" customFormat="1" ht="12">
      <c r="A440" s="13"/>
      <c r="B440" s="232"/>
      <c r="C440" s="233"/>
      <c r="D440" s="234" t="s">
        <v>134</v>
      </c>
      <c r="E440" s="235" t="s">
        <v>1</v>
      </c>
      <c r="F440" s="236" t="s">
        <v>758</v>
      </c>
      <c r="G440" s="233"/>
      <c r="H440" s="235" t="s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134</v>
      </c>
      <c r="AU440" s="242" t="s">
        <v>83</v>
      </c>
      <c r="AV440" s="13" t="s">
        <v>81</v>
      </c>
      <c r="AW440" s="13" t="s">
        <v>30</v>
      </c>
      <c r="AX440" s="13" t="s">
        <v>73</v>
      </c>
      <c r="AY440" s="242" t="s">
        <v>125</v>
      </c>
    </row>
    <row r="441" spans="1:51" s="14" customFormat="1" ht="12">
      <c r="A441" s="14"/>
      <c r="B441" s="243"/>
      <c r="C441" s="244"/>
      <c r="D441" s="234" t="s">
        <v>134</v>
      </c>
      <c r="E441" s="245" t="s">
        <v>1</v>
      </c>
      <c r="F441" s="246" t="s">
        <v>759</v>
      </c>
      <c r="G441" s="244"/>
      <c r="H441" s="247">
        <v>66.9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134</v>
      </c>
      <c r="AU441" s="253" t="s">
        <v>83</v>
      </c>
      <c r="AV441" s="14" t="s">
        <v>83</v>
      </c>
      <c r="AW441" s="14" t="s">
        <v>30</v>
      </c>
      <c r="AX441" s="14" t="s">
        <v>81</v>
      </c>
      <c r="AY441" s="253" t="s">
        <v>125</v>
      </c>
    </row>
    <row r="442" spans="1:65" s="2" customFormat="1" ht="14.4" customHeight="1">
      <c r="A442" s="39"/>
      <c r="B442" s="40"/>
      <c r="C442" s="219" t="s">
        <v>760</v>
      </c>
      <c r="D442" s="219" t="s">
        <v>127</v>
      </c>
      <c r="E442" s="220" t="s">
        <v>761</v>
      </c>
      <c r="F442" s="221" t="s">
        <v>762</v>
      </c>
      <c r="G442" s="222" t="s">
        <v>275</v>
      </c>
      <c r="H442" s="223">
        <v>24.192</v>
      </c>
      <c r="I442" s="224"/>
      <c r="J442" s="225">
        <f>ROUND(I442*H442,2)</f>
        <v>0</v>
      </c>
      <c r="K442" s="221" t="s">
        <v>131</v>
      </c>
      <c r="L442" s="45"/>
      <c r="M442" s="226" t="s">
        <v>1</v>
      </c>
      <c r="N442" s="227" t="s">
        <v>38</v>
      </c>
      <c r="O442" s="92"/>
      <c r="P442" s="228">
        <f>O442*H442</f>
        <v>0</v>
      </c>
      <c r="Q442" s="228">
        <v>0.12</v>
      </c>
      <c r="R442" s="228">
        <f>Q442*H442</f>
        <v>2.90304</v>
      </c>
      <c r="S442" s="228">
        <v>2.2</v>
      </c>
      <c r="T442" s="229">
        <f>S442*H442</f>
        <v>53.22240000000001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132</v>
      </c>
      <c r="AT442" s="230" t="s">
        <v>127</v>
      </c>
      <c r="AU442" s="230" t="s">
        <v>83</v>
      </c>
      <c r="AY442" s="18" t="s">
        <v>125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81</v>
      </c>
      <c r="BK442" s="231">
        <f>ROUND(I442*H442,2)</f>
        <v>0</v>
      </c>
      <c r="BL442" s="18" t="s">
        <v>132</v>
      </c>
      <c r="BM442" s="230" t="s">
        <v>763</v>
      </c>
    </row>
    <row r="443" spans="1:51" s="13" customFormat="1" ht="12">
      <c r="A443" s="13"/>
      <c r="B443" s="232"/>
      <c r="C443" s="233"/>
      <c r="D443" s="234" t="s">
        <v>134</v>
      </c>
      <c r="E443" s="235" t="s">
        <v>1</v>
      </c>
      <c r="F443" s="236" t="s">
        <v>764</v>
      </c>
      <c r="G443" s="233"/>
      <c r="H443" s="235" t="s">
        <v>1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134</v>
      </c>
      <c r="AU443" s="242" t="s">
        <v>83</v>
      </c>
      <c r="AV443" s="13" t="s">
        <v>81</v>
      </c>
      <c r="AW443" s="13" t="s">
        <v>30</v>
      </c>
      <c r="AX443" s="13" t="s">
        <v>73</v>
      </c>
      <c r="AY443" s="242" t="s">
        <v>125</v>
      </c>
    </row>
    <row r="444" spans="1:51" s="14" customFormat="1" ht="12">
      <c r="A444" s="14"/>
      <c r="B444" s="243"/>
      <c r="C444" s="244"/>
      <c r="D444" s="234" t="s">
        <v>134</v>
      </c>
      <c r="E444" s="245" t="s">
        <v>1</v>
      </c>
      <c r="F444" s="246" t="s">
        <v>271</v>
      </c>
      <c r="G444" s="244"/>
      <c r="H444" s="247">
        <v>24.192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134</v>
      </c>
      <c r="AU444" s="253" t="s">
        <v>83</v>
      </c>
      <c r="AV444" s="14" t="s">
        <v>83</v>
      </c>
      <c r="AW444" s="14" t="s">
        <v>30</v>
      </c>
      <c r="AX444" s="14" t="s">
        <v>81</v>
      </c>
      <c r="AY444" s="253" t="s">
        <v>125</v>
      </c>
    </row>
    <row r="445" spans="1:65" s="2" customFormat="1" ht="37.8" customHeight="1">
      <c r="A445" s="39"/>
      <c r="B445" s="40"/>
      <c r="C445" s="219" t="s">
        <v>765</v>
      </c>
      <c r="D445" s="219" t="s">
        <v>127</v>
      </c>
      <c r="E445" s="220" t="s">
        <v>766</v>
      </c>
      <c r="F445" s="221" t="s">
        <v>767</v>
      </c>
      <c r="G445" s="222" t="s">
        <v>146</v>
      </c>
      <c r="H445" s="223">
        <v>2.1</v>
      </c>
      <c r="I445" s="224"/>
      <c r="J445" s="225">
        <f>ROUND(I445*H445,2)</f>
        <v>0</v>
      </c>
      <c r="K445" s="221" t="s">
        <v>131</v>
      </c>
      <c r="L445" s="45"/>
      <c r="M445" s="226" t="s">
        <v>1</v>
      </c>
      <c r="N445" s="227" t="s">
        <v>38</v>
      </c>
      <c r="O445" s="92"/>
      <c r="P445" s="228">
        <f>O445*H445</f>
        <v>0</v>
      </c>
      <c r="Q445" s="228">
        <v>0.00363</v>
      </c>
      <c r="R445" s="228">
        <f>Q445*H445</f>
        <v>0.0076230000000000004</v>
      </c>
      <c r="S445" s="228">
        <v>0.196</v>
      </c>
      <c r="T445" s="229">
        <f>S445*H445</f>
        <v>0.4116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132</v>
      </c>
      <c r="AT445" s="230" t="s">
        <v>127</v>
      </c>
      <c r="AU445" s="230" t="s">
        <v>83</v>
      </c>
      <c r="AY445" s="18" t="s">
        <v>125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81</v>
      </c>
      <c r="BK445" s="231">
        <f>ROUND(I445*H445,2)</f>
        <v>0</v>
      </c>
      <c r="BL445" s="18" t="s">
        <v>132</v>
      </c>
      <c r="BM445" s="230" t="s">
        <v>768</v>
      </c>
    </row>
    <row r="446" spans="1:51" s="13" customFormat="1" ht="12">
      <c r="A446" s="13"/>
      <c r="B446" s="232"/>
      <c r="C446" s="233"/>
      <c r="D446" s="234" t="s">
        <v>134</v>
      </c>
      <c r="E446" s="235" t="s">
        <v>1</v>
      </c>
      <c r="F446" s="236" t="s">
        <v>769</v>
      </c>
      <c r="G446" s="233"/>
      <c r="H446" s="235" t="s">
        <v>1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2" t="s">
        <v>134</v>
      </c>
      <c r="AU446" s="242" t="s">
        <v>83</v>
      </c>
      <c r="AV446" s="13" t="s">
        <v>81</v>
      </c>
      <c r="AW446" s="13" t="s">
        <v>30</v>
      </c>
      <c r="AX446" s="13" t="s">
        <v>73</v>
      </c>
      <c r="AY446" s="242" t="s">
        <v>125</v>
      </c>
    </row>
    <row r="447" spans="1:51" s="13" customFormat="1" ht="12">
      <c r="A447" s="13"/>
      <c r="B447" s="232"/>
      <c r="C447" s="233"/>
      <c r="D447" s="234" t="s">
        <v>134</v>
      </c>
      <c r="E447" s="235" t="s">
        <v>1</v>
      </c>
      <c r="F447" s="236" t="s">
        <v>770</v>
      </c>
      <c r="G447" s="233"/>
      <c r="H447" s="235" t="s">
        <v>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134</v>
      </c>
      <c r="AU447" s="242" t="s">
        <v>83</v>
      </c>
      <c r="AV447" s="13" t="s">
        <v>81</v>
      </c>
      <c r="AW447" s="13" t="s">
        <v>30</v>
      </c>
      <c r="AX447" s="13" t="s">
        <v>73</v>
      </c>
      <c r="AY447" s="242" t="s">
        <v>125</v>
      </c>
    </row>
    <row r="448" spans="1:51" s="14" customFormat="1" ht="12">
      <c r="A448" s="14"/>
      <c r="B448" s="243"/>
      <c r="C448" s="244"/>
      <c r="D448" s="234" t="s">
        <v>134</v>
      </c>
      <c r="E448" s="245" t="s">
        <v>1</v>
      </c>
      <c r="F448" s="246" t="s">
        <v>681</v>
      </c>
      <c r="G448" s="244"/>
      <c r="H448" s="247">
        <v>2.1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134</v>
      </c>
      <c r="AU448" s="253" t="s">
        <v>83</v>
      </c>
      <c r="AV448" s="14" t="s">
        <v>83</v>
      </c>
      <c r="AW448" s="14" t="s">
        <v>30</v>
      </c>
      <c r="AX448" s="14" t="s">
        <v>81</v>
      </c>
      <c r="AY448" s="253" t="s">
        <v>125</v>
      </c>
    </row>
    <row r="449" spans="1:65" s="2" customFormat="1" ht="24.15" customHeight="1">
      <c r="A449" s="39"/>
      <c r="B449" s="40"/>
      <c r="C449" s="219" t="s">
        <v>771</v>
      </c>
      <c r="D449" s="219" t="s">
        <v>127</v>
      </c>
      <c r="E449" s="220" t="s">
        <v>772</v>
      </c>
      <c r="F449" s="221" t="s">
        <v>773</v>
      </c>
      <c r="G449" s="222" t="s">
        <v>511</v>
      </c>
      <c r="H449" s="223">
        <v>1</v>
      </c>
      <c r="I449" s="224"/>
      <c r="J449" s="225">
        <f>ROUND(I449*H449,2)</f>
        <v>0</v>
      </c>
      <c r="K449" s="221" t="s">
        <v>1</v>
      </c>
      <c r="L449" s="45"/>
      <c r="M449" s="226" t="s">
        <v>1</v>
      </c>
      <c r="N449" s="227" t="s">
        <v>38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132</v>
      </c>
      <c r="AT449" s="230" t="s">
        <v>127</v>
      </c>
      <c r="AU449" s="230" t="s">
        <v>83</v>
      </c>
      <c r="AY449" s="18" t="s">
        <v>125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81</v>
      </c>
      <c r="BK449" s="231">
        <f>ROUND(I449*H449,2)</f>
        <v>0</v>
      </c>
      <c r="BL449" s="18" t="s">
        <v>132</v>
      </c>
      <c r="BM449" s="230" t="s">
        <v>774</v>
      </c>
    </row>
    <row r="450" spans="1:51" s="13" customFormat="1" ht="12">
      <c r="A450" s="13"/>
      <c r="B450" s="232"/>
      <c r="C450" s="233"/>
      <c r="D450" s="234" t="s">
        <v>134</v>
      </c>
      <c r="E450" s="235" t="s">
        <v>1</v>
      </c>
      <c r="F450" s="236" t="s">
        <v>769</v>
      </c>
      <c r="G450" s="233"/>
      <c r="H450" s="235" t="s">
        <v>1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134</v>
      </c>
      <c r="AU450" s="242" t="s">
        <v>83</v>
      </c>
      <c r="AV450" s="13" t="s">
        <v>81</v>
      </c>
      <c r="AW450" s="13" t="s">
        <v>30</v>
      </c>
      <c r="AX450" s="13" t="s">
        <v>73</v>
      </c>
      <c r="AY450" s="242" t="s">
        <v>125</v>
      </c>
    </row>
    <row r="451" spans="1:51" s="14" customFormat="1" ht="12">
      <c r="A451" s="14"/>
      <c r="B451" s="243"/>
      <c r="C451" s="244"/>
      <c r="D451" s="234" t="s">
        <v>134</v>
      </c>
      <c r="E451" s="245" t="s">
        <v>1</v>
      </c>
      <c r="F451" s="246" t="s">
        <v>81</v>
      </c>
      <c r="G451" s="244"/>
      <c r="H451" s="247">
        <v>1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134</v>
      </c>
      <c r="AU451" s="253" t="s">
        <v>83</v>
      </c>
      <c r="AV451" s="14" t="s">
        <v>83</v>
      </c>
      <c r="AW451" s="14" t="s">
        <v>30</v>
      </c>
      <c r="AX451" s="14" t="s">
        <v>81</v>
      </c>
      <c r="AY451" s="253" t="s">
        <v>125</v>
      </c>
    </row>
    <row r="452" spans="1:63" s="12" customFormat="1" ht="22.8" customHeight="1">
      <c r="A452" s="12"/>
      <c r="B452" s="203"/>
      <c r="C452" s="204"/>
      <c r="D452" s="205" t="s">
        <v>72</v>
      </c>
      <c r="E452" s="217" t="s">
        <v>775</v>
      </c>
      <c r="F452" s="217" t="s">
        <v>776</v>
      </c>
      <c r="G452" s="204"/>
      <c r="H452" s="204"/>
      <c r="I452" s="207"/>
      <c r="J452" s="218">
        <f>BK452</f>
        <v>0</v>
      </c>
      <c r="K452" s="204"/>
      <c r="L452" s="209"/>
      <c r="M452" s="210"/>
      <c r="N452" s="211"/>
      <c r="O452" s="211"/>
      <c r="P452" s="212">
        <f>SUM(P453:P469)</f>
        <v>0</v>
      </c>
      <c r="Q452" s="211"/>
      <c r="R452" s="212">
        <f>SUM(R453:R469)</f>
        <v>0</v>
      </c>
      <c r="S452" s="211"/>
      <c r="T452" s="213">
        <f>SUM(T453:T469)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4" t="s">
        <v>81</v>
      </c>
      <c r="AT452" s="215" t="s">
        <v>72</v>
      </c>
      <c r="AU452" s="215" t="s">
        <v>81</v>
      </c>
      <c r="AY452" s="214" t="s">
        <v>125</v>
      </c>
      <c r="BK452" s="216">
        <f>SUM(BK453:BK469)</f>
        <v>0</v>
      </c>
    </row>
    <row r="453" spans="1:65" s="2" customFormat="1" ht="37.8" customHeight="1">
      <c r="A453" s="39"/>
      <c r="B453" s="40"/>
      <c r="C453" s="219" t="s">
        <v>777</v>
      </c>
      <c r="D453" s="219" t="s">
        <v>127</v>
      </c>
      <c r="E453" s="220" t="s">
        <v>778</v>
      </c>
      <c r="F453" s="221" t="s">
        <v>779</v>
      </c>
      <c r="G453" s="222" t="s">
        <v>272</v>
      </c>
      <c r="H453" s="223">
        <v>24.192</v>
      </c>
      <c r="I453" s="224"/>
      <c r="J453" s="225">
        <f>ROUND(I453*H453,2)</f>
        <v>0</v>
      </c>
      <c r="K453" s="221" t="s">
        <v>131</v>
      </c>
      <c r="L453" s="45"/>
      <c r="M453" s="226" t="s">
        <v>1</v>
      </c>
      <c r="N453" s="227" t="s">
        <v>38</v>
      </c>
      <c r="O453" s="92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132</v>
      </c>
      <c r="AT453" s="230" t="s">
        <v>127</v>
      </c>
      <c r="AU453" s="230" t="s">
        <v>83</v>
      </c>
      <c r="AY453" s="18" t="s">
        <v>125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81</v>
      </c>
      <c r="BK453" s="231">
        <f>ROUND(I453*H453,2)</f>
        <v>0</v>
      </c>
      <c r="BL453" s="18" t="s">
        <v>132</v>
      </c>
      <c r="BM453" s="230" t="s">
        <v>780</v>
      </c>
    </row>
    <row r="454" spans="1:51" s="13" customFormat="1" ht="12">
      <c r="A454" s="13"/>
      <c r="B454" s="232"/>
      <c r="C454" s="233"/>
      <c r="D454" s="234" t="s">
        <v>134</v>
      </c>
      <c r="E454" s="235" t="s">
        <v>1</v>
      </c>
      <c r="F454" s="236" t="s">
        <v>781</v>
      </c>
      <c r="G454" s="233"/>
      <c r="H454" s="235" t="s">
        <v>1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134</v>
      </c>
      <c r="AU454" s="242" t="s">
        <v>83</v>
      </c>
      <c r="AV454" s="13" t="s">
        <v>81</v>
      </c>
      <c r="AW454" s="13" t="s">
        <v>30</v>
      </c>
      <c r="AX454" s="13" t="s">
        <v>73</v>
      </c>
      <c r="AY454" s="242" t="s">
        <v>125</v>
      </c>
    </row>
    <row r="455" spans="1:51" s="14" customFormat="1" ht="12">
      <c r="A455" s="14"/>
      <c r="B455" s="243"/>
      <c r="C455" s="244"/>
      <c r="D455" s="234" t="s">
        <v>134</v>
      </c>
      <c r="E455" s="245" t="s">
        <v>271</v>
      </c>
      <c r="F455" s="246" t="s">
        <v>782</v>
      </c>
      <c r="G455" s="244"/>
      <c r="H455" s="247">
        <v>24.192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134</v>
      </c>
      <c r="AU455" s="253" t="s">
        <v>83</v>
      </c>
      <c r="AV455" s="14" t="s">
        <v>83</v>
      </c>
      <c r="AW455" s="14" t="s">
        <v>30</v>
      </c>
      <c r="AX455" s="14" t="s">
        <v>81</v>
      </c>
      <c r="AY455" s="253" t="s">
        <v>125</v>
      </c>
    </row>
    <row r="456" spans="1:65" s="2" customFormat="1" ht="37.8" customHeight="1">
      <c r="A456" s="39"/>
      <c r="B456" s="40"/>
      <c r="C456" s="219" t="s">
        <v>783</v>
      </c>
      <c r="D456" s="219" t="s">
        <v>127</v>
      </c>
      <c r="E456" s="220" t="s">
        <v>784</v>
      </c>
      <c r="F456" s="221" t="s">
        <v>785</v>
      </c>
      <c r="G456" s="222" t="s">
        <v>272</v>
      </c>
      <c r="H456" s="223">
        <v>24.192</v>
      </c>
      <c r="I456" s="224"/>
      <c r="J456" s="225">
        <f>ROUND(I456*H456,2)</f>
        <v>0</v>
      </c>
      <c r="K456" s="221" t="s">
        <v>131</v>
      </c>
      <c r="L456" s="45"/>
      <c r="M456" s="226" t="s">
        <v>1</v>
      </c>
      <c r="N456" s="227" t="s">
        <v>38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132</v>
      </c>
      <c r="AT456" s="230" t="s">
        <v>127</v>
      </c>
      <c r="AU456" s="230" t="s">
        <v>83</v>
      </c>
      <c r="AY456" s="18" t="s">
        <v>125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81</v>
      </c>
      <c r="BK456" s="231">
        <f>ROUND(I456*H456,2)</f>
        <v>0</v>
      </c>
      <c r="BL456" s="18" t="s">
        <v>132</v>
      </c>
      <c r="BM456" s="230" t="s">
        <v>786</v>
      </c>
    </row>
    <row r="457" spans="1:51" s="14" customFormat="1" ht="12">
      <c r="A457" s="14"/>
      <c r="B457" s="243"/>
      <c r="C457" s="244"/>
      <c r="D457" s="234" t="s">
        <v>134</v>
      </c>
      <c r="E457" s="245" t="s">
        <v>1</v>
      </c>
      <c r="F457" s="246" t="s">
        <v>271</v>
      </c>
      <c r="G457" s="244"/>
      <c r="H457" s="247">
        <v>24.192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134</v>
      </c>
      <c r="AU457" s="253" t="s">
        <v>83</v>
      </c>
      <c r="AV457" s="14" t="s">
        <v>83</v>
      </c>
      <c r="AW457" s="14" t="s">
        <v>30</v>
      </c>
      <c r="AX457" s="14" t="s">
        <v>81</v>
      </c>
      <c r="AY457" s="253" t="s">
        <v>125</v>
      </c>
    </row>
    <row r="458" spans="1:65" s="2" customFormat="1" ht="37.8" customHeight="1">
      <c r="A458" s="39"/>
      <c r="B458" s="40"/>
      <c r="C458" s="219" t="s">
        <v>787</v>
      </c>
      <c r="D458" s="219" t="s">
        <v>127</v>
      </c>
      <c r="E458" s="220" t="s">
        <v>788</v>
      </c>
      <c r="F458" s="221" t="s">
        <v>789</v>
      </c>
      <c r="G458" s="222" t="s">
        <v>272</v>
      </c>
      <c r="H458" s="223">
        <v>44.392</v>
      </c>
      <c r="I458" s="224"/>
      <c r="J458" s="225">
        <f>ROUND(I458*H458,2)</f>
        <v>0</v>
      </c>
      <c r="K458" s="221" t="s">
        <v>131</v>
      </c>
      <c r="L458" s="45"/>
      <c r="M458" s="226" t="s">
        <v>1</v>
      </c>
      <c r="N458" s="227" t="s">
        <v>38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132</v>
      </c>
      <c r="AT458" s="230" t="s">
        <v>127</v>
      </c>
      <c r="AU458" s="230" t="s">
        <v>83</v>
      </c>
      <c r="AY458" s="18" t="s">
        <v>125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81</v>
      </c>
      <c r="BK458" s="231">
        <f>ROUND(I458*H458,2)</f>
        <v>0</v>
      </c>
      <c r="BL458" s="18" t="s">
        <v>132</v>
      </c>
      <c r="BM458" s="230" t="s">
        <v>790</v>
      </c>
    </row>
    <row r="459" spans="1:51" s="14" customFormat="1" ht="12">
      <c r="A459" s="14"/>
      <c r="B459" s="243"/>
      <c r="C459" s="244"/>
      <c r="D459" s="234" t="s">
        <v>134</v>
      </c>
      <c r="E459" s="245" t="s">
        <v>1</v>
      </c>
      <c r="F459" s="246" t="s">
        <v>791</v>
      </c>
      <c r="G459" s="244"/>
      <c r="H459" s="247">
        <v>20.2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134</v>
      </c>
      <c r="AU459" s="253" t="s">
        <v>83</v>
      </c>
      <c r="AV459" s="14" t="s">
        <v>83</v>
      </c>
      <c r="AW459" s="14" t="s">
        <v>30</v>
      </c>
      <c r="AX459" s="14" t="s">
        <v>73</v>
      </c>
      <c r="AY459" s="253" t="s">
        <v>125</v>
      </c>
    </row>
    <row r="460" spans="1:51" s="14" customFormat="1" ht="12">
      <c r="A460" s="14"/>
      <c r="B460" s="243"/>
      <c r="C460" s="244"/>
      <c r="D460" s="234" t="s">
        <v>134</v>
      </c>
      <c r="E460" s="245" t="s">
        <v>1</v>
      </c>
      <c r="F460" s="246" t="s">
        <v>271</v>
      </c>
      <c r="G460" s="244"/>
      <c r="H460" s="247">
        <v>24.192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134</v>
      </c>
      <c r="AU460" s="253" t="s">
        <v>83</v>
      </c>
      <c r="AV460" s="14" t="s">
        <v>83</v>
      </c>
      <c r="AW460" s="14" t="s">
        <v>30</v>
      </c>
      <c r="AX460" s="14" t="s">
        <v>73</v>
      </c>
      <c r="AY460" s="253" t="s">
        <v>125</v>
      </c>
    </row>
    <row r="461" spans="1:51" s="15" customFormat="1" ht="12">
      <c r="A461" s="15"/>
      <c r="B461" s="254"/>
      <c r="C461" s="255"/>
      <c r="D461" s="234" t="s">
        <v>134</v>
      </c>
      <c r="E461" s="256" t="s">
        <v>1</v>
      </c>
      <c r="F461" s="257" t="s">
        <v>235</v>
      </c>
      <c r="G461" s="255"/>
      <c r="H461" s="258">
        <v>44.392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134</v>
      </c>
      <c r="AU461" s="264" t="s">
        <v>83</v>
      </c>
      <c r="AV461" s="15" t="s">
        <v>132</v>
      </c>
      <c r="AW461" s="15" t="s">
        <v>30</v>
      </c>
      <c r="AX461" s="15" t="s">
        <v>81</v>
      </c>
      <c r="AY461" s="264" t="s">
        <v>125</v>
      </c>
    </row>
    <row r="462" spans="1:65" s="2" customFormat="1" ht="37.8" customHeight="1">
      <c r="A462" s="39"/>
      <c r="B462" s="40"/>
      <c r="C462" s="219" t="s">
        <v>792</v>
      </c>
      <c r="D462" s="219" t="s">
        <v>127</v>
      </c>
      <c r="E462" s="220" t="s">
        <v>793</v>
      </c>
      <c r="F462" s="221" t="s">
        <v>794</v>
      </c>
      <c r="G462" s="222" t="s">
        <v>272</v>
      </c>
      <c r="H462" s="223">
        <v>1331.76</v>
      </c>
      <c r="I462" s="224"/>
      <c r="J462" s="225">
        <f>ROUND(I462*H462,2)</f>
        <v>0</v>
      </c>
      <c r="K462" s="221" t="s">
        <v>131</v>
      </c>
      <c r="L462" s="45"/>
      <c r="M462" s="226" t="s">
        <v>1</v>
      </c>
      <c r="N462" s="227" t="s">
        <v>38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132</v>
      </c>
      <c r="AT462" s="230" t="s">
        <v>127</v>
      </c>
      <c r="AU462" s="230" t="s">
        <v>83</v>
      </c>
      <c r="AY462" s="18" t="s">
        <v>125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81</v>
      </c>
      <c r="BK462" s="231">
        <f>ROUND(I462*H462,2)</f>
        <v>0</v>
      </c>
      <c r="BL462" s="18" t="s">
        <v>132</v>
      </c>
      <c r="BM462" s="230" t="s">
        <v>795</v>
      </c>
    </row>
    <row r="463" spans="1:51" s="13" customFormat="1" ht="12">
      <c r="A463" s="13"/>
      <c r="B463" s="232"/>
      <c r="C463" s="233"/>
      <c r="D463" s="234" t="s">
        <v>134</v>
      </c>
      <c r="E463" s="235" t="s">
        <v>1</v>
      </c>
      <c r="F463" s="236" t="s">
        <v>796</v>
      </c>
      <c r="G463" s="233"/>
      <c r="H463" s="235" t="s">
        <v>1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2" t="s">
        <v>134</v>
      </c>
      <c r="AU463" s="242" t="s">
        <v>83</v>
      </c>
      <c r="AV463" s="13" t="s">
        <v>81</v>
      </c>
      <c r="AW463" s="13" t="s">
        <v>30</v>
      </c>
      <c r="AX463" s="13" t="s">
        <v>73</v>
      </c>
      <c r="AY463" s="242" t="s">
        <v>125</v>
      </c>
    </row>
    <row r="464" spans="1:51" s="14" customFormat="1" ht="12">
      <c r="A464" s="14"/>
      <c r="B464" s="243"/>
      <c r="C464" s="244"/>
      <c r="D464" s="234" t="s">
        <v>134</v>
      </c>
      <c r="E464" s="245" t="s">
        <v>1</v>
      </c>
      <c r="F464" s="246" t="s">
        <v>791</v>
      </c>
      <c r="G464" s="244"/>
      <c r="H464" s="247">
        <v>20.2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3" t="s">
        <v>134</v>
      </c>
      <c r="AU464" s="253" t="s">
        <v>83</v>
      </c>
      <c r="AV464" s="14" t="s">
        <v>83</v>
      </c>
      <c r="AW464" s="14" t="s">
        <v>30</v>
      </c>
      <c r="AX464" s="14" t="s">
        <v>73</v>
      </c>
      <c r="AY464" s="253" t="s">
        <v>125</v>
      </c>
    </row>
    <row r="465" spans="1:51" s="14" customFormat="1" ht="12">
      <c r="A465" s="14"/>
      <c r="B465" s="243"/>
      <c r="C465" s="244"/>
      <c r="D465" s="234" t="s">
        <v>134</v>
      </c>
      <c r="E465" s="245" t="s">
        <v>1</v>
      </c>
      <c r="F465" s="246" t="s">
        <v>271</v>
      </c>
      <c r="G465" s="244"/>
      <c r="H465" s="247">
        <v>24.192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3" t="s">
        <v>134</v>
      </c>
      <c r="AU465" s="253" t="s">
        <v>83</v>
      </c>
      <c r="AV465" s="14" t="s">
        <v>83</v>
      </c>
      <c r="AW465" s="14" t="s">
        <v>30</v>
      </c>
      <c r="AX465" s="14" t="s">
        <v>73</v>
      </c>
      <c r="AY465" s="253" t="s">
        <v>125</v>
      </c>
    </row>
    <row r="466" spans="1:51" s="15" customFormat="1" ht="12">
      <c r="A466" s="15"/>
      <c r="B466" s="254"/>
      <c r="C466" s="255"/>
      <c r="D466" s="234" t="s">
        <v>134</v>
      </c>
      <c r="E466" s="256" t="s">
        <v>1</v>
      </c>
      <c r="F466" s="257" t="s">
        <v>235</v>
      </c>
      <c r="G466" s="255"/>
      <c r="H466" s="258">
        <v>44.392</v>
      </c>
      <c r="I466" s="259"/>
      <c r="J466" s="255"/>
      <c r="K466" s="255"/>
      <c r="L466" s="260"/>
      <c r="M466" s="261"/>
      <c r="N466" s="262"/>
      <c r="O466" s="262"/>
      <c r="P466" s="262"/>
      <c r="Q466" s="262"/>
      <c r="R466" s="262"/>
      <c r="S466" s="262"/>
      <c r="T466" s="263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4" t="s">
        <v>134</v>
      </c>
      <c r="AU466" s="264" t="s">
        <v>83</v>
      </c>
      <c r="AV466" s="15" t="s">
        <v>132</v>
      </c>
      <c r="AW466" s="15" t="s">
        <v>30</v>
      </c>
      <c r="AX466" s="15" t="s">
        <v>81</v>
      </c>
      <c r="AY466" s="264" t="s">
        <v>125</v>
      </c>
    </row>
    <row r="467" spans="1:51" s="14" customFormat="1" ht="12">
      <c r="A467" s="14"/>
      <c r="B467" s="243"/>
      <c r="C467" s="244"/>
      <c r="D467" s="234" t="s">
        <v>134</v>
      </c>
      <c r="E467" s="244"/>
      <c r="F467" s="246" t="s">
        <v>797</v>
      </c>
      <c r="G467" s="244"/>
      <c r="H467" s="247">
        <v>1331.76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134</v>
      </c>
      <c r="AU467" s="253" t="s">
        <v>83</v>
      </c>
      <c r="AV467" s="14" t="s">
        <v>83</v>
      </c>
      <c r="AW467" s="14" t="s">
        <v>4</v>
      </c>
      <c r="AX467" s="14" t="s">
        <v>81</v>
      </c>
      <c r="AY467" s="253" t="s">
        <v>125</v>
      </c>
    </row>
    <row r="468" spans="1:65" s="2" customFormat="1" ht="37.8" customHeight="1">
      <c r="A468" s="39"/>
      <c r="B468" s="40"/>
      <c r="C468" s="219" t="s">
        <v>798</v>
      </c>
      <c r="D468" s="219" t="s">
        <v>127</v>
      </c>
      <c r="E468" s="220" t="s">
        <v>799</v>
      </c>
      <c r="F468" s="221" t="s">
        <v>800</v>
      </c>
      <c r="G468" s="222" t="s">
        <v>272</v>
      </c>
      <c r="H468" s="223">
        <v>20.2</v>
      </c>
      <c r="I468" s="224"/>
      <c r="J468" s="225">
        <f>ROUND(I468*H468,2)</f>
        <v>0</v>
      </c>
      <c r="K468" s="221" t="s">
        <v>131</v>
      </c>
      <c r="L468" s="45"/>
      <c r="M468" s="226" t="s">
        <v>1</v>
      </c>
      <c r="N468" s="227" t="s">
        <v>38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132</v>
      </c>
      <c r="AT468" s="230" t="s">
        <v>127</v>
      </c>
      <c r="AU468" s="230" t="s">
        <v>83</v>
      </c>
      <c r="AY468" s="18" t="s">
        <v>125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81</v>
      </c>
      <c r="BK468" s="231">
        <f>ROUND(I468*H468,2)</f>
        <v>0</v>
      </c>
      <c r="BL468" s="18" t="s">
        <v>132</v>
      </c>
      <c r="BM468" s="230" t="s">
        <v>801</v>
      </c>
    </row>
    <row r="469" spans="1:51" s="14" customFormat="1" ht="12">
      <c r="A469" s="14"/>
      <c r="B469" s="243"/>
      <c r="C469" s="244"/>
      <c r="D469" s="234" t="s">
        <v>134</v>
      </c>
      <c r="E469" s="245" t="s">
        <v>1</v>
      </c>
      <c r="F469" s="246" t="s">
        <v>791</v>
      </c>
      <c r="G469" s="244"/>
      <c r="H469" s="247">
        <v>20.2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134</v>
      </c>
      <c r="AU469" s="253" t="s">
        <v>83</v>
      </c>
      <c r="AV469" s="14" t="s">
        <v>83</v>
      </c>
      <c r="AW469" s="14" t="s">
        <v>30</v>
      </c>
      <c r="AX469" s="14" t="s">
        <v>81</v>
      </c>
      <c r="AY469" s="253" t="s">
        <v>125</v>
      </c>
    </row>
    <row r="470" spans="1:63" s="12" customFormat="1" ht="22.8" customHeight="1">
      <c r="A470" s="12"/>
      <c r="B470" s="203"/>
      <c r="C470" s="204"/>
      <c r="D470" s="205" t="s">
        <v>72</v>
      </c>
      <c r="E470" s="217" t="s">
        <v>802</v>
      </c>
      <c r="F470" s="217" t="s">
        <v>803</v>
      </c>
      <c r="G470" s="204"/>
      <c r="H470" s="204"/>
      <c r="I470" s="207"/>
      <c r="J470" s="218">
        <f>BK470</f>
        <v>0</v>
      </c>
      <c r="K470" s="204"/>
      <c r="L470" s="209"/>
      <c r="M470" s="210"/>
      <c r="N470" s="211"/>
      <c r="O470" s="211"/>
      <c r="P470" s="212">
        <f>P471</f>
        <v>0</v>
      </c>
      <c r="Q470" s="211"/>
      <c r="R470" s="212">
        <f>R471</f>
        <v>0</v>
      </c>
      <c r="S470" s="211"/>
      <c r="T470" s="213">
        <f>T471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4" t="s">
        <v>81</v>
      </c>
      <c r="AT470" s="215" t="s">
        <v>72</v>
      </c>
      <c r="AU470" s="215" t="s">
        <v>81</v>
      </c>
      <c r="AY470" s="214" t="s">
        <v>125</v>
      </c>
      <c r="BK470" s="216">
        <f>BK471</f>
        <v>0</v>
      </c>
    </row>
    <row r="471" spans="1:65" s="2" customFormat="1" ht="24.15" customHeight="1">
      <c r="A471" s="39"/>
      <c r="B471" s="40"/>
      <c r="C471" s="219" t="s">
        <v>804</v>
      </c>
      <c r="D471" s="219" t="s">
        <v>127</v>
      </c>
      <c r="E471" s="220" t="s">
        <v>805</v>
      </c>
      <c r="F471" s="221" t="s">
        <v>806</v>
      </c>
      <c r="G471" s="222" t="s">
        <v>272</v>
      </c>
      <c r="H471" s="223">
        <v>478.301</v>
      </c>
      <c r="I471" s="224"/>
      <c r="J471" s="225">
        <f>ROUND(I471*H471,2)</f>
        <v>0</v>
      </c>
      <c r="K471" s="221" t="s">
        <v>131</v>
      </c>
      <c r="L471" s="45"/>
      <c r="M471" s="290" t="s">
        <v>1</v>
      </c>
      <c r="N471" s="291" t="s">
        <v>38</v>
      </c>
      <c r="O471" s="292"/>
      <c r="P471" s="293">
        <f>O471*H471</f>
        <v>0</v>
      </c>
      <c r="Q471" s="293">
        <v>0</v>
      </c>
      <c r="R471" s="293">
        <f>Q471*H471</f>
        <v>0</v>
      </c>
      <c r="S471" s="293">
        <v>0</v>
      </c>
      <c r="T471" s="294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132</v>
      </c>
      <c r="AT471" s="230" t="s">
        <v>127</v>
      </c>
      <c r="AU471" s="230" t="s">
        <v>83</v>
      </c>
      <c r="AY471" s="18" t="s">
        <v>125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81</v>
      </c>
      <c r="BK471" s="231">
        <f>ROUND(I471*H471,2)</f>
        <v>0</v>
      </c>
      <c r="BL471" s="18" t="s">
        <v>132</v>
      </c>
      <c r="BM471" s="230" t="s">
        <v>807</v>
      </c>
    </row>
    <row r="472" spans="1:31" s="2" customFormat="1" ht="6.95" customHeight="1">
      <c r="A472" s="39"/>
      <c r="B472" s="67"/>
      <c r="C472" s="68"/>
      <c r="D472" s="68"/>
      <c r="E472" s="68"/>
      <c r="F472" s="68"/>
      <c r="G472" s="68"/>
      <c r="H472" s="68"/>
      <c r="I472" s="68"/>
      <c r="J472" s="68"/>
      <c r="K472" s="68"/>
      <c r="L472" s="45"/>
      <c r="M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</row>
  </sheetData>
  <sheetProtection password="CC35" sheet="1" objects="1" scenarios="1" formatColumns="0" formatRows="0" autoFilter="0"/>
  <autoFilter ref="C125:K47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268" t="s">
        <v>808</v>
      </c>
      <c r="BA2" s="268" t="s">
        <v>1</v>
      </c>
      <c r="BB2" s="268" t="s">
        <v>154</v>
      </c>
      <c r="BC2" s="268" t="s">
        <v>809</v>
      </c>
      <c r="BD2" s="268" t="s">
        <v>83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  <c r="AZ3" s="268" t="s">
        <v>810</v>
      </c>
      <c r="BA3" s="268" t="s">
        <v>1</v>
      </c>
      <c r="BB3" s="268" t="s">
        <v>154</v>
      </c>
      <c r="BC3" s="268" t="s">
        <v>811</v>
      </c>
      <c r="BD3" s="268" t="s">
        <v>83</v>
      </c>
    </row>
    <row r="4" spans="2:5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  <c r="AZ4" s="268" t="s">
        <v>812</v>
      </c>
      <c r="BA4" s="268" t="s">
        <v>1</v>
      </c>
      <c r="BB4" s="268" t="s">
        <v>275</v>
      </c>
      <c r="BC4" s="268" t="s">
        <v>813</v>
      </c>
      <c r="BD4" s="268" t="s">
        <v>83</v>
      </c>
    </row>
    <row r="5" spans="2:56" s="1" customFormat="1" ht="6.95" customHeight="1">
      <c r="B5" s="21"/>
      <c r="L5" s="21"/>
      <c r="AZ5" s="268" t="s">
        <v>814</v>
      </c>
      <c r="BA5" s="268" t="s">
        <v>1</v>
      </c>
      <c r="BB5" s="268" t="s">
        <v>275</v>
      </c>
      <c r="BC5" s="268" t="s">
        <v>815</v>
      </c>
      <c r="BD5" s="268" t="s">
        <v>83</v>
      </c>
    </row>
    <row r="6" spans="2:56" s="1" customFormat="1" ht="12" customHeight="1">
      <c r="B6" s="21"/>
      <c r="D6" s="141" t="s">
        <v>16</v>
      </c>
      <c r="L6" s="21"/>
      <c r="AZ6" s="268" t="s">
        <v>816</v>
      </c>
      <c r="BA6" s="268" t="s">
        <v>1</v>
      </c>
      <c r="BB6" s="268" t="s">
        <v>275</v>
      </c>
      <c r="BC6" s="268" t="s">
        <v>817</v>
      </c>
      <c r="BD6" s="268" t="s">
        <v>83</v>
      </c>
    </row>
    <row r="7" spans="2:56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  <c r="AZ7" s="268" t="s">
        <v>818</v>
      </c>
      <c r="BA7" s="268" t="s">
        <v>1</v>
      </c>
      <c r="BB7" s="268" t="s">
        <v>146</v>
      </c>
      <c r="BC7" s="268" t="s">
        <v>819</v>
      </c>
      <c r="BD7" s="268" t="s">
        <v>83</v>
      </c>
    </row>
    <row r="8" spans="1:56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68" t="s">
        <v>820</v>
      </c>
      <c r="BA8" s="268" t="s">
        <v>1</v>
      </c>
      <c r="BB8" s="268" t="s">
        <v>821</v>
      </c>
      <c r="BC8" s="268" t="s">
        <v>149</v>
      </c>
      <c r="BD8" s="268" t="s">
        <v>83</v>
      </c>
    </row>
    <row r="9" spans="1:56" s="2" customFormat="1" ht="16.5" customHeight="1">
      <c r="A9" s="39"/>
      <c r="B9" s="45"/>
      <c r="C9" s="39"/>
      <c r="D9" s="39"/>
      <c r="E9" s="143" t="s">
        <v>822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68" t="s">
        <v>823</v>
      </c>
      <c r="BA9" s="268" t="s">
        <v>1</v>
      </c>
      <c r="BB9" s="268" t="s">
        <v>511</v>
      </c>
      <c r="BC9" s="268" t="s">
        <v>159</v>
      </c>
      <c r="BD9" s="268" t="s">
        <v>83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68" t="s">
        <v>824</v>
      </c>
      <c r="BA10" s="268" t="s">
        <v>1</v>
      </c>
      <c r="BB10" s="268" t="s">
        <v>146</v>
      </c>
      <c r="BC10" s="268" t="s">
        <v>825</v>
      </c>
      <c r="BD10" s="268" t="s">
        <v>83</v>
      </c>
    </row>
    <row r="11" spans="1:56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68" t="s">
        <v>826</v>
      </c>
      <c r="BA11" s="268" t="s">
        <v>1</v>
      </c>
      <c r="BB11" s="268" t="s">
        <v>146</v>
      </c>
      <c r="BC11" s="268" t="s">
        <v>827</v>
      </c>
      <c r="BD11" s="268" t="s">
        <v>83</v>
      </c>
    </row>
    <row r="12" spans="1:56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68" t="s">
        <v>828</v>
      </c>
      <c r="BA12" s="268" t="s">
        <v>1</v>
      </c>
      <c r="BB12" s="268" t="s">
        <v>154</v>
      </c>
      <c r="BC12" s="268" t="s">
        <v>829</v>
      </c>
      <c r="BD12" s="268" t="s">
        <v>83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68" t="s">
        <v>830</v>
      </c>
      <c r="BA13" s="268" t="s">
        <v>1</v>
      </c>
      <c r="BB13" s="268" t="s">
        <v>146</v>
      </c>
      <c r="BC13" s="268" t="s">
        <v>831</v>
      </c>
      <c r="BD13" s="268" t="s">
        <v>83</v>
      </c>
    </row>
    <row r="14" spans="1:56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68" t="s">
        <v>832</v>
      </c>
      <c r="BA14" s="268" t="s">
        <v>1</v>
      </c>
      <c r="BB14" s="268" t="s">
        <v>154</v>
      </c>
      <c r="BC14" s="268" t="s">
        <v>833</v>
      </c>
      <c r="BD14" s="268" t="s">
        <v>83</v>
      </c>
    </row>
    <row r="15" spans="1:56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68" t="s">
        <v>834</v>
      </c>
      <c r="BA15" s="268" t="s">
        <v>1</v>
      </c>
      <c r="BB15" s="268" t="s">
        <v>154</v>
      </c>
      <c r="BC15" s="268" t="s">
        <v>835</v>
      </c>
      <c r="BD15" s="268" t="s">
        <v>83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68" t="s">
        <v>836</v>
      </c>
      <c r="BA16" s="268" t="s">
        <v>1</v>
      </c>
      <c r="BB16" s="268" t="s">
        <v>154</v>
      </c>
      <c r="BC16" s="268" t="s">
        <v>837</v>
      </c>
      <c r="BD16" s="268" t="s">
        <v>83</v>
      </c>
    </row>
    <row r="17" spans="1:56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68" t="s">
        <v>838</v>
      </c>
      <c r="BA17" s="268" t="s">
        <v>1</v>
      </c>
      <c r="BB17" s="268" t="s">
        <v>275</v>
      </c>
      <c r="BC17" s="268" t="s">
        <v>839</v>
      </c>
      <c r="BD17" s="268" t="s">
        <v>83</v>
      </c>
    </row>
    <row r="18" spans="1:56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68" t="s">
        <v>840</v>
      </c>
      <c r="BA18" s="268" t="s">
        <v>1</v>
      </c>
      <c r="BB18" s="268" t="s">
        <v>146</v>
      </c>
      <c r="BC18" s="268" t="s">
        <v>841</v>
      </c>
      <c r="BD18" s="268" t="s">
        <v>83</v>
      </c>
    </row>
    <row r="19" spans="1:56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68" t="s">
        <v>842</v>
      </c>
      <c r="BA19" s="268" t="s">
        <v>1</v>
      </c>
      <c r="BB19" s="268" t="s">
        <v>146</v>
      </c>
      <c r="BC19" s="268" t="s">
        <v>843</v>
      </c>
      <c r="BD19" s="268" t="s">
        <v>83</v>
      </c>
    </row>
    <row r="20" spans="1:56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68" t="s">
        <v>844</v>
      </c>
      <c r="BA20" s="268" t="s">
        <v>1</v>
      </c>
      <c r="BB20" s="268" t="s">
        <v>154</v>
      </c>
      <c r="BC20" s="268" t="s">
        <v>845</v>
      </c>
      <c r="BD20" s="268" t="s">
        <v>83</v>
      </c>
    </row>
    <row r="21" spans="1:56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268" t="s">
        <v>846</v>
      </c>
      <c r="BA21" s="268" t="s">
        <v>1</v>
      </c>
      <c r="BB21" s="268" t="s">
        <v>154</v>
      </c>
      <c r="BC21" s="268" t="s">
        <v>847</v>
      </c>
      <c r="BD21" s="268" t="s">
        <v>83</v>
      </c>
    </row>
    <row r="22" spans="1:56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268" t="s">
        <v>848</v>
      </c>
      <c r="BA22" s="268" t="s">
        <v>1</v>
      </c>
      <c r="BB22" s="268" t="s">
        <v>154</v>
      </c>
      <c r="BC22" s="268" t="s">
        <v>849</v>
      </c>
      <c r="BD22" s="268" t="s">
        <v>83</v>
      </c>
    </row>
    <row r="23" spans="1:56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268" t="s">
        <v>850</v>
      </c>
      <c r="BA23" s="268" t="s">
        <v>1</v>
      </c>
      <c r="BB23" s="268" t="s">
        <v>146</v>
      </c>
      <c r="BC23" s="268" t="s">
        <v>851</v>
      </c>
      <c r="BD23" s="268" t="s">
        <v>83</v>
      </c>
    </row>
    <row r="24" spans="1:56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268" t="s">
        <v>852</v>
      </c>
      <c r="BA24" s="268" t="s">
        <v>1</v>
      </c>
      <c r="BB24" s="268" t="s">
        <v>146</v>
      </c>
      <c r="BC24" s="268" t="s">
        <v>851</v>
      </c>
      <c r="BD24" s="268" t="s">
        <v>83</v>
      </c>
    </row>
    <row r="25" spans="1:56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268" t="s">
        <v>853</v>
      </c>
      <c r="BA25" s="268" t="s">
        <v>1</v>
      </c>
      <c r="BB25" s="268" t="s">
        <v>146</v>
      </c>
      <c r="BC25" s="268" t="s">
        <v>854</v>
      </c>
      <c r="BD25" s="268" t="s">
        <v>83</v>
      </c>
    </row>
    <row r="26" spans="1:5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268" t="s">
        <v>302</v>
      </c>
      <c r="BA26" s="268" t="s">
        <v>1</v>
      </c>
      <c r="BB26" s="268" t="s">
        <v>275</v>
      </c>
      <c r="BC26" s="268" t="s">
        <v>855</v>
      </c>
      <c r="BD26" s="268" t="s">
        <v>83</v>
      </c>
    </row>
    <row r="27" spans="1:56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Z27" s="295" t="s">
        <v>856</v>
      </c>
      <c r="BA27" s="295" t="s">
        <v>1</v>
      </c>
      <c r="BB27" s="295" t="s">
        <v>1</v>
      </c>
      <c r="BC27" s="295" t="s">
        <v>857</v>
      </c>
      <c r="BD27" s="295" t="s">
        <v>83</v>
      </c>
    </row>
    <row r="28" spans="1:56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268" t="s">
        <v>858</v>
      </c>
      <c r="BA28" s="268" t="s">
        <v>1</v>
      </c>
      <c r="BB28" s="268" t="s">
        <v>275</v>
      </c>
      <c r="BC28" s="268" t="s">
        <v>859</v>
      </c>
      <c r="BD28" s="268" t="s">
        <v>83</v>
      </c>
    </row>
    <row r="29" spans="1:56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Z29" s="268" t="s">
        <v>860</v>
      </c>
      <c r="BA29" s="268" t="s">
        <v>1</v>
      </c>
      <c r="BB29" s="268" t="s">
        <v>275</v>
      </c>
      <c r="BC29" s="268" t="s">
        <v>861</v>
      </c>
      <c r="BD29" s="268" t="s">
        <v>83</v>
      </c>
    </row>
    <row r="30" spans="1:56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268" t="s">
        <v>862</v>
      </c>
      <c r="BA30" s="268" t="s">
        <v>1</v>
      </c>
      <c r="BB30" s="268" t="s">
        <v>275</v>
      </c>
      <c r="BC30" s="268" t="s">
        <v>863</v>
      </c>
      <c r="BD30" s="268" t="s">
        <v>83</v>
      </c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ROUND((SUM(BE131:BE843)),2)</f>
        <v>0</v>
      </c>
      <c r="G33" s="39"/>
      <c r="H33" s="39"/>
      <c r="I33" s="156">
        <v>0.21</v>
      </c>
      <c r="J33" s="155">
        <f>ROUND(((SUM(BE131:BE843))*I33),2)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ROUND((SUM(BF131:BF843)),2)</f>
        <v>0</v>
      </c>
      <c r="G34" s="39"/>
      <c r="H34" s="39"/>
      <c r="I34" s="156">
        <v>0.15</v>
      </c>
      <c r="J34" s="155">
        <f>ROUND(((SUM(BF131:BF843))*I34),2)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ROUND((SUM(BG131:BG843)),2)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ROUND((SUM(BH131:BH843)),2)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ROUND((SUM(BI131:BI843)),2)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SO-02 - Rekonstrukce sdruženého objektu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306</v>
      </c>
      <c r="E99" s="189"/>
      <c r="F99" s="189"/>
      <c r="G99" s="189"/>
      <c r="H99" s="189"/>
      <c r="I99" s="189"/>
      <c r="J99" s="190">
        <f>J215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J229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307</v>
      </c>
      <c r="E101" s="189"/>
      <c r="F101" s="189"/>
      <c r="G101" s="189"/>
      <c r="H101" s="189"/>
      <c r="I101" s="189"/>
      <c r="J101" s="190">
        <f>J296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308</v>
      </c>
      <c r="E102" s="189"/>
      <c r="F102" s="189"/>
      <c r="G102" s="189"/>
      <c r="H102" s="189"/>
      <c r="I102" s="189"/>
      <c r="J102" s="190">
        <f>J332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864</v>
      </c>
      <c r="E103" s="189"/>
      <c r="F103" s="189"/>
      <c r="G103" s="189"/>
      <c r="H103" s="189"/>
      <c r="I103" s="189"/>
      <c r="J103" s="190">
        <f>J342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309</v>
      </c>
      <c r="E104" s="189"/>
      <c r="F104" s="189"/>
      <c r="G104" s="189"/>
      <c r="H104" s="189"/>
      <c r="I104" s="189"/>
      <c r="J104" s="190">
        <f>J350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104</v>
      </c>
      <c r="E105" s="189"/>
      <c r="F105" s="189"/>
      <c r="G105" s="189"/>
      <c r="H105" s="189"/>
      <c r="I105" s="189"/>
      <c r="J105" s="190">
        <f>J447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310</v>
      </c>
      <c r="E106" s="189"/>
      <c r="F106" s="189"/>
      <c r="G106" s="189"/>
      <c r="H106" s="189"/>
      <c r="I106" s="189"/>
      <c r="J106" s="190">
        <f>J640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311</v>
      </c>
      <c r="E107" s="189"/>
      <c r="F107" s="189"/>
      <c r="G107" s="189"/>
      <c r="H107" s="189"/>
      <c r="I107" s="189"/>
      <c r="J107" s="190">
        <f>J685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865</v>
      </c>
      <c r="E108" s="183"/>
      <c r="F108" s="183"/>
      <c r="G108" s="183"/>
      <c r="H108" s="183"/>
      <c r="I108" s="183"/>
      <c r="J108" s="184">
        <f>J687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866</v>
      </c>
      <c r="E109" s="189"/>
      <c r="F109" s="189"/>
      <c r="G109" s="189"/>
      <c r="H109" s="189"/>
      <c r="I109" s="189"/>
      <c r="J109" s="190">
        <f>J688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867</v>
      </c>
      <c r="E110" s="189"/>
      <c r="F110" s="189"/>
      <c r="G110" s="189"/>
      <c r="H110" s="189"/>
      <c r="I110" s="189"/>
      <c r="J110" s="190">
        <f>J696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868</v>
      </c>
      <c r="E111" s="189"/>
      <c r="F111" s="189"/>
      <c r="G111" s="189"/>
      <c r="H111" s="189"/>
      <c r="I111" s="189"/>
      <c r="J111" s="190">
        <f>J826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110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5" t="str">
        <f>E7</f>
        <v>VN Martinice - rekonstrukce hráze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94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SO-02 - Rekonstrukce sdruženého objektu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 xml:space="preserve"> </v>
      </c>
      <c r="G125" s="41"/>
      <c r="H125" s="41"/>
      <c r="I125" s="33" t="s">
        <v>22</v>
      </c>
      <c r="J125" s="80" t="str">
        <f>IF(J12="","",J12)</f>
        <v>25. 9. 2019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E15</f>
        <v xml:space="preserve"> </v>
      </c>
      <c r="G127" s="41"/>
      <c r="H127" s="41"/>
      <c r="I127" s="33" t="s">
        <v>29</v>
      </c>
      <c r="J127" s="37" t="str">
        <f>E21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27</v>
      </c>
      <c r="D128" s="41"/>
      <c r="E128" s="41"/>
      <c r="F128" s="28" t="str">
        <f>IF(E18="","",E18)</f>
        <v>Vyplň údaj</v>
      </c>
      <c r="G128" s="41"/>
      <c r="H128" s="41"/>
      <c r="I128" s="33" t="s">
        <v>31</v>
      </c>
      <c r="J128" s="37" t="str">
        <f>E24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192"/>
      <c r="B130" s="193"/>
      <c r="C130" s="194" t="s">
        <v>111</v>
      </c>
      <c r="D130" s="195" t="s">
        <v>58</v>
      </c>
      <c r="E130" s="195" t="s">
        <v>54</v>
      </c>
      <c r="F130" s="195" t="s">
        <v>55</v>
      </c>
      <c r="G130" s="195" t="s">
        <v>112</v>
      </c>
      <c r="H130" s="195" t="s">
        <v>113</v>
      </c>
      <c r="I130" s="195" t="s">
        <v>114</v>
      </c>
      <c r="J130" s="195" t="s">
        <v>98</v>
      </c>
      <c r="K130" s="196" t="s">
        <v>115</v>
      </c>
      <c r="L130" s="197"/>
      <c r="M130" s="101" t="s">
        <v>1</v>
      </c>
      <c r="N130" s="102" t="s">
        <v>37</v>
      </c>
      <c r="O130" s="102" t="s">
        <v>116</v>
      </c>
      <c r="P130" s="102" t="s">
        <v>117</v>
      </c>
      <c r="Q130" s="102" t="s">
        <v>118</v>
      </c>
      <c r="R130" s="102" t="s">
        <v>119</v>
      </c>
      <c r="S130" s="102" t="s">
        <v>120</v>
      </c>
      <c r="T130" s="103" t="s">
        <v>121</v>
      </c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</row>
    <row r="131" spans="1:63" s="2" customFormat="1" ht="22.8" customHeight="1">
      <c r="A131" s="39"/>
      <c r="B131" s="40"/>
      <c r="C131" s="108" t="s">
        <v>122</v>
      </c>
      <c r="D131" s="41"/>
      <c r="E131" s="41"/>
      <c r="F131" s="41"/>
      <c r="G131" s="41"/>
      <c r="H131" s="41"/>
      <c r="I131" s="41"/>
      <c r="J131" s="198">
        <f>BK131</f>
        <v>0</v>
      </c>
      <c r="K131" s="41"/>
      <c r="L131" s="45"/>
      <c r="M131" s="104"/>
      <c r="N131" s="199"/>
      <c r="O131" s="105"/>
      <c r="P131" s="200">
        <f>P132+P687</f>
        <v>0</v>
      </c>
      <c r="Q131" s="105"/>
      <c r="R131" s="200">
        <f>R132+R687</f>
        <v>184.08626079999996</v>
      </c>
      <c r="S131" s="105"/>
      <c r="T131" s="201">
        <f>T132+T687</f>
        <v>279.57446400000003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72</v>
      </c>
      <c r="AU131" s="18" t="s">
        <v>100</v>
      </c>
      <c r="BK131" s="202">
        <f>BK132+BK687</f>
        <v>0</v>
      </c>
    </row>
    <row r="132" spans="1:63" s="12" customFormat="1" ht="25.9" customHeight="1">
      <c r="A132" s="12"/>
      <c r="B132" s="203"/>
      <c r="C132" s="204"/>
      <c r="D132" s="205" t="s">
        <v>72</v>
      </c>
      <c r="E132" s="206" t="s">
        <v>123</v>
      </c>
      <c r="F132" s="206" t="s">
        <v>124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P133+P215+P229+P296+P332+P342+P350+P447+P640+P685</f>
        <v>0</v>
      </c>
      <c r="Q132" s="211"/>
      <c r="R132" s="212">
        <f>R133+R215+R229+R296+R332+R342+R350+R447+R640+R685</f>
        <v>178.85106305999997</v>
      </c>
      <c r="S132" s="211"/>
      <c r="T132" s="213">
        <f>T133+T215+T229+T296+T332+T342+T350+T447+T640+T685</f>
        <v>279.57446400000003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81</v>
      </c>
      <c r="AT132" s="215" t="s">
        <v>72</v>
      </c>
      <c r="AU132" s="215" t="s">
        <v>73</v>
      </c>
      <c r="AY132" s="214" t="s">
        <v>125</v>
      </c>
      <c r="BK132" s="216">
        <f>BK133+BK215+BK229+BK296+BK332+BK342+BK350+BK447+BK640+BK685</f>
        <v>0</v>
      </c>
    </row>
    <row r="133" spans="1:63" s="12" customFormat="1" ht="22.8" customHeight="1">
      <c r="A133" s="12"/>
      <c r="B133" s="203"/>
      <c r="C133" s="204"/>
      <c r="D133" s="205" t="s">
        <v>72</v>
      </c>
      <c r="E133" s="217" t="s">
        <v>81</v>
      </c>
      <c r="F133" s="217" t="s">
        <v>126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SUM(P134:P214)</f>
        <v>0</v>
      </c>
      <c r="Q133" s="211"/>
      <c r="R133" s="212">
        <f>SUM(R134:R214)</f>
        <v>0.36667500000000003</v>
      </c>
      <c r="S133" s="211"/>
      <c r="T133" s="213">
        <f>SUM(T134:T214)</f>
        <v>19.05176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81</v>
      </c>
      <c r="AT133" s="215" t="s">
        <v>72</v>
      </c>
      <c r="AU133" s="215" t="s">
        <v>81</v>
      </c>
      <c r="AY133" s="214" t="s">
        <v>125</v>
      </c>
      <c r="BK133" s="216">
        <f>SUM(BK134:BK214)</f>
        <v>0</v>
      </c>
    </row>
    <row r="134" spans="1:65" s="2" customFormat="1" ht="37.8" customHeight="1">
      <c r="A134" s="39"/>
      <c r="B134" s="40"/>
      <c r="C134" s="219" t="s">
        <v>81</v>
      </c>
      <c r="D134" s="219" t="s">
        <v>127</v>
      </c>
      <c r="E134" s="220" t="s">
        <v>869</v>
      </c>
      <c r="F134" s="221" t="s">
        <v>870</v>
      </c>
      <c r="G134" s="222" t="s">
        <v>511</v>
      </c>
      <c r="H134" s="223">
        <v>40</v>
      </c>
      <c r="I134" s="224"/>
      <c r="J134" s="225">
        <f>ROUND(I134*H134,2)</f>
        <v>0</v>
      </c>
      <c r="K134" s="221" t="s">
        <v>131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0.00018</v>
      </c>
      <c r="R134" s="228">
        <f>Q134*H134</f>
        <v>0.007200000000000001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132</v>
      </c>
      <c r="AT134" s="230" t="s">
        <v>127</v>
      </c>
      <c r="AU134" s="230" t="s">
        <v>83</v>
      </c>
      <c r="AY134" s="18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132</v>
      </c>
      <c r="BM134" s="230" t="s">
        <v>871</v>
      </c>
    </row>
    <row r="135" spans="1:51" s="14" customFormat="1" ht="12">
      <c r="A135" s="14"/>
      <c r="B135" s="243"/>
      <c r="C135" s="244"/>
      <c r="D135" s="234" t="s">
        <v>134</v>
      </c>
      <c r="E135" s="245" t="s">
        <v>1</v>
      </c>
      <c r="F135" s="246" t="s">
        <v>820</v>
      </c>
      <c r="G135" s="244"/>
      <c r="H135" s="247">
        <v>40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134</v>
      </c>
      <c r="AU135" s="253" t="s">
        <v>83</v>
      </c>
      <c r="AV135" s="14" t="s">
        <v>83</v>
      </c>
      <c r="AW135" s="14" t="s">
        <v>30</v>
      </c>
      <c r="AX135" s="14" t="s">
        <v>81</v>
      </c>
      <c r="AY135" s="253" t="s">
        <v>125</v>
      </c>
    </row>
    <row r="136" spans="1:65" s="2" customFormat="1" ht="37.8" customHeight="1">
      <c r="A136" s="39"/>
      <c r="B136" s="40"/>
      <c r="C136" s="219" t="s">
        <v>83</v>
      </c>
      <c r="D136" s="219" t="s">
        <v>127</v>
      </c>
      <c r="E136" s="220" t="s">
        <v>872</v>
      </c>
      <c r="F136" s="221" t="s">
        <v>873</v>
      </c>
      <c r="G136" s="222" t="s">
        <v>511</v>
      </c>
      <c r="H136" s="223">
        <v>5</v>
      </c>
      <c r="I136" s="224"/>
      <c r="J136" s="225">
        <f>ROUND(I136*H136,2)</f>
        <v>0</v>
      </c>
      <c r="K136" s="221" t="s">
        <v>131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0.00018</v>
      </c>
      <c r="R136" s="228">
        <f>Q136*H136</f>
        <v>0.0009000000000000001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132</v>
      </c>
      <c r="AT136" s="230" t="s">
        <v>127</v>
      </c>
      <c r="AU136" s="230" t="s">
        <v>83</v>
      </c>
      <c r="AY136" s="18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132</v>
      </c>
      <c r="BM136" s="230" t="s">
        <v>874</v>
      </c>
    </row>
    <row r="137" spans="1:51" s="14" customFormat="1" ht="12">
      <c r="A137" s="14"/>
      <c r="B137" s="243"/>
      <c r="C137" s="244"/>
      <c r="D137" s="234" t="s">
        <v>134</v>
      </c>
      <c r="E137" s="245" t="s">
        <v>1</v>
      </c>
      <c r="F137" s="246" t="s">
        <v>823</v>
      </c>
      <c r="G137" s="244"/>
      <c r="H137" s="247">
        <v>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134</v>
      </c>
      <c r="AU137" s="253" t="s">
        <v>83</v>
      </c>
      <c r="AV137" s="14" t="s">
        <v>83</v>
      </c>
      <c r="AW137" s="14" t="s">
        <v>30</v>
      </c>
      <c r="AX137" s="14" t="s">
        <v>81</v>
      </c>
      <c r="AY137" s="253" t="s">
        <v>125</v>
      </c>
    </row>
    <row r="138" spans="1:65" s="2" customFormat="1" ht="24.15" customHeight="1">
      <c r="A138" s="39"/>
      <c r="B138" s="40"/>
      <c r="C138" s="219" t="s">
        <v>142</v>
      </c>
      <c r="D138" s="219" t="s">
        <v>127</v>
      </c>
      <c r="E138" s="220" t="s">
        <v>875</v>
      </c>
      <c r="F138" s="221" t="s">
        <v>876</v>
      </c>
      <c r="G138" s="222" t="s">
        <v>511</v>
      </c>
      <c r="H138" s="223">
        <v>40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83</v>
      </c>
      <c r="AY138" s="18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132</v>
      </c>
      <c r="BM138" s="230" t="s">
        <v>877</v>
      </c>
    </row>
    <row r="139" spans="1:51" s="13" customFormat="1" ht="12">
      <c r="A139" s="13"/>
      <c r="B139" s="232"/>
      <c r="C139" s="233"/>
      <c r="D139" s="234" t="s">
        <v>134</v>
      </c>
      <c r="E139" s="235" t="s">
        <v>1</v>
      </c>
      <c r="F139" s="236" t="s">
        <v>878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134</v>
      </c>
      <c r="AU139" s="242" t="s">
        <v>83</v>
      </c>
      <c r="AV139" s="13" t="s">
        <v>81</v>
      </c>
      <c r="AW139" s="13" t="s">
        <v>30</v>
      </c>
      <c r="AX139" s="13" t="s">
        <v>73</v>
      </c>
      <c r="AY139" s="242" t="s">
        <v>125</v>
      </c>
    </row>
    <row r="140" spans="1:51" s="14" customFormat="1" ht="12">
      <c r="A140" s="14"/>
      <c r="B140" s="243"/>
      <c r="C140" s="244"/>
      <c r="D140" s="234" t="s">
        <v>134</v>
      </c>
      <c r="E140" s="245" t="s">
        <v>820</v>
      </c>
      <c r="F140" s="246" t="s">
        <v>149</v>
      </c>
      <c r="G140" s="244"/>
      <c r="H140" s="247">
        <v>40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134</v>
      </c>
      <c r="AU140" s="253" t="s">
        <v>83</v>
      </c>
      <c r="AV140" s="14" t="s">
        <v>83</v>
      </c>
      <c r="AW140" s="14" t="s">
        <v>30</v>
      </c>
      <c r="AX140" s="14" t="s">
        <v>81</v>
      </c>
      <c r="AY140" s="253" t="s">
        <v>125</v>
      </c>
    </row>
    <row r="141" spans="1:65" s="2" customFormat="1" ht="24.15" customHeight="1">
      <c r="A141" s="39"/>
      <c r="B141" s="40"/>
      <c r="C141" s="219" t="s">
        <v>132</v>
      </c>
      <c r="D141" s="219" t="s">
        <v>127</v>
      </c>
      <c r="E141" s="220" t="s">
        <v>879</v>
      </c>
      <c r="F141" s="221" t="s">
        <v>880</v>
      </c>
      <c r="G141" s="222" t="s">
        <v>511</v>
      </c>
      <c r="H141" s="223">
        <v>5</v>
      </c>
      <c r="I141" s="224"/>
      <c r="J141" s="225">
        <f>ROUND(I141*H141,2)</f>
        <v>0</v>
      </c>
      <c r="K141" s="221" t="s">
        <v>131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132</v>
      </c>
      <c r="AT141" s="230" t="s">
        <v>127</v>
      </c>
      <c r="AU141" s="230" t="s">
        <v>83</v>
      </c>
      <c r="AY141" s="18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132</v>
      </c>
      <c r="BM141" s="230" t="s">
        <v>881</v>
      </c>
    </row>
    <row r="142" spans="1:51" s="13" customFormat="1" ht="12">
      <c r="A142" s="13"/>
      <c r="B142" s="232"/>
      <c r="C142" s="233"/>
      <c r="D142" s="234" t="s">
        <v>134</v>
      </c>
      <c r="E142" s="235" t="s">
        <v>1</v>
      </c>
      <c r="F142" s="236" t="s">
        <v>878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134</v>
      </c>
      <c r="AU142" s="242" t="s">
        <v>83</v>
      </c>
      <c r="AV142" s="13" t="s">
        <v>81</v>
      </c>
      <c r="AW142" s="13" t="s">
        <v>30</v>
      </c>
      <c r="AX142" s="13" t="s">
        <v>73</v>
      </c>
      <c r="AY142" s="242" t="s">
        <v>125</v>
      </c>
    </row>
    <row r="143" spans="1:51" s="14" customFormat="1" ht="12">
      <c r="A143" s="14"/>
      <c r="B143" s="243"/>
      <c r="C143" s="244"/>
      <c r="D143" s="234" t="s">
        <v>134</v>
      </c>
      <c r="E143" s="245" t="s">
        <v>823</v>
      </c>
      <c r="F143" s="246" t="s">
        <v>159</v>
      </c>
      <c r="G143" s="244"/>
      <c r="H143" s="247">
        <v>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134</v>
      </c>
      <c r="AU143" s="253" t="s">
        <v>83</v>
      </c>
      <c r="AV143" s="14" t="s">
        <v>83</v>
      </c>
      <c r="AW143" s="14" t="s">
        <v>30</v>
      </c>
      <c r="AX143" s="14" t="s">
        <v>81</v>
      </c>
      <c r="AY143" s="253" t="s">
        <v>125</v>
      </c>
    </row>
    <row r="144" spans="1:65" s="2" customFormat="1" ht="24.15" customHeight="1">
      <c r="A144" s="39"/>
      <c r="B144" s="40"/>
      <c r="C144" s="219" t="s">
        <v>159</v>
      </c>
      <c r="D144" s="219" t="s">
        <v>127</v>
      </c>
      <c r="E144" s="220" t="s">
        <v>882</v>
      </c>
      <c r="F144" s="221" t="s">
        <v>883</v>
      </c>
      <c r="G144" s="222" t="s">
        <v>511</v>
      </c>
      <c r="H144" s="223">
        <v>40</v>
      </c>
      <c r="I144" s="224"/>
      <c r="J144" s="225">
        <f>ROUND(I144*H144,2)</f>
        <v>0</v>
      </c>
      <c r="K144" s="221" t="s">
        <v>131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132</v>
      </c>
      <c r="AT144" s="230" t="s">
        <v>127</v>
      </c>
      <c r="AU144" s="230" t="s">
        <v>83</v>
      </c>
      <c r="AY144" s="18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132</v>
      </c>
      <c r="BM144" s="230" t="s">
        <v>884</v>
      </c>
    </row>
    <row r="145" spans="1:51" s="14" customFormat="1" ht="12">
      <c r="A145" s="14"/>
      <c r="B145" s="243"/>
      <c r="C145" s="244"/>
      <c r="D145" s="234" t="s">
        <v>134</v>
      </c>
      <c r="E145" s="245" t="s">
        <v>1</v>
      </c>
      <c r="F145" s="246" t="s">
        <v>820</v>
      </c>
      <c r="G145" s="244"/>
      <c r="H145" s="247">
        <v>40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134</v>
      </c>
      <c r="AU145" s="253" t="s">
        <v>83</v>
      </c>
      <c r="AV145" s="14" t="s">
        <v>83</v>
      </c>
      <c r="AW145" s="14" t="s">
        <v>30</v>
      </c>
      <c r="AX145" s="14" t="s">
        <v>81</v>
      </c>
      <c r="AY145" s="253" t="s">
        <v>125</v>
      </c>
    </row>
    <row r="146" spans="1:65" s="2" customFormat="1" ht="24.15" customHeight="1">
      <c r="A146" s="39"/>
      <c r="B146" s="40"/>
      <c r="C146" s="219" t="s">
        <v>167</v>
      </c>
      <c r="D146" s="219" t="s">
        <v>127</v>
      </c>
      <c r="E146" s="220" t="s">
        <v>885</v>
      </c>
      <c r="F146" s="221" t="s">
        <v>886</v>
      </c>
      <c r="G146" s="222" t="s">
        <v>511</v>
      </c>
      <c r="H146" s="223">
        <v>5</v>
      </c>
      <c r="I146" s="224"/>
      <c r="J146" s="225">
        <f>ROUND(I146*H146,2)</f>
        <v>0</v>
      </c>
      <c r="K146" s="221" t="s">
        <v>131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132</v>
      </c>
      <c r="AT146" s="230" t="s">
        <v>127</v>
      </c>
      <c r="AU146" s="230" t="s">
        <v>83</v>
      </c>
      <c r="AY146" s="18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132</v>
      </c>
      <c r="BM146" s="230" t="s">
        <v>887</v>
      </c>
    </row>
    <row r="147" spans="1:51" s="14" customFormat="1" ht="12">
      <c r="A147" s="14"/>
      <c r="B147" s="243"/>
      <c r="C147" s="244"/>
      <c r="D147" s="234" t="s">
        <v>134</v>
      </c>
      <c r="E147" s="245" t="s">
        <v>1</v>
      </c>
      <c r="F147" s="246" t="s">
        <v>823</v>
      </c>
      <c r="G147" s="244"/>
      <c r="H147" s="247">
        <v>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83</v>
      </c>
      <c r="AV147" s="14" t="s">
        <v>83</v>
      </c>
      <c r="AW147" s="14" t="s">
        <v>30</v>
      </c>
      <c r="AX147" s="14" t="s">
        <v>81</v>
      </c>
      <c r="AY147" s="253" t="s">
        <v>125</v>
      </c>
    </row>
    <row r="148" spans="1:65" s="2" customFormat="1" ht="37.8" customHeight="1">
      <c r="A148" s="39"/>
      <c r="B148" s="40"/>
      <c r="C148" s="219" t="s">
        <v>171</v>
      </c>
      <c r="D148" s="219" t="s">
        <v>127</v>
      </c>
      <c r="E148" s="220" t="s">
        <v>322</v>
      </c>
      <c r="F148" s="221" t="s">
        <v>323</v>
      </c>
      <c r="G148" s="222" t="s">
        <v>275</v>
      </c>
      <c r="H148" s="223">
        <v>10.468</v>
      </c>
      <c r="I148" s="224"/>
      <c r="J148" s="225">
        <f>ROUND(I148*H148,2)</f>
        <v>0</v>
      </c>
      <c r="K148" s="221" t="s">
        <v>131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1.82</v>
      </c>
      <c r="T148" s="229">
        <f>S148*H148</f>
        <v>19.05176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132</v>
      </c>
      <c r="AT148" s="230" t="s">
        <v>127</v>
      </c>
      <c r="AU148" s="230" t="s">
        <v>83</v>
      </c>
      <c r="AY148" s="18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132</v>
      </c>
      <c r="BM148" s="230" t="s">
        <v>888</v>
      </c>
    </row>
    <row r="149" spans="1:51" s="13" customFormat="1" ht="12">
      <c r="A149" s="13"/>
      <c r="B149" s="232"/>
      <c r="C149" s="233"/>
      <c r="D149" s="234" t="s">
        <v>134</v>
      </c>
      <c r="E149" s="235" t="s">
        <v>1</v>
      </c>
      <c r="F149" s="236" t="s">
        <v>889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134</v>
      </c>
      <c r="AU149" s="242" t="s">
        <v>83</v>
      </c>
      <c r="AV149" s="13" t="s">
        <v>81</v>
      </c>
      <c r="AW149" s="13" t="s">
        <v>30</v>
      </c>
      <c r="AX149" s="13" t="s">
        <v>73</v>
      </c>
      <c r="AY149" s="242" t="s">
        <v>125</v>
      </c>
    </row>
    <row r="150" spans="1:51" s="14" customFormat="1" ht="12">
      <c r="A150" s="14"/>
      <c r="B150" s="243"/>
      <c r="C150" s="244"/>
      <c r="D150" s="234" t="s">
        <v>134</v>
      </c>
      <c r="E150" s="245" t="s">
        <v>838</v>
      </c>
      <c r="F150" s="246" t="s">
        <v>890</v>
      </c>
      <c r="G150" s="244"/>
      <c r="H150" s="247">
        <v>10.468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134</v>
      </c>
      <c r="AU150" s="253" t="s">
        <v>83</v>
      </c>
      <c r="AV150" s="14" t="s">
        <v>83</v>
      </c>
      <c r="AW150" s="14" t="s">
        <v>30</v>
      </c>
      <c r="AX150" s="14" t="s">
        <v>81</v>
      </c>
      <c r="AY150" s="253" t="s">
        <v>125</v>
      </c>
    </row>
    <row r="151" spans="1:65" s="2" customFormat="1" ht="49.05" customHeight="1">
      <c r="A151" s="39"/>
      <c r="B151" s="40"/>
      <c r="C151" s="219" t="s">
        <v>175</v>
      </c>
      <c r="D151" s="219" t="s">
        <v>127</v>
      </c>
      <c r="E151" s="220" t="s">
        <v>341</v>
      </c>
      <c r="F151" s="221" t="s">
        <v>342</v>
      </c>
      <c r="G151" s="222" t="s">
        <v>275</v>
      </c>
      <c r="H151" s="223">
        <v>33.4</v>
      </c>
      <c r="I151" s="224"/>
      <c r="J151" s="225">
        <f>ROUND(I151*H151,2)</f>
        <v>0</v>
      </c>
      <c r="K151" s="221" t="s">
        <v>131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132</v>
      </c>
      <c r="AT151" s="230" t="s">
        <v>127</v>
      </c>
      <c r="AU151" s="230" t="s">
        <v>83</v>
      </c>
      <c r="AY151" s="18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132</v>
      </c>
      <c r="BM151" s="230" t="s">
        <v>891</v>
      </c>
    </row>
    <row r="152" spans="1:51" s="13" customFormat="1" ht="12">
      <c r="A152" s="13"/>
      <c r="B152" s="232"/>
      <c r="C152" s="233"/>
      <c r="D152" s="234" t="s">
        <v>134</v>
      </c>
      <c r="E152" s="235" t="s">
        <v>1</v>
      </c>
      <c r="F152" s="236" t="s">
        <v>892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134</v>
      </c>
      <c r="AU152" s="242" t="s">
        <v>83</v>
      </c>
      <c r="AV152" s="13" t="s">
        <v>81</v>
      </c>
      <c r="AW152" s="13" t="s">
        <v>30</v>
      </c>
      <c r="AX152" s="13" t="s">
        <v>73</v>
      </c>
      <c r="AY152" s="242" t="s">
        <v>125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855</v>
      </c>
      <c r="G153" s="244"/>
      <c r="H153" s="247">
        <v>33.4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73</v>
      </c>
      <c r="AY153" s="253" t="s">
        <v>125</v>
      </c>
    </row>
    <row r="154" spans="1:51" s="15" customFormat="1" ht="12">
      <c r="A154" s="15"/>
      <c r="B154" s="254"/>
      <c r="C154" s="255"/>
      <c r="D154" s="234" t="s">
        <v>134</v>
      </c>
      <c r="E154" s="256" t="s">
        <v>302</v>
      </c>
      <c r="F154" s="257" t="s">
        <v>235</v>
      </c>
      <c r="G154" s="255"/>
      <c r="H154" s="258">
        <v>33.4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134</v>
      </c>
      <c r="AU154" s="264" t="s">
        <v>83</v>
      </c>
      <c r="AV154" s="15" t="s">
        <v>132</v>
      </c>
      <c r="AW154" s="15" t="s">
        <v>30</v>
      </c>
      <c r="AX154" s="15" t="s">
        <v>81</v>
      </c>
      <c r="AY154" s="264" t="s">
        <v>125</v>
      </c>
    </row>
    <row r="155" spans="1:65" s="2" customFormat="1" ht="49.05" customHeight="1">
      <c r="A155" s="39"/>
      <c r="B155" s="40"/>
      <c r="C155" s="219" t="s">
        <v>150</v>
      </c>
      <c r="D155" s="219" t="s">
        <v>127</v>
      </c>
      <c r="E155" s="220" t="s">
        <v>346</v>
      </c>
      <c r="F155" s="221" t="s">
        <v>347</v>
      </c>
      <c r="G155" s="222" t="s">
        <v>275</v>
      </c>
      <c r="H155" s="223">
        <v>33.4</v>
      </c>
      <c r="I155" s="224"/>
      <c r="J155" s="225">
        <f>ROUND(I155*H155,2)</f>
        <v>0</v>
      </c>
      <c r="K155" s="221" t="s">
        <v>131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132</v>
      </c>
      <c r="AT155" s="230" t="s">
        <v>127</v>
      </c>
      <c r="AU155" s="230" t="s">
        <v>83</v>
      </c>
      <c r="AY155" s="18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132</v>
      </c>
      <c r="BM155" s="230" t="s">
        <v>893</v>
      </c>
    </row>
    <row r="156" spans="1:51" s="14" customFormat="1" ht="12">
      <c r="A156" s="14"/>
      <c r="B156" s="243"/>
      <c r="C156" s="244"/>
      <c r="D156" s="234" t="s">
        <v>134</v>
      </c>
      <c r="E156" s="245" t="s">
        <v>1</v>
      </c>
      <c r="F156" s="246" t="s">
        <v>302</v>
      </c>
      <c r="G156" s="244"/>
      <c r="H156" s="247">
        <v>33.4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134</v>
      </c>
      <c r="AU156" s="253" t="s">
        <v>83</v>
      </c>
      <c r="AV156" s="14" t="s">
        <v>83</v>
      </c>
      <c r="AW156" s="14" t="s">
        <v>30</v>
      </c>
      <c r="AX156" s="14" t="s">
        <v>81</v>
      </c>
      <c r="AY156" s="253" t="s">
        <v>125</v>
      </c>
    </row>
    <row r="157" spans="1:65" s="2" customFormat="1" ht="49.05" customHeight="1">
      <c r="A157" s="39"/>
      <c r="B157" s="40"/>
      <c r="C157" s="219" t="s">
        <v>182</v>
      </c>
      <c r="D157" s="219" t="s">
        <v>127</v>
      </c>
      <c r="E157" s="220" t="s">
        <v>349</v>
      </c>
      <c r="F157" s="221" t="s">
        <v>350</v>
      </c>
      <c r="G157" s="222" t="s">
        <v>275</v>
      </c>
      <c r="H157" s="223">
        <v>218.56</v>
      </c>
      <c r="I157" s="224"/>
      <c r="J157" s="225">
        <f>ROUND(I157*H157,2)</f>
        <v>0</v>
      </c>
      <c r="K157" s="221" t="s">
        <v>131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132</v>
      </c>
      <c r="AT157" s="230" t="s">
        <v>127</v>
      </c>
      <c r="AU157" s="230" t="s">
        <v>83</v>
      </c>
      <c r="AY157" s="18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132</v>
      </c>
      <c r="BM157" s="230" t="s">
        <v>894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895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4" customFormat="1" ht="12">
      <c r="A159" s="14"/>
      <c r="B159" s="243"/>
      <c r="C159" s="244"/>
      <c r="D159" s="234" t="s">
        <v>134</v>
      </c>
      <c r="E159" s="245" t="s">
        <v>856</v>
      </c>
      <c r="F159" s="246" t="s">
        <v>896</v>
      </c>
      <c r="G159" s="244"/>
      <c r="H159" s="247">
        <v>273.2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134</v>
      </c>
      <c r="AU159" s="253" t="s">
        <v>83</v>
      </c>
      <c r="AV159" s="14" t="s">
        <v>83</v>
      </c>
      <c r="AW159" s="14" t="s">
        <v>30</v>
      </c>
      <c r="AX159" s="14" t="s">
        <v>73</v>
      </c>
      <c r="AY159" s="253" t="s">
        <v>125</v>
      </c>
    </row>
    <row r="160" spans="1:51" s="13" customFormat="1" ht="12">
      <c r="A160" s="13"/>
      <c r="B160" s="232"/>
      <c r="C160" s="233"/>
      <c r="D160" s="234" t="s">
        <v>134</v>
      </c>
      <c r="E160" s="235" t="s">
        <v>1</v>
      </c>
      <c r="F160" s="236" t="s">
        <v>897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134</v>
      </c>
      <c r="AU160" s="242" t="s">
        <v>83</v>
      </c>
      <c r="AV160" s="13" t="s">
        <v>81</v>
      </c>
      <c r="AW160" s="13" t="s">
        <v>30</v>
      </c>
      <c r="AX160" s="13" t="s">
        <v>73</v>
      </c>
      <c r="AY160" s="242" t="s">
        <v>125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898</v>
      </c>
      <c r="G161" s="244"/>
      <c r="H161" s="247">
        <v>218.56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81</v>
      </c>
      <c r="AY161" s="253" t="s">
        <v>125</v>
      </c>
    </row>
    <row r="162" spans="1:65" s="2" customFormat="1" ht="49.05" customHeight="1">
      <c r="A162" s="39"/>
      <c r="B162" s="40"/>
      <c r="C162" s="219" t="s">
        <v>188</v>
      </c>
      <c r="D162" s="219" t="s">
        <v>127</v>
      </c>
      <c r="E162" s="220" t="s">
        <v>356</v>
      </c>
      <c r="F162" s="221" t="s">
        <v>357</v>
      </c>
      <c r="G162" s="222" t="s">
        <v>275</v>
      </c>
      <c r="H162" s="223">
        <v>218.56</v>
      </c>
      <c r="I162" s="224"/>
      <c r="J162" s="225">
        <f>ROUND(I162*H162,2)</f>
        <v>0</v>
      </c>
      <c r="K162" s="221" t="s">
        <v>131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132</v>
      </c>
      <c r="AT162" s="230" t="s">
        <v>127</v>
      </c>
      <c r="AU162" s="230" t="s">
        <v>83</v>
      </c>
      <c r="AY162" s="18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132</v>
      </c>
      <c r="BM162" s="230" t="s">
        <v>899</v>
      </c>
    </row>
    <row r="163" spans="1:51" s="14" customFormat="1" ht="12">
      <c r="A163" s="14"/>
      <c r="B163" s="243"/>
      <c r="C163" s="244"/>
      <c r="D163" s="234" t="s">
        <v>134</v>
      </c>
      <c r="E163" s="245" t="s">
        <v>1</v>
      </c>
      <c r="F163" s="246" t="s">
        <v>898</v>
      </c>
      <c r="G163" s="244"/>
      <c r="H163" s="247">
        <v>218.56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134</v>
      </c>
      <c r="AU163" s="253" t="s">
        <v>83</v>
      </c>
      <c r="AV163" s="14" t="s">
        <v>83</v>
      </c>
      <c r="AW163" s="14" t="s">
        <v>30</v>
      </c>
      <c r="AX163" s="14" t="s">
        <v>81</v>
      </c>
      <c r="AY163" s="253" t="s">
        <v>125</v>
      </c>
    </row>
    <row r="164" spans="1:65" s="2" customFormat="1" ht="37.8" customHeight="1">
      <c r="A164" s="39"/>
      <c r="B164" s="40"/>
      <c r="C164" s="219" t="s">
        <v>192</v>
      </c>
      <c r="D164" s="219" t="s">
        <v>127</v>
      </c>
      <c r="E164" s="220" t="s">
        <v>360</v>
      </c>
      <c r="F164" s="221" t="s">
        <v>361</v>
      </c>
      <c r="G164" s="222" t="s">
        <v>275</v>
      </c>
      <c r="H164" s="223">
        <v>40.98</v>
      </c>
      <c r="I164" s="224"/>
      <c r="J164" s="225">
        <f>ROUND(I164*H164,2)</f>
        <v>0</v>
      </c>
      <c r="K164" s="221" t="s">
        <v>131</v>
      </c>
      <c r="L164" s="45"/>
      <c r="M164" s="226" t="s">
        <v>1</v>
      </c>
      <c r="N164" s="227" t="s">
        <v>38</v>
      </c>
      <c r="O164" s="92"/>
      <c r="P164" s="228">
        <f>O164*H164</f>
        <v>0</v>
      </c>
      <c r="Q164" s="228">
        <v>0.00354</v>
      </c>
      <c r="R164" s="228">
        <f>Q164*H164</f>
        <v>0.1450692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132</v>
      </c>
      <c r="AT164" s="230" t="s">
        <v>127</v>
      </c>
      <c r="AU164" s="230" t="s">
        <v>83</v>
      </c>
      <c r="AY164" s="18" t="s">
        <v>125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81</v>
      </c>
      <c r="BK164" s="231">
        <f>ROUND(I164*H164,2)</f>
        <v>0</v>
      </c>
      <c r="BL164" s="18" t="s">
        <v>132</v>
      </c>
      <c r="BM164" s="230" t="s">
        <v>900</v>
      </c>
    </row>
    <row r="165" spans="1:51" s="13" customFormat="1" ht="12">
      <c r="A165" s="13"/>
      <c r="B165" s="232"/>
      <c r="C165" s="233"/>
      <c r="D165" s="234" t="s">
        <v>134</v>
      </c>
      <c r="E165" s="235" t="s">
        <v>1</v>
      </c>
      <c r="F165" s="236" t="s">
        <v>901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134</v>
      </c>
      <c r="AU165" s="242" t="s">
        <v>83</v>
      </c>
      <c r="AV165" s="13" t="s">
        <v>81</v>
      </c>
      <c r="AW165" s="13" t="s">
        <v>30</v>
      </c>
      <c r="AX165" s="13" t="s">
        <v>73</v>
      </c>
      <c r="AY165" s="242" t="s">
        <v>125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902</v>
      </c>
      <c r="G166" s="244"/>
      <c r="H166" s="247">
        <v>40.98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81</v>
      </c>
      <c r="AY166" s="253" t="s">
        <v>125</v>
      </c>
    </row>
    <row r="167" spans="1:65" s="2" customFormat="1" ht="37.8" customHeight="1">
      <c r="A167" s="39"/>
      <c r="B167" s="40"/>
      <c r="C167" s="219" t="s">
        <v>199</v>
      </c>
      <c r="D167" s="219" t="s">
        <v>127</v>
      </c>
      <c r="E167" s="220" t="s">
        <v>364</v>
      </c>
      <c r="F167" s="221" t="s">
        <v>365</v>
      </c>
      <c r="G167" s="222" t="s">
        <v>275</v>
      </c>
      <c r="H167" s="223">
        <v>13.66</v>
      </c>
      <c r="I167" s="224"/>
      <c r="J167" s="225">
        <f>ROUND(I167*H167,2)</f>
        <v>0</v>
      </c>
      <c r="K167" s="221" t="s">
        <v>131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0.01563</v>
      </c>
      <c r="R167" s="228">
        <f>Q167*H167</f>
        <v>0.21350580000000002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132</v>
      </c>
      <c r="AT167" s="230" t="s">
        <v>127</v>
      </c>
      <c r="AU167" s="230" t="s">
        <v>83</v>
      </c>
      <c r="AY167" s="18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132</v>
      </c>
      <c r="BM167" s="230" t="s">
        <v>903</v>
      </c>
    </row>
    <row r="168" spans="1:51" s="13" customFormat="1" ht="12">
      <c r="A168" s="13"/>
      <c r="B168" s="232"/>
      <c r="C168" s="233"/>
      <c r="D168" s="234" t="s">
        <v>134</v>
      </c>
      <c r="E168" s="235" t="s">
        <v>1</v>
      </c>
      <c r="F168" s="236" t="s">
        <v>901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134</v>
      </c>
      <c r="AU168" s="242" t="s">
        <v>83</v>
      </c>
      <c r="AV168" s="13" t="s">
        <v>81</v>
      </c>
      <c r="AW168" s="13" t="s">
        <v>30</v>
      </c>
      <c r="AX168" s="13" t="s">
        <v>73</v>
      </c>
      <c r="AY168" s="242" t="s">
        <v>125</v>
      </c>
    </row>
    <row r="169" spans="1:51" s="14" customFormat="1" ht="12">
      <c r="A169" s="14"/>
      <c r="B169" s="243"/>
      <c r="C169" s="244"/>
      <c r="D169" s="234" t="s">
        <v>134</v>
      </c>
      <c r="E169" s="245" t="s">
        <v>1</v>
      </c>
      <c r="F169" s="246" t="s">
        <v>904</v>
      </c>
      <c r="G169" s="244"/>
      <c r="H169" s="247">
        <v>13.66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134</v>
      </c>
      <c r="AU169" s="253" t="s">
        <v>83</v>
      </c>
      <c r="AV169" s="14" t="s">
        <v>83</v>
      </c>
      <c r="AW169" s="14" t="s">
        <v>30</v>
      </c>
      <c r="AX169" s="14" t="s">
        <v>81</v>
      </c>
      <c r="AY169" s="253" t="s">
        <v>125</v>
      </c>
    </row>
    <row r="170" spans="1:65" s="2" customFormat="1" ht="49.05" customHeight="1">
      <c r="A170" s="39"/>
      <c r="B170" s="40"/>
      <c r="C170" s="219" t="s">
        <v>208</v>
      </c>
      <c r="D170" s="219" t="s">
        <v>127</v>
      </c>
      <c r="E170" s="220" t="s">
        <v>905</v>
      </c>
      <c r="F170" s="221" t="s">
        <v>906</v>
      </c>
      <c r="G170" s="222" t="s">
        <v>275</v>
      </c>
      <c r="H170" s="223">
        <v>81.6</v>
      </c>
      <c r="I170" s="224"/>
      <c r="J170" s="225">
        <f>ROUND(I170*H170,2)</f>
        <v>0</v>
      </c>
      <c r="K170" s="221" t="s">
        <v>131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132</v>
      </c>
      <c r="AT170" s="230" t="s">
        <v>127</v>
      </c>
      <c r="AU170" s="230" t="s">
        <v>83</v>
      </c>
      <c r="AY170" s="18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132</v>
      </c>
      <c r="BM170" s="230" t="s">
        <v>907</v>
      </c>
    </row>
    <row r="171" spans="1:51" s="13" customFormat="1" ht="12">
      <c r="A171" s="13"/>
      <c r="B171" s="232"/>
      <c r="C171" s="233"/>
      <c r="D171" s="234" t="s">
        <v>134</v>
      </c>
      <c r="E171" s="235" t="s">
        <v>1</v>
      </c>
      <c r="F171" s="236" t="s">
        <v>908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134</v>
      </c>
      <c r="AU171" s="242" t="s">
        <v>83</v>
      </c>
      <c r="AV171" s="13" t="s">
        <v>81</v>
      </c>
      <c r="AW171" s="13" t="s">
        <v>30</v>
      </c>
      <c r="AX171" s="13" t="s">
        <v>73</v>
      </c>
      <c r="AY171" s="242" t="s">
        <v>125</v>
      </c>
    </row>
    <row r="172" spans="1:51" s="14" customFormat="1" ht="12">
      <c r="A172" s="14"/>
      <c r="B172" s="243"/>
      <c r="C172" s="244"/>
      <c r="D172" s="234" t="s">
        <v>134</v>
      </c>
      <c r="E172" s="245" t="s">
        <v>1</v>
      </c>
      <c r="F172" s="246" t="s">
        <v>909</v>
      </c>
      <c r="G172" s="244"/>
      <c r="H172" s="247">
        <v>81.6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134</v>
      </c>
      <c r="AU172" s="253" t="s">
        <v>83</v>
      </c>
      <c r="AV172" s="14" t="s">
        <v>83</v>
      </c>
      <c r="AW172" s="14" t="s">
        <v>30</v>
      </c>
      <c r="AX172" s="14" t="s">
        <v>81</v>
      </c>
      <c r="AY172" s="253" t="s">
        <v>125</v>
      </c>
    </row>
    <row r="173" spans="1:65" s="2" customFormat="1" ht="49.05" customHeight="1">
      <c r="A173" s="39"/>
      <c r="B173" s="40"/>
      <c r="C173" s="219" t="s">
        <v>8</v>
      </c>
      <c r="D173" s="219" t="s">
        <v>127</v>
      </c>
      <c r="E173" s="220" t="s">
        <v>391</v>
      </c>
      <c r="F173" s="221" t="s">
        <v>392</v>
      </c>
      <c r="G173" s="222" t="s">
        <v>275</v>
      </c>
      <c r="H173" s="223">
        <v>52.8</v>
      </c>
      <c r="I173" s="224"/>
      <c r="J173" s="225">
        <f>ROUND(I173*H173,2)</f>
        <v>0</v>
      </c>
      <c r="K173" s="221" t="s">
        <v>131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132</v>
      </c>
      <c r="AT173" s="230" t="s">
        <v>127</v>
      </c>
      <c r="AU173" s="230" t="s">
        <v>83</v>
      </c>
      <c r="AY173" s="18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132</v>
      </c>
      <c r="BM173" s="230" t="s">
        <v>910</v>
      </c>
    </row>
    <row r="174" spans="1:51" s="13" customFormat="1" ht="12">
      <c r="A174" s="13"/>
      <c r="B174" s="232"/>
      <c r="C174" s="233"/>
      <c r="D174" s="234" t="s">
        <v>134</v>
      </c>
      <c r="E174" s="235" t="s">
        <v>1</v>
      </c>
      <c r="F174" s="236" t="s">
        <v>911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134</v>
      </c>
      <c r="AU174" s="242" t="s">
        <v>83</v>
      </c>
      <c r="AV174" s="13" t="s">
        <v>81</v>
      </c>
      <c r="AW174" s="13" t="s">
        <v>30</v>
      </c>
      <c r="AX174" s="13" t="s">
        <v>73</v>
      </c>
      <c r="AY174" s="242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1</v>
      </c>
      <c r="F175" s="246" t="s">
        <v>862</v>
      </c>
      <c r="G175" s="244"/>
      <c r="H175" s="247">
        <v>52.8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81</v>
      </c>
      <c r="AY175" s="253" t="s">
        <v>125</v>
      </c>
    </row>
    <row r="176" spans="1:65" s="2" customFormat="1" ht="49.05" customHeight="1">
      <c r="A176" s="39"/>
      <c r="B176" s="40"/>
      <c r="C176" s="219" t="s">
        <v>217</v>
      </c>
      <c r="D176" s="219" t="s">
        <v>127</v>
      </c>
      <c r="E176" s="220" t="s">
        <v>406</v>
      </c>
      <c r="F176" s="221" t="s">
        <v>407</v>
      </c>
      <c r="G176" s="222" t="s">
        <v>275</v>
      </c>
      <c r="H176" s="223">
        <v>211.16</v>
      </c>
      <c r="I176" s="224"/>
      <c r="J176" s="225">
        <f>ROUND(I176*H176,2)</f>
        <v>0</v>
      </c>
      <c r="K176" s="221" t="s">
        <v>131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132</v>
      </c>
      <c r="AT176" s="230" t="s">
        <v>127</v>
      </c>
      <c r="AU176" s="230" t="s">
        <v>83</v>
      </c>
      <c r="AY176" s="18" t="s">
        <v>125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132</v>
      </c>
      <c r="BM176" s="230" t="s">
        <v>912</v>
      </c>
    </row>
    <row r="177" spans="1:51" s="14" customFormat="1" ht="12">
      <c r="A177" s="14"/>
      <c r="B177" s="243"/>
      <c r="C177" s="244"/>
      <c r="D177" s="234" t="s">
        <v>134</v>
      </c>
      <c r="E177" s="245" t="s">
        <v>1</v>
      </c>
      <c r="F177" s="246" t="s">
        <v>913</v>
      </c>
      <c r="G177" s="244"/>
      <c r="H177" s="247">
        <v>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134</v>
      </c>
      <c r="AU177" s="253" t="s">
        <v>83</v>
      </c>
      <c r="AV177" s="14" t="s">
        <v>83</v>
      </c>
      <c r="AW177" s="14" t="s">
        <v>30</v>
      </c>
      <c r="AX177" s="14" t="s">
        <v>73</v>
      </c>
      <c r="AY177" s="253" t="s">
        <v>125</v>
      </c>
    </row>
    <row r="178" spans="1:51" s="14" customFormat="1" ht="12">
      <c r="A178" s="14"/>
      <c r="B178" s="243"/>
      <c r="C178" s="244"/>
      <c r="D178" s="234" t="s">
        <v>134</v>
      </c>
      <c r="E178" s="245" t="s">
        <v>1</v>
      </c>
      <c r="F178" s="246" t="s">
        <v>914</v>
      </c>
      <c r="G178" s="244"/>
      <c r="H178" s="247">
        <v>210.16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134</v>
      </c>
      <c r="AU178" s="253" t="s">
        <v>83</v>
      </c>
      <c r="AV178" s="14" t="s">
        <v>83</v>
      </c>
      <c r="AW178" s="14" t="s">
        <v>30</v>
      </c>
      <c r="AX178" s="14" t="s">
        <v>73</v>
      </c>
      <c r="AY178" s="253" t="s">
        <v>125</v>
      </c>
    </row>
    <row r="179" spans="1:51" s="15" customFormat="1" ht="12">
      <c r="A179" s="15"/>
      <c r="B179" s="254"/>
      <c r="C179" s="255"/>
      <c r="D179" s="234" t="s">
        <v>134</v>
      </c>
      <c r="E179" s="256" t="s">
        <v>1</v>
      </c>
      <c r="F179" s="257" t="s">
        <v>235</v>
      </c>
      <c r="G179" s="255"/>
      <c r="H179" s="258">
        <v>211.16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134</v>
      </c>
      <c r="AU179" s="264" t="s">
        <v>83</v>
      </c>
      <c r="AV179" s="15" t="s">
        <v>132</v>
      </c>
      <c r="AW179" s="15" t="s">
        <v>30</v>
      </c>
      <c r="AX179" s="15" t="s">
        <v>81</v>
      </c>
      <c r="AY179" s="264" t="s">
        <v>125</v>
      </c>
    </row>
    <row r="180" spans="1:65" s="2" customFormat="1" ht="62.7" customHeight="1">
      <c r="A180" s="39"/>
      <c r="B180" s="40"/>
      <c r="C180" s="219" t="s">
        <v>225</v>
      </c>
      <c r="D180" s="219" t="s">
        <v>127</v>
      </c>
      <c r="E180" s="220" t="s">
        <v>415</v>
      </c>
      <c r="F180" s="221" t="s">
        <v>416</v>
      </c>
      <c r="G180" s="222" t="s">
        <v>275</v>
      </c>
      <c r="H180" s="223">
        <v>5279</v>
      </c>
      <c r="I180" s="224"/>
      <c r="J180" s="225">
        <f>ROUND(I180*H180,2)</f>
        <v>0</v>
      </c>
      <c r="K180" s="221" t="s">
        <v>131</v>
      </c>
      <c r="L180" s="45"/>
      <c r="M180" s="226" t="s">
        <v>1</v>
      </c>
      <c r="N180" s="227" t="s">
        <v>38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132</v>
      </c>
      <c r="AT180" s="230" t="s">
        <v>127</v>
      </c>
      <c r="AU180" s="230" t="s">
        <v>83</v>
      </c>
      <c r="AY180" s="18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81</v>
      </c>
      <c r="BK180" s="231">
        <f>ROUND(I180*H180,2)</f>
        <v>0</v>
      </c>
      <c r="BL180" s="18" t="s">
        <v>132</v>
      </c>
      <c r="BM180" s="230" t="s">
        <v>915</v>
      </c>
    </row>
    <row r="181" spans="1:51" s="13" customFormat="1" ht="12">
      <c r="A181" s="13"/>
      <c r="B181" s="232"/>
      <c r="C181" s="233"/>
      <c r="D181" s="234" t="s">
        <v>134</v>
      </c>
      <c r="E181" s="235" t="s">
        <v>1</v>
      </c>
      <c r="F181" s="236" t="s">
        <v>916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134</v>
      </c>
      <c r="AU181" s="242" t="s">
        <v>83</v>
      </c>
      <c r="AV181" s="13" t="s">
        <v>81</v>
      </c>
      <c r="AW181" s="13" t="s">
        <v>30</v>
      </c>
      <c r="AX181" s="13" t="s">
        <v>73</v>
      </c>
      <c r="AY181" s="242" t="s">
        <v>125</v>
      </c>
    </row>
    <row r="182" spans="1:51" s="14" customFormat="1" ht="12">
      <c r="A182" s="14"/>
      <c r="B182" s="243"/>
      <c r="C182" s="244"/>
      <c r="D182" s="234" t="s">
        <v>134</v>
      </c>
      <c r="E182" s="245" t="s">
        <v>1</v>
      </c>
      <c r="F182" s="246" t="s">
        <v>913</v>
      </c>
      <c r="G182" s="244"/>
      <c r="H182" s="247">
        <v>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134</v>
      </c>
      <c r="AU182" s="253" t="s">
        <v>83</v>
      </c>
      <c r="AV182" s="14" t="s">
        <v>83</v>
      </c>
      <c r="AW182" s="14" t="s">
        <v>30</v>
      </c>
      <c r="AX182" s="14" t="s">
        <v>73</v>
      </c>
      <c r="AY182" s="253" t="s">
        <v>125</v>
      </c>
    </row>
    <row r="183" spans="1:51" s="14" customFormat="1" ht="12">
      <c r="A183" s="14"/>
      <c r="B183" s="243"/>
      <c r="C183" s="244"/>
      <c r="D183" s="234" t="s">
        <v>134</v>
      </c>
      <c r="E183" s="245" t="s">
        <v>1</v>
      </c>
      <c r="F183" s="246" t="s">
        <v>914</v>
      </c>
      <c r="G183" s="244"/>
      <c r="H183" s="247">
        <v>210.16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134</v>
      </c>
      <c r="AU183" s="253" t="s">
        <v>83</v>
      </c>
      <c r="AV183" s="14" t="s">
        <v>83</v>
      </c>
      <c r="AW183" s="14" t="s">
        <v>30</v>
      </c>
      <c r="AX183" s="14" t="s">
        <v>73</v>
      </c>
      <c r="AY183" s="253" t="s">
        <v>125</v>
      </c>
    </row>
    <row r="184" spans="1:51" s="15" customFormat="1" ht="12">
      <c r="A184" s="15"/>
      <c r="B184" s="254"/>
      <c r="C184" s="255"/>
      <c r="D184" s="234" t="s">
        <v>134</v>
      </c>
      <c r="E184" s="256" t="s">
        <v>1</v>
      </c>
      <c r="F184" s="257" t="s">
        <v>235</v>
      </c>
      <c r="G184" s="255"/>
      <c r="H184" s="258">
        <v>211.16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4" t="s">
        <v>134</v>
      </c>
      <c r="AU184" s="264" t="s">
        <v>83</v>
      </c>
      <c r="AV184" s="15" t="s">
        <v>132</v>
      </c>
      <c r="AW184" s="15" t="s">
        <v>30</v>
      </c>
      <c r="AX184" s="15" t="s">
        <v>81</v>
      </c>
      <c r="AY184" s="264" t="s">
        <v>125</v>
      </c>
    </row>
    <row r="185" spans="1:51" s="14" customFormat="1" ht="12">
      <c r="A185" s="14"/>
      <c r="B185" s="243"/>
      <c r="C185" s="244"/>
      <c r="D185" s="234" t="s">
        <v>134</v>
      </c>
      <c r="E185" s="244"/>
      <c r="F185" s="246" t="s">
        <v>917</v>
      </c>
      <c r="G185" s="244"/>
      <c r="H185" s="247">
        <v>5279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134</v>
      </c>
      <c r="AU185" s="253" t="s">
        <v>83</v>
      </c>
      <c r="AV185" s="14" t="s">
        <v>83</v>
      </c>
      <c r="AW185" s="14" t="s">
        <v>4</v>
      </c>
      <c r="AX185" s="14" t="s">
        <v>81</v>
      </c>
      <c r="AY185" s="253" t="s">
        <v>125</v>
      </c>
    </row>
    <row r="186" spans="1:65" s="2" customFormat="1" ht="49.05" customHeight="1">
      <c r="A186" s="39"/>
      <c r="B186" s="40"/>
      <c r="C186" s="219" t="s">
        <v>229</v>
      </c>
      <c r="D186" s="219" t="s">
        <v>127</v>
      </c>
      <c r="E186" s="220" t="s">
        <v>426</v>
      </c>
      <c r="F186" s="221" t="s">
        <v>427</v>
      </c>
      <c r="G186" s="222" t="s">
        <v>275</v>
      </c>
      <c r="H186" s="223">
        <v>54.64</v>
      </c>
      <c r="I186" s="224"/>
      <c r="J186" s="225">
        <f>ROUND(I186*H186,2)</f>
        <v>0</v>
      </c>
      <c r="K186" s="221" t="s">
        <v>131</v>
      </c>
      <c r="L186" s="45"/>
      <c r="M186" s="226" t="s">
        <v>1</v>
      </c>
      <c r="N186" s="227" t="s">
        <v>38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132</v>
      </c>
      <c r="AT186" s="230" t="s">
        <v>127</v>
      </c>
      <c r="AU186" s="230" t="s">
        <v>83</v>
      </c>
      <c r="AY186" s="18" t="s">
        <v>125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81</v>
      </c>
      <c r="BK186" s="231">
        <f>ROUND(I186*H186,2)</f>
        <v>0</v>
      </c>
      <c r="BL186" s="18" t="s">
        <v>132</v>
      </c>
      <c r="BM186" s="230" t="s">
        <v>918</v>
      </c>
    </row>
    <row r="187" spans="1:51" s="14" customFormat="1" ht="12">
      <c r="A187" s="14"/>
      <c r="B187" s="243"/>
      <c r="C187" s="244"/>
      <c r="D187" s="234" t="s">
        <v>134</v>
      </c>
      <c r="E187" s="245" t="s">
        <v>1</v>
      </c>
      <c r="F187" s="246" t="s">
        <v>919</v>
      </c>
      <c r="G187" s="244"/>
      <c r="H187" s="247">
        <v>54.64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134</v>
      </c>
      <c r="AU187" s="253" t="s">
        <v>83</v>
      </c>
      <c r="AV187" s="14" t="s">
        <v>83</v>
      </c>
      <c r="AW187" s="14" t="s">
        <v>30</v>
      </c>
      <c r="AX187" s="14" t="s">
        <v>73</v>
      </c>
      <c r="AY187" s="253" t="s">
        <v>125</v>
      </c>
    </row>
    <row r="188" spans="1:51" s="15" customFormat="1" ht="12">
      <c r="A188" s="15"/>
      <c r="B188" s="254"/>
      <c r="C188" s="255"/>
      <c r="D188" s="234" t="s">
        <v>134</v>
      </c>
      <c r="E188" s="256" t="s">
        <v>1</v>
      </c>
      <c r="F188" s="257" t="s">
        <v>235</v>
      </c>
      <c r="G188" s="255"/>
      <c r="H188" s="258">
        <v>54.64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134</v>
      </c>
      <c r="AU188" s="264" t="s">
        <v>83</v>
      </c>
      <c r="AV188" s="15" t="s">
        <v>132</v>
      </c>
      <c r="AW188" s="15" t="s">
        <v>30</v>
      </c>
      <c r="AX188" s="15" t="s">
        <v>81</v>
      </c>
      <c r="AY188" s="264" t="s">
        <v>125</v>
      </c>
    </row>
    <row r="189" spans="1:65" s="2" customFormat="1" ht="62.7" customHeight="1">
      <c r="A189" s="39"/>
      <c r="B189" s="40"/>
      <c r="C189" s="219" t="s">
        <v>236</v>
      </c>
      <c r="D189" s="219" t="s">
        <v>127</v>
      </c>
      <c r="E189" s="220" t="s">
        <v>432</v>
      </c>
      <c r="F189" s="221" t="s">
        <v>433</v>
      </c>
      <c r="G189" s="222" t="s">
        <v>275</v>
      </c>
      <c r="H189" s="223">
        <v>1366</v>
      </c>
      <c r="I189" s="224"/>
      <c r="J189" s="225">
        <f>ROUND(I189*H189,2)</f>
        <v>0</v>
      </c>
      <c r="K189" s="221" t="s">
        <v>131</v>
      </c>
      <c r="L189" s="45"/>
      <c r="M189" s="226" t="s">
        <v>1</v>
      </c>
      <c r="N189" s="227" t="s">
        <v>38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132</v>
      </c>
      <c r="AT189" s="230" t="s">
        <v>127</v>
      </c>
      <c r="AU189" s="230" t="s">
        <v>83</v>
      </c>
      <c r="AY189" s="18" t="s">
        <v>125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81</v>
      </c>
      <c r="BK189" s="231">
        <f>ROUND(I189*H189,2)</f>
        <v>0</v>
      </c>
      <c r="BL189" s="18" t="s">
        <v>132</v>
      </c>
      <c r="BM189" s="230" t="s">
        <v>920</v>
      </c>
    </row>
    <row r="190" spans="1:51" s="14" customFormat="1" ht="12">
      <c r="A190" s="14"/>
      <c r="B190" s="243"/>
      <c r="C190" s="244"/>
      <c r="D190" s="234" t="s">
        <v>134</v>
      </c>
      <c r="E190" s="245" t="s">
        <v>1</v>
      </c>
      <c r="F190" s="246" t="s">
        <v>919</v>
      </c>
      <c r="G190" s="244"/>
      <c r="H190" s="247">
        <v>54.64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134</v>
      </c>
      <c r="AU190" s="253" t="s">
        <v>83</v>
      </c>
      <c r="AV190" s="14" t="s">
        <v>83</v>
      </c>
      <c r="AW190" s="14" t="s">
        <v>30</v>
      </c>
      <c r="AX190" s="14" t="s">
        <v>73</v>
      </c>
      <c r="AY190" s="253" t="s">
        <v>125</v>
      </c>
    </row>
    <row r="191" spans="1:51" s="15" customFormat="1" ht="12">
      <c r="A191" s="15"/>
      <c r="B191" s="254"/>
      <c r="C191" s="255"/>
      <c r="D191" s="234" t="s">
        <v>134</v>
      </c>
      <c r="E191" s="256" t="s">
        <v>1</v>
      </c>
      <c r="F191" s="257" t="s">
        <v>235</v>
      </c>
      <c r="G191" s="255"/>
      <c r="H191" s="258">
        <v>54.64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134</v>
      </c>
      <c r="AU191" s="264" t="s">
        <v>83</v>
      </c>
      <c r="AV191" s="15" t="s">
        <v>132</v>
      </c>
      <c r="AW191" s="15" t="s">
        <v>30</v>
      </c>
      <c r="AX191" s="15" t="s">
        <v>81</v>
      </c>
      <c r="AY191" s="264" t="s">
        <v>125</v>
      </c>
    </row>
    <row r="192" spans="1:51" s="14" customFormat="1" ht="12">
      <c r="A192" s="14"/>
      <c r="B192" s="243"/>
      <c r="C192" s="244"/>
      <c r="D192" s="234" t="s">
        <v>134</v>
      </c>
      <c r="E192" s="244"/>
      <c r="F192" s="246" t="s">
        <v>921</v>
      </c>
      <c r="G192" s="244"/>
      <c r="H192" s="247">
        <v>1366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134</v>
      </c>
      <c r="AU192" s="253" t="s">
        <v>83</v>
      </c>
      <c r="AV192" s="14" t="s">
        <v>83</v>
      </c>
      <c r="AW192" s="14" t="s">
        <v>4</v>
      </c>
      <c r="AX192" s="14" t="s">
        <v>81</v>
      </c>
      <c r="AY192" s="253" t="s">
        <v>125</v>
      </c>
    </row>
    <row r="193" spans="1:65" s="2" customFormat="1" ht="37.8" customHeight="1">
      <c r="A193" s="39"/>
      <c r="B193" s="40"/>
      <c r="C193" s="219" t="s">
        <v>242</v>
      </c>
      <c r="D193" s="219" t="s">
        <v>127</v>
      </c>
      <c r="E193" s="220" t="s">
        <v>922</v>
      </c>
      <c r="F193" s="221" t="s">
        <v>923</v>
      </c>
      <c r="G193" s="222" t="s">
        <v>275</v>
      </c>
      <c r="H193" s="223">
        <v>40.8</v>
      </c>
      <c r="I193" s="224"/>
      <c r="J193" s="225">
        <f>ROUND(I193*H193,2)</f>
        <v>0</v>
      </c>
      <c r="K193" s="221" t="s">
        <v>131</v>
      </c>
      <c r="L193" s="45"/>
      <c r="M193" s="226" t="s">
        <v>1</v>
      </c>
      <c r="N193" s="227" t="s">
        <v>38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132</v>
      </c>
      <c r="AT193" s="230" t="s">
        <v>127</v>
      </c>
      <c r="AU193" s="230" t="s">
        <v>83</v>
      </c>
      <c r="AY193" s="18" t="s">
        <v>125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81</v>
      </c>
      <c r="BK193" s="231">
        <f>ROUND(I193*H193,2)</f>
        <v>0</v>
      </c>
      <c r="BL193" s="18" t="s">
        <v>132</v>
      </c>
      <c r="BM193" s="230" t="s">
        <v>924</v>
      </c>
    </row>
    <row r="194" spans="1:51" s="14" customFormat="1" ht="12">
      <c r="A194" s="14"/>
      <c r="B194" s="243"/>
      <c r="C194" s="244"/>
      <c r="D194" s="234" t="s">
        <v>134</v>
      </c>
      <c r="E194" s="245" t="s">
        <v>1</v>
      </c>
      <c r="F194" s="246" t="s">
        <v>925</v>
      </c>
      <c r="G194" s="244"/>
      <c r="H194" s="247">
        <v>40.8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134</v>
      </c>
      <c r="AU194" s="253" t="s">
        <v>83</v>
      </c>
      <c r="AV194" s="14" t="s">
        <v>83</v>
      </c>
      <c r="AW194" s="14" t="s">
        <v>30</v>
      </c>
      <c r="AX194" s="14" t="s">
        <v>81</v>
      </c>
      <c r="AY194" s="253" t="s">
        <v>125</v>
      </c>
    </row>
    <row r="195" spans="1:65" s="2" customFormat="1" ht="14.4" customHeight="1">
      <c r="A195" s="39"/>
      <c r="B195" s="40"/>
      <c r="C195" s="219" t="s">
        <v>7</v>
      </c>
      <c r="D195" s="219" t="s">
        <v>127</v>
      </c>
      <c r="E195" s="220" t="s">
        <v>448</v>
      </c>
      <c r="F195" s="221" t="s">
        <v>449</v>
      </c>
      <c r="G195" s="222" t="s">
        <v>275</v>
      </c>
      <c r="H195" s="223">
        <v>265.8</v>
      </c>
      <c r="I195" s="224"/>
      <c r="J195" s="225">
        <f>ROUND(I195*H195,2)</f>
        <v>0</v>
      </c>
      <c r="K195" s="221" t="s">
        <v>131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132</v>
      </c>
      <c r="AT195" s="230" t="s">
        <v>127</v>
      </c>
      <c r="AU195" s="230" t="s">
        <v>83</v>
      </c>
      <c r="AY195" s="18" t="s">
        <v>125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132</v>
      </c>
      <c r="BM195" s="230" t="s">
        <v>926</v>
      </c>
    </row>
    <row r="196" spans="1:51" s="13" customFormat="1" ht="12">
      <c r="A196" s="13"/>
      <c r="B196" s="232"/>
      <c r="C196" s="233"/>
      <c r="D196" s="234" t="s">
        <v>134</v>
      </c>
      <c r="E196" s="235" t="s">
        <v>1</v>
      </c>
      <c r="F196" s="236" t="s">
        <v>451</v>
      </c>
      <c r="G196" s="233"/>
      <c r="H196" s="235" t="s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134</v>
      </c>
      <c r="AU196" s="242" t="s">
        <v>83</v>
      </c>
      <c r="AV196" s="13" t="s">
        <v>81</v>
      </c>
      <c r="AW196" s="13" t="s">
        <v>30</v>
      </c>
      <c r="AX196" s="13" t="s">
        <v>73</v>
      </c>
      <c r="AY196" s="242" t="s">
        <v>125</v>
      </c>
    </row>
    <row r="197" spans="1:51" s="14" customFormat="1" ht="12">
      <c r="A197" s="14"/>
      <c r="B197" s="243"/>
      <c r="C197" s="244"/>
      <c r="D197" s="234" t="s">
        <v>134</v>
      </c>
      <c r="E197" s="245" t="s">
        <v>1</v>
      </c>
      <c r="F197" s="246" t="s">
        <v>913</v>
      </c>
      <c r="G197" s="244"/>
      <c r="H197" s="247">
        <v>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134</v>
      </c>
      <c r="AU197" s="253" t="s">
        <v>83</v>
      </c>
      <c r="AV197" s="14" t="s">
        <v>83</v>
      </c>
      <c r="AW197" s="14" t="s">
        <v>30</v>
      </c>
      <c r="AX197" s="14" t="s">
        <v>73</v>
      </c>
      <c r="AY197" s="253" t="s">
        <v>125</v>
      </c>
    </row>
    <row r="198" spans="1:51" s="14" customFormat="1" ht="12">
      <c r="A198" s="14"/>
      <c r="B198" s="243"/>
      <c r="C198" s="244"/>
      <c r="D198" s="234" t="s">
        <v>134</v>
      </c>
      <c r="E198" s="245" t="s">
        <v>1</v>
      </c>
      <c r="F198" s="246" t="s">
        <v>927</v>
      </c>
      <c r="G198" s="244"/>
      <c r="H198" s="247">
        <v>264.8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134</v>
      </c>
      <c r="AU198" s="253" t="s">
        <v>83</v>
      </c>
      <c r="AV198" s="14" t="s">
        <v>83</v>
      </c>
      <c r="AW198" s="14" t="s">
        <v>30</v>
      </c>
      <c r="AX198" s="14" t="s">
        <v>73</v>
      </c>
      <c r="AY198" s="253" t="s">
        <v>125</v>
      </c>
    </row>
    <row r="199" spans="1:51" s="15" customFormat="1" ht="12">
      <c r="A199" s="15"/>
      <c r="B199" s="254"/>
      <c r="C199" s="255"/>
      <c r="D199" s="234" t="s">
        <v>134</v>
      </c>
      <c r="E199" s="256" t="s">
        <v>1</v>
      </c>
      <c r="F199" s="257" t="s">
        <v>235</v>
      </c>
      <c r="G199" s="255"/>
      <c r="H199" s="258">
        <v>265.8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134</v>
      </c>
      <c r="AU199" s="264" t="s">
        <v>83</v>
      </c>
      <c r="AV199" s="15" t="s">
        <v>132</v>
      </c>
      <c r="AW199" s="15" t="s">
        <v>30</v>
      </c>
      <c r="AX199" s="15" t="s">
        <v>81</v>
      </c>
      <c r="AY199" s="264" t="s">
        <v>125</v>
      </c>
    </row>
    <row r="200" spans="1:65" s="2" customFormat="1" ht="37.8" customHeight="1">
      <c r="A200" s="39"/>
      <c r="B200" s="40"/>
      <c r="C200" s="219" t="s">
        <v>251</v>
      </c>
      <c r="D200" s="219" t="s">
        <v>127</v>
      </c>
      <c r="E200" s="220" t="s">
        <v>457</v>
      </c>
      <c r="F200" s="221" t="s">
        <v>458</v>
      </c>
      <c r="G200" s="222" t="s">
        <v>272</v>
      </c>
      <c r="H200" s="223">
        <v>451.86</v>
      </c>
      <c r="I200" s="224"/>
      <c r="J200" s="225">
        <f>ROUND(I200*H200,2)</f>
        <v>0</v>
      </c>
      <c r="K200" s="221" t="s">
        <v>131</v>
      </c>
      <c r="L200" s="45"/>
      <c r="M200" s="226" t="s">
        <v>1</v>
      </c>
      <c r="N200" s="227" t="s">
        <v>38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132</v>
      </c>
      <c r="AT200" s="230" t="s">
        <v>127</v>
      </c>
      <c r="AU200" s="230" t="s">
        <v>83</v>
      </c>
      <c r="AY200" s="18" t="s">
        <v>125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81</v>
      </c>
      <c r="BK200" s="231">
        <f>ROUND(I200*H200,2)</f>
        <v>0</v>
      </c>
      <c r="BL200" s="18" t="s">
        <v>132</v>
      </c>
      <c r="BM200" s="230" t="s">
        <v>928</v>
      </c>
    </row>
    <row r="201" spans="1:51" s="13" customFormat="1" ht="12">
      <c r="A201" s="13"/>
      <c r="B201" s="232"/>
      <c r="C201" s="233"/>
      <c r="D201" s="234" t="s">
        <v>134</v>
      </c>
      <c r="E201" s="235" t="s">
        <v>1</v>
      </c>
      <c r="F201" s="236" t="s">
        <v>451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134</v>
      </c>
      <c r="AU201" s="242" t="s">
        <v>83</v>
      </c>
      <c r="AV201" s="13" t="s">
        <v>81</v>
      </c>
      <c r="AW201" s="13" t="s">
        <v>30</v>
      </c>
      <c r="AX201" s="13" t="s">
        <v>73</v>
      </c>
      <c r="AY201" s="242" t="s">
        <v>125</v>
      </c>
    </row>
    <row r="202" spans="1:51" s="14" customFormat="1" ht="12">
      <c r="A202" s="14"/>
      <c r="B202" s="243"/>
      <c r="C202" s="244"/>
      <c r="D202" s="234" t="s">
        <v>134</v>
      </c>
      <c r="E202" s="245" t="s">
        <v>1</v>
      </c>
      <c r="F202" s="246" t="s">
        <v>913</v>
      </c>
      <c r="G202" s="244"/>
      <c r="H202" s="247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134</v>
      </c>
      <c r="AU202" s="253" t="s">
        <v>83</v>
      </c>
      <c r="AV202" s="14" t="s">
        <v>83</v>
      </c>
      <c r="AW202" s="14" t="s">
        <v>30</v>
      </c>
      <c r="AX202" s="14" t="s">
        <v>73</v>
      </c>
      <c r="AY202" s="253" t="s">
        <v>125</v>
      </c>
    </row>
    <row r="203" spans="1:51" s="14" customFormat="1" ht="12">
      <c r="A203" s="14"/>
      <c r="B203" s="243"/>
      <c r="C203" s="244"/>
      <c r="D203" s="234" t="s">
        <v>134</v>
      </c>
      <c r="E203" s="245" t="s">
        <v>1</v>
      </c>
      <c r="F203" s="246" t="s">
        <v>927</v>
      </c>
      <c r="G203" s="244"/>
      <c r="H203" s="247">
        <v>264.8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134</v>
      </c>
      <c r="AU203" s="253" t="s">
        <v>83</v>
      </c>
      <c r="AV203" s="14" t="s">
        <v>83</v>
      </c>
      <c r="AW203" s="14" t="s">
        <v>30</v>
      </c>
      <c r="AX203" s="14" t="s">
        <v>73</v>
      </c>
      <c r="AY203" s="253" t="s">
        <v>125</v>
      </c>
    </row>
    <row r="204" spans="1:51" s="15" customFormat="1" ht="12">
      <c r="A204" s="15"/>
      <c r="B204" s="254"/>
      <c r="C204" s="255"/>
      <c r="D204" s="234" t="s">
        <v>134</v>
      </c>
      <c r="E204" s="256" t="s">
        <v>1</v>
      </c>
      <c r="F204" s="257" t="s">
        <v>235</v>
      </c>
      <c r="G204" s="255"/>
      <c r="H204" s="258">
        <v>265.8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4" t="s">
        <v>134</v>
      </c>
      <c r="AU204" s="264" t="s">
        <v>83</v>
      </c>
      <c r="AV204" s="15" t="s">
        <v>132</v>
      </c>
      <c r="AW204" s="15" t="s">
        <v>30</v>
      </c>
      <c r="AX204" s="15" t="s">
        <v>81</v>
      </c>
      <c r="AY204" s="264" t="s">
        <v>125</v>
      </c>
    </row>
    <row r="205" spans="1:51" s="14" customFormat="1" ht="12">
      <c r="A205" s="14"/>
      <c r="B205" s="243"/>
      <c r="C205" s="244"/>
      <c r="D205" s="234" t="s">
        <v>134</v>
      </c>
      <c r="E205" s="244"/>
      <c r="F205" s="246" t="s">
        <v>929</v>
      </c>
      <c r="G205" s="244"/>
      <c r="H205" s="247">
        <v>451.86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134</v>
      </c>
      <c r="AU205" s="253" t="s">
        <v>83</v>
      </c>
      <c r="AV205" s="14" t="s">
        <v>83</v>
      </c>
      <c r="AW205" s="14" t="s">
        <v>4</v>
      </c>
      <c r="AX205" s="14" t="s">
        <v>81</v>
      </c>
      <c r="AY205" s="253" t="s">
        <v>125</v>
      </c>
    </row>
    <row r="206" spans="1:65" s="2" customFormat="1" ht="49.05" customHeight="1">
      <c r="A206" s="39"/>
      <c r="B206" s="40"/>
      <c r="C206" s="219" t="s">
        <v>260</v>
      </c>
      <c r="D206" s="219" t="s">
        <v>127</v>
      </c>
      <c r="E206" s="220" t="s">
        <v>467</v>
      </c>
      <c r="F206" s="221" t="s">
        <v>468</v>
      </c>
      <c r="G206" s="222" t="s">
        <v>275</v>
      </c>
      <c r="H206" s="223">
        <v>32.4</v>
      </c>
      <c r="I206" s="224"/>
      <c r="J206" s="225">
        <f>ROUND(I206*H206,2)</f>
        <v>0</v>
      </c>
      <c r="K206" s="221" t="s">
        <v>131</v>
      </c>
      <c r="L206" s="45"/>
      <c r="M206" s="226" t="s">
        <v>1</v>
      </c>
      <c r="N206" s="227" t="s">
        <v>38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132</v>
      </c>
      <c r="AT206" s="230" t="s">
        <v>127</v>
      </c>
      <c r="AU206" s="230" t="s">
        <v>83</v>
      </c>
      <c r="AY206" s="18" t="s">
        <v>125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81</v>
      </c>
      <c r="BK206" s="231">
        <f>ROUND(I206*H206,2)</f>
        <v>0</v>
      </c>
      <c r="BL206" s="18" t="s">
        <v>132</v>
      </c>
      <c r="BM206" s="230" t="s">
        <v>930</v>
      </c>
    </row>
    <row r="207" spans="1:51" s="13" customFormat="1" ht="12">
      <c r="A207" s="13"/>
      <c r="B207" s="232"/>
      <c r="C207" s="233"/>
      <c r="D207" s="234" t="s">
        <v>134</v>
      </c>
      <c r="E207" s="235" t="s">
        <v>1</v>
      </c>
      <c r="F207" s="236" t="s">
        <v>931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134</v>
      </c>
      <c r="AU207" s="242" t="s">
        <v>83</v>
      </c>
      <c r="AV207" s="13" t="s">
        <v>81</v>
      </c>
      <c r="AW207" s="13" t="s">
        <v>30</v>
      </c>
      <c r="AX207" s="13" t="s">
        <v>73</v>
      </c>
      <c r="AY207" s="242" t="s">
        <v>125</v>
      </c>
    </row>
    <row r="208" spans="1:51" s="14" customFormat="1" ht="12">
      <c r="A208" s="14"/>
      <c r="B208" s="243"/>
      <c r="C208" s="244"/>
      <c r="D208" s="234" t="s">
        <v>134</v>
      </c>
      <c r="E208" s="245" t="s">
        <v>858</v>
      </c>
      <c r="F208" s="246" t="s">
        <v>859</v>
      </c>
      <c r="G208" s="244"/>
      <c r="H208" s="247">
        <v>32.4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134</v>
      </c>
      <c r="AU208" s="253" t="s">
        <v>83</v>
      </c>
      <c r="AV208" s="14" t="s">
        <v>83</v>
      </c>
      <c r="AW208" s="14" t="s">
        <v>30</v>
      </c>
      <c r="AX208" s="14" t="s">
        <v>73</v>
      </c>
      <c r="AY208" s="253" t="s">
        <v>125</v>
      </c>
    </row>
    <row r="209" spans="1:51" s="15" customFormat="1" ht="12">
      <c r="A209" s="15"/>
      <c r="B209" s="254"/>
      <c r="C209" s="255"/>
      <c r="D209" s="234" t="s">
        <v>134</v>
      </c>
      <c r="E209" s="256" t="s">
        <v>1</v>
      </c>
      <c r="F209" s="257" t="s">
        <v>235</v>
      </c>
      <c r="G209" s="255"/>
      <c r="H209" s="258">
        <v>32.4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4" t="s">
        <v>134</v>
      </c>
      <c r="AU209" s="264" t="s">
        <v>83</v>
      </c>
      <c r="AV209" s="15" t="s">
        <v>132</v>
      </c>
      <c r="AW209" s="15" t="s">
        <v>30</v>
      </c>
      <c r="AX209" s="15" t="s">
        <v>81</v>
      </c>
      <c r="AY209" s="264" t="s">
        <v>125</v>
      </c>
    </row>
    <row r="210" spans="1:65" s="2" customFormat="1" ht="37.8" customHeight="1">
      <c r="A210" s="39"/>
      <c r="B210" s="40"/>
      <c r="C210" s="219" t="s">
        <v>414</v>
      </c>
      <c r="D210" s="219" t="s">
        <v>127</v>
      </c>
      <c r="E210" s="220" t="s">
        <v>476</v>
      </c>
      <c r="F210" s="221" t="s">
        <v>477</v>
      </c>
      <c r="G210" s="222" t="s">
        <v>275</v>
      </c>
      <c r="H210" s="223">
        <v>61.2</v>
      </c>
      <c r="I210" s="224"/>
      <c r="J210" s="225">
        <f>ROUND(I210*H210,2)</f>
        <v>0</v>
      </c>
      <c r="K210" s="221" t="s">
        <v>131</v>
      </c>
      <c r="L210" s="45"/>
      <c r="M210" s="226" t="s">
        <v>1</v>
      </c>
      <c r="N210" s="227" t="s">
        <v>38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132</v>
      </c>
      <c r="AT210" s="230" t="s">
        <v>127</v>
      </c>
      <c r="AU210" s="230" t="s">
        <v>83</v>
      </c>
      <c r="AY210" s="18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81</v>
      </c>
      <c r="BK210" s="231">
        <f>ROUND(I210*H210,2)</f>
        <v>0</v>
      </c>
      <c r="BL210" s="18" t="s">
        <v>132</v>
      </c>
      <c r="BM210" s="230" t="s">
        <v>932</v>
      </c>
    </row>
    <row r="211" spans="1:51" s="13" customFormat="1" ht="12">
      <c r="A211" s="13"/>
      <c r="B211" s="232"/>
      <c r="C211" s="233"/>
      <c r="D211" s="234" t="s">
        <v>134</v>
      </c>
      <c r="E211" s="235" t="s">
        <v>1</v>
      </c>
      <c r="F211" s="236" t="s">
        <v>895</v>
      </c>
      <c r="G211" s="233"/>
      <c r="H211" s="235" t="s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134</v>
      </c>
      <c r="AU211" s="242" t="s">
        <v>83</v>
      </c>
      <c r="AV211" s="13" t="s">
        <v>81</v>
      </c>
      <c r="AW211" s="13" t="s">
        <v>30</v>
      </c>
      <c r="AX211" s="13" t="s">
        <v>73</v>
      </c>
      <c r="AY211" s="242" t="s">
        <v>125</v>
      </c>
    </row>
    <row r="212" spans="1:51" s="14" customFormat="1" ht="12">
      <c r="A212" s="14"/>
      <c r="B212" s="243"/>
      <c r="C212" s="244"/>
      <c r="D212" s="234" t="s">
        <v>134</v>
      </c>
      <c r="E212" s="245" t="s">
        <v>860</v>
      </c>
      <c r="F212" s="246" t="s">
        <v>933</v>
      </c>
      <c r="G212" s="244"/>
      <c r="H212" s="247">
        <v>8.4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134</v>
      </c>
      <c r="AU212" s="253" t="s">
        <v>83</v>
      </c>
      <c r="AV212" s="14" t="s">
        <v>83</v>
      </c>
      <c r="AW212" s="14" t="s">
        <v>30</v>
      </c>
      <c r="AX212" s="14" t="s">
        <v>73</v>
      </c>
      <c r="AY212" s="253" t="s">
        <v>125</v>
      </c>
    </row>
    <row r="213" spans="1:51" s="14" customFormat="1" ht="12">
      <c r="A213" s="14"/>
      <c r="B213" s="243"/>
      <c r="C213" s="244"/>
      <c r="D213" s="234" t="s">
        <v>134</v>
      </c>
      <c r="E213" s="245" t="s">
        <v>862</v>
      </c>
      <c r="F213" s="246" t="s">
        <v>934</v>
      </c>
      <c r="G213" s="244"/>
      <c r="H213" s="247">
        <v>52.8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134</v>
      </c>
      <c r="AU213" s="253" t="s">
        <v>83</v>
      </c>
      <c r="AV213" s="14" t="s">
        <v>83</v>
      </c>
      <c r="AW213" s="14" t="s">
        <v>30</v>
      </c>
      <c r="AX213" s="14" t="s">
        <v>73</v>
      </c>
      <c r="AY213" s="253" t="s">
        <v>125</v>
      </c>
    </row>
    <row r="214" spans="1:51" s="15" customFormat="1" ht="12">
      <c r="A214" s="15"/>
      <c r="B214" s="254"/>
      <c r="C214" s="255"/>
      <c r="D214" s="234" t="s">
        <v>134</v>
      </c>
      <c r="E214" s="256" t="s">
        <v>1</v>
      </c>
      <c r="F214" s="257" t="s">
        <v>235</v>
      </c>
      <c r="G214" s="255"/>
      <c r="H214" s="258">
        <v>61.2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4" t="s">
        <v>134</v>
      </c>
      <c r="AU214" s="264" t="s">
        <v>83</v>
      </c>
      <c r="AV214" s="15" t="s">
        <v>132</v>
      </c>
      <c r="AW214" s="15" t="s">
        <v>30</v>
      </c>
      <c r="AX214" s="15" t="s">
        <v>81</v>
      </c>
      <c r="AY214" s="264" t="s">
        <v>125</v>
      </c>
    </row>
    <row r="215" spans="1:63" s="12" customFormat="1" ht="22.8" customHeight="1">
      <c r="A215" s="12"/>
      <c r="B215" s="203"/>
      <c r="C215" s="204"/>
      <c r="D215" s="205" t="s">
        <v>72</v>
      </c>
      <c r="E215" s="217" t="s">
        <v>83</v>
      </c>
      <c r="F215" s="217" t="s">
        <v>529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SUM(P216:P228)</f>
        <v>0</v>
      </c>
      <c r="Q215" s="211"/>
      <c r="R215" s="212">
        <f>SUM(R216:R228)</f>
        <v>0.0094354</v>
      </c>
      <c r="S215" s="211"/>
      <c r="T215" s="213">
        <f>SUM(T216:T228)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81</v>
      </c>
      <c r="AT215" s="215" t="s">
        <v>72</v>
      </c>
      <c r="AU215" s="215" t="s">
        <v>81</v>
      </c>
      <c r="AY215" s="214" t="s">
        <v>125</v>
      </c>
      <c r="BK215" s="216">
        <f>SUM(BK216:BK228)</f>
        <v>0</v>
      </c>
    </row>
    <row r="216" spans="1:65" s="2" customFormat="1" ht="14.4" customHeight="1">
      <c r="A216" s="39"/>
      <c r="B216" s="40"/>
      <c r="C216" s="219" t="s">
        <v>420</v>
      </c>
      <c r="D216" s="219" t="s">
        <v>127</v>
      </c>
      <c r="E216" s="220" t="s">
        <v>935</v>
      </c>
      <c r="F216" s="221" t="s">
        <v>936</v>
      </c>
      <c r="G216" s="222" t="s">
        <v>154</v>
      </c>
      <c r="H216" s="223">
        <v>3.82</v>
      </c>
      <c r="I216" s="224"/>
      <c r="J216" s="225">
        <f>ROUND(I216*H216,2)</f>
        <v>0</v>
      </c>
      <c r="K216" s="221" t="s">
        <v>131</v>
      </c>
      <c r="L216" s="45"/>
      <c r="M216" s="226" t="s">
        <v>1</v>
      </c>
      <c r="N216" s="227" t="s">
        <v>38</v>
      </c>
      <c r="O216" s="92"/>
      <c r="P216" s="228">
        <f>O216*H216</f>
        <v>0</v>
      </c>
      <c r="Q216" s="228">
        <v>0.00247</v>
      </c>
      <c r="R216" s="228">
        <f>Q216*H216</f>
        <v>0.0094354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132</v>
      </c>
      <c r="AT216" s="230" t="s">
        <v>127</v>
      </c>
      <c r="AU216" s="230" t="s">
        <v>83</v>
      </c>
      <c r="AY216" s="18" t="s">
        <v>125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81</v>
      </c>
      <c r="BK216" s="231">
        <f>ROUND(I216*H216,2)</f>
        <v>0</v>
      </c>
      <c r="BL216" s="18" t="s">
        <v>132</v>
      </c>
      <c r="BM216" s="230" t="s">
        <v>937</v>
      </c>
    </row>
    <row r="217" spans="1:51" s="13" customFormat="1" ht="12">
      <c r="A217" s="13"/>
      <c r="B217" s="232"/>
      <c r="C217" s="233"/>
      <c r="D217" s="234" t="s">
        <v>134</v>
      </c>
      <c r="E217" s="235" t="s">
        <v>1</v>
      </c>
      <c r="F217" s="236" t="s">
        <v>938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134</v>
      </c>
      <c r="AU217" s="242" t="s">
        <v>83</v>
      </c>
      <c r="AV217" s="13" t="s">
        <v>81</v>
      </c>
      <c r="AW217" s="13" t="s">
        <v>30</v>
      </c>
      <c r="AX217" s="13" t="s">
        <v>73</v>
      </c>
      <c r="AY217" s="242" t="s">
        <v>125</v>
      </c>
    </row>
    <row r="218" spans="1:51" s="13" customFormat="1" ht="12">
      <c r="A218" s="13"/>
      <c r="B218" s="232"/>
      <c r="C218" s="233"/>
      <c r="D218" s="234" t="s">
        <v>134</v>
      </c>
      <c r="E218" s="235" t="s">
        <v>1</v>
      </c>
      <c r="F218" s="236" t="s">
        <v>939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134</v>
      </c>
      <c r="AU218" s="242" t="s">
        <v>83</v>
      </c>
      <c r="AV218" s="13" t="s">
        <v>81</v>
      </c>
      <c r="AW218" s="13" t="s">
        <v>30</v>
      </c>
      <c r="AX218" s="13" t="s">
        <v>73</v>
      </c>
      <c r="AY218" s="242" t="s">
        <v>125</v>
      </c>
    </row>
    <row r="219" spans="1:51" s="14" customFormat="1" ht="12">
      <c r="A219" s="14"/>
      <c r="B219" s="243"/>
      <c r="C219" s="244"/>
      <c r="D219" s="234" t="s">
        <v>134</v>
      </c>
      <c r="E219" s="245" t="s">
        <v>1</v>
      </c>
      <c r="F219" s="246" t="s">
        <v>940</v>
      </c>
      <c r="G219" s="244"/>
      <c r="H219" s="247">
        <v>0.46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134</v>
      </c>
      <c r="AU219" s="253" t="s">
        <v>83</v>
      </c>
      <c r="AV219" s="14" t="s">
        <v>83</v>
      </c>
      <c r="AW219" s="14" t="s">
        <v>30</v>
      </c>
      <c r="AX219" s="14" t="s">
        <v>73</v>
      </c>
      <c r="AY219" s="253" t="s">
        <v>125</v>
      </c>
    </row>
    <row r="220" spans="1:51" s="13" customFormat="1" ht="12">
      <c r="A220" s="13"/>
      <c r="B220" s="232"/>
      <c r="C220" s="233"/>
      <c r="D220" s="234" t="s">
        <v>134</v>
      </c>
      <c r="E220" s="235" t="s">
        <v>1</v>
      </c>
      <c r="F220" s="236" t="s">
        <v>941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134</v>
      </c>
      <c r="AU220" s="242" t="s">
        <v>83</v>
      </c>
      <c r="AV220" s="13" t="s">
        <v>81</v>
      </c>
      <c r="AW220" s="13" t="s">
        <v>30</v>
      </c>
      <c r="AX220" s="13" t="s">
        <v>73</v>
      </c>
      <c r="AY220" s="242" t="s">
        <v>125</v>
      </c>
    </row>
    <row r="221" spans="1:51" s="14" customFormat="1" ht="12">
      <c r="A221" s="14"/>
      <c r="B221" s="243"/>
      <c r="C221" s="244"/>
      <c r="D221" s="234" t="s">
        <v>134</v>
      </c>
      <c r="E221" s="245" t="s">
        <v>1</v>
      </c>
      <c r="F221" s="246" t="s">
        <v>942</v>
      </c>
      <c r="G221" s="244"/>
      <c r="H221" s="247">
        <v>1.34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134</v>
      </c>
      <c r="AU221" s="253" t="s">
        <v>83</v>
      </c>
      <c r="AV221" s="14" t="s">
        <v>83</v>
      </c>
      <c r="AW221" s="14" t="s">
        <v>30</v>
      </c>
      <c r="AX221" s="14" t="s">
        <v>73</v>
      </c>
      <c r="AY221" s="253" t="s">
        <v>125</v>
      </c>
    </row>
    <row r="222" spans="1:51" s="13" customFormat="1" ht="12">
      <c r="A222" s="13"/>
      <c r="B222" s="232"/>
      <c r="C222" s="233"/>
      <c r="D222" s="234" t="s">
        <v>134</v>
      </c>
      <c r="E222" s="235" t="s">
        <v>1</v>
      </c>
      <c r="F222" s="236" t="s">
        <v>943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134</v>
      </c>
      <c r="AU222" s="242" t="s">
        <v>83</v>
      </c>
      <c r="AV222" s="13" t="s">
        <v>81</v>
      </c>
      <c r="AW222" s="13" t="s">
        <v>30</v>
      </c>
      <c r="AX222" s="13" t="s">
        <v>73</v>
      </c>
      <c r="AY222" s="242" t="s">
        <v>125</v>
      </c>
    </row>
    <row r="223" spans="1:51" s="14" customFormat="1" ht="12">
      <c r="A223" s="14"/>
      <c r="B223" s="243"/>
      <c r="C223" s="244"/>
      <c r="D223" s="234" t="s">
        <v>134</v>
      </c>
      <c r="E223" s="245" t="s">
        <v>1</v>
      </c>
      <c r="F223" s="246" t="s">
        <v>944</v>
      </c>
      <c r="G223" s="244"/>
      <c r="H223" s="247">
        <v>0.69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134</v>
      </c>
      <c r="AU223" s="253" t="s">
        <v>83</v>
      </c>
      <c r="AV223" s="14" t="s">
        <v>83</v>
      </c>
      <c r="AW223" s="14" t="s">
        <v>30</v>
      </c>
      <c r="AX223" s="14" t="s">
        <v>73</v>
      </c>
      <c r="AY223" s="253" t="s">
        <v>125</v>
      </c>
    </row>
    <row r="224" spans="1:51" s="13" customFormat="1" ht="12">
      <c r="A224" s="13"/>
      <c r="B224" s="232"/>
      <c r="C224" s="233"/>
      <c r="D224" s="234" t="s">
        <v>134</v>
      </c>
      <c r="E224" s="235" t="s">
        <v>1</v>
      </c>
      <c r="F224" s="236" t="s">
        <v>945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134</v>
      </c>
      <c r="AU224" s="242" t="s">
        <v>83</v>
      </c>
      <c r="AV224" s="13" t="s">
        <v>81</v>
      </c>
      <c r="AW224" s="13" t="s">
        <v>30</v>
      </c>
      <c r="AX224" s="13" t="s">
        <v>73</v>
      </c>
      <c r="AY224" s="242" t="s">
        <v>125</v>
      </c>
    </row>
    <row r="225" spans="1:51" s="14" customFormat="1" ht="12">
      <c r="A225" s="14"/>
      <c r="B225" s="243"/>
      <c r="C225" s="244"/>
      <c r="D225" s="234" t="s">
        <v>134</v>
      </c>
      <c r="E225" s="245" t="s">
        <v>1</v>
      </c>
      <c r="F225" s="246" t="s">
        <v>946</v>
      </c>
      <c r="G225" s="244"/>
      <c r="H225" s="247">
        <v>1.33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134</v>
      </c>
      <c r="AU225" s="253" t="s">
        <v>83</v>
      </c>
      <c r="AV225" s="14" t="s">
        <v>83</v>
      </c>
      <c r="AW225" s="14" t="s">
        <v>30</v>
      </c>
      <c r="AX225" s="14" t="s">
        <v>73</v>
      </c>
      <c r="AY225" s="253" t="s">
        <v>125</v>
      </c>
    </row>
    <row r="226" spans="1:51" s="15" customFormat="1" ht="12">
      <c r="A226" s="15"/>
      <c r="B226" s="254"/>
      <c r="C226" s="255"/>
      <c r="D226" s="234" t="s">
        <v>134</v>
      </c>
      <c r="E226" s="256" t="s">
        <v>808</v>
      </c>
      <c r="F226" s="257" t="s">
        <v>235</v>
      </c>
      <c r="G226" s="255"/>
      <c r="H226" s="258">
        <v>3.82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134</v>
      </c>
      <c r="AU226" s="264" t="s">
        <v>83</v>
      </c>
      <c r="AV226" s="15" t="s">
        <v>132</v>
      </c>
      <c r="AW226" s="15" t="s">
        <v>30</v>
      </c>
      <c r="AX226" s="15" t="s">
        <v>81</v>
      </c>
      <c r="AY226" s="264" t="s">
        <v>125</v>
      </c>
    </row>
    <row r="227" spans="1:65" s="2" customFormat="1" ht="14.4" customHeight="1">
      <c r="A227" s="39"/>
      <c r="B227" s="40"/>
      <c r="C227" s="219" t="s">
        <v>425</v>
      </c>
      <c r="D227" s="219" t="s">
        <v>127</v>
      </c>
      <c r="E227" s="220" t="s">
        <v>947</v>
      </c>
      <c r="F227" s="221" t="s">
        <v>948</v>
      </c>
      <c r="G227" s="222" t="s">
        <v>154</v>
      </c>
      <c r="H227" s="223">
        <v>3.82</v>
      </c>
      <c r="I227" s="224"/>
      <c r="J227" s="225">
        <f>ROUND(I227*H227,2)</f>
        <v>0</v>
      </c>
      <c r="K227" s="221" t="s">
        <v>131</v>
      </c>
      <c r="L227" s="45"/>
      <c r="M227" s="226" t="s">
        <v>1</v>
      </c>
      <c r="N227" s="227" t="s">
        <v>38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132</v>
      </c>
      <c r="AT227" s="230" t="s">
        <v>127</v>
      </c>
      <c r="AU227" s="230" t="s">
        <v>83</v>
      </c>
      <c r="AY227" s="18" t="s">
        <v>125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81</v>
      </c>
      <c r="BK227" s="231">
        <f>ROUND(I227*H227,2)</f>
        <v>0</v>
      </c>
      <c r="BL227" s="18" t="s">
        <v>132</v>
      </c>
      <c r="BM227" s="230" t="s">
        <v>949</v>
      </c>
    </row>
    <row r="228" spans="1:51" s="14" customFormat="1" ht="12">
      <c r="A228" s="14"/>
      <c r="B228" s="243"/>
      <c r="C228" s="244"/>
      <c r="D228" s="234" t="s">
        <v>134</v>
      </c>
      <c r="E228" s="245" t="s">
        <v>1</v>
      </c>
      <c r="F228" s="246" t="s">
        <v>808</v>
      </c>
      <c r="G228" s="244"/>
      <c r="H228" s="247">
        <v>3.82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134</v>
      </c>
      <c r="AU228" s="253" t="s">
        <v>83</v>
      </c>
      <c r="AV228" s="14" t="s">
        <v>83</v>
      </c>
      <c r="AW228" s="14" t="s">
        <v>30</v>
      </c>
      <c r="AX228" s="14" t="s">
        <v>81</v>
      </c>
      <c r="AY228" s="253" t="s">
        <v>125</v>
      </c>
    </row>
    <row r="229" spans="1:63" s="12" customFormat="1" ht="22.8" customHeight="1">
      <c r="A229" s="12"/>
      <c r="B229" s="203"/>
      <c r="C229" s="204"/>
      <c r="D229" s="205" t="s">
        <v>72</v>
      </c>
      <c r="E229" s="217" t="s">
        <v>142</v>
      </c>
      <c r="F229" s="217" t="s">
        <v>143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SUM(P230:P295)</f>
        <v>0</v>
      </c>
      <c r="Q229" s="211"/>
      <c r="R229" s="212">
        <f>SUM(R230:R295)</f>
        <v>7.36948533</v>
      </c>
      <c r="S229" s="211"/>
      <c r="T229" s="213">
        <f>SUM(T230:T295)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4" t="s">
        <v>81</v>
      </c>
      <c r="AT229" s="215" t="s">
        <v>72</v>
      </c>
      <c r="AU229" s="215" t="s">
        <v>81</v>
      </c>
      <c r="AY229" s="214" t="s">
        <v>125</v>
      </c>
      <c r="BK229" s="216">
        <f>SUM(BK230:BK295)</f>
        <v>0</v>
      </c>
    </row>
    <row r="230" spans="1:65" s="2" customFormat="1" ht="62.7" customHeight="1">
      <c r="A230" s="39"/>
      <c r="B230" s="40"/>
      <c r="C230" s="219" t="s">
        <v>431</v>
      </c>
      <c r="D230" s="219" t="s">
        <v>127</v>
      </c>
      <c r="E230" s="220" t="s">
        <v>950</v>
      </c>
      <c r="F230" s="221" t="s">
        <v>951</v>
      </c>
      <c r="G230" s="222" t="s">
        <v>275</v>
      </c>
      <c r="H230" s="223">
        <v>10.211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38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132</v>
      </c>
      <c r="AT230" s="230" t="s">
        <v>127</v>
      </c>
      <c r="AU230" s="230" t="s">
        <v>83</v>
      </c>
      <c r="AY230" s="18" t="s">
        <v>125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81</v>
      </c>
      <c r="BK230" s="231">
        <f>ROUND(I230*H230,2)</f>
        <v>0</v>
      </c>
      <c r="BL230" s="18" t="s">
        <v>132</v>
      </c>
      <c r="BM230" s="230" t="s">
        <v>952</v>
      </c>
    </row>
    <row r="231" spans="1:51" s="13" customFormat="1" ht="12">
      <c r="A231" s="13"/>
      <c r="B231" s="232"/>
      <c r="C231" s="233"/>
      <c r="D231" s="234" t="s">
        <v>134</v>
      </c>
      <c r="E231" s="235" t="s">
        <v>1</v>
      </c>
      <c r="F231" s="236" t="s">
        <v>938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134</v>
      </c>
      <c r="AU231" s="242" t="s">
        <v>83</v>
      </c>
      <c r="AV231" s="13" t="s">
        <v>81</v>
      </c>
      <c r="AW231" s="13" t="s">
        <v>30</v>
      </c>
      <c r="AX231" s="13" t="s">
        <v>73</v>
      </c>
      <c r="AY231" s="242" t="s">
        <v>125</v>
      </c>
    </row>
    <row r="232" spans="1:51" s="13" customFormat="1" ht="12">
      <c r="A232" s="13"/>
      <c r="B232" s="232"/>
      <c r="C232" s="233"/>
      <c r="D232" s="234" t="s">
        <v>134</v>
      </c>
      <c r="E232" s="235" t="s">
        <v>1</v>
      </c>
      <c r="F232" s="236" t="s">
        <v>941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134</v>
      </c>
      <c r="AU232" s="242" t="s">
        <v>83</v>
      </c>
      <c r="AV232" s="13" t="s">
        <v>81</v>
      </c>
      <c r="AW232" s="13" t="s">
        <v>30</v>
      </c>
      <c r="AX232" s="13" t="s">
        <v>73</v>
      </c>
      <c r="AY232" s="242" t="s">
        <v>125</v>
      </c>
    </row>
    <row r="233" spans="1:51" s="14" customFormat="1" ht="12">
      <c r="A233" s="14"/>
      <c r="B233" s="243"/>
      <c r="C233" s="244"/>
      <c r="D233" s="234" t="s">
        <v>134</v>
      </c>
      <c r="E233" s="245" t="s">
        <v>1</v>
      </c>
      <c r="F233" s="246" t="s">
        <v>953</v>
      </c>
      <c r="G233" s="244"/>
      <c r="H233" s="247">
        <v>4.865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134</v>
      </c>
      <c r="AU233" s="253" t="s">
        <v>83</v>
      </c>
      <c r="AV233" s="14" t="s">
        <v>83</v>
      </c>
      <c r="AW233" s="14" t="s">
        <v>30</v>
      </c>
      <c r="AX233" s="14" t="s">
        <v>73</v>
      </c>
      <c r="AY233" s="253" t="s">
        <v>125</v>
      </c>
    </row>
    <row r="234" spans="1:51" s="13" customFormat="1" ht="12">
      <c r="A234" s="13"/>
      <c r="B234" s="232"/>
      <c r="C234" s="233"/>
      <c r="D234" s="234" t="s">
        <v>134</v>
      </c>
      <c r="E234" s="235" t="s">
        <v>1</v>
      </c>
      <c r="F234" s="236" t="s">
        <v>943</v>
      </c>
      <c r="G234" s="233"/>
      <c r="H234" s="235" t="s">
        <v>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134</v>
      </c>
      <c r="AU234" s="242" t="s">
        <v>83</v>
      </c>
      <c r="AV234" s="13" t="s">
        <v>81</v>
      </c>
      <c r="AW234" s="13" t="s">
        <v>30</v>
      </c>
      <c r="AX234" s="13" t="s">
        <v>73</v>
      </c>
      <c r="AY234" s="242" t="s">
        <v>125</v>
      </c>
    </row>
    <row r="235" spans="1:51" s="14" customFormat="1" ht="12">
      <c r="A235" s="14"/>
      <c r="B235" s="243"/>
      <c r="C235" s="244"/>
      <c r="D235" s="234" t="s">
        <v>134</v>
      </c>
      <c r="E235" s="245" t="s">
        <v>1</v>
      </c>
      <c r="F235" s="246" t="s">
        <v>954</v>
      </c>
      <c r="G235" s="244"/>
      <c r="H235" s="247">
        <v>3.009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134</v>
      </c>
      <c r="AU235" s="253" t="s">
        <v>83</v>
      </c>
      <c r="AV235" s="14" t="s">
        <v>83</v>
      </c>
      <c r="AW235" s="14" t="s">
        <v>30</v>
      </c>
      <c r="AX235" s="14" t="s">
        <v>73</v>
      </c>
      <c r="AY235" s="253" t="s">
        <v>125</v>
      </c>
    </row>
    <row r="236" spans="1:51" s="13" customFormat="1" ht="12">
      <c r="A236" s="13"/>
      <c r="B236" s="232"/>
      <c r="C236" s="233"/>
      <c r="D236" s="234" t="s">
        <v>134</v>
      </c>
      <c r="E236" s="235" t="s">
        <v>1</v>
      </c>
      <c r="F236" s="236" t="s">
        <v>945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134</v>
      </c>
      <c r="AU236" s="242" t="s">
        <v>83</v>
      </c>
      <c r="AV236" s="13" t="s">
        <v>81</v>
      </c>
      <c r="AW236" s="13" t="s">
        <v>30</v>
      </c>
      <c r="AX236" s="13" t="s">
        <v>73</v>
      </c>
      <c r="AY236" s="242" t="s">
        <v>125</v>
      </c>
    </row>
    <row r="237" spans="1:51" s="14" customFormat="1" ht="12">
      <c r="A237" s="14"/>
      <c r="B237" s="243"/>
      <c r="C237" s="244"/>
      <c r="D237" s="234" t="s">
        <v>134</v>
      </c>
      <c r="E237" s="245" t="s">
        <v>1</v>
      </c>
      <c r="F237" s="246" t="s">
        <v>955</v>
      </c>
      <c r="G237" s="244"/>
      <c r="H237" s="247">
        <v>2.337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134</v>
      </c>
      <c r="AU237" s="253" t="s">
        <v>83</v>
      </c>
      <c r="AV237" s="14" t="s">
        <v>83</v>
      </c>
      <c r="AW237" s="14" t="s">
        <v>30</v>
      </c>
      <c r="AX237" s="14" t="s">
        <v>73</v>
      </c>
      <c r="AY237" s="253" t="s">
        <v>125</v>
      </c>
    </row>
    <row r="238" spans="1:51" s="15" customFormat="1" ht="12">
      <c r="A238" s="15"/>
      <c r="B238" s="254"/>
      <c r="C238" s="255"/>
      <c r="D238" s="234" t="s">
        <v>134</v>
      </c>
      <c r="E238" s="256" t="s">
        <v>1</v>
      </c>
      <c r="F238" s="257" t="s">
        <v>235</v>
      </c>
      <c r="G238" s="255"/>
      <c r="H238" s="258">
        <v>10.211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4" t="s">
        <v>134</v>
      </c>
      <c r="AU238" s="264" t="s">
        <v>83</v>
      </c>
      <c r="AV238" s="15" t="s">
        <v>132</v>
      </c>
      <c r="AW238" s="15" t="s">
        <v>30</v>
      </c>
      <c r="AX238" s="15" t="s">
        <v>81</v>
      </c>
      <c r="AY238" s="264" t="s">
        <v>125</v>
      </c>
    </row>
    <row r="239" spans="1:65" s="2" customFormat="1" ht="76.35" customHeight="1">
      <c r="A239" s="39"/>
      <c r="B239" s="40"/>
      <c r="C239" s="219" t="s">
        <v>437</v>
      </c>
      <c r="D239" s="219" t="s">
        <v>127</v>
      </c>
      <c r="E239" s="220" t="s">
        <v>956</v>
      </c>
      <c r="F239" s="221" t="s">
        <v>957</v>
      </c>
      <c r="G239" s="222" t="s">
        <v>275</v>
      </c>
      <c r="H239" s="223">
        <v>49.653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38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132</v>
      </c>
      <c r="AT239" s="230" t="s">
        <v>127</v>
      </c>
      <c r="AU239" s="230" t="s">
        <v>83</v>
      </c>
      <c r="AY239" s="18" t="s">
        <v>125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81</v>
      </c>
      <c r="BK239" s="231">
        <f>ROUND(I239*H239,2)</f>
        <v>0</v>
      </c>
      <c r="BL239" s="18" t="s">
        <v>132</v>
      </c>
      <c r="BM239" s="230" t="s">
        <v>958</v>
      </c>
    </row>
    <row r="240" spans="1:51" s="13" customFormat="1" ht="12">
      <c r="A240" s="13"/>
      <c r="B240" s="232"/>
      <c r="C240" s="233"/>
      <c r="D240" s="234" t="s">
        <v>134</v>
      </c>
      <c r="E240" s="235" t="s">
        <v>1</v>
      </c>
      <c r="F240" s="236" t="s">
        <v>938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134</v>
      </c>
      <c r="AU240" s="242" t="s">
        <v>83</v>
      </c>
      <c r="AV240" s="13" t="s">
        <v>81</v>
      </c>
      <c r="AW240" s="13" t="s">
        <v>30</v>
      </c>
      <c r="AX240" s="13" t="s">
        <v>73</v>
      </c>
      <c r="AY240" s="242" t="s">
        <v>125</v>
      </c>
    </row>
    <row r="241" spans="1:51" s="13" customFormat="1" ht="12">
      <c r="A241" s="13"/>
      <c r="B241" s="232"/>
      <c r="C241" s="233"/>
      <c r="D241" s="234" t="s">
        <v>134</v>
      </c>
      <c r="E241" s="235" t="s">
        <v>1</v>
      </c>
      <c r="F241" s="236" t="s">
        <v>939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134</v>
      </c>
      <c r="AU241" s="242" t="s">
        <v>83</v>
      </c>
      <c r="AV241" s="13" t="s">
        <v>81</v>
      </c>
      <c r="AW241" s="13" t="s">
        <v>30</v>
      </c>
      <c r="AX241" s="13" t="s">
        <v>73</v>
      </c>
      <c r="AY241" s="242" t="s">
        <v>125</v>
      </c>
    </row>
    <row r="242" spans="1:51" s="14" customFormat="1" ht="12">
      <c r="A242" s="14"/>
      <c r="B242" s="243"/>
      <c r="C242" s="244"/>
      <c r="D242" s="234" t="s">
        <v>134</v>
      </c>
      <c r="E242" s="245" t="s">
        <v>1</v>
      </c>
      <c r="F242" s="246" t="s">
        <v>959</v>
      </c>
      <c r="G242" s="244"/>
      <c r="H242" s="247">
        <v>3.618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134</v>
      </c>
      <c r="AU242" s="253" t="s">
        <v>83</v>
      </c>
      <c r="AV242" s="14" t="s">
        <v>83</v>
      </c>
      <c r="AW242" s="14" t="s">
        <v>30</v>
      </c>
      <c r="AX242" s="14" t="s">
        <v>73</v>
      </c>
      <c r="AY242" s="253" t="s">
        <v>125</v>
      </c>
    </row>
    <row r="243" spans="1:51" s="14" customFormat="1" ht="12">
      <c r="A243" s="14"/>
      <c r="B243" s="243"/>
      <c r="C243" s="244"/>
      <c r="D243" s="234" t="s">
        <v>134</v>
      </c>
      <c r="E243" s="245" t="s">
        <v>1</v>
      </c>
      <c r="F243" s="246" t="s">
        <v>960</v>
      </c>
      <c r="G243" s="244"/>
      <c r="H243" s="247">
        <v>1.295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134</v>
      </c>
      <c r="AU243" s="253" t="s">
        <v>83</v>
      </c>
      <c r="AV243" s="14" t="s">
        <v>83</v>
      </c>
      <c r="AW243" s="14" t="s">
        <v>30</v>
      </c>
      <c r="AX243" s="14" t="s">
        <v>73</v>
      </c>
      <c r="AY243" s="253" t="s">
        <v>125</v>
      </c>
    </row>
    <row r="244" spans="1:51" s="14" customFormat="1" ht="12">
      <c r="A244" s="14"/>
      <c r="B244" s="243"/>
      <c r="C244" s="244"/>
      <c r="D244" s="234" t="s">
        <v>134</v>
      </c>
      <c r="E244" s="245" t="s">
        <v>1</v>
      </c>
      <c r="F244" s="246" t="s">
        <v>961</v>
      </c>
      <c r="G244" s="244"/>
      <c r="H244" s="247">
        <v>6.158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134</v>
      </c>
      <c r="AU244" s="253" t="s">
        <v>83</v>
      </c>
      <c r="AV244" s="14" t="s">
        <v>83</v>
      </c>
      <c r="AW244" s="14" t="s">
        <v>30</v>
      </c>
      <c r="AX244" s="14" t="s">
        <v>73</v>
      </c>
      <c r="AY244" s="253" t="s">
        <v>125</v>
      </c>
    </row>
    <row r="245" spans="1:51" s="14" customFormat="1" ht="12">
      <c r="A245" s="14"/>
      <c r="B245" s="243"/>
      <c r="C245" s="244"/>
      <c r="D245" s="234" t="s">
        <v>134</v>
      </c>
      <c r="E245" s="245" t="s">
        <v>1</v>
      </c>
      <c r="F245" s="246" t="s">
        <v>962</v>
      </c>
      <c r="G245" s="244"/>
      <c r="H245" s="247">
        <v>5.377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134</v>
      </c>
      <c r="AU245" s="253" t="s">
        <v>83</v>
      </c>
      <c r="AV245" s="14" t="s">
        <v>83</v>
      </c>
      <c r="AW245" s="14" t="s">
        <v>30</v>
      </c>
      <c r="AX245" s="14" t="s">
        <v>73</v>
      </c>
      <c r="AY245" s="253" t="s">
        <v>125</v>
      </c>
    </row>
    <row r="246" spans="1:51" s="14" customFormat="1" ht="12">
      <c r="A246" s="14"/>
      <c r="B246" s="243"/>
      <c r="C246" s="244"/>
      <c r="D246" s="234" t="s">
        <v>134</v>
      </c>
      <c r="E246" s="245" t="s">
        <v>812</v>
      </c>
      <c r="F246" s="246" t="s">
        <v>963</v>
      </c>
      <c r="G246" s="244"/>
      <c r="H246" s="247">
        <v>0.049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134</v>
      </c>
      <c r="AU246" s="253" t="s">
        <v>83</v>
      </c>
      <c r="AV246" s="14" t="s">
        <v>83</v>
      </c>
      <c r="AW246" s="14" t="s">
        <v>30</v>
      </c>
      <c r="AX246" s="14" t="s">
        <v>73</v>
      </c>
      <c r="AY246" s="253" t="s">
        <v>125</v>
      </c>
    </row>
    <row r="247" spans="1:51" s="13" customFormat="1" ht="12">
      <c r="A247" s="13"/>
      <c r="B247" s="232"/>
      <c r="C247" s="233"/>
      <c r="D247" s="234" t="s">
        <v>134</v>
      </c>
      <c r="E247" s="235" t="s">
        <v>1</v>
      </c>
      <c r="F247" s="236" t="s">
        <v>941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134</v>
      </c>
      <c r="AU247" s="242" t="s">
        <v>83</v>
      </c>
      <c r="AV247" s="13" t="s">
        <v>81</v>
      </c>
      <c r="AW247" s="13" t="s">
        <v>30</v>
      </c>
      <c r="AX247" s="13" t="s">
        <v>73</v>
      </c>
      <c r="AY247" s="242" t="s">
        <v>125</v>
      </c>
    </row>
    <row r="248" spans="1:51" s="14" customFormat="1" ht="12">
      <c r="A248" s="14"/>
      <c r="B248" s="243"/>
      <c r="C248" s="244"/>
      <c r="D248" s="234" t="s">
        <v>134</v>
      </c>
      <c r="E248" s="245" t="s">
        <v>1</v>
      </c>
      <c r="F248" s="246" t="s">
        <v>964</v>
      </c>
      <c r="G248" s="244"/>
      <c r="H248" s="247">
        <v>1.292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134</v>
      </c>
      <c r="AU248" s="253" t="s">
        <v>83</v>
      </c>
      <c r="AV248" s="14" t="s">
        <v>83</v>
      </c>
      <c r="AW248" s="14" t="s">
        <v>30</v>
      </c>
      <c r="AX248" s="14" t="s">
        <v>73</v>
      </c>
      <c r="AY248" s="253" t="s">
        <v>125</v>
      </c>
    </row>
    <row r="249" spans="1:51" s="14" customFormat="1" ht="12">
      <c r="A249" s="14"/>
      <c r="B249" s="243"/>
      <c r="C249" s="244"/>
      <c r="D249" s="234" t="s">
        <v>134</v>
      </c>
      <c r="E249" s="245" t="s">
        <v>1</v>
      </c>
      <c r="F249" s="246" t="s">
        <v>965</v>
      </c>
      <c r="G249" s="244"/>
      <c r="H249" s="247">
        <v>2.434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134</v>
      </c>
      <c r="AU249" s="253" t="s">
        <v>83</v>
      </c>
      <c r="AV249" s="14" t="s">
        <v>83</v>
      </c>
      <c r="AW249" s="14" t="s">
        <v>30</v>
      </c>
      <c r="AX249" s="14" t="s">
        <v>73</v>
      </c>
      <c r="AY249" s="253" t="s">
        <v>125</v>
      </c>
    </row>
    <row r="250" spans="1:51" s="13" customFormat="1" ht="12">
      <c r="A250" s="13"/>
      <c r="B250" s="232"/>
      <c r="C250" s="233"/>
      <c r="D250" s="234" t="s">
        <v>134</v>
      </c>
      <c r="E250" s="235" t="s">
        <v>1</v>
      </c>
      <c r="F250" s="236" t="s">
        <v>943</v>
      </c>
      <c r="G250" s="233"/>
      <c r="H250" s="235" t="s">
        <v>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134</v>
      </c>
      <c r="AU250" s="242" t="s">
        <v>83</v>
      </c>
      <c r="AV250" s="13" t="s">
        <v>81</v>
      </c>
      <c r="AW250" s="13" t="s">
        <v>30</v>
      </c>
      <c r="AX250" s="13" t="s">
        <v>73</v>
      </c>
      <c r="AY250" s="242" t="s">
        <v>125</v>
      </c>
    </row>
    <row r="251" spans="1:51" s="14" customFormat="1" ht="12">
      <c r="A251" s="14"/>
      <c r="B251" s="243"/>
      <c r="C251" s="244"/>
      <c r="D251" s="234" t="s">
        <v>134</v>
      </c>
      <c r="E251" s="245" t="s">
        <v>1</v>
      </c>
      <c r="F251" s="246" t="s">
        <v>966</v>
      </c>
      <c r="G251" s="244"/>
      <c r="H251" s="247">
        <v>0.51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134</v>
      </c>
      <c r="AU251" s="253" t="s">
        <v>83</v>
      </c>
      <c r="AV251" s="14" t="s">
        <v>83</v>
      </c>
      <c r="AW251" s="14" t="s">
        <v>30</v>
      </c>
      <c r="AX251" s="14" t="s">
        <v>73</v>
      </c>
      <c r="AY251" s="253" t="s">
        <v>125</v>
      </c>
    </row>
    <row r="252" spans="1:51" s="13" customFormat="1" ht="12">
      <c r="A252" s="13"/>
      <c r="B252" s="232"/>
      <c r="C252" s="233"/>
      <c r="D252" s="234" t="s">
        <v>134</v>
      </c>
      <c r="E252" s="235" t="s">
        <v>1</v>
      </c>
      <c r="F252" s="236" t="s">
        <v>945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134</v>
      </c>
      <c r="AU252" s="242" t="s">
        <v>83</v>
      </c>
      <c r="AV252" s="13" t="s">
        <v>81</v>
      </c>
      <c r="AW252" s="13" t="s">
        <v>30</v>
      </c>
      <c r="AX252" s="13" t="s">
        <v>73</v>
      </c>
      <c r="AY252" s="242" t="s">
        <v>125</v>
      </c>
    </row>
    <row r="253" spans="1:51" s="14" customFormat="1" ht="12">
      <c r="A253" s="14"/>
      <c r="B253" s="243"/>
      <c r="C253" s="244"/>
      <c r="D253" s="234" t="s">
        <v>134</v>
      </c>
      <c r="E253" s="245" t="s">
        <v>1</v>
      </c>
      <c r="F253" s="246" t="s">
        <v>967</v>
      </c>
      <c r="G253" s="244"/>
      <c r="H253" s="247">
        <v>1.437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134</v>
      </c>
      <c r="AU253" s="253" t="s">
        <v>83</v>
      </c>
      <c r="AV253" s="14" t="s">
        <v>83</v>
      </c>
      <c r="AW253" s="14" t="s">
        <v>30</v>
      </c>
      <c r="AX253" s="14" t="s">
        <v>73</v>
      </c>
      <c r="AY253" s="253" t="s">
        <v>125</v>
      </c>
    </row>
    <row r="254" spans="1:51" s="14" customFormat="1" ht="12">
      <c r="A254" s="14"/>
      <c r="B254" s="243"/>
      <c r="C254" s="244"/>
      <c r="D254" s="234" t="s">
        <v>134</v>
      </c>
      <c r="E254" s="245" t="s">
        <v>1</v>
      </c>
      <c r="F254" s="246" t="s">
        <v>968</v>
      </c>
      <c r="G254" s="244"/>
      <c r="H254" s="247">
        <v>0.749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134</v>
      </c>
      <c r="AU254" s="253" t="s">
        <v>83</v>
      </c>
      <c r="AV254" s="14" t="s">
        <v>83</v>
      </c>
      <c r="AW254" s="14" t="s">
        <v>30</v>
      </c>
      <c r="AX254" s="14" t="s">
        <v>73</v>
      </c>
      <c r="AY254" s="253" t="s">
        <v>125</v>
      </c>
    </row>
    <row r="255" spans="1:51" s="13" customFormat="1" ht="12">
      <c r="A255" s="13"/>
      <c r="B255" s="232"/>
      <c r="C255" s="233"/>
      <c r="D255" s="234" t="s">
        <v>134</v>
      </c>
      <c r="E255" s="235" t="s">
        <v>1</v>
      </c>
      <c r="F255" s="236" t="s">
        <v>969</v>
      </c>
      <c r="G255" s="233"/>
      <c r="H255" s="235" t="s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134</v>
      </c>
      <c r="AU255" s="242" t="s">
        <v>83</v>
      </c>
      <c r="AV255" s="13" t="s">
        <v>81</v>
      </c>
      <c r="AW255" s="13" t="s">
        <v>30</v>
      </c>
      <c r="AX255" s="13" t="s">
        <v>73</v>
      </c>
      <c r="AY255" s="242" t="s">
        <v>125</v>
      </c>
    </row>
    <row r="256" spans="1:51" s="14" customFormat="1" ht="12">
      <c r="A256" s="14"/>
      <c r="B256" s="243"/>
      <c r="C256" s="244"/>
      <c r="D256" s="234" t="s">
        <v>134</v>
      </c>
      <c r="E256" s="245" t="s">
        <v>1</v>
      </c>
      <c r="F256" s="246" t="s">
        <v>970</v>
      </c>
      <c r="G256" s="244"/>
      <c r="H256" s="247">
        <v>13.984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134</v>
      </c>
      <c r="AU256" s="253" t="s">
        <v>83</v>
      </c>
      <c r="AV256" s="14" t="s">
        <v>83</v>
      </c>
      <c r="AW256" s="14" t="s">
        <v>30</v>
      </c>
      <c r="AX256" s="14" t="s">
        <v>73</v>
      </c>
      <c r="AY256" s="253" t="s">
        <v>125</v>
      </c>
    </row>
    <row r="257" spans="1:51" s="14" customFormat="1" ht="12">
      <c r="A257" s="14"/>
      <c r="B257" s="243"/>
      <c r="C257" s="244"/>
      <c r="D257" s="234" t="s">
        <v>134</v>
      </c>
      <c r="E257" s="245" t="s">
        <v>1</v>
      </c>
      <c r="F257" s="246" t="s">
        <v>971</v>
      </c>
      <c r="G257" s="244"/>
      <c r="H257" s="247">
        <v>8.623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134</v>
      </c>
      <c r="AU257" s="253" t="s">
        <v>83</v>
      </c>
      <c r="AV257" s="14" t="s">
        <v>83</v>
      </c>
      <c r="AW257" s="14" t="s">
        <v>30</v>
      </c>
      <c r="AX257" s="14" t="s">
        <v>73</v>
      </c>
      <c r="AY257" s="253" t="s">
        <v>125</v>
      </c>
    </row>
    <row r="258" spans="1:51" s="14" customFormat="1" ht="12">
      <c r="A258" s="14"/>
      <c r="B258" s="243"/>
      <c r="C258" s="244"/>
      <c r="D258" s="234" t="s">
        <v>134</v>
      </c>
      <c r="E258" s="245" t="s">
        <v>1</v>
      </c>
      <c r="F258" s="246" t="s">
        <v>972</v>
      </c>
      <c r="G258" s="244"/>
      <c r="H258" s="247">
        <v>4.127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134</v>
      </c>
      <c r="AU258" s="253" t="s">
        <v>83</v>
      </c>
      <c r="AV258" s="14" t="s">
        <v>83</v>
      </c>
      <c r="AW258" s="14" t="s">
        <v>30</v>
      </c>
      <c r="AX258" s="14" t="s">
        <v>73</v>
      </c>
      <c r="AY258" s="253" t="s">
        <v>125</v>
      </c>
    </row>
    <row r="259" spans="1:51" s="15" customFormat="1" ht="12">
      <c r="A259" s="15"/>
      <c r="B259" s="254"/>
      <c r="C259" s="255"/>
      <c r="D259" s="234" t="s">
        <v>134</v>
      </c>
      <c r="E259" s="256" t="s">
        <v>1</v>
      </c>
      <c r="F259" s="257" t="s">
        <v>235</v>
      </c>
      <c r="G259" s="255"/>
      <c r="H259" s="258">
        <v>49.653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4" t="s">
        <v>134</v>
      </c>
      <c r="AU259" s="264" t="s">
        <v>83</v>
      </c>
      <c r="AV259" s="15" t="s">
        <v>132</v>
      </c>
      <c r="AW259" s="15" t="s">
        <v>30</v>
      </c>
      <c r="AX259" s="15" t="s">
        <v>81</v>
      </c>
      <c r="AY259" s="264" t="s">
        <v>125</v>
      </c>
    </row>
    <row r="260" spans="1:65" s="2" customFormat="1" ht="76.35" customHeight="1">
      <c r="A260" s="39"/>
      <c r="B260" s="40"/>
      <c r="C260" s="219" t="s">
        <v>442</v>
      </c>
      <c r="D260" s="219" t="s">
        <v>127</v>
      </c>
      <c r="E260" s="220" t="s">
        <v>973</v>
      </c>
      <c r="F260" s="221" t="s">
        <v>974</v>
      </c>
      <c r="G260" s="222" t="s">
        <v>154</v>
      </c>
      <c r="H260" s="223">
        <v>272.333</v>
      </c>
      <c r="I260" s="224"/>
      <c r="J260" s="225">
        <f>ROUND(I260*H260,2)</f>
        <v>0</v>
      </c>
      <c r="K260" s="221" t="s">
        <v>131</v>
      </c>
      <c r="L260" s="45"/>
      <c r="M260" s="226" t="s">
        <v>1</v>
      </c>
      <c r="N260" s="227" t="s">
        <v>38</v>
      </c>
      <c r="O260" s="92"/>
      <c r="P260" s="228">
        <f>O260*H260</f>
        <v>0</v>
      </c>
      <c r="Q260" s="228">
        <v>0.00726</v>
      </c>
      <c r="R260" s="228">
        <f>Q260*H260</f>
        <v>1.9771375800000002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132</v>
      </c>
      <c r="AT260" s="230" t="s">
        <v>127</v>
      </c>
      <c r="AU260" s="230" t="s">
        <v>83</v>
      </c>
      <c r="AY260" s="18" t="s">
        <v>125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81</v>
      </c>
      <c r="BK260" s="231">
        <f>ROUND(I260*H260,2)</f>
        <v>0</v>
      </c>
      <c r="BL260" s="18" t="s">
        <v>132</v>
      </c>
      <c r="BM260" s="230" t="s">
        <v>975</v>
      </c>
    </row>
    <row r="261" spans="1:51" s="13" customFormat="1" ht="12">
      <c r="A261" s="13"/>
      <c r="B261" s="232"/>
      <c r="C261" s="233"/>
      <c r="D261" s="234" t="s">
        <v>134</v>
      </c>
      <c r="E261" s="235" t="s">
        <v>1</v>
      </c>
      <c r="F261" s="236" t="s">
        <v>938</v>
      </c>
      <c r="G261" s="233"/>
      <c r="H261" s="235" t="s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134</v>
      </c>
      <c r="AU261" s="242" t="s">
        <v>83</v>
      </c>
      <c r="AV261" s="13" t="s">
        <v>81</v>
      </c>
      <c r="AW261" s="13" t="s">
        <v>30</v>
      </c>
      <c r="AX261" s="13" t="s">
        <v>73</v>
      </c>
      <c r="AY261" s="242" t="s">
        <v>125</v>
      </c>
    </row>
    <row r="262" spans="1:51" s="13" customFormat="1" ht="12">
      <c r="A262" s="13"/>
      <c r="B262" s="232"/>
      <c r="C262" s="233"/>
      <c r="D262" s="234" t="s">
        <v>134</v>
      </c>
      <c r="E262" s="235" t="s">
        <v>1</v>
      </c>
      <c r="F262" s="236" t="s">
        <v>939</v>
      </c>
      <c r="G262" s="233"/>
      <c r="H262" s="235" t="s">
        <v>1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134</v>
      </c>
      <c r="AU262" s="242" t="s">
        <v>83</v>
      </c>
      <c r="AV262" s="13" t="s">
        <v>81</v>
      </c>
      <c r="AW262" s="13" t="s">
        <v>30</v>
      </c>
      <c r="AX262" s="13" t="s">
        <v>73</v>
      </c>
      <c r="AY262" s="242" t="s">
        <v>125</v>
      </c>
    </row>
    <row r="263" spans="1:51" s="14" customFormat="1" ht="12">
      <c r="A263" s="14"/>
      <c r="B263" s="243"/>
      <c r="C263" s="244"/>
      <c r="D263" s="234" t="s">
        <v>134</v>
      </c>
      <c r="E263" s="245" t="s">
        <v>1</v>
      </c>
      <c r="F263" s="246" t="s">
        <v>976</v>
      </c>
      <c r="G263" s="244"/>
      <c r="H263" s="247">
        <v>22.572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134</v>
      </c>
      <c r="AU263" s="253" t="s">
        <v>83</v>
      </c>
      <c r="AV263" s="14" t="s">
        <v>83</v>
      </c>
      <c r="AW263" s="14" t="s">
        <v>30</v>
      </c>
      <c r="AX263" s="14" t="s">
        <v>73</v>
      </c>
      <c r="AY263" s="253" t="s">
        <v>125</v>
      </c>
    </row>
    <row r="264" spans="1:51" s="14" customFormat="1" ht="12">
      <c r="A264" s="14"/>
      <c r="B264" s="243"/>
      <c r="C264" s="244"/>
      <c r="D264" s="234" t="s">
        <v>134</v>
      </c>
      <c r="E264" s="245" t="s">
        <v>1</v>
      </c>
      <c r="F264" s="246" t="s">
        <v>977</v>
      </c>
      <c r="G264" s="244"/>
      <c r="H264" s="247">
        <v>3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134</v>
      </c>
      <c r="AU264" s="253" t="s">
        <v>83</v>
      </c>
      <c r="AV264" s="14" t="s">
        <v>83</v>
      </c>
      <c r="AW264" s="14" t="s">
        <v>30</v>
      </c>
      <c r="AX264" s="14" t="s">
        <v>73</v>
      </c>
      <c r="AY264" s="253" t="s">
        <v>125</v>
      </c>
    </row>
    <row r="265" spans="1:51" s="14" customFormat="1" ht="12">
      <c r="A265" s="14"/>
      <c r="B265" s="243"/>
      <c r="C265" s="244"/>
      <c r="D265" s="234" t="s">
        <v>134</v>
      </c>
      <c r="E265" s="245" t="s">
        <v>1</v>
      </c>
      <c r="F265" s="246" t="s">
        <v>978</v>
      </c>
      <c r="G265" s="244"/>
      <c r="H265" s="247">
        <v>39.901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134</v>
      </c>
      <c r="AU265" s="253" t="s">
        <v>83</v>
      </c>
      <c r="AV265" s="14" t="s">
        <v>83</v>
      </c>
      <c r="AW265" s="14" t="s">
        <v>30</v>
      </c>
      <c r="AX265" s="14" t="s">
        <v>73</v>
      </c>
      <c r="AY265" s="253" t="s">
        <v>125</v>
      </c>
    </row>
    <row r="266" spans="1:51" s="14" customFormat="1" ht="12">
      <c r="A266" s="14"/>
      <c r="B266" s="243"/>
      <c r="C266" s="244"/>
      <c r="D266" s="234" t="s">
        <v>134</v>
      </c>
      <c r="E266" s="245" t="s">
        <v>1</v>
      </c>
      <c r="F266" s="246" t="s">
        <v>979</v>
      </c>
      <c r="G266" s="244"/>
      <c r="H266" s="247">
        <v>12.669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134</v>
      </c>
      <c r="AU266" s="253" t="s">
        <v>83</v>
      </c>
      <c r="AV266" s="14" t="s">
        <v>83</v>
      </c>
      <c r="AW266" s="14" t="s">
        <v>30</v>
      </c>
      <c r="AX266" s="14" t="s">
        <v>73</v>
      </c>
      <c r="AY266" s="253" t="s">
        <v>125</v>
      </c>
    </row>
    <row r="267" spans="1:51" s="14" customFormat="1" ht="12">
      <c r="A267" s="14"/>
      <c r="B267" s="243"/>
      <c r="C267" s="244"/>
      <c r="D267" s="234" t="s">
        <v>134</v>
      </c>
      <c r="E267" s="245" t="s">
        <v>1</v>
      </c>
      <c r="F267" s="246" t="s">
        <v>980</v>
      </c>
      <c r="G267" s="244"/>
      <c r="H267" s="247">
        <v>0.408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134</v>
      </c>
      <c r="AU267" s="253" t="s">
        <v>83</v>
      </c>
      <c r="AV267" s="14" t="s">
        <v>83</v>
      </c>
      <c r="AW267" s="14" t="s">
        <v>30</v>
      </c>
      <c r="AX267" s="14" t="s">
        <v>73</v>
      </c>
      <c r="AY267" s="253" t="s">
        <v>125</v>
      </c>
    </row>
    <row r="268" spans="1:51" s="13" customFormat="1" ht="12">
      <c r="A268" s="13"/>
      <c r="B268" s="232"/>
      <c r="C268" s="233"/>
      <c r="D268" s="234" t="s">
        <v>134</v>
      </c>
      <c r="E268" s="235" t="s">
        <v>1</v>
      </c>
      <c r="F268" s="236" t="s">
        <v>941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134</v>
      </c>
      <c r="AU268" s="242" t="s">
        <v>83</v>
      </c>
      <c r="AV268" s="13" t="s">
        <v>81</v>
      </c>
      <c r="AW268" s="13" t="s">
        <v>30</v>
      </c>
      <c r="AX268" s="13" t="s">
        <v>73</v>
      </c>
      <c r="AY268" s="242" t="s">
        <v>125</v>
      </c>
    </row>
    <row r="269" spans="1:51" s="14" customFormat="1" ht="12">
      <c r="A269" s="14"/>
      <c r="B269" s="243"/>
      <c r="C269" s="244"/>
      <c r="D269" s="234" t="s">
        <v>134</v>
      </c>
      <c r="E269" s="245" t="s">
        <v>1</v>
      </c>
      <c r="F269" s="246" t="s">
        <v>981</v>
      </c>
      <c r="G269" s="244"/>
      <c r="H269" s="247">
        <v>9.775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134</v>
      </c>
      <c r="AU269" s="253" t="s">
        <v>83</v>
      </c>
      <c r="AV269" s="14" t="s">
        <v>83</v>
      </c>
      <c r="AW269" s="14" t="s">
        <v>30</v>
      </c>
      <c r="AX269" s="14" t="s">
        <v>73</v>
      </c>
      <c r="AY269" s="253" t="s">
        <v>125</v>
      </c>
    </row>
    <row r="270" spans="1:51" s="14" customFormat="1" ht="12">
      <c r="A270" s="14"/>
      <c r="B270" s="243"/>
      <c r="C270" s="244"/>
      <c r="D270" s="234" t="s">
        <v>134</v>
      </c>
      <c r="E270" s="245" t="s">
        <v>1</v>
      </c>
      <c r="F270" s="246" t="s">
        <v>982</v>
      </c>
      <c r="G270" s="244"/>
      <c r="H270" s="247">
        <v>23.584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134</v>
      </c>
      <c r="AU270" s="253" t="s">
        <v>83</v>
      </c>
      <c r="AV270" s="14" t="s">
        <v>83</v>
      </c>
      <c r="AW270" s="14" t="s">
        <v>30</v>
      </c>
      <c r="AX270" s="14" t="s">
        <v>73</v>
      </c>
      <c r="AY270" s="253" t="s">
        <v>125</v>
      </c>
    </row>
    <row r="271" spans="1:51" s="14" customFormat="1" ht="12">
      <c r="A271" s="14"/>
      <c r="B271" s="243"/>
      <c r="C271" s="244"/>
      <c r="D271" s="234" t="s">
        <v>134</v>
      </c>
      <c r="E271" s="245" t="s">
        <v>1</v>
      </c>
      <c r="F271" s="246" t="s">
        <v>983</v>
      </c>
      <c r="G271" s="244"/>
      <c r="H271" s="247">
        <v>5.4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134</v>
      </c>
      <c r="AU271" s="253" t="s">
        <v>83</v>
      </c>
      <c r="AV271" s="14" t="s">
        <v>83</v>
      </c>
      <c r="AW271" s="14" t="s">
        <v>30</v>
      </c>
      <c r="AX271" s="14" t="s">
        <v>73</v>
      </c>
      <c r="AY271" s="253" t="s">
        <v>125</v>
      </c>
    </row>
    <row r="272" spans="1:51" s="13" customFormat="1" ht="12">
      <c r="A272" s="13"/>
      <c r="B272" s="232"/>
      <c r="C272" s="233"/>
      <c r="D272" s="234" t="s">
        <v>134</v>
      </c>
      <c r="E272" s="235" t="s">
        <v>1</v>
      </c>
      <c r="F272" s="236" t="s">
        <v>943</v>
      </c>
      <c r="G272" s="233"/>
      <c r="H272" s="235" t="s">
        <v>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134</v>
      </c>
      <c r="AU272" s="242" t="s">
        <v>83</v>
      </c>
      <c r="AV272" s="13" t="s">
        <v>81</v>
      </c>
      <c r="AW272" s="13" t="s">
        <v>30</v>
      </c>
      <c r="AX272" s="13" t="s">
        <v>73</v>
      </c>
      <c r="AY272" s="242" t="s">
        <v>125</v>
      </c>
    </row>
    <row r="273" spans="1:51" s="14" customFormat="1" ht="12">
      <c r="A273" s="14"/>
      <c r="B273" s="243"/>
      <c r="C273" s="244"/>
      <c r="D273" s="234" t="s">
        <v>134</v>
      </c>
      <c r="E273" s="245" t="s">
        <v>1</v>
      </c>
      <c r="F273" s="246" t="s">
        <v>984</v>
      </c>
      <c r="G273" s="244"/>
      <c r="H273" s="247">
        <v>3.655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134</v>
      </c>
      <c r="AU273" s="253" t="s">
        <v>83</v>
      </c>
      <c r="AV273" s="14" t="s">
        <v>83</v>
      </c>
      <c r="AW273" s="14" t="s">
        <v>30</v>
      </c>
      <c r="AX273" s="14" t="s">
        <v>73</v>
      </c>
      <c r="AY273" s="253" t="s">
        <v>125</v>
      </c>
    </row>
    <row r="274" spans="1:51" s="14" customFormat="1" ht="12">
      <c r="A274" s="14"/>
      <c r="B274" s="243"/>
      <c r="C274" s="244"/>
      <c r="D274" s="234" t="s">
        <v>134</v>
      </c>
      <c r="E274" s="245" t="s">
        <v>1</v>
      </c>
      <c r="F274" s="246" t="s">
        <v>985</v>
      </c>
      <c r="G274" s="244"/>
      <c r="H274" s="247">
        <v>4.5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134</v>
      </c>
      <c r="AU274" s="253" t="s">
        <v>83</v>
      </c>
      <c r="AV274" s="14" t="s">
        <v>83</v>
      </c>
      <c r="AW274" s="14" t="s">
        <v>30</v>
      </c>
      <c r="AX274" s="14" t="s">
        <v>73</v>
      </c>
      <c r="AY274" s="253" t="s">
        <v>125</v>
      </c>
    </row>
    <row r="275" spans="1:51" s="13" customFormat="1" ht="12">
      <c r="A275" s="13"/>
      <c r="B275" s="232"/>
      <c r="C275" s="233"/>
      <c r="D275" s="234" t="s">
        <v>134</v>
      </c>
      <c r="E275" s="235" t="s">
        <v>1</v>
      </c>
      <c r="F275" s="236" t="s">
        <v>945</v>
      </c>
      <c r="G275" s="233"/>
      <c r="H275" s="235" t="s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134</v>
      </c>
      <c r="AU275" s="242" t="s">
        <v>83</v>
      </c>
      <c r="AV275" s="13" t="s">
        <v>81</v>
      </c>
      <c r="AW275" s="13" t="s">
        <v>30</v>
      </c>
      <c r="AX275" s="13" t="s">
        <v>73</v>
      </c>
      <c r="AY275" s="242" t="s">
        <v>125</v>
      </c>
    </row>
    <row r="276" spans="1:51" s="14" customFormat="1" ht="12">
      <c r="A276" s="14"/>
      <c r="B276" s="243"/>
      <c r="C276" s="244"/>
      <c r="D276" s="234" t="s">
        <v>134</v>
      </c>
      <c r="E276" s="245" t="s">
        <v>1</v>
      </c>
      <c r="F276" s="246" t="s">
        <v>986</v>
      </c>
      <c r="G276" s="244"/>
      <c r="H276" s="247">
        <v>9.945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134</v>
      </c>
      <c r="AU276" s="253" t="s">
        <v>83</v>
      </c>
      <c r="AV276" s="14" t="s">
        <v>83</v>
      </c>
      <c r="AW276" s="14" t="s">
        <v>30</v>
      </c>
      <c r="AX276" s="14" t="s">
        <v>73</v>
      </c>
      <c r="AY276" s="253" t="s">
        <v>125</v>
      </c>
    </row>
    <row r="277" spans="1:51" s="14" customFormat="1" ht="12">
      <c r="A277" s="14"/>
      <c r="B277" s="243"/>
      <c r="C277" s="244"/>
      <c r="D277" s="234" t="s">
        <v>134</v>
      </c>
      <c r="E277" s="245" t="s">
        <v>1</v>
      </c>
      <c r="F277" s="246" t="s">
        <v>987</v>
      </c>
      <c r="G277" s="244"/>
      <c r="H277" s="247">
        <v>9.756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134</v>
      </c>
      <c r="AU277" s="253" t="s">
        <v>83</v>
      </c>
      <c r="AV277" s="14" t="s">
        <v>83</v>
      </c>
      <c r="AW277" s="14" t="s">
        <v>30</v>
      </c>
      <c r="AX277" s="14" t="s">
        <v>73</v>
      </c>
      <c r="AY277" s="253" t="s">
        <v>125</v>
      </c>
    </row>
    <row r="278" spans="1:51" s="14" customFormat="1" ht="12">
      <c r="A278" s="14"/>
      <c r="B278" s="243"/>
      <c r="C278" s="244"/>
      <c r="D278" s="234" t="s">
        <v>134</v>
      </c>
      <c r="E278" s="245" t="s">
        <v>1</v>
      </c>
      <c r="F278" s="246" t="s">
        <v>988</v>
      </c>
      <c r="G278" s="244"/>
      <c r="H278" s="247">
        <v>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134</v>
      </c>
      <c r="AU278" s="253" t="s">
        <v>83</v>
      </c>
      <c r="AV278" s="14" t="s">
        <v>83</v>
      </c>
      <c r="AW278" s="14" t="s">
        <v>30</v>
      </c>
      <c r="AX278" s="14" t="s">
        <v>73</v>
      </c>
      <c r="AY278" s="253" t="s">
        <v>125</v>
      </c>
    </row>
    <row r="279" spans="1:51" s="13" customFormat="1" ht="12">
      <c r="A279" s="13"/>
      <c r="B279" s="232"/>
      <c r="C279" s="233"/>
      <c r="D279" s="234" t="s">
        <v>134</v>
      </c>
      <c r="E279" s="235" t="s">
        <v>1</v>
      </c>
      <c r="F279" s="236" t="s">
        <v>969</v>
      </c>
      <c r="G279" s="233"/>
      <c r="H279" s="235" t="s">
        <v>1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134</v>
      </c>
      <c r="AU279" s="242" t="s">
        <v>83</v>
      </c>
      <c r="AV279" s="13" t="s">
        <v>81</v>
      </c>
      <c r="AW279" s="13" t="s">
        <v>30</v>
      </c>
      <c r="AX279" s="13" t="s">
        <v>73</v>
      </c>
      <c r="AY279" s="242" t="s">
        <v>125</v>
      </c>
    </row>
    <row r="280" spans="1:51" s="14" customFormat="1" ht="12">
      <c r="A280" s="14"/>
      <c r="B280" s="243"/>
      <c r="C280" s="244"/>
      <c r="D280" s="234" t="s">
        <v>134</v>
      </c>
      <c r="E280" s="245" t="s">
        <v>1</v>
      </c>
      <c r="F280" s="246" t="s">
        <v>989</v>
      </c>
      <c r="G280" s="244"/>
      <c r="H280" s="247">
        <v>63.855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134</v>
      </c>
      <c r="AU280" s="253" t="s">
        <v>83</v>
      </c>
      <c r="AV280" s="14" t="s">
        <v>83</v>
      </c>
      <c r="AW280" s="14" t="s">
        <v>30</v>
      </c>
      <c r="AX280" s="14" t="s">
        <v>73</v>
      </c>
      <c r="AY280" s="253" t="s">
        <v>125</v>
      </c>
    </row>
    <row r="281" spans="1:51" s="14" customFormat="1" ht="12">
      <c r="A281" s="14"/>
      <c r="B281" s="243"/>
      <c r="C281" s="244"/>
      <c r="D281" s="234" t="s">
        <v>134</v>
      </c>
      <c r="E281" s="245" t="s">
        <v>1</v>
      </c>
      <c r="F281" s="246" t="s">
        <v>990</v>
      </c>
      <c r="G281" s="244"/>
      <c r="H281" s="247">
        <v>42.605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134</v>
      </c>
      <c r="AU281" s="253" t="s">
        <v>83</v>
      </c>
      <c r="AV281" s="14" t="s">
        <v>83</v>
      </c>
      <c r="AW281" s="14" t="s">
        <v>30</v>
      </c>
      <c r="AX281" s="14" t="s">
        <v>73</v>
      </c>
      <c r="AY281" s="253" t="s">
        <v>125</v>
      </c>
    </row>
    <row r="282" spans="1:51" s="14" customFormat="1" ht="12">
      <c r="A282" s="14"/>
      <c r="B282" s="243"/>
      <c r="C282" s="244"/>
      <c r="D282" s="234" t="s">
        <v>134</v>
      </c>
      <c r="E282" s="245" t="s">
        <v>1</v>
      </c>
      <c r="F282" s="246" t="s">
        <v>991</v>
      </c>
      <c r="G282" s="244"/>
      <c r="H282" s="247">
        <v>17.708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134</v>
      </c>
      <c r="AU282" s="253" t="s">
        <v>83</v>
      </c>
      <c r="AV282" s="14" t="s">
        <v>83</v>
      </c>
      <c r="AW282" s="14" t="s">
        <v>30</v>
      </c>
      <c r="AX282" s="14" t="s">
        <v>73</v>
      </c>
      <c r="AY282" s="253" t="s">
        <v>125</v>
      </c>
    </row>
    <row r="283" spans="1:51" s="15" customFormat="1" ht="12">
      <c r="A283" s="15"/>
      <c r="B283" s="254"/>
      <c r="C283" s="255"/>
      <c r="D283" s="234" t="s">
        <v>134</v>
      </c>
      <c r="E283" s="256" t="s">
        <v>810</v>
      </c>
      <c r="F283" s="257" t="s">
        <v>235</v>
      </c>
      <c r="G283" s="255"/>
      <c r="H283" s="258">
        <v>272.333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134</v>
      </c>
      <c r="AU283" s="264" t="s">
        <v>83</v>
      </c>
      <c r="AV283" s="15" t="s">
        <v>132</v>
      </c>
      <c r="AW283" s="15" t="s">
        <v>30</v>
      </c>
      <c r="AX283" s="15" t="s">
        <v>81</v>
      </c>
      <c r="AY283" s="264" t="s">
        <v>125</v>
      </c>
    </row>
    <row r="284" spans="1:65" s="2" customFormat="1" ht="76.35" customHeight="1">
      <c r="A284" s="39"/>
      <c r="B284" s="40"/>
      <c r="C284" s="219" t="s">
        <v>447</v>
      </c>
      <c r="D284" s="219" t="s">
        <v>127</v>
      </c>
      <c r="E284" s="220" t="s">
        <v>992</v>
      </c>
      <c r="F284" s="221" t="s">
        <v>993</v>
      </c>
      <c r="G284" s="222" t="s">
        <v>154</v>
      </c>
      <c r="H284" s="223">
        <v>272.333</v>
      </c>
      <c r="I284" s="224"/>
      <c r="J284" s="225">
        <f>ROUND(I284*H284,2)</f>
        <v>0</v>
      </c>
      <c r="K284" s="221" t="s">
        <v>131</v>
      </c>
      <c r="L284" s="45"/>
      <c r="M284" s="226" t="s">
        <v>1</v>
      </c>
      <c r="N284" s="227" t="s">
        <v>38</v>
      </c>
      <c r="O284" s="92"/>
      <c r="P284" s="228">
        <f>O284*H284</f>
        <v>0</v>
      </c>
      <c r="Q284" s="228">
        <v>0.00086</v>
      </c>
      <c r="R284" s="228">
        <f>Q284*H284</f>
        <v>0.23420638000000002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132</v>
      </c>
      <c r="AT284" s="230" t="s">
        <v>127</v>
      </c>
      <c r="AU284" s="230" t="s">
        <v>83</v>
      </c>
      <c r="AY284" s="18" t="s">
        <v>125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81</v>
      </c>
      <c r="BK284" s="231">
        <f>ROUND(I284*H284,2)</f>
        <v>0</v>
      </c>
      <c r="BL284" s="18" t="s">
        <v>132</v>
      </c>
      <c r="BM284" s="230" t="s">
        <v>994</v>
      </c>
    </row>
    <row r="285" spans="1:51" s="14" customFormat="1" ht="12">
      <c r="A285" s="14"/>
      <c r="B285" s="243"/>
      <c r="C285" s="244"/>
      <c r="D285" s="234" t="s">
        <v>134</v>
      </c>
      <c r="E285" s="245" t="s">
        <v>1</v>
      </c>
      <c r="F285" s="246" t="s">
        <v>810</v>
      </c>
      <c r="G285" s="244"/>
      <c r="H285" s="247">
        <v>272.333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134</v>
      </c>
      <c r="AU285" s="253" t="s">
        <v>83</v>
      </c>
      <c r="AV285" s="14" t="s">
        <v>83</v>
      </c>
      <c r="AW285" s="14" t="s">
        <v>30</v>
      </c>
      <c r="AX285" s="14" t="s">
        <v>81</v>
      </c>
      <c r="AY285" s="253" t="s">
        <v>125</v>
      </c>
    </row>
    <row r="286" spans="1:65" s="2" customFormat="1" ht="76.35" customHeight="1">
      <c r="A286" s="39"/>
      <c r="B286" s="40"/>
      <c r="C286" s="219" t="s">
        <v>453</v>
      </c>
      <c r="D286" s="219" t="s">
        <v>127</v>
      </c>
      <c r="E286" s="220" t="s">
        <v>995</v>
      </c>
      <c r="F286" s="221" t="s">
        <v>996</v>
      </c>
      <c r="G286" s="222" t="s">
        <v>272</v>
      </c>
      <c r="H286" s="223">
        <v>0.925</v>
      </c>
      <c r="I286" s="224"/>
      <c r="J286" s="225">
        <f>ROUND(I286*H286,2)</f>
        <v>0</v>
      </c>
      <c r="K286" s="221" t="s">
        <v>131</v>
      </c>
      <c r="L286" s="45"/>
      <c r="M286" s="226" t="s">
        <v>1</v>
      </c>
      <c r="N286" s="227" t="s">
        <v>38</v>
      </c>
      <c r="O286" s="92"/>
      <c r="P286" s="228">
        <f>O286*H286</f>
        <v>0</v>
      </c>
      <c r="Q286" s="228">
        <v>1.0958</v>
      </c>
      <c r="R286" s="228">
        <f>Q286*H286</f>
        <v>1.0136150000000002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132</v>
      </c>
      <c r="AT286" s="230" t="s">
        <v>127</v>
      </c>
      <c r="AU286" s="230" t="s">
        <v>83</v>
      </c>
      <c r="AY286" s="18" t="s">
        <v>125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81</v>
      </c>
      <c r="BK286" s="231">
        <f>ROUND(I286*H286,2)</f>
        <v>0</v>
      </c>
      <c r="BL286" s="18" t="s">
        <v>132</v>
      </c>
      <c r="BM286" s="230" t="s">
        <v>997</v>
      </c>
    </row>
    <row r="287" spans="1:51" s="13" customFormat="1" ht="12">
      <c r="A287" s="13"/>
      <c r="B287" s="232"/>
      <c r="C287" s="233"/>
      <c r="D287" s="234" t="s">
        <v>134</v>
      </c>
      <c r="E287" s="235" t="s">
        <v>1</v>
      </c>
      <c r="F287" s="236" t="s">
        <v>998</v>
      </c>
      <c r="G287" s="233"/>
      <c r="H287" s="235" t="s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134</v>
      </c>
      <c r="AU287" s="242" t="s">
        <v>83</v>
      </c>
      <c r="AV287" s="13" t="s">
        <v>81</v>
      </c>
      <c r="AW287" s="13" t="s">
        <v>30</v>
      </c>
      <c r="AX287" s="13" t="s">
        <v>73</v>
      </c>
      <c r="AY287" s="242" t="s">
        <v>125</v>
      </c>
    </row>
    <row r="288" spans="1:51" s="14" customFormat="1" ht="12">
      <c r="A288" s="14"/>
      <c r="B288" s="243"/>
      <c r="C288" s="244"/>
      <c r="D288" s="234" t="s">
        <v>134</v>
      </c>
      <c r="E288" s="245" t="s">
        <v>1</v>
      </c>
      <c r="F288" s="246" t="s">
        <v>999</v>
      </c>
      <c r="G288" s="244"/>
      <c r="H288" s="247">
        <v>0.925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134</v>
      </c>
      <c r="AU288" s="253" t="s">
        <v>83</v>
      </c>
      <c r="AV288" s="14" t="s">
        <v>83</v>
      </c>
      <c r="AW288" s="14" t="s">
        <v>30</v>
      </c>
      <c r="AX288" s="14" t="s">
        <v>81</v>
      </c>
      <c r="AY288" s="253" t="s">
        <v>125</v>
      </c>
    </row>
    <row r="289" spans="1:65" s="2" customFormat="1" ht="90" customHeight="1">
      <c r="A289" s="39"/>
      <c r="B289" s="40"/>
      <c r="C289" s="219" t="s">
        <v>291</v>
      </c>
      <c r="D289" s="219" t="s">
        <v>127</v>
      </c>
      <c r="E289" s="220" t="s">
        <v>1000</v>
      </c>
      <c r="F289" s="221" t="s">
        <v>1001</v>
      </c>
      <c r="G289" s="222" t="s">
        <v>272</v>
      </c>
      <c r="H289" s="223">
        <v>3.987</v>
      </c>
      <c r="I289" s="224"/>
      <c r="J289" s="225">
        <f>ROUND(I289*H289,2)</f>
        <v>0</v>
      </c>
      <c r="K289" s="221" t="s">
        <v>131</v>
      </c>
      <c r="L289" s="45"/>
      <c r="M289" s="226" t="s">
        <v>1</v>
      </c>
      <c r="N289" s="227" t="s">
        <v>38</v>
      </c>
      <c r="O289" s="92"/>
      <c r="P289" s="228">
        <f>O289*H289</f>
        <v>0</v>
      </c>
      <c r="Q289" s="228">
        <v>1.03951</v>
      </c>
      <c r="R289" s="228">
        <f>Q289*H289</f>
        <v>4.1445263699999995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132</v>
      </c>
      <c r="AT289" s="230" t="s">
        <v>127</v>
      </c>
      <c r="AU289" s="230" t="s">
        <v>83</v>
      </c>
      <c r="AY289" s="18" t="s">
        <v>125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81</v>
      </c>
      <c r="BK289" s="231">
        <f>ROUND(I289*H289,2)</f>
        <v>0</v>
      </c>
      <c r="BL289" s="18" t="s">
        <v>132</v>
      </c>
      <c r="BM289" s="230" t="s">
        <v>1002</v>
      </c>
    </row>
    <row r="290" spans="1:51" s="13" customFormat="1" ht="12">
      <c r="A290" s="13"/>
      <c r="B290" s="232"/>
      <c r="C290" s="233"/>
      <c r="D290" s="234" t="s">
        <v>134</v>
      </c>
      <c r="E290" s="235" t="s">
        <v>1</v>
      </c>
      <c r="F290" s="236" t="s">
        <v>998</v>
      </c>
      <c r="G290" s="233"/>
      <c r="H290" s="235" t="s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134</v>
      </c>
      <c r="AU290" s="242" t="s">
        <v>83</v>
      </c>
      <c r="AV290" s="13" t="s">
        <v>81</v>
      </c>
      <c r="AW290" s="13" t="s">
        <v>30</v>
      </c>
      <c r="AX290" s="13" t="s">
        <v>73</v>
      </c>
      <c r="AY290" s="242" t="s">
        <v>125</v>
      </c>
    </row>
    <row r="291" spans="1:51" s="14" customFormat="1" ht="12">
      <c r="A291" s="14"/>
      <c r="B291" s="243"/>
      <c r="C291" s="244"/>
      <c r="D291" s="234" t="s">
        <v>134</v>
      </c>
      <c r="E291" s="245" t="s">
        <v>1</v>
      </c>
      <c r="F291" s="246" t="s">
        <v>1003</v>
      </c>
      <c r="G291" s="244"/>
      <c r="H291" s="247">
        <v>3.987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134</v>
      </c>
      <c r="AU291" s="253" t="s">
        <v>83</v>
      </c>
      <c r="AV291" s="14" t="s">
        <v>83</v>
      </c>
      <c r="AW291" s="14" t="s">
        <v>30</v>
      </c>
      <c r="AX291" s="14" t="s">
        <v>81</v>
      </c>
      <c r="AY291" s="253" t="s">
        <v>125</v>
      </c>
    </row>
    <row r="292" spans="1:65" s="2" customFormat="1" ht="14.4" customHeight="1">
      <c r="A292" s="39"/>
      <c r="B292" s="40"/>
      <c r="C292" s="219" t="s">
        <v>461</v>
      </c>
      <c r="D292" s="219" t="s">
        <v>127</v>
      </c>
      <c r="E292" s="220" t="s">
        <v>1004</v>
      </c>
      <c r="F292" s="221" t="s">
        <v>1005</v>
      </c>
      <c r="G292" s="222" t="s">
        <v>164</v>
      </c>
      <c r="H292" s="223">
        <v>1</v>
      </c>
      <c r="I292" s="224"/>
      <c r="J292" s="225">
        <f>ROUND(I292*H292,2)</f>
        <v>0</v>
      </c>
      <c r="K292" s="221" t="s">
        <v>1</v>
      </c>
      <c r="L292" s="45"/>
      <c r="M292" s="226" t="s">
        <v>1</v>
      </c>
      <c r="N292" s="227" t="s">
        <v>38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217</v>
      </c>
      <c r="AT292" s="230" t="s">
        <v>127</v>
      </c>
      <c r="AU292" s="230" t="s">
        <v>83</v>
      </c>
      <c r="AY292" s="18" t="s">
        <v>125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81</v>
      </c>
      <c r="BK292" s="231">
        <f>ROUND(I292*H292,2)</f>
        <v>0</v>
      </c>
      <c r="BL292" s="18" t="s">
        <v>217</v>
      </c>
      <c r="BM292" s="230" t="s">
        <v>1006</v>
      </c>
    </row>
    <row r="293" spans="1:51" s="13" customFormat="1" ht="12">
      <c r="A293" s="13"/>
      <c r="B293" s="232"/>
      <c r="C293" s="233"/>
      <c r="D293" s="234" t="s">
        <v>134</v>
      </c>
      <c r="E293" s="235" t="s">
        <v>1</v>
      </c>
      <c r="F293" s="236" t="s">
        <v>1007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134</v>
      </c>
      <c r="AU293" s="242" t="s">
        <v>83</v>
      </c>
      <c r="AV293" s="13" t="s">
        <v>81</v>
      </c>
      <c r="AW293" s="13" t="s">
        <v>30</v>
      </c>
      <c r="AX293" s="13" t="s">
        <v>73</v>
      </c>
      <c r="AY293" s="242" t="s">
        <v>125</v>
      </c>
    </row>
    <row r="294" spans="1:51" s="13" customFormat="1" ht="12">
      <c r="A294" s="13"/>
      <c r="B294" s="232"/>
      <c r="C294" s="233"/>
      <c r="D294" s="234" t="s">
        <v>134</v>
      </c>
      <c r="E294" s="235" t="s">
        <v>1</v>
      </c>
      <c r="F294" s="236" t="s">
        <v>1008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134</v>
      </c>
      <c r="AU294" s="242" t="s">
        <v>83</v>
      </c>
      <c r="AV294" s="13" t="s">
        <v>81</v>
      </c>
      <c r="AW294" s="13" t="s">
        <v>30</v>
      </c>
      <c r="AX294" s="13" t="s">
        <v>73</v>
      </c>
      <c r="AY294" s="242" t="s">
        <v>125</v>
      </c>
    </row>
    <row r="295" spans="1:51" s="14" customFormat="1" ht="12">
      <c r="A295" s="14"/>
      <c r="B295" s="243"/>
      <c r="C295" s="244"/>
      <c r="D295" s="234" t="s">
        <v>134</v>
      </c>
      <c r="E295" s="245" t="s">
        <v>1</v>
      </c>
      <c r="F295" s="246" t="s">
        <v>81</v>
      </c>
      <c r="G295" s="244"/>
      <c r="H295" s="247">
        <v>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134</v>
      </c>
      <c r="AU295" s="253" t="s">
        <v>83</v>
      </c>
      <c r="AV295" s="14" t="s">
        <v>83</v>
      </c>
      <c r="AW295" s="14" t="s">
        <v>30</v>
      </c>
      <c r="AX295" s="14" t="s">
        <v>81</v>
      </c>
      <c r="AY295" s="253" t="s">
        <v>125</v>
      </c>
    </row>
    <row r="296" spans="1:63" s="12" customFormat="1" ht="22.8" customHeight="1">
      <c r="A296" s="12"/>
      <c r="B296" s="203"/>
      <c r="C296" s="204"/>
      <c r="D296" s="205" t="s">
        <v>72</v>
      </c>
      <c r="E296" s="217" t="s">
        <v>132</v>
      </c>
      <c r="F296" s="217" t="s">
        <v>562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SUM(P297:P331)</f>
        <v>0</v>
      </c>
      <c r="Q296" s="211"/>
      <c r="R296" s="212">
        <f>SUM(R297:R331)</f>
        <v>154.76161928</v>
      </c>
      <c r="S296" s="211"/>
      <c r="T296" s="213">
        <f>SUM(T297:T331)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81</v>
      </c>
      <c r="AT296" s="215" t="s">
        <v>72</v>
      </c>
      <c r="AU296" s="215" t="s">
        <v>81</v>
      </c>
      <c r="AY296" s="214" t="s">
        <v>125</v>
      </c>
      <c r="BK296" s="216">
        <f>SUM(BK297:BK331)</f>
        <v>0</v>
      </c>
    </row>
    <row r="297" spans="1:65" s="2" customFormat="1" ht="49.05" customHeight="1">
      <c r="A297" s="39"/>
      <c r="B297" s="40"/>
      <c r="C297" s="219" t="s">
        <v>466</v>
      </c>
      <c r="D297" s="219" t="s">
        <v>127</v>
      </c>
      <c r="E297" s="220" t="s">
        <v>1009</v>
      </c>
      <c r="F297" s="221" t="s">
        <v>1010</v>
      </c>
      <c r="G297" s="222" t="s">
        <v>146</v>
      </c>
      <c r="H297" s="223">
        <v>97</v>
      </c>
      <c r="I297" s="224"/>
      <c r="J297" s="225">
        <f>ROUND(I297*H297,2)</f>
        <v>0</v>
      </c>
      <c r="K297" s="221" t="s">
        <v>699</v>
      </c>
      <c r="L297" s="45"/>
      <c r="M297" s="226" t="s">
        <v>1</v>
      </c>
      <c r="N297" s="227" t="s">
        <v>38</v>
      </c>
      <c r="O297" s="92"/>
      <c r="P297" s="228">
        <f>O297*H297</f>
        <v>0</v>
      </c>
      <c r="Q297" s="228">
        <v>0.03465</v>
      </c>
      <c r="R297" s="228">
        <f>Q297*H297</f>
        <v>3.36105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132</v>
      </c>
      <c r="AT297" s="230" t="s">
        <v>127</v>
      </c>
      <c r="AU297" s="230" t="s">
        <v>83</v>
      </c>
      <c r="AY297" s="18" t="s">
        <v>125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81</v>
      </c>
      <c r="BK297" s="231">
        <f>ROUND(I297*H297,2)</f>
        <v>0</v>
      </c>
      <c r="BL297" s="18" t="s">
        <v>132</v>
      </c>
      <c r="BM297" s="230" t="s">
        <v>1011</v>
      </c>
    </row>
    <row r="298" spans="1:51" s="13" customFormat="1" ht="12">
      <c r="A298" s="13"/>
      <c r="B298" s="232"/>
      <c r="C298" s="233"/>
      <c r="D298" s="234" t="s">
        <v>134</v>
      </c>
      <c r="E298" s="235" t="s">
        <v>1</v>
      </c>
      <c r="F298" s="236" t="s">
        <v>889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134</v>
      </c>
      <c r="AU298" s="242" t="s">
        <v>83</v>
      </c>
      <c r="AV298" s="13" t="s">
        <v>81</v>
      </c>
      <c r="AW298" s="13" t="s">
        <v>30</v>
      </c>
      <c r="AX298" s="13" t="s">
        <v>73</v>
      </c>
      <c r="AY298" s="242" t="s">
        <v>125</v>
      </c>
    </row>
    <row r="299" spans="1:51" s="14" customFormat="1" ht="12">
      <c r="A299" s="14"/>
      <c r="B299" s="243"/>
      <c r="C299" s="244"/>
      <c r="D299" s="234" t="s">
        <v>134</v>
      </c>
      <c r="E299" s="245" t="s">
        <v>840</v>
      </c>
      <c r="F299" s="246" t="s">
        <v>1012</v>
      </c>
      <c r="G299" s="244"/>
      <c r="H299" s="247">
        <v>97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134</v>
      </c>
      <c r="AU299" s="253" t="s">
        <v>83</v>
      </c>
      <c r="AV299" s="14" t="s">
        <v>83</v>
      </c>
      <c r="AW299" s="14" t="s">
        <v>30</v>
      </c>
      <c r="AX299" s="14" t="s">
        <v>81</v>
      </c>
      <c r="AY299" s="253" t="s">
        <v>125</v>
      </c>
    </row>
    <row r="300" spans="1:65" s="2" customFormat="1" ht="14.4" customHeight="1">
      <c r="A300" s="39"/>
      <c r="B300" s="40"/>
      <c r="C300" s="269" t="s">
        <v>475</v>
      </c>
      <c r="D300" s="269" t="s">
        <v>490</v>
      </c>
      <c r="E300" s="270" t="s">
        <v>1013</v>
      </c>
      <c r="F300" s="271" t="s">
        <v>1014</v>
      </c>
      <c r="G300" s="272" t="s">
        <v>511</v>
      </c>
      <c r="H300" s="273">
        <v>97</v>
      </c>
      <c r="I300" s="274"/>
      <c r="J300" s="275">
        <f>ROUND(I300*H300,2)</f>
        <v>0</v>
      </c>
      <c r="K300" s="271" t="s">
        <v>699</v>
      </c>
      <c r="L300" s="276"/>
      <c r="M300" s="277" t="s">
        <v>1</v>
      </c>
      <c r="N300" s="278" t="s">
        <v>38</v>
      </c>
      <c r="O300" s="92"/>
      <c r="P300" s="228">
        <f>O300*H300</f>
        <v>0</v>
      </c>
      <c r="Q300" s="228">
        <v>0.056</v>
      </c>
      <c r="R300" s="228">
        <f>Q300*H300</f>
        <v>5.432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175</v>
      </c>
      <c r="AT300" s="230" t="s">
        <v>490</v>
      </c>
      <c r="AU300" s="230" t="s">
        <v>83</v>
      </c>
      <c r="AY300" s="18" t="s">
        <v>125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81</v>
      </c>
      <c r="BK300" s="231">
        <f>ROUND(I300*H300,2)</f>
        <v>0</v>
      </c>
      <c r="BL300" s="18" t="s">
        <v>132</v>
      </c>
      <c r="BM300" s="230" t="s">
        <v>1015</v>
      </c>
    </row>
    <row r="301" spans="1:51" s="13" customFormat="1" ht="12">
      <c r="A301" s="13"/>
      <c r="B301" s="232"/>
      <c r="C301" s="233"/>
      <c r="D301" s="234" t="s">
        <v>134</v>
      </c>
      <c r="E301" s="235" t="s">
        <v>1</v>
      </c>
      <c r="F301" s="236" t="s">
        <v>1016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134</v>
      </c>
      <c r="AU301" s="242" t="s">
        <v>83</v>
      </c>
      <c r="AV301" s="13" t="s">
        <v>81</v>
      </c>
      <c r="AW301" s="13" t="s">
        <v>30</v>
      </c>
      <c r="AX301" s="13" t="s">
        <v>73</v>
      </c>
      <c r="AY301" s="242" t="s">
        <v>125</v>
      </c>
    </row>
    <row r="302" spans="1:51" s="14" customFormat="1" ht="12">
      <c r="A302" s="14"/>
      <c r="B302" s="243"/>
      <c r="C302" s="244"/>
      <c r="D302" s="234" t="s">
        <v>134</v>
      </c>
      <c r="E302" s="245" t="s">
        <v>1</v>
      </c>
      <c r="F302" s="246" t="s">
        <v>840</v>
      </c>
      <c r="G302" s="244"/>
      <c r="H302" s="247">
        <v>97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134</v>
      </c>
      <c r="AU302" s="253" t="s">
        <v>83</v>
      </c>
      <c r="AV302" s="14" t="s">
        <v>83</v>
      </c>
      <c r="AW302" s="14" t="s">
        <v>30</v>
      </c>
      <c r="AX302" s="14" t="s">
        <v>81</v>
      </c>
      <c r="AY302" s="253" t="s">
        <v>125</v>
      </c>
    </row>
    <row r="303" spans="1:65" s="2" customFormat="1" ht="14.4" customHeight="1">
      <c r="A303" s="39"/>
      <c r="B303" s="40"/>
      <c r="C303" s="269" t="s">
        <v>479</v>
      </c>
      <c r="D303" s="269" t="s">
        <v>490</v>
      </c>
      <c r="E303" s="270" t="s">
        <v>1017</v>
      </c>
      <c r="F303" s="271" t="s">
        <v>1018</v>
      </c>
      <c r="G303" s="272" t="s">
        <v>493</v>
      </c>
      <c r="H303" s="273">
        <v>291</v>
      </c>
      <c r="I303" s="274"/>
      <c r="J303" s="275">
        <f>ROUND(I303*H303,2)</f>
        <v>0</v>
      </c>
      <c r="K303" s="271" t="s">
        <v>699</v>
      </c>
      <c r="L303" s="276"/>
      <c r="M303" s="277" t="s">
        <v>1</v>
      </c>
      <c r="N303" s="278" t="s">
        <v>38</v>
      </c>
      <c r="O303" s="92"/>
      <c r="P303" s="228">
        <f>O303*H303</f>
        <v>0</v>
      </c>
      <c r="Q303" s="228">
        <v>0.001</v>
      </c>
      <c r="R303" s="228">
        <f>Q303*H303</f>
        <v>0.291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175</v>
      </c>
      <c r="AT303" s="230" t="s">
        <v>490</v>
      </c>
      <c r="AU303" s="230" t="s">
        <v>83</v>
      </c>
      <c r="AY303" s="18" t="s">
        <v>125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81</v>
      </c>
      <c r="BK303" s="231">
        <f>ROUND(I303*H303,2)</f>
        <v>0</v>
      </c>
      <c r="BL303" s="18" t="s">
        <v>132</v>
      </c>
      <c r="BM303" s="230" t="s">
        <v>1019</v>
      </c>
    </row>
    <row r="304" spans="1:51" s="13" customFormat="1" ht="12">
      <c r="A304" s="13"/>
      <c r="B304" s="232"/>
      <c r="C304" s="233"/>
      <c r="D304" s="234" t="s">
        <v>134</v>
      </c>
      <c r="E304" s="235" t="s">
        <v>1</v>
      </c>
      <c r="F304" s="236" t="s">
        <v>1020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134</v>
      </c>
      <c r="AU304" s="242" t="s">
        <v>83</v>
      </c>
      <c r="AV304" s="13" t="s">
        <v>81</v>
      </c>
      <c r="AW304" s="13" t="s">
        <v>30</v>
      </c>
      <c r="AX304" s="13" t="s">
        <v>73</v>
      </c>
      <c r="AY304" s="242" t="s">
        <v>125</v>
      </c>
    </row>
    <row r="305" spans="1:51" s="14" customFormat="1" ht="12">
      <c r="A305" s="14"/>
      <c r="B305" s="243"/>
      <c r="C305" s="244"/>
      <c r="D305" s="234" t="s">
        <v>134</v>
      </c>
      <c r="E305" s="245" t="s">
        <v>1</v>
      </c>
      <c r="F305" s="246" t="s">
        <v>1021</v>
      </c>
      <c r="G305" s="244"/>
      <c r="H305" s="247">
        <v>291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134</v>
      </c>
      <c r="AU305" s="253" t="s">
        <v>83</v>
      </c>
      <c r="AV305" s="14" t="s">
        <v>83</v>
      </c>
      <c r="AW305" s="14" t="s">
        <v>30</v>
      </c>
      <c r="AX305" s="14" t="s">
        <v>81</v>
      </c>
      <c r="AY305" s="253" t="s">
        <v>125</v>
      </c>
    </row>
    <row r="306" spans="1:65" s="2" customFormat="1" ht="37.8" customHeight="1">
      <c r="A306" s="39"/>
      <c r="B306" s="40"/>
      <c r="C306" s="219" t="s">
        <v>485</v>
      </c>
      <c r="D306" s="219" t="s">
        <v>127</v>
      </c>
      <c r="E306" s="220" t="s">
        <v>1022</v>
      </c>
      <c r="F306" s="221" t="s">
        <v>1023</v>
      </c>
      <c r="G306" s="222" t="s">
        <v>275</v>
      </c>
      <c r="H306" s="223">
        <v>1.042</v>
      </c>
      <c r="I306" s="224"/>
      <c r="J306" s="225">
        <f>ROUND(I306*H306,2)</f>
        <v>0</v>
      </c>
      <c r="K306" s="221" t="s">
        <v>1</v>
      </c>
      <c r="L306" s="45"/>
      <c r="M306" s="226" t="s">
        <v>1</v>
      </c>
      <c r="N306" s="227" t="s">
        <v>38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132</v>
      </c>
      <c r="AT306" s="230" t="s">
        <v>127</v>
      </c>
      <c r="AU306" s="230" t="s">
        <v>83</v>
      </c>
      <c r="AY306" s="18" t="s">
        <v>125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81</v>
      </c>
      <c r="BK306" s="231">
        <f>ROUND(I306*H306,2)</f>
        <v>0</v>
      </c>
      <c r="BL306" s="18" t="s">
        <v>132</v>
      </c>
      <c r="BM306" s="230" t="s">
        <v>1024</v>
      </c>
    </row>
    <row r="307" spans="1:51" s="13" customFormat="1" ht="12">
      <c r="A307" s="13"/>
      <c r="B307" s="232"/>
      <c r="C307" s="233"/>
      <c r="D307" s="234" t="s">
        <v>134</v>
      </c>
      <c r="E307" s="235" t="s">
        <v>1</v>
      </c>
      <c r="F307" s="236" t="s">
        <v>938</v>
      </c>
      <c r="G307" s="233"/>
      <c r="H307" s="235" t="s">
        <v>1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134</v>
      </c>
      <c r="AU307" s="242" t="s">
        <v>83</v>
      </c>
      <c r="AV307" s="13" t="s">
        <v>81</v>
      </c>
      <c r="AW307" s="13" t="s">
        <v>30</v>
      </c>
      <c r="AX307" s="13" t="s">
        <v>73</v>
      </c>
      <c r="AY307" s="242" t="s">
        <v>125</v>
      </c>
    </row>
    <row r="308" spans="1:51" s="13" customFormat="1" ht="12">
      <c r="A308" s="13"/>
      <c r="B308" s="232"/>
      <c r="C308" s="233"/>
      <c r="D308" s="234" t="s">
        <v>134</v>
      </c>
      <c r="E308" s="235" t="s">
        <v>1</v>
      </c>
      <c r="F308" s="236" t="s">
        <v>939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134</v>
      </c>
      <c r="AU308" s="242" t="s">
        <v>83</v>
      </c>
      <c r="AV308" s="13" t="s">
        <v>81</v>
      </c>
      <c r="AW308" s="13" t="s">
        <v>30</v>
      </c>
      <c r="AX308" s="13" t="s">
        <v>73</v>
      </c>
      <c r="AY308" s="242" t="s">
        <v>125</v>
      </c>
    </row>
    <row r="309" spans="1:51" s="14" customFormat="1" ht="12">
      <c r="A309" s="14"/>
      <c r="B309" s="243"/>
      <c r="C309" s="244"/>
      <c r="D309" s="234" t="s">
        <v>134</v>
      </c>
      <c r="E309" s="245" t="s">
        <v>1</v>
      </c>
      <c r="F309" s="246" t="s">
        <v>1025</v>
      </c>
      <c r="G309" s="244"/>
      <c r="H309" s="247">
        <v>0.322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134</v>
      </c>
      <c r="AU309" s="253" t="s">
        <v>83</v>
      </c>
      <c r="AV309" s="14" t="s">
        <v>83</v>
      </c>
      <c r="AW309" s="14" t="s">
        <v>30</v>
      </c>
      <c r="AX309" s="14" t="s">
        <v>73</v>
      </c>
      <c r="AY309" s="253" t="s">
        <v>125</v>
      </c>
    </row>
    <row r="310" spans="1:51" s="13" customFormat="1" ht="12">
      <c r="A310" s="13"/>
      <c r="B310" s="232"/>
      <c r="C310" s="233"/>
      <c r="D310" s="234" t="s">
        <v>134</v>
      </c>
      <c r="E310" s="235" t="s">
        <v>1</v>
      </c>
      <c r="F310" s="236" t="s">
        <v>941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134</v>
      </c>
      <c r="AU310" s="242" t="s">
        <v>83</v>
      </c>
      <c r="AV310" s="13" t="s">
        <v>81</v>
      </c>
      <c r="AW310" s="13" t="s">
        <v>30</v>
      </c>
      <c r="AX310" s="13" t="s">
        <v>73</v>
      </c>
      <c r="AY310" s="242" t="s">
        <v>125</v>
      </c>
    </row>
    <row r="311" spans="1:51" s="14" customFormat="1" ht="12">
      <c r="A311" s="14"/>
      <c r="B311" s="243"/>
      <c r="C311" s="244"/>
      <c r="D311" s="234" t="s">
        <v>134</v>
      </c>
      <c r="E311" s="245" t="s">
        <v>1</v>
      </c>
      <c r="F311" s="246" t="s">
        <v>1026</v>
      </c>
      <c r="G311" s="244"/>
      <c r="H311" s="247">
        <v>0.266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134</v>
      </c>
      <c r="AU311" s="253" t="s">
        <v>83</v>
      </c>
      <c r="AV311" s="14" t="s">
        <v>83</v>
      </c>
      <c r="AW311" s="14" t="s">
        <v>30</v>
      </c>
      <c r="AX311" s="14" t="s">
        <v>73</v>
      </c>
      <c r="AY311" s="253" t="s">
        <v>125</v>
      </c>
    </row>
    <row r="312" spans="1:51" s="13" customFormat="1" ht="12">
      <c r="A312" s="13"/>
      <c r="B312" s="232"/>
      <c r="C312" s="233"/>
      <c r="D312" s="234" t="s">
        <v>134</v>
      </c>
      <c r="E312" s="235" t="s">
        <v>1</v>
      </c>
      <c r="F312" s="236" t="s">
        <v>943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134</v>
      </c>
      <c r="AU312" s="242" t="s">
        <v>83</v>
      </c>
      <c r="AV312" s="13" t="s">
        <v>81</v>
      </c>
      <c r="AW312" s="13" t="s">
        <v>30</v>
      </c>
      <c r="AX312" s="13" t="s">
        <v>73</v>
      </c>
      <c r="AY312" s="242" t="s">
        <v>125</v>
      </c>
    </row>
    <row r="313" spans="1:51" s="14" customFormat="1" ht="12">
      <c r="A313" s="14"/>
      <c r="B313" s="243"/>
      <c r="C313" s="244"/>
      <c r="D313" s="234" t="s">
        <v>134</v>
      </c>
      <c r="E313" s="245" t="s">
        <v>1</v>
      </c>
      <c r="F313" s="246" t="s">
        <v>1027</v>
      </c>
      <c r="G313" s="244"/>
      <c r="H313" s="247">
        <v>0.16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134</v>
      </c>
      <c r="AU313" s="253" t="s">
        <v>83</v>
      </c>
      <c r="AV313" s="14" t="s">
        <v>83</v>
      </c>
      <c r="AW313" s="14" t="s">
        <v>30</v>
      </c>
      <c r="AX313" s="14" t="s">
        <v>73</v>
      </c>
      <c r="AY313" s="253" t="s">
        <v>125</v>
      </c>
    </row>
    <row r="314" spans="1:51" s="13" customFormat="1" ht="12">
      <c r="A314" s="13"/>
      <c r="B314" s="232"/>
      <c r="C314" s="233"/>
      <c r="D314" s="234" t="s">
        <v>134</v>
      </c>
      <c r="E314" s="235" t="s">
        <v>1</v>
      </c>
      <c r="F314" s="236" t="s">
        <v>945</v>
      </c>
      <c r="G314" s="233"/>
      <c r="H314" s="235" t="s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134</v>
      </c>
      <c r="AU314" s="242" t="s">
        <v>83</v>
      </c>
      <c r="AV314" s="13" t="s">
        <v>81</v>
      </c>
      <c r="AW314" s="13" t="s">
        <v>30</v>
      </c>
      <c r="AX314" s="13" t="s">
        <v>73</v>
      </c>
      <c r="AY314" s="242" t="s">
        <v>125</v>
      </c>
    </row>
    <row r="315" spans="1:51" s="14" customFormat="1" ht="12">
      <c r="A315" s="14"/>
      <c r="B315" s="243"/>
      <c r="C315" s="244"/>
      <c r="D315" s="234" t="s">
        <v>134</v>
      </c>
      <c r="E315" s="245" t="s">
        <v>1</v>
      </c>
      <c r="F315" s="246" t="s">
        <v>1028</v>
      </c>
      <c r="G315" s="244"/>
      <c r="H315" s="247">
        <v>0.294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134</v>
      </c>
      <c r="AU315" s="253" t="s">
        <v>83</v>
      </c>
      <c r="AV315" s="14" t="s">
        <v>83</v>
      </c>
      <c r="AW315" s="14" t="s">
        <v>30</v>
      </c>
      <c r="AX315" s="14" t="s">
        <v>73</v>
      </c>
      <c r="AY315" s="253" t="s">
        <v>125</v>
      </c>
    </row>
    <row r="316" spans="1:51" s="15" customFormat="1" ht="12">
      <c r="A316" s="15"/>
      <c r="B316" s="254"/>
      <c r="C316" s="255"/>
      <c r="D316" s="234" t="s">
        <v>134</v>
      </c>
      <c r="E316" s="256" t="s">
        <v>1</v>
      </c>
      <c r="F316" s="257" t="s">
        <v>235</v>
      </c>
      <c r="G316" s="255"/>
      <c r="H316" s="258">
        <v>1.042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134</v>
      </c>
      <c r="AU316" s="264" t="s">
        <v>83</v>
      </c>
      <c r="AV316" s="15" t="s">
        <v>132</v>
      </c>
      <c r="AW316" s="15" t="s">
        <v>30</v>
      </c>
      <c r="AX316" s="15" t="s">
        <v>81</v>
      </c>
      <c r="AY316" s="264" t="s">
        <v>125</v>
      </c>
    </row>
    <row r="317" spans="1:65" s="2" customFormat="1" ht="37.8" customHeight="1">
      <c r="A317" s="39"/>
      <c r="B317" s="40"/>
      <c r="C317" s="219" t="s">
        <v>489</v>
      </c>
      <c r="D317" s="219" t="s">
        <v>127</v>
      </c>
      <c r="E317" s="220" t="s">
        <v>1029</v>
      </c>
      <c r="F317" s="221" t="s">
        <v>1030</v>
      </c>
      <c r="G317" s="222" t="s">
        <v>275</v>
      </c>
      <c r="H317" s="223">
        <v>5.339</v>
      </c>
      <c r="I317" s="224"/>
      <c r="J317" s="225">
        <f>ROUND(I317*H317,2)</f>
        <v>0</v>
      </c>
      <c r="K317" s="221" t="s">
        <v>1</v>
      </c>
      <c r="L317" s="45"/>
      <c r="M317" s="226" t="s">
        <v>1</v>
      </c>
      <c r="N317" s="227" t="s">
        <v>38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132</v>
      </c>
      <c r="AT317" s="230" t="s">
        <v>127</v>
      </c>
      <c r="AU317" s="230" t="s">
        <v>83</v>
      </c>
      <c r="AY317" s="18" t="s">
        <v>125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81</v>
      </c>
      <c r="BK317" s="231">
        <f>ROUND(I317*H317,2)</f>
        <v>0</v>
      </c>
      <c r="BL317" s="18" t="s">
        <v>132</v>
      </c>
      <c r="BM317" s="230" t="s">
        <v>1031</v>
      </c>
    </row>
    <row r="318" spans="1:51" s="13" customFormat="1" ht="12">
      <c r="A318" s="13"/>
      <c r="B318" s="232"/>
      <c r="C318" s="233"/>
      <c r="D318" s="234" t="s">
        <v>134</v>
      </c>
      <c r="E318" s="235" t="s">
        <v>1</v>
      </c>
      <c r="F318" s="236" t="s">
        <v>1032</v>
      </c>
      <c r="G318" s="233"/>
      <c r="H318" s="235" t="s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134</v>
      </c>
      <c r="AU318" s="242" t="s">
        <v>83</v>
      </c>
      <c r="AV318" s="13" t="s">
        <v>81</v>
      </c>
      <c r="AW318" s="13" t="s">
        <v>30</v>
      </c>
      <c r="AX318" s="13" t="s">
        <v>73</v>
      </c>
      <c r="AY318" s="242" t="s">
        <v>125</v>
      </c>
    </row>
    <row r="319" spans="1:51" s="14" customFormat="1" ht="12">
      <c r="A319" s="14"/>
      <c r="B319" s="243"/>
      <c r="C319" s="244"/>
      <c r="D319" s="234" t="s">
        <v>134</v>
      </c>
      <c r="E319" s="245" t="s">
        <v>1</v>
      </c>
      <c r="F319" s="246" t="s">
        <v>1033</v>
      </c>
      <c r="G319" s="244"/>
      <c r="H319" s="247">
        <v>5.339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134</v>
      </c>
      <c r="AU319" s="253" t="s">
        <v>83</v>
      </c>
      <c r="AV319" s="14" t="s">
        <v>83</v>
      </c>
      <c r="AW319" s="14" t="s">
        <v>30</v>
      </c>
      <c r="AX319" s="14" t="s">
        <v>81</v>
      </c>
      <c r="AY319" s="253" t="s">
        <v>125</v>
      </c>
    </row>
    <row r="320" spans="1:65" s="2" customFormat="1" ht="37.8" customHeight="1">
      <c r="A320" s="39"/>
      <c r="B320" s="40"/>
      <c r="C320" s="219" t="s">
        <v>497</v>
      </c>
      <c r="D320" s="219" t="s">
        <v>127</v>
      </c>
      <c r="E320" s="220" t="s">
        <v>1034</v>
      </c>
      <c r="F320" s="221" t="s">
        <v>1035</v>
      </c>
      <c r="G320" s="222" t="s">
        <v>275</v>
      </c>
      <c r="H320" s="223">
        <v>30.148</v>
      </c>
      <c r="I320" s="224"/>
      <c r="J320" s="225">
        <f>ROUND(I320*H320,2)</f>
        <v>0</v>
      </c>
      <c r="K320" s="221" t="s">
        <v>131</v>
      </c>
      <c r="L320" s="45"/>
      <c r="M320" s="226" t="s">
        <v>1</v>
      </c>
      <c r="N320" s="227" t="s">
        <v>38</v>
      </c>
      <c r="O320" s="92"/>
      <c r="P320" s="228">
        <f>O320*H320</f>
        <v>0</v>
      </c>
      <c r="Q320" s="228">
        <v>2.43408</v>
      </c>
      <c r="R320" s="228">
        <f>Q320*H320</f>
        <v>73.38264384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132</v>
      </c>
      <c r="AT320" s="230" t="s">
        <v>127</v>
      </c>
      <c r="AU320" s="230" t="s">
        <v>83</v>
      </c>
      <c r="AY320" s="18" t="s">
        <v>125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81</v>
      </c>
      <c r="BK320" s="231">
        <f>ROUND(I320*H320,2)</f>
        <v>0</v>
      </c>
      <c r="BL320" s="18" t="s">
        <v>132</v>
      </c>
      <c r="BM320" s="230" t="s">
        <v>1036</v>
      </c>
    </row>
    <row r="321" spans="1:51" s="13" customFormat="1" ht="12">
      <c r="A321" s="13"/>
      <c r="B321" s="232"/>
      <c r="C321" s="233"/>
      <c r="D321" s="234" t="s">
        <v>134</v>
      </c>
      <c r="E321" s="235" t="s">
        <v>1</v>
      </c>
      <c r="F321" s="236" t="s">
        <v>1037</v>
      </c>
      <c r="G321" s="233"/>
      <c r="H321" s="235" t="s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134</v>
      </c>
      <c r="AU321" s="242" t="s">
        <v>83</v>
      </c>
      <c r="AV321" s="13" t="s">
        <v>81</v>
      </c>
      <c r="AW321" s="13" t="s">
        <v>30</v>
      </c>
      <c r="AX321" s="13" t="s">
        <v>73</v>
      </c>
      <c r="AY321" s="242" t="s">
        <v>125</v>
      </c>
    </row>
    <row r="322" spans="1:51" s="14" customFormat="1" ht="12">
      <c r="A322" s="14"/>
      <c r="B322" s="243"/>
      <c r="C322" s="244"/>
      <c r="D322" s="234" t="s">
        <v>134</v>
      </c>
      <c r="E322" s="245" t="s">
        <v>1</v>
      </c>
      <c r="F322" s="246" t="s">
        <v>1038</v>
      </c>
      <c r="G322" s="244"/>
      <c r="H322" s="247">
        <v>30.148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134</v>
      </c>
      <c r="AU322" s="253" t="s">
        <v>83</v>
      </c>
      <c r="AV322" s="14" t="s">
        <v>83</v>
      </c>
      <c r="AW322" s="14" t="s">
        <v>30</v>
      </c>
      <c r="AX322" s="14" t="s">
        <v>81</v>
      </c>
      <c r="AY322" s="253" t="s">
        <v>125</v>
      </c>
    </row>
    <row r="323" spans="1:65" s="2" customFormat="1" ht="37.8" customHeight="1">
      <c r="A323" s="39"/>
      <c r="B323" s="40"/>
      <c r="C323" s="219" t="s">
        <v>149</v>
      </c>
      <c r="D323" s="219" t="s">
        <v>127</v>
      </c>
      <c r="E323" s="220" t="s">
        <v>1039</v>
      </c>
      <c r="F323" s="221" t="s">
        <v>1035</v>
      </c>
      <c r="G323" s="222" t="s">
        <v>275</v>
      </c>
      <c r="H323" s="223">
        <v>10.468</v>
      </c>
      <c r="I323" s="224"/>
      <c r="J323" s="225">
        <f>ROUND(I323*H323,2)</f>
        <v>0</v>
      </c>
      <c r="K323" s="221" t="s">
        <v>1</v>
      </c>
      <c r="L323" s="45"/>
      <c r="M323" s="226" t="s">
        <v>1</v>
      </c>
      <c r="N323" s="227" t="s">
        <v>38</v>
      </c>
      <c r="O323" s="92"/>
      <c r="P323" s="228">
        <f>O323*H323</f>
        <v>0</v>
      </c>
      <c r="Q323" s="228">
        <v>2.43408</v>
      </c>
      <c r="R323" s="228">
        <f>Q323*H323</f>
        <v>25.47994944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132</v>
      </c>
      <c r="AT323" s="230" t="s">
        <v>127</v>
      </c>
      <c r="AU323" s="230" t="s">
        <v>83</v>
      </c>
      <c r="AY323" s="18" t="s">
        <v>125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81</v>
      </c>
      <c r="BK323" s="231">
        <f>ROUND(I323*H323,2)</f>
        <v>0</v>
      </c>
      <c r="BL323" s="18" t="s">
        <v>132</v>
      </c>
      <c r="BM323" s="230" t="s">
        <v>1040</v>
      </c>
    </row>
    <row r="324" spans="1:51" s="13" customFormat="1" ht="12">
      <c r="A324" s="13"/>
      <c r="B324" s="232"/>
      <c r="C324" s="233"/>
      <c r="D324" s="234" t="s">
        <v>134</v>
      </c>
      <c r="E324" s="235" t="s">
        <v>1</v>
      </c>
      <c r="F324" s="236" t="s">
        <v>1041</v>
      </c>
      <c r="G324" s="233"/>
      <c r="H324" s="235" t="s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134</v>
      </c>
      <c r="AU324" s="242" t="s">
        <v>83</v>
      </c>
      <c r="AV324" s="13" t="s">
        <v>81</v>
      </c>
      <c r="AW324" s="13" t="s">
        <v>30</v>
      </c>
      <c r="AX324" s="13" t="s">
        <v>73</v>
      </c>
      <c r="AY324" s="242" t="s">
        <v>125</v>
      </c>
    </row>
    <row r="325" spans="1:51" s="14" customFormat="1" ht="12">
      <c r="A325" s="14"/>
      <c r="B325" s="243"/>
      <c r="C325" s="244"/>
      <c r="D325" s="234" t="s">
        <v>134</v>
      </c>
      <c r="E325" s="245" t="s">
        <v>1</v>
      </c>
      <c r="F325" s="246" t="s">
        <v>838</v>
      </c>
      <c r="G325" s="244"/>
      <c r="H325" s="247">
        <v>10.468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134</v>
      </c>
      <c r="AU325" s="253" t="s">
        <v>83</v>
      </c>
      <c r="AV325" s="14" t="s">
        <v>83</v>
      </c>
      <c r="AW325" s="14" t="s">
        <v>30</v>
      </c>
      <c r="AX325" s="14" t="s">
        <v>81</v>
      </c>
      <c r="AY325" s="253" t="s">
        <v>125</v>
      </c>
    </row>
    <row r="326" spans="1:65" s="2" customFormat="1" ht="49.05" customHeight="1">
      <c r="A326" s="39"/>
      <c r="B326" s="40"/>
      <c r="C326" s="219" t="s">
        <v>508</v>
      </c>
      <c r="D326" s="219" t="s">
        <v>127</v>
      </c>
      <c r="E326" s="220" t="s">
        <v>1042</v>
      </c>
      <c r="F326" s="221" t="s">
        <v>1043</v>
      </c>
      <c r="G326" s="222" t="s">
        <v>154</v>
      </c>
      <c r="H326" s="223">
        <v>55.83</v>
      </c>
      <c r="I326" s="224"/>
      <c r="J326" s="225">
        <f>ROUND(I326*H326,2)</f>
        <v>0</v>
      </c>
      <c r="K326" s="221" t="s">
        <v>131</v>
      </c>
      <c r="L326" s="45"/>
      <c r="M326" s="226" t="s">
        <v>1</v>
      </c>
      <c r="N326" s="227" t="s">
        <v>38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132</v>
      </c>
      <c r="AT326" s="230" t="s">
        <v>127</v>
      </c>
      <c r="AU326" s="230" t="s">
        <v>83</v>
      </c>
      <c r="AY326" s="18" t="s">
        <v>125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81</v>
      </c>
      <c r="BK326" s="231">
        <f>ROUND(I326*H326,2)</f>
        <v>0</v>
      </c>
      <c r="BL326" s="18" t="s">
        <v>132</v>
      </c>
      <c r="BM326" s="230" t="s">
        <v>1044</v>
      </c>
    </row>
    <row r="327" spans="1:51" s="13" customFormat="1" ht="12">
      <c r="A327" s="13"/>
      <c r="B327" s="232"/>
      <c r="C327" s="233"/>
      <c r="D327" s="234" t="s">
        <v>134</v>
      </c>
      <c r="E327" s="235" t="s">
        <v>1</v>
      </c>
      <c r="F327" s="236" t="s">
        <v>1045</v>
      </c>
      <c r="G327" s="233"/>
      <c r="H327" s="235" t="s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134</v>
      </c>
      <c r="AU327" s="242" t="s">
        <v>83</v>
      </c>
      <c r="AV327" s="13" t="s">
        <v>81</v>
      </c>
      <c r="AW327" s="13" t="s">
        <v>30</v>
      </c>
      <c r="AX327" s="13" t="s">
        <v>73</v>
      </c>
      <c r="AY327" s="242" t="s">
        <v>125</v>
      </c>
    </row>
    <row r="328" spans="1:51" s="14" customFormat="1" ht="12">
      <c r="A328" s="14"/>
      <c r="B328" s="243"/>
      <c r="C328" s="244"/>
      <c r="D328" s="234" t="s">
        <v>134</v>
      </c>
      <c r="E328" s="245" t="s">
        <v>1</v>
      </c>
      <c r="F328" s="246" t="s">
        <v>1046</v>
      </c>
      <c r="G328" s="244"/>
      <c r="H328" s="247">
        <v>55.83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134</v>
      </c>
      <c r="AU328" s="253" t="s">
        <v>83</v>
      </c>
      <c r="AV328" s="14" t="s">
        <v>83</v>
      </c>
      <c r="AW328" s="14" t="s">
        <v>30</v>
      </c>
      <c r="AX328" s="14" t="s">
        <v>81</v>
      </c>
      <c r="AY328" s="253" t="s">
        <v>125</v>
      </c>
    </row>
    <row r="329" spans="1:65" s="2" customFormat="1" ht="37.8" customHeight="1">
      <c r="A329" s="39"/>
      <c r="B329" s="40"/>
      <c r="C329" s="219" t="s">
        <v>514</v>
      </c>
      <c r="D329" s="219" t="s">
        <v>127</v>
      </c>
      <c r="E329" s="220" t="s">
        <v>1047</v>
      </c>
      <c r="F329" s="221" t="s">
        <v>1048</v>
      </c>
      <c r="G329" s="222" t="s">
        <v>275</v>
      </c>
      <c r="H329" s="223">
        <v>23.445</v>
      </c>
      <c r="I329" s="224"/>
      <c r="J329" s="225">
        <f>ROUND(I329*H329,2)</f>
        <v>0</v>
      </c>
      <c r="K329" s="221" t="s">
        <v>131</v>
      </c>
      <c r="L329" s="45"/>
      <c r="M329" s="226" t="s">
        <v>1</v>
      </c>
      <c r="N329" s="227" t="s">
        <v>38</v>
      </c>
      <c r="O329" s="92"/>
      <c r="P329" s="228">
        <f>O329*H329</f>
        <v>0</v>
      </c>
      <c r="Q329" s="228">
        <v>1.9968</v>
      </c>
      <c r="R329" s="228">
        <f>Q329*H329</f>
        <v>46.814976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132</v>
      </c>
      <c r="AT329" s="230" t="s">
        <v>127</v>
      </c>
      <c r="AU329" s="230" t="s">
        <v>83</v>
      </c>
      <c r="AY329" s="18" t="s">
        <v>125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81</v>
      </c>
      <c r="BK329" s="231">
        <f>ROUND(I329*H329,2)</f>
        <v>0</v>
      </c>
      <c r="BL329" s="18" t="s">
        <v>132</v>
      </c>
      <c r="BM329" s="230" t="s">
        <v>1049</v>
      </c>
    </row>
    <row r="330" spans="1:51" s="13" customFormat="1" ht="12">
      <c r="A330" s="13"/>
      <c r="B330" s="232"/>
      <c r="C330" s="233"/>
      <c r="D330" s="234" t="s">
        <v>134</v>
      </c>
      <c r="E330" s="235" t="s">
        <v>1</v>
      </c>
      <c r="F330" s="236" t="s">
        <v>889</v>
      </c>
      <c r="G330" s="233"/>
      <c r="H330" s="235" t="s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134</v>
      </c>
      <c r="AU330" s="242" t="s">
        <v>83</v>
      </c>
      <c r="AV330" s="13" t="s">
        <v>81</v>
      </c>
      <c r="AW330" s="13" t="s">
        <v>30</v>
      </c>
      <c r="AX330" s="13" t="s">
        <v>73</v>
      </c>
      <c r="AY330" s="242" t="s">
        <v>125</v>
      </c>
    </row>
    <row r="331" spans="1:51" s="14" customFormat="1" ht="12">
      <c r="A331" s="14"/>
      <c r="B331" s="243"/>
      <c r="C331" s="244"/>
      <c r="D331" s="234" t="s">
        <v>134</v>
      </c>
      <c r="E331" s="245" t="s">
        <v>1</v>
      </c>
      <c r="F331" s="246" t="s">
        <v>1050</v>
      </c>
      <c r="G331" s="244"/>
      <c r="H331" s="247">
        <v>23.445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3" t="s">
        <v>134</v>
      </c>
      <c r="AU331" s="253" t="s">
        <v>83</v>
      </c>
      <c r="AV331" s="14" t="s">
        <v>83</v>
      </c>
      <c r="AW331" s="14" t="s">
        <v>30</v>
      </c>
      <c r="AX331" s="14" t="s">
        <v>81</v>
      </c>
      <c r="AY331" s="253" t="s">
        <v>125</v>
      </c>
    </row>
    <row r="332" spans="1:63" s="12" customFormat="1" ht="22.8" customHeight="1">
      <c r="A332" s="12"/>
      <c r="B332" s="203"/>
      <c r="C332" s="204"/>
      <c r="D332" s="205" t="s">
        <v>72</v>
      </c>
      <c r="E332" s="217" t="s">
        <v>159</v>
      </c>
      <c r="F332" s="217" t="s">
        <v>611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SUM(P333:P341)</f>
        <v>0</v>
      </c>
      <c r="Q332" s="211"/>
      <c r="R332" s="212">
        <f>SUM(R333:R341)</f>
        <v>0</v>
      </c>
      <c r="S332" s="211"/>
      <c r="T332" s="213">
        <f>SUM(T333:T341)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81</v>
      </c>
      <c r="AT332" s="215" t="s">
        <v>72</v>
      </c>
      <c r="AU332" s="215" t="s">
        <v>81</v>
      </c>
      <c r="AY332" s="214" t="s">
        <v>125</v>
      </c>
      <c r="BK332" s="216">
        <f>SUM(BK333:BK341)</f>
        <v>0</v>
      </c>
    </row>
    <row r="333" spans="1:65" s="2" customFormat="1" ht="24.15" customHeight="1">
      <c r="A333" s="39"/>
      <c r="B333" s="40"/>
      <c r="C333" s="219" t="s">
        <v>530</v>
      </c>
      <c r="D333" s="219" t="s">
        <v>127</v>
      </c>
      <c r="E333" s="220" t="s">
        <v>1051</v>
      </c>
      <c r="F333" s="221" t="s">
        <v>1052</v>
      </c>
      <c r="G333" s="222" t="s">
        <v>154</v>
      </c>
      <c r="H333" s="223">
        <v>113.6</v>
      </c>
      <c r="I333" s="224"/>
      <c r="J333" s="225">
        <f>ROUND(I333*H333,2)</f>
        <v>0</v>
      </c>
      <c r="K333" s="221" t="s">
        <v>131</v>
      </c>
      <c r="L333" s="45"/>
      <c r="M333" s="226" t="s">
        <v>1</v>
      </c>
      <c r="N333" s="227" t="s">
        <v>38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132</v>
      </c>
      <c r="AT333" s="230" t="s">
        <v>127</v>
      </c>
      <c r="AU333" s="230" t="s">
        <v>83</v>
      </c>
      <c r="AY333" s="18" t="s">
        <v>125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81</v>
      </c>
      <c r="BK333" s="231">
        <f>ROUND(I333*H333,2)</f>
        <v>0</v>
      </c>
      <c r="BL333" s="18" t="s">
        <v>132</v>
      </c>
      <c r="BM333" s="230" t="s">
        <v>1053</v>
      </c>
    </row>
    <row r="334" spans="1:51" s="13" customFormat="1" ht="12">
      <c r="A334" s="13"/>
      <c r="B334" s="232"/>
      <c r="C334" s="233"/>
      <c r="D334" s="234" t="s">
        <v>134</v>
      </c>
      <c r="E334" s="235" t="s">
        <v>1</v>
      </c>
      <c r="F334" s="236" t="s">
        <v>889</v>
      </c>
      <c r="G334" s="233"/>
      <c r="H334" s="235" t="s">
        <v>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134</v>
      </c>
      <c r="AU334" s="242" t="s">
        <v>83</v>
      </c>
      <c r="AV334" s="13" t="s">
        <v>81</v>
      </c>
      <c r="AW334" s="13" t="s">
        <v>30</v>
      </c>
      <c r="AX334" s="13" t="s">
        <v>73</v>
      </c>
      <c r="AY334" s="242" t="s">
        <v>125</v>
      </c>
    </row>
    <row r="335" spans="1:51" s="14" customFormat="1" ht="12">
      <c r="A335" s="14"/>
      <c r="B335" s="243"/>
      <c r="C335" s="244"/>
      <c r="D335" s="234" t="s">
        <v>134</v>
      </c>
      <c r="E335" s="245" t="s">
        <v>846</v>
      </c>
      <c r="F335" s="246" t="s">
        <v>1054</v>
      </c>
      <c r="G335" s="244"/>
      <c r="H335" s="247">
        <v>113.6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134</v>
      </c>
      <c r="AU335" s="253" t="s">
        <v>83</v>
      </c>
      <c r="AV335" s="14" t="s">
        <v>83</v>
      </c>
      <c r="AW335" s="14" t="s">
        <v>30</v>
      </c>
      <c r="AX335" s="14" t="s">
        <v>81</v>
      </c>
      <c r="AY335" s="253" t="s">
        <v>125</v>
      </c>
    </row>
    <row r="336" spans="1:65" s="2" customFormat="1" ht="24.15" customHeight="1">
      <c r="A336" s="39"/>
      <c r="B336" s="40"/>
      <c r="C336" s="219" t="s">
        <v>539</v>
      </c>
      <c r="D336" s="219" t="s">
        <v>127</v>
      </c>
      <c r="E336" s="220" t="s">
        <v>1055</v>
      </c>
      <c r="F336" s="221" t="s">
        <v>1056</v>
      </c>
      <c r="G336" s="222" t="s">
        <v>154</v>
      </c>
      <c r="H336" s="223">
        <v>144.378</v>
      </c>
      <c r="I336" s="224"/>
      <c r="J336" s="225">
        <f>ROUND(I336*H336,2)</f>
        <v>0</v>
      </c>
      <c r="K336" s="221" t="s">
        <v>131</v>
      </c>
      <c r="L336" s="45"/>
      <c r="M336" s="226" t="s">
        <v>1</v>
      </c>
      <c r="N336" s="227" t="s">
        <v>38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132</v>
      </c>
      <c r="AT336" s="230" t="s">
        <v>127</v>
      </c>
      <c r="AU336" s="230" t="s">
        <v>83</v>
      </c>
      <c r="AY336" s="18" t="s">
        <v>125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81</v>
      </c>
      <c r="BK336" s="231">
        <f>ROUND(I336*H336,2)</f>
        <v>0</v>
      </c>
      <c r="BL336" s="18" t="s">
        <v>132</v>
      </c>
      <c r="BM336" s="230" t="s">
        <v>1057</v>
      </c>
    </row>
    <row r="337" spans="1:51" s="13" customFormat="1" ht="12">
      <c r="A337" s="13"/>
      <c r="B337" s="232"/>
      <c r="C337" s="233"/>
      <c r="D337" s="234" t="s">
        <v>134</v>
      </c>
      <c r="E337" s="235" t="s">
        <v>1</v>
      </c>
      <c r="F337" s="236" t="s">
        <v>889</v>
      </c>
      <c r="G337" s="233"/>
      <c r="H337" s="235" t="s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134</v>
      </c>
      <c r="AU337" s="242" t="s">
        <v>83</v>
      </c>
      <c r="AV337" s="13" t="s">
        <v>81</v>
      </c>
      <c r="AW337" s="13" t="s">
        <v>30</v>
      </c>
      <c r="AX337" s="13" t="s">
        <v>73</v>
      </c>
      <c r="AY337" s="242" t="s">
        <v>125</v>
      </c>
    </row>
    <row r="338" spans="1:51" s="14" customFormat="1" ht="12">
      <c r="A338" s="14"/>
      <c r="B338" s="243"/>
      <c r="C338" s="244"/>
      <c r="D338" s="234" t="s">
        <v>134</v>
      </c>
      <c r="E338" s="245" t="s">
        <v>1</v>
      </c>
      <c r="F338" s="246" t="s">
        <v>846</v>
      </c>
      <c r="G338" s="244"/>
      <c r="H338" s="247">
        <v>113.6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134</v>
      </c>
      <c r="AU338" s="253" t="s">
        <v>83</v>
      </c>
      <c r="AV338" s="14" t="s">
        <v>83</v>
      </c>
      <c r="AW338" s="14" t="s">
        <v>30</v>
      </c>
      <c r="AX338" s="14" t="s">
        <v>73</v>
      </c>
      <c r="AY338" s="253" t="s">
        <v>125</v>
      </c>
    </row>
    <row r="339" spans="1:51" s="14" customFormat="1" ht="12">
      <c r="A339" s="14"/>
      <c r="B339" s="243"/>
      <c r="C339" s="244"/>
      <c r="D339" s="234" t="s">
        <v>134</v>
      </c>
      <c r="E339" s="245" t="s">
        <v>1</v>
      </c>
      <c r="F339" s="246" t="s">
        <v>1058</v>
      </c>
      <c r="G339" s="244"/>
      <c r="H339" s="247">
        <v>9.903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134</v>
      </c>
      <c r="AU339" s="253" t="s">
        <v>83</v>
      </c>
      <c r="AV339" s="14" t="s">
        <v>83</v>
      </c>
      <c r="AW339" s="14" t="s">
        <v>30</v>
      </c>
      <c r="AX339" s="14" t="s">
        <v>73</v>
      </c>
      <c r="AY339" s="253" t="s">
        <v>125</v>
      </c>
    </row>
    <row r="340" spans="1:51" s="14" customFormat="1" ht="12">
      <c r="A340" s="14"/>
      <c r="B340" s="243"/>
      <c r="C340" s="244"/>
      <c r="D340" s="234" t="s">
        <v>134</v>
      </c>
      <c r="E340" s="245" t="s">
        <v>1</v>
      </c>
      <c r="F340" s="246" t="s">
        <v>1059</v>
      </c>
      <c r="G340" s="244"/>
      <c r="H340" s="247">
        <v>20.875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134</v>
      </c>
      <c r="AU340" s="253" t="s">
        <v>83</v>
      </c>
      <c r="AV340" s="14" t="s">
        <v>83</v>
      </c>
      <c r="AW340" s="14" t="s">
        <v>30</v>
      </c>
      <c r="AX340" s="14" t="s">
        <v>73</v>
      </c>
      <c r="AY340" s="253" t="s">
        <v>125</v>
      </c>
    </row>
    <row r="341" spans="1:51" s="15" customFormat="1" ht="12">
      <c r="A341" s="15"/>
      <c r="B341" s="254"/>
      <c r="C341" s="255"/>
      <c r="D341" s="234" t="s">
        <v>134</v>
      </c>
      <c r="E341" s="256" t="s">
        <v>1060</v>
      </c>
      <c r="F341" s="257" t="s">
        <v>235</v>
      </c>
      <c r="G341" s="255"/>
      <c r="H341" s="258">
        <v>144.378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4" t="s">
        <v>134</v>
      </c>
      <c r="AU341" s="264" t="s">
        <v>83</v>
      </c>
      <c r="AV341" s="15" t="s">
        <v>132</v>
      </c>
      <c r="AW341" s="15" t="s">
        <v>30</v>
      </c>
      <c r="AX341" s="15" t="s">
        <v>81</v>
      </c>
      <c r="AY341" s="264" t="s">
        <v>125</v>
      </c>
    </row>
    <row r="342" spans="1:63" s="12" customFormat="1" ht="22.8" customHeight="1">
      <c r="A342" s="12"/>
      <c r="B342" s="203"/>
      <c r="C342" s="204"/>
      <c r="D342" s="205" t="s">
        <v>72</v>
      </c>
      <c r="E342" s="217" t="s">
        <v>167</v>
      </c>
      <c r="F342" s="217" t="s">
        <v>1061</v>
      </c>
      <c r="G342" s="204"/>
      <c r="H342" s="204"/>
      <c r="I342" s="207"/>
      <c r="J342" s="218">
        <f>BK342</f>
        <v>0</v>
      </c>
      <c r="K342" s="204"/>
      <c r="L342" s="209"/>
      <c r="M342" s="210"/>
      <c r="N342" s="211"/>
      <c r="O342" s="211"/>
      <c r="P342" s="212">
        <f>SUM(P343:P349)</f>
        <v>0</v>
      </c>
      <c r="Q342" s="211"/>
      <c r="R342" s="212">
        <f>SUM(R343:R349)</f>
        <v>0.59166198</v>
      </c>
      <c r="S342" s="211"/>
      <c r="T342" s="213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4" t="s">
        <v>81</v>
      </c>
      <c r="AT342" s="215" t="s">
        <v>72</v>
      </c>
      <c r="AU342" s="215" t="s">
        <v>81</v>
      </c>
      <c r="AY342" s="214" t="s">
        <v>125</v>
      </c>
      <c r="BK342" s="216">
        <f>SUM(BK343:BK349)</f>
        <v>0</v>
      </c>
    </row>
    <row r="343" spans="1:65" s="2" customFormat="1" ht="24.15" customHeight="1">
      <c r="A343" s="39"/>
      <c r="B343" s="40"/>
      <c r="C343" s="219" t="s">
        <v>545</v>
      </c>
      <c r="D343" s="219" t="s">
        <v>127</v>
      </c>
      <c r="E343" s="220" t="s">
        <v>1062</v>
      </c>
      <c r="F343" s="221" t="s">
        <v>1063</v>
      </c>
      <c r="G343" s="222" t="s">
        <v>154</v>
      </c>
      <c r="H343" s="223">
        <v>721.539</v>
      </c>
      <c r="I343" s="224"/>
      <c r="J343" s="225">
        <f>ROUND(I343*H343,2)</f>
        <v>0</v>
      </c>
      <c r="K343" s="221" t="s">
        <v>131</v>
      </c>
      <c r="L343" s="45"/>
      <c r="M343" s="226" t="s">
        <v>1</v>
      </c>
      <c r="N343" s="227" t="s">
        <v>38</v>
      </c>
      <c r="O343" s="92"/>
      <c r="P343" s="228">
        <f>O343*H343</f>
        <v>0</v>
      </c>
      <c r="Q343" s="228">
        <v>0.00082</v>
      </c>
      <c r="R343" s="228">
        <f>Q343*H343</f>
        <v>0.59166198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132</v>
      </c>
      <c r="AT343" s="230" t="s">
        <v>127</v>
      </c>
      <c r="AU343" s="230" t="s">
        <v>83</v>
      </c>
      <c r="AY343" s="18" t="s">
        <v>125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81</v>
      </c>
      <c r="BK343" s="231">
        <f>ROUND(I343*H343,2)</f>
        <v>0</v>
      </c>
      <c r="BL343" s="18" t="s">
        <v>132</v>
      </c>
      <c r="BM343" s="230" t="s">
        <v>1064</v>
      </c>
    </row>
    <row r="344" spans="1:51" s="13" customFormat="1" ht="12">
      <c r="A344" s="13"/>
      <c r="B344" s="232"/>
      <c r="C344" s="233"/>
      <c r="D344" s="234" t="s">
        <v>134</v>
      </c>
      <c r="E344" s="235" t="s">
        <v>1</v>
      </c>
      <c r="F344" s="236" t="s">
        <v>1065</v>
      </c>
      <c r="G344" s="233"/>
      <c r="H344" s="235" t="s">
        <v>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134</v>
      </c>
      <c r="AU344" s="242" t="s">
        <v>83</v>
      </c>
      <c r="AV344" s="13" t="s">
        <v>81</v>
      </c>
      <c r="AW344" s="13" t="s">
        <v>30</v>
      </c>
      <c r="AX344" s="13" t="s">
        <v>73</v>
      </c>
      <c r="AY344" s="242" t="s">
        <v>125</v>
      </c>
    </row>
    <row r="345" spans="1:51" s="14" customFormat="1" ht="12">
      <c r="A345" s="14"/>
      <c r="B345" s="243"/>
      <c r="C345" s="244"/>
      <c r="D345" s="234" t="s">
        <v>134</v>
      </c>
      <c r="E345" s="245" t="s">
        <v>1</v>
      </c>
      <c r="F345" s="246" t="s">
        <v>834</v>
      </c>
      <c r="G345" s="244"/>
      <c r="H345" s="247">
        <v>598.427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134</v>
      </c>
      <c r="AU345" s="253" t="s">
        <v>83</v>
      </c>
      <c r="AV345" s="14" t="s">
        <v>83</v>
      </c>
      <c r="AW345" s="14" t="s">
        <v>30</v>
      </c>
      <c r="AX345" s="14" t="s">
        <v>73</v>
      </c>
      <c r="AY345" s="253" t="s">
        <v>125</v>
      </c>
    </row>
    <row r="346" spans="1:51" s="14" customFormat="1" ht="12">
      <c r="A346" s="14"/>
      <c r="B346" s="243"/>
      <c r="C346" s="244"/>
      <c r="D346" s="234" t="s">
        <v>134</v>
      </c>
      <c r="E346" s="245" t="s">
        <v>1</v>
      </c>
      <c r="F346" s="246" t="s">
        <v>1066</v>
      </c>
      <c r="G346" s="244"/>
      <c r="H346" s="247">
        <v>25.572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134</v>
      </c>
      <c r="AU346" s="253" t="s">
        <v>83</v>
      </c>
      <c r="AV346" s="14" t="s">
        <v>83</v>
      </c>
      <c r="AW346" s="14" t="s">
        <v>30</v>
      </c>
      <c r="AX346" s="14" t="s">
        <v>73</v>
      </c>
      <c r="AY346" s="253" t="s">
        <v>125</v>
      </c>
    </row>
    <row r="347" spans="1:51" s="14" customFormat="1" ht="12">
      <c r="A347" s="14"/>
      <c r="B347" s="243"/>
      <c r="C347" s="244"/>
      <c r="D347" s="234" t="s">
        <v>134</v>
      </c>
      <c r="E347" s="245" t="s">
        <v>1</v>
      </c>
      <c r="F347" s="246" t="s">
        <v>1067</v>
      </c>
      <c r="G347" s="244"/>
      <c r="H347" s="247">
        <v>19.781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134</v>
      </c>
      <c r="AU347" s="253" t="s">
        <v>83</v>
      </c>
      <c r="AV347" s="14" t="s">
        <v>83</v>
      </c>
      <c r="AW347" s="14" t="s">
        <v>30</v>
      </c>
      <c r="AX347" s="14" t="s">
        <v>73</v>
      </c>
      <c r="AY347" s="253" t="s">
        <v>125</v>
      </c>
    </row>
    <row r="348" spans="1:51" s="14" customFormat="1" ht="12">
      <c r="A348" s="14"/>
      <c r="B348" s="243"/>
      <c r="C348" s="244"/>
      <c r="D348" s="234" t="s">
        <v>134</v>
      </c>
      <c r="E348" s="245" t="s">
        <v>1</v>
      </c>
      <c r="F348" s="246" t="s">
        <v>836</v>
      </c>
      <c r="G348" s="244"/>
      <c r="H348" s="247">
        <v>77.759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134</v>
      </c>
      <c r="AU348" s="253" t="s">
        <v>83</v>
      </c>
      <c r="AV348" s="14" t="s">
        <v>83</v>
      </c>
      <c r="AW348" s="14" t="s">
        <v>30</v>
      </c>
      <c r="AX348" s="14" t="s">
        <v>73</v>
      </c>
      <c r="AY348" s="253" t="s">
        <v>125</v>
      </c>
    </row>
    <row r="349" spans="1:51" s="15" customFormat="1" ht="12">
      <c r="A349" s="15"/>
      <c r="B349" s="254"/>
      <c r="C349" s="255"/>
      <c r="D349" s="234" t="s">
        <v>134</v>
      </c>
      <c r="E349" s="256" t="s">
        <v>1</v>
      </c>
      <c r="F349" s="257" t="s">
        <v>235</v>
      </c>
      <c r="G349" s="255"/>
      <c r="H349" s="258">
        <v>721.539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4" t="s">
        <v>134</v>
      </c>
      <c r="AU349" s="264" t="s">
        <v>83</v>
      </c>
      <c r="AV349" s="15" t="s">
        <v>132</v>
      </c>
      <c r="AW349" s="15" t="s">
        <v>30</v>
      </c>
      <c r="AX349" s="15" t="s">
        <v>81</v>
      </c>
      <c r="AY349" s="264" t="s">
        <v>125</v>
      </c>
    </row>
    <row r="350" spans="1:63" s="12" customFormat="1" ht="22.8" customHeight="1">
      <c r="A350" s="12"/>
      <c r="B350" s="203"/>
      <c r="C350" s="204"/>
      <c r="D350" s="205" t="s">
        <v>72</v>
      </c>
      <c r="E350" s="217" t="s">
        <v>175</v>
      </c>
      <c r="F350" s="217" t="s">
        <v>659</v>
      </c>
      <c r="G350" s="204"/>
      <c r="H350" s="204"/>
      <c r="I350" s="207"/>
      <c r="J350" s="218">
        <f>BK350</f>
        <v>0</v>
      </c>
      <c r="K350" s="204"/>
      <c r="L350" s="209"/>
      <c r="M350" s="210"/>
      <c r="N350" s="211"/>
      <c r="O350" s="211"/>
      <c r="P350" s="212">
        <f>SUM(P351:P446)</f>
        <v>0</v>
      </c>
      <c r="Q350" s="211"/>
      <c r="R350" s="212">
        <f>SUM(R351:R446)</f>
        <v>0.665923</v>
      </c>
      <c r="S350" s="211"/>
      <c r="T350" s="213">
        <f>SUM(T351:T446)</f>
        <v>0.67155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4" t="s">
        <v>81</v>
      </c>
      <c r="AT350" s="215" t="s">
        <v>72</v>
      </c>
      <c r="AU350" s="215" t="s">
        <v>81</v>
      </c>
      <c r="AY350" s="214" t="s">
        <v>125</v>
      </c>
      <c r="BK350" s="216">
        <f>SUM(BK351:BK446)</f>
        <v>0</v>
      </c>
    </row>
    <row r="351" spans="1:65" s="2" customFormat="1" ht="37.8" customHeight="1">
      <c r="A351" s="39"/>
      <c r="B351" s="40"/>
      <c r="C351" s="219" t="s">
        <v>549</v>
      </c>
      <c r="D351" s="219" t="s">
        <v>127</v>
      </c>
      <c r="E351" s="220" t="s">
        <v>1068</v>
      </c>
      <c r="F351" s="221" t="s">
        <v>1069</v>
      </c>
      <c r="G351" s="222" t="s">
        <v>511</v>
      </c>
      <c r="H351" s="223">
        <v>1.7</v>
      </c>
      <c r="I351" s="224"/>
      <c r="J351" s="225">
        <f>ROUND(I351*H351,2)</f>
        <v>0</v>
      </c>
      <c r="K351" s="221" t="s">
        <v>699</v>
      </c>
      <c r="L351" s="45"/>
      <c r="M351" s="226" t="s">
        <v>1</v>
      </c>
      <c r="N351" s="227" t="s">
        <v>38</v>
      </c>
      <c r="O351" s="92"/>
      <c r="P351" s="228">
        <f>O351*H351</f>
        <v>0</v>
      </c>
      <c r="Q351" s="228">
        <v>0.00167</v>
      </c>
      <c r="R351" s="228">
        <f>Q351*H351</f>
        <v>0.002839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132</v>
      </c>
      <c r="AT351" s="230" t="s">
        <v>127</v>
      </c>
      <c r="AU351" s="230" t="s">
        <v>83</v>
      </c>
      <c r="AY351" s="18" t="s">
        <v>125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81</v>
      </c>
      <c r="BK351" s="231">
        <f>ROUND(I351*H351,2)</f>
        <v>0</v>
      </c>
      <c r="BL351" s="18" t="s">
        <v>132</v>
      </c>
      <c r="BM351" s="230" t="s">
        <v>1070</v>
      </c>
    </row>
    <row r="352" spans="1:51" s="13" customFormat="1" ht="12">
      <c r="A352" s="13"/>
      <c r="B352" s="232"/>
      <c r="C352" s="233"/>
      <c r="D352" s="234" t="s">
        <v>134</v>
      </c>
      <c r="E352" s="235" t="s">
        <v>1</v>
      </c>
      <c r="F352" s="236" t="s">
        <v>889</v>
      </c>
      <c r="G352" s="233"/>
      <c r="H352" s="235" t="s">
        <v>1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134</v>
      </c>
      <c r="AU352" s="242" t="s">
        <v>83</v>
      </c>
      <c r="AV352" s="13" t="s">
        <v>81</v>
      </c>
      <c r="AW352" s="13" t="s">
        <v>30</v>
      </c>
      <c r="AX352" s="13" t="s">
        <v>73</v>
      </c>
      <c r="AY352" s="242" t="s">
        <v>125</v>
      </c>
    </row>
    <row r="353" spans="1:51" s="14" customFormat="1" ht="12">
      <c r="A353" s="14"/>
      <c r="B353" s="243"/>
      <c r="C353" s="244"/>
      <c r="D353" s="234" t="s">
        <v>134</v>
      </c>
      <c r="E353" s="245" t="s">
        <v>1</v>
      </c>
      <c r="F353" s="246" t="s">
        <v>1071</v>
      </c>
      <c r="G353" s="244"/>
      <c r="H353" s="247">
        <v>1.7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134</v>
      </c>
      <c r="AU353" s="253" t="s">
        <v>83</v>
      </c>
      <c r="AV353" s="14" t="s">
        <v>83</v>
      </c>
      <c r="AW353" s="14" t="s">
        <v>30</v>
      </c>
      <c r="AX353" s="14" t="s">
        <v>81</v>
      </c>
      <c r="AY353" s="253" t="s">
        <v>125</v>
      </c>
    </row>
    <row r="354" spans="1:65" s="2" customFormat="1" ht="37.8" customHeight="1">
      <c r="A354" s="39"/>
      <c r="B354" s="40"/>
      <c r="C354" s="219" t="s">
        <v>556</v>
      </c>
      <c r="D354" s="219" t="s">
        <v>127</v>
      </c>
      <c r="E354" s="220" t="s">
        <v>1072</v>
      </c>
      <c r="F354" s="221" t="s">
        <v>1073</v>
      </c>
      <c r="G354" s="222" t="s">
        <v>511</v>
      </c>
      <c r="H354" s="223">
        <v>1</v>
      </c>
      <c r="I354" s="224"/>
      <c r="J354" s="225">
        <f>ROUND(I354*H354,2)</f>
        <v>0</v>
      </c>
      <c r="K354" s="221" t="s">
        <v>131</v>
      </c>
      <c r="L354" s="45"/>
      <c r="M354" s="226" t="s">
        <v>1</v>
      </c>
      <c r="N354" s="227" t="s">
        <v>38</v>
      </c>
      <c r="O354" s="92"/>
      <c r="P354" s="228">
        <f>O354*H354</f>
        <v>0</v>
      </c>
      <c r="Q354" s="228">
        <v>0.00301</v>
      </c>
      <c r="R354" s="228">
        <f>Q354*H354</f>
        <v>0.00301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132</v>
      </c>
      <c r="AT354" s="230" t="s">
        <v>127</v>
      </c>
      <c r="AU354" s="230" t="s">
        <v>83</v>
      </c>
      <c r="AY354" s="18" t="s">
        <v>125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81</v>
      </c>
      <c r="BK354" s="231">
        <f>ROUND(I354*H354,2)</f>
        <v>0</v>
      </c>
      <c r="BL354" s="18" t="s">
        <v>132</v>
      </c>
      <c r="BM354" s="230" t="s">
        <v>1074</v>
      </c>
    </row>
    <row r="355" spans="1:65" s="2" customFormat="1" ht="24.15" customHeight="1">
      <c r="A355" s="39"/>
      <c r="B355" s="40"/>
      <c r="C355" s="269" t="s">
        <v>563</v>
      </c>
      <c r="D355" s="269" t="s">
        <v>490</v>
      </c>
      <c r="E355" s="270" t="s">
        <v>1075</v>
      </c>
      <c r="F355" s="271" t="s">
        <v>1076</v>
      </c>
      <c r="G355" s="272" t="s">
        <v>511</v>
      </c>
      <c r="H355" s="273">
        <v>1</v>
      </c>
      <c r="I355" s="274"/>
      <c r="J355" s="275">
        <f>ROUND(I355*H355,2)</f>
        <v>0</v>
      </c>
      <c r="K355" s="271" t="s">
        <v>131</v>
      </c>
      <c r="L355" s="276"/>
      <c r="M355" s="277" t="s">
        <v>1</v>
      </c>
      <c r="N355" s="278" t="s">
        <v>38</v>
      </c>
      <c r="O355" s="92"/>
      <c r="P355" s="228">
        <f>O355*H355</f>
        <v>0</v>
      </c>
      <c r="Q355" s="228">
        <v>0.0114</v>
      </c>
      <c r="R355" s="228">
        <f>Q355*H355</f>
        <v>0.0114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175</v>
      </c>
      <c r="AT355" s="230" t="s">
        <v>490</v>
      </c>
      <c r="AU355" s="230" t="s">
        <v>83</v>
      </c>
      <c r="AY355" s="18" t="s">
        <v>125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81</v>
      </c>
      <c r="BK355" s="231">
        <f>ROUND(I355*H355,2)</f>
        <v>0</v>
      </c>
      <c r="BL355" s="18" t="s">
        <v>132</v>
      </c>
      <c r="BM355" s="230" t="s">
        <v>1077</v>
      </c>
    </row>
    <row r="356" spans="1:51" s="13" customFormat="1" ht="12">
      <c r="A356" s="13"/>
      <c r="B356" s="232"/>
      <c r="C356" s="233"/>
      <c r="D356" s="234" t="s">
        <v>134</v>
      </c>
      <c r="E356" s="235" t="s">
        <v>1</v>
      </c>
      <c r="F356" s="236" t="s">
        <v>1078</v>
      </c>
      <c r="G356" s="233"/>
      <c r="H356" s="235" t="s">
        <v>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134</v>
      </c>
      <c r="AU356" s="242" t="s">
        <v>83</v>
      </c>
      <c r="AV356" s="13" t="s">
        <v>81</v>
      </c>
      <c r="AW356" s="13" t="s">
        <v>30</v>
      </c>
      <c r="AX356" s="13" t="s">
        <v>73</v>
      </c>
      <c r="AY356" s="242" t="s">
        <v>125</v>
      </c>
    </row>
    <row r="357" spans="1:51" s="14" customFormat="1" ht="12">
      <c r="A357" s="14"/>
      <c r="B357" s="243"/>
      <c r="C357" s="244"/>
      <c r="D357" s="234" t="s">
        <v>134</v>
      </c>
      <c r="E357" s="245" t="s">
        <v>1</v>
      </c>
      <c r="F357" s="246" t="s">
        <v>81</v>
      </c>
      <c r="G357" s="244"/>
      <c r="H357" s="247">
        <v>1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134</v>
      </c>
      <c r="AU357" s="253" t="s">
        <v>83</v>
      </c>
      <c r="AV357" s="14" t="s">
        <v>83</v>
      </c>
      <c r="AW357" s="14" t="s">
        <v>30</v>
      </c>
      <c r="AX357" s="14" t="s">
        <v>81</v>
      </c>
      <c r="AY357" s="253" t="s">
        <v>125</v>
      </c>
    </row>
    <row r="358" spans="1:65" s="2" customFormat="1" ht="14.4" customHeight="1">
      <c r="A358" s="39"/>
      <c r="B358" s="40"/>
      <c r="C358" s="219" t="s">
        <v>567</v>
      </c>
      <c r="D358" s="219" t="s">
        <v>127</v>
      </c>
      <c r="E358" s="220" t="s">
        <v>515</v>
      </c>
      <c r="F358" s="221" t="s">
        <v>1079</v>
      </c>
      <c r="G358" s="222" t="s">
        <v>146</v>
      </c>
      <c r="H358" s="223">
        <v>1.7</v>
      </c>
      <c r="I358" s="224"/>
      <c r="J358" s="225">
        <f>ROUND(I358*H358,2)</f>
        <v>0</v>
      </c>
      <c r="K358" s="221" t="s">
        <v>1</v>
      </c>
      <c r="L358" s="45"/>
      <c r="M358" s="226" t="s">
        <v>1</v>
      </c>
      <c r="N358" s="227" t="s">
        <v>38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132</v>
      </c>
      <c r="AT358" s="230" t="s">
        <v>127</v>
      </c>
      <c r="AU358" s="230" t="s">
        <v>83</v>
      </c>
      <c r="AY358" s="18" t="s">
        <v>125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81</v>
      </c>
      <c r="BK358" s="231">
        <f>ROUND(I358*H358,2)</f>
        <v>0</v>
      </c>
      <c r="BL358" s="18" t="s">
        <v>132</v>
      </c>
      <c r="BM358" s="230" t="s">
        <v>1080</v>
      </c>
    </row>
    <row r="359" spans="1:51" s="13" customFormat="1" ht="12">
      <c r="A359" s="13"/>
      <c r="B359" s="232"/>
      <c r="C359" s="233"/>
      <c r="D359" s="234" t="s">
        <v>134</v>
      </c>
      <c r="E359" s="235" t="s">
        <v>1</v>
      </c>
      <c r="F359" s="236" t="s">
        <v>889</v>
      </c>
      <c r="G359" s="233"/>
      <c r="H359" s="235" t="s">
        <v>1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134</v>
      </c>
      <c r="AU359" s="242" t="s">
        <v>83</v>
      </c>
      <c r="AV359" s="13" t="s">
        <v>81</v>
      </c>
      <c r="AW359" s="13" t="s">
        <v>30</v>
      </c>
      <c r="AX359" s="13" t="s">
        <v>73</v>
      </c>
      <c r="AY359" s="242" t="s">
        <v>125</v>
      </c>
    </row>
    <row r="360" spans="1:51" s="14" customFormat="1" ht="12">
      <c r="A360" s="14"/>
      <c r="B360" s="243"/>
      <c r="C360" s="244"/>
      <c r="D360" s="234" t="s">
        <v>134</v>
      </c>
      <c r="E360" s="245" t="s">
        <v>1</v>
      </c>
      <c r="F360" s="246" t="s">
        <v>1071</v>
      </c>
      <c r="G360" s="244"/>
      <c r="H360" s="247">
        <v>1.7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134</v>
      </c>
      <c r="AU360" s="253" t="s">
        <v>83</v>
      </c>
      <c r="AV360" s="14" t="s">
        <v>83</v>
      </c>
      <c r="AW360" s="14" t="s">
        <v>30</v>
      </c>
      <c r="AX360" s="14" t="s">
        <v>81</v>
      </c>
      <c r="AY360" s="253" t="s">
        <v>125</v>
      </c>
    </row>
    <row r="361" spans="1:65" s="2" customFormat="1" ht="14.4" customHeight="1">
      <c r="A361" s="39"/>
      <c r="B361" s="40"/>
      <c r="C361" s="219" t="s">
        <v>571</v>
      </c>
      <c r="D361" s="219" t="s">
        <v>127</v>
      </c>
      <c r="E361" s="220" t="s">
        <v>1081</v>
      </c>
      <c r="F361" s="221" t="s">
        <v>1082</v>
      </c>
      <c r="G361" s="222" t="s">
        <v>511</v>
      </c>
      <c r="H361" s="223">
        <v>2</v>
      </c>
      <c r="I361" s="224"/>
      <c r="J361" s="225">
        <f>ROUND(I361*H361,2)</f>
        <v>0</v>
      </c>
      <c r="K361" s="221" t="s">
        <v>1</v>
      </c>
      <c r="L361" s="45"/>
      <c r="M361" s="226" t="s">
        <v>1</v>
      </c>
      <c r="N361" s="227" t="s">
        <v>38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132</v>
      </c>
      <c r="AT361" s="230" t="s">
        <v>127</v>
      </c>
      <c r="AU361" s="230" t="s">
        <v>83</v>
      </c>
      <c r="AY361" s="18" t="s">
        <v>125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81</v>
      </c>
      <c r="BK361" s="231">
        <f>ROUND(I361*H361,2)</f>
        <v>0</v>
      </c>
      <c r="BL361" s="18" t="s">
        <v>132</v>
      </c>
      <c r="BM361" s="230" t="s">
        <v>1083</v>
      </c>
    </row>
    <row r="362" spans="1:51" s="13" customFormat="1" ht="12">
      <c r="A362" s="13"/>
      <c r="B362" s="232"/>
      <c r="C362" s="233"/>
      <c r="D362" s="234" t="s">
        <v>134</v>
      </c>
      <c r="E362" s="235" t="s">
        <v>1</v>
      </c>
      <c r="F362" s="236" t="s">
        <v>889</v>
      </c>
      <c r="G362" s="233"/>
      <c r="H362" s="235" t="s">
        <v>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134</v>
      </c>
      <c r="AU362" s="242" t="s">
        <v>83</v>
      </c>
      <c r="AV362" s="13" t="s">
        <v>81</v>
      </c>
      <c r="AW362" s="13" t="s">
        <v>30</v>
      </c>
      <c r="AX362" s="13" t="s">
        <v>73</v>
      </c>
      <c r="AY362" s="242" t="s">
        <v>125</v>
      </c>
    </row>
    <row r="363" spans="1:51" s="14" customFormat="1" ht="12">
      <c r="A363" s="14"/>
      <c r="B363" s="243"/>
      <c r="C363" s="244"/>
      <c r="D363" s="234" t="s">
        <v>134</v>
      </c>
      <c r="E363" s="245" t="s">
        <v>1</v>
      </c>
      <c r="F363" s="246" t="s">
        <v>83</v>
      </c>
      <c r="G363" s="244"/>
      <c r="H363" s="247">
        <v>2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134</v>
      </c>
      <c r="AU363" s="253" t="s">
        <v>83</v>
      </c>
      <c r="AV363" s="14" t="s">
        <v>83</v>
      </c>
      <c r="AW363" s="14" t="s">
        <v>30</v>
      </c>
      <c r="AX363" s="14" t="s">
        <v>81</v>
      </c>
      <c r="AY363" s="253" t="s">
        <v>125</v>
      </c>
    </row>
    <row r="364" spans="1:65" s="2" customFormat="1" ht="14.4" customHeight="1">
      <c r="A364" s="39"/>
      <c r="B364" s="40"/>
      <c r="C364" s="219" t="s">
        <v>576</v>
      </c>
      <c r="D364" s="219" t="s">
        <v>127</v>
      </c>
      <c r="E364" s="220" t="s">
        <v>1084</v>
      </c>
      <c r="F364" s="221" t="s">
        <v>1085</v>
      </c>
      <c r="G364" s="222" t="s">
        <v>511</v>
      </c>
      <c r="H364" s="223">
        <v>1</v>
      </c>
      <c r="I364" s="224"/>
      <c r="J364" s="225">
        <f>ROUND(I364*H364,2)</f>
        <v>0</v>
      </c>
      <c r="K364" s="221" t="s">
        <v>1</v>
      </c>
      <c r="L364" s="45"/>
      <c r="M364" s="226" t="s">
        <v>1</v>
      </c>
      <c r="N364" s="227" t="s">
        <v>38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132</v>
      </c>
      <c r="AT364" s="230" t="s">
        <v>127</v>
      </c>
      <c r="AU364" s="230" t="s">
        <v>83</v>
      </c>
      <c r="AY364" s="18" t="s">
        <v>125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81</v>
      </c>
      <c r="BK364" s="231">
        <f>ROUND(I364*H364,2)</f>
        <v>0</v>
      </c>
      <c r="BL364" s="18" t="s">
        <v>132</v>
      </c>
      <c r="BM364" s="230" t="s">
        <v>1086</v>
      </c>
    </row>
    <row r="365" spans="1:51" s="13" customFormat="1" ht="12">
      <c r="A365" s="13"/>
      <c r="B365" s="232"/>
      <c r="C365" s="233"/>
      <c r="D365" s="234" t="s">
        <v>134</v>
      </c>
      <c r="E365" s="235" t="s">
        <v>1</v>
      </c>
      <c r="F365" s="236" t="s">
        <v>889</v>
      </c>
      <c r="G365" s="233"/>
      <c r="H365" s="235" t="s">
        <v>1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134</v>
      </c>
      <c r="AU365" s="242" t="s">
        <v>83</v>
      </c>
      <c r="AV365" s="13" t="s">
        <v>81</v>
      </c>
      <c r="AW365" s="13" t="s">
        <v>30</v>
      </c>
      <c r="AX365" s="13" t="s">
        <v>73</v>
      </c>
      <c r="AY365" s="242" t="s">
        <v>125</v>
      </c>
    </row>
    <row r="366" spans="1:51" s="13" customFormat="1" ht="12">
      <c r="A366" s="13"/>
      <c r="B366" s="232"/>
      <c r="C366" s="233"/>
      <c r="D366" s="234" t="s">
        <v>134</v>
      </c>
      <c r="E366" s="235" t="s">
        <v>1</v>
      </c>
      <c r="F366" s="236" t="s">
        <v>1087</v>
      </c>
      <c r="G366" s="233"/>
      <c r="H366" s="235" t="s">
        <v>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134</v>
      </c>
      <c r="AU366" s="242" t="s">
        <v>83</v>
      </c>
      <c r="AV366" s="13" t="s">
        <v>81</v>
      </c>
      <c r="AW366" s="13" t="s">
        <v>30</v>
      </c>
      <c r="AX366" s="13" t="s">
        <v>73</v>
      </c>
      <c r="AY366" s="242" t="s">
        <v>125</v>
      </c>
    </row>
    <row r="367" spans="1:51" s="13" customFormat="1" ht="12">
      <c r="A367" s="13"/>
      <c r="B367" s="232"/>
      <c r="C367" s="233"/>
      <c r="D367" s="234" t="s">
        <v>134</v>
      </c>
      <c r="E367" s="235" t="s">
        <v>1</v>
      </c>
      <c r="F367" s="236" t="s">
        <v>1088</v>
      </c>
      <c r="G367" s="233"/>
      <c r="H367" s="235" t="s">
        <v>1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134</v>
      </c>
      <c r="AU367" s="242" t="s">
        <v>83</v>
      </c>
      <c r="AV367" s="13" t="s">
        <v>81</v>
      </c>
      <c r="AW367" s="13" t="s">
        <v>30</v>
      </c>
      <c r="AX367" s="13" t="s">
        <v>73</v>
      </c>
      <c r="AY367" s="242" t="s">
        <v>125</v>
      </c>
    </row>
    <row r="368" spans="1:51" s="14" customFormat="1" ht="12">
      <c r="A368" s="14"/>
      <c r="B368" s="243"/>
      <c r="C368" s="244"/>
      <c r="D368" s="234" t="s">
        <v>134</v>
      </c>
      <c r="E368" s="245" t="s">
        <v>1</v>
      </c>
      <c r="F368" s="246" t="s">
        <v>81</v>
      </c>
      <c r="G368" s="244"/>
      <c r="H368" s="247">
        <v>1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134</v>
      </c>
      <c r="AU368" s="253" t="s">
        <v>83</v>
      </c>
      <c r="AV368" s="14" t="s">
        <v>83</v>
      </c>
      <c r="AW368" s="14" t="s">
        <v>30</v>
      </c>
      <c r="AX368" s="14" t="s">
        <v>81</v>
      </c>
      <c r="AY368" s="253" t="s">
        <v>125</v>
      </c>
    </row>
    <row r="369" spans="1:65" s="2" customFormat="1" ht="37.8" customHeight="1">
      <c r="A369" s="39"/>
      <c r="B369" s="40"/>
      <c r="C369" s="219" t="s">
        <v>582</v>
      </c>
      <c r="D369" s="219" t="s">
        <v>127</v>
      </c>
      <c r="E369" s="220" t="s">
        <v>1089</v>
      </c>
      <c r="F369" s="221" t="s">
        <v>1090</v>
      </c>
      <c r="G369" s="222" t="s">
        <v>511</v>
      </c>
      <c r="H369" s="223">
        <v>1.7</v>
      </c>
      <c r="I369" s="224"/>
      <c r="J369" s="225">
        <f>ROUND(I369*H369,2)</f>
        <v>0</v>
      </c>
      <c r="K369" s="221" t="s">
        <v>699</v>
      </c>
      <c r="L369" s="45"/>
      <c r="M369" s="226" t="s">
        <v>1</v>
      </c>
      <c r="N369" s="227" t="s">
        <v>38</v>
      </c>
      <c r="O369" s="92"/>
      <c r="P369" s="228">
        <f>O369*H369</f>
        <v>0</v>
      </c>
      <c r="Q369" s="228">
        <v>0.00542</v>
      </c>
      <c r="R369" s="228">
        <f>Q369*H369</f>
        <v>0.009214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132</v>
      </c>
      <c r="AT369" s="230" t="s">
        <v>127</v>
      </c>
      <c r="AU369" s="230" t="s">
        <v>83</v>
      </c>
      <c r="AY369" s="18" t="s">
        <v>125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81</v>
      </c>
      <c r="BK369" s="231">
        <f>ROUND(I369*H369,2)</f>
        <v>0</v>
      </c>
      <c r="BL369" s="18" t="s">
        <v>132</v>
      </c>
      <c r="BM369" s="230" t="s">
        <v>1091</v>
      </c>
    </row>
    <row r="370" spans="1:51" s="13" customFormat="1" ht="12">
      <c r="A370" s="13"/>
      <c r="B370" s="232"/>
      <c r="C370" s="233"/>
      <c r="D370" s="234" t="s">
        <v>134</v>
      </c>
      <c r="E370" s="235" t="s">
        <v>1</v>
      </c>
      <c r="F370" s="236" t="s">
        <v>889</v>
      </c>
      <c r="G370" s="233"/>
      <c r="H370" s="235" t="s">
        <v>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134</v>
      </c>
      <c r="AU370" s="242" t="s">
        <v>83</v>
      </c>
      <c r="AV370" s="13" t="s">
        <v>81</v>
      </c>
      <c r="AW370" s="13" t="s">
        <v>30</v>
      </c>
      <c r="AX370" s="13" t="s">
        <v>73</v>
      </c>
      <c r="AY370" s="242" t="s">
        <v>125</v>
      </c>
    </row>
    <row r="371" spans="1:51" s="14" customFormat="1" ht="12">
      <c r="A371" s="14"/>
      <c r="B371" s="243"/>
      <c r="C371" s="244"/>
      <c r="D371" s="234" t="s">
        <v>134</v>
      </c>
      <c r="E371" s="245" t="s">
        <v>1</v>
      </c>
      <c r="F371" s="246" t="s">
        <v>1071</v>
      </c>
      <c r="G371" s="244"/>
      <c r="H371" s="247">
        <v>1.7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3" t="s">
        <v>134</v>
      </c>
      <c r="AU371" s="253" t="s">
        <v>83</v>
      </c>
      <c r="AV371" s="14" t="s">
        <v>83</v>
      </c>
      <c r="AW371" s="14" t="s">
        <v>30</v>
      </c>
      <c r="AX371" s="14" t="s">
        <v>81</v>
      </c>
      <c r="AY371" s="253" t="s">
        <v>125</v>
      </c>
    </row>
    <row r="372" spans="1:65" s="2" customFormat="1" ht="14.4" customHeight="1">
      <c r="A372" s="39"/>
      <c r="B372" s="40"/>
      <c r="C372" s="219" t="s">
        <v>587</v>
      </c>
      <c r="D372" s="219" t="s">
        <v>127</v>
      </c>
      <c r="E372" s="220" t="s">
        <v>509</v>
      </c>
      <c r="F372" s="221" t="s">
        <v>1092</v>
      </c>
      <c r="G372" s="222" t="s">
        <v>146</v>
      </c>
      <c r="H372" s="223">
        <v>3.4</v>
      </c>
      <c r="I372" s="224"/>
      <c r="J372" s="225">
        <f>ROUND(I372*H372,2)</f>
        <v>0</v>
      </c>
      <c r="K372" s="221" t="s">
        <v>1</v>
      </c>
      <c r="L372" s="45"/>
      <c r="M372" s="226" t="s">
        <v>1</v>
      </c>
      <c r="N372" s="227" t="s">
        <v>38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132</v>
      </c>
      <c r="AT372" s="230" t="s">
        <v>127</v>
      </c>
      <c r="AU372" s="230" t="s">
        <v>83</v>
      </c>
      <c r="AY372" s="18" t="s">
        <v>125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81</v>
      </c>
      <c r="BK372" s="231">
        <f>ROUND(I372*H372,2)</f>
        <v>0</v>
      </c>
      <c r="BL372" s="18" t="s">
        <v>132</v>
      </c>
      <c r="BM372" s="230" t="s">
        <v>1093</v>
      </c>
    </row>
    <row r="373" spans="1:51" s="13" customFormat="1" ht="12">
      <c r="A373" s="13"/>
      <c r="B373" s="232"/>
      <c r="C373" s="233"/>
      <c r="D373" s="234" t="s">
        <v>134</v>
      </c>
      <c r="E373" s="235" t="s">
        <v>1</v>
      </c>
      <c r="F373" s="236" t="s">
        <v>889</v>
      </c>
      <c r="G373" s="233"/>
      <c r="H373" s="235" t="s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134</v>
      </c>
      <c r="AU373" s="242" t="s">
        <v>83</v>
      </c>
      <c r="AV373" s="13" t="s">
        <v>81</v>
      </c>
      <c r="AW373" s="13" t="s">
        <v>30</v>
      </c>
      <c r="AX373" s="13" t="s">
        <v>73</v>
      </c>
      <c r="AY373" s="242" t="s">
        <v>125</v>
      </c>
    </row>
    <row r="374" spans="1:51" s="14" customFormat="1" ht="12">
      <c r="A374" s="14"/>
      <c r="B374" s="243"/>
      <c r="C374" s="244"/>
      <c r="D374" s="234" t="s">
        <v>134</v>
      </c>
      <c r="E374" s="245" t="s">
        <v>1</v>
      </c>
      <c r="F374" s="246" t="s">
        <v>1094</v>
      </c>
      <c r="G374" s="244"/>
      <c r="H374" s="247">
        <v>3.4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134</v>
      </c>
      <c r="AU374" s="253" t="s">
        <v>83</v>
      </c>
      <c r="AV374" s="14" t="s">
        <v>83</v>
      </c>
      <c r="AW374" s="14" t="s">
        <v>30</v>
      </c>
      <c r="AX374" s="14" t="s">
        <v>81</v>
      </c>
      <c r="AY374" s="253" t="s">
        <v>125</v>
      </c>
    </row>
    <row r="375" spans="1:65" s="2" customFormat="1" ht="14.4" customHeight="1">
      <c r="A375" s="39"/>
      <c r="B375" s="40"/>
      <c r="C375" s="219" t="s">
        <v>592</v>
      </c>
      <c r="D375" s="219" t="s">
        <v>127</v>
      </c>
      <c r="E375" s="220" t="s">
        <v>772</v>
      </c>
      <c r="F375" s="221" t="s">
        <v>1095</v>
      </c>
      <c r="G375" s="222" t="s">
        <v>511</v>
      </c>
      <c r="H375" s="223">
        <v>4</v>
      </c>
      <c r="I375" s="224"/>
      <c r="J375" s="225">
        <f>ROUND(I375*H375,2)</f>
        <v>0</v>
      </c>
      <c r="K375" s="221" t="s">
        <v>1</v>
      </c>
      <c r="L375" s="45"/>
      <c r="M375" s="226" t="s">
        <v>1</v>
      </c>
      <c r="N375" s="227" t="s">
        <v>38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132</v>
      </c>
      <c r="AT375" s="230" t="s">
        <v>127</v>
      </c>
      <c r="AU375" s="230" t="s">
        <v>83</v>
      </c>
      <c r="AY375" s="18" t="s">
        <v>125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81</v>
      </c>
      <c r="BK375" s="231">
        <f>ROUND(I375*H375,2)</f>
        <v>0</v>
      </c>
      <c r="BL375" s="18" t="s">
        <v>132</v>
      </c>
      <c r="BM375" s="230" t="s">
        <v>1096</v>
      </c>
    </row>
    <row r="376" spans="1:51" s="13" customFormat="1" ht="12">
      <c r="A376" s="13"/>
      <c r="B376" s="232"/>
      <c r="C376" s="233"/>
      <c r="D376" s="234" t="s">
        <v>134</v>
      </c>
      <c r="E376" s="235" t="s">
        <v>1</v>
      </c>
      <c r="F376" s="236" t="s">
        <v>889</v>
      </c>
      <c r="G376" s="233"/>
      <c r="H376" s="235" t="s">
        <v>1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134</v>
      </c>
      <c r="AU376" s="242" t="s">
        <v>83</v>
      </c>
      <c r="AV376" s="13" t="s">
        <v>81</v>
      </c>
      <c r="AW376" s="13" t="s">
        <v>30</v>
      </c>
      <c r="AX376" s="13" t="s">
        <v>73</v>
      </c>
      <c r="AY376" s="242" t="s">
        <v>125</v>
      </c>
    </row>
    <row r="377" spans="1:51" s="14" customFormat="1" ht="12">
      <c r="A377" s="14"/>
      <c r="B377" s="243"/>
      <c r="C377" s="244"/>
      <c r="D377" s="234" t="s">
        <v>134</v>
      </c>
      <c r="E377" s="245" t="s">
        <v>1</v>
      </c>
      <c r="F377" s="246" t="s">
        <v>1097</v>
      </c>
      <c r="G377" s="244"/>
      <c r="H377" s="247">
        <v>4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134</v>
      </c>
      <c r="AU377" s="253" t="s">
        <v>83</v>
      </c>
      <c r="AV377" s="14" t="s">
        <v>83</v>
      </c>
      <c r="AW377" s="14" t="s">
        <v>30</v>
      </c>
      <c r="AX377" s="14" t="s">
        <v>81</v>
      </c>
      <c r="AY377" s="253" t="s">
        <v>125</v>
      </c>
    </row>
    <row r="378" spans="1:65" s="2" customFormat="1" ht="14.4" customHeight="1">
      <c r="A378" s="39"/>
      <c r="B378" s="40"/>
      <c r="C378" s="219" t="s">
        <v>598</v>
      </c>
      <c r="D378" s="219" t="s">
        <v>127</v>
      </c>
      <c r="E378" s="220" t="s">
        <v>1098</v>
      </c>
      <c r="F378" s="221" t="s">
        <v>1099</v>
      </c>
      <c r="G378" s="222" t="s">
        <v>511</v>
      </c>
      <c r="H378" s="223">
        <v>2</v>
      </c>
      <c r="I378" s="224"/>
      <c r="J378" s="225">
        <f>ROUND(I378*H378,2)</f>
        <v>0</v>
      </c>
      <c r="K378" s="221" t="s">
        <v>1</v>
      </c>
      <c r="L378" s="45"/>
      <c r="M378" s="226" t="s">
        <v>1</v>
      </c>
      <c r="N378" s="227" t="s">
        <v>38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132</v>
      </c>
      <c r="AT378" s="230" t="s">
        <v>127</v>
      </c>
      <c r="AU378" s="230" t="s">
        <v>83</v>
      </c>
      <c r="AY378" s="18" t="s">
        <v>125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81</v>
      </c>
      <c r="BK378" s="231">
        <f>ROUND(I378*H378,2)</f>
        <v>0</v>
      </c>
      <c r="BL378" s="18" t="s">
        <v>132</v>
      </c>
      <c r="BM378" s="230" t="s">
        <v>1100</v>
      </c>
    </row>
    <row r="379" spans="1:51" s="13" customFormat="1" ht="12">
      <c r="A379" s="13"/>
      <c r="B379" s="232"/>
      <c r="C379" s="233"/>
      <c r="D379" s="234" t="s">
        <v>134</v>
      </c>
      <c r="E379" s="235" t="s">
        <v>1</v>
      </c>
      <c r="F379" s="236" t="s">
        <v>889</v>
      </c>
      <c r="G379" s="233"/>
      <c r="H379" s="235" t="s">
        <v>1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134</v>
      </c>
      <c r="AU379" s="242" t="s">
        <v>83</v>
      </c>
      <c r="AV379" s="13" t="s">
        <v>81</v>
      </c>
      <c r="AW379" s="13" t="s">
        <v>30</v>
      </c>
      <c r="AX379" s="13" t="s">
        <v>73</v>
      </c>
      <c r="AY379" s="242" t="s">
        <v>125</v>
      </c>
    </row>
    <row r="380" spans="1:51" s="13" customFormat="1" ht="12">
      <c r="A380" s="13"/>
      <c r="B380" s="232"/>
      <c r="C380" s="233"/>
      <c r="D380" s="234" t="s">
        <v>134</v>
      </c>
      <c r="E380" s="235" t="s">
        <v>1</v>
      </c>
      <c r="F380" s="236" t="s">
        <v>1101</v>
      </c>
      <c r="G380" s="233"/>
      <c r="H380" s="235" t="s">
        <v>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134</v>
      </c>
      <c r="AU380" s="242" t="s">
        <v>83</v>
      </c>
      <c r="AV380" s="13" t="s">
        <v>81</v>
      </c>
      <c r="AW380" s="13" t="s">
        <v>30</v>
      </c>
      <c r="AX380" s="13" t="s">
        <v>73</v>
      </c>
      <c r="AY380" s="242" t="s">
        <v>125</v>
      </c>
    </row>
    <row r="381" spans="1:51" s="13" customFormat="1" ht="12">
      <c r="A381" s="13"/>
      <c r="B381" s="232"/>
      <c r="C381" s="233"/>
      <c r="D381" s="234" t="s">
        <v>134</v>
      </c>
      <c r="E381" s="235" t="s">
        <v>1</v>
      </c>
      <c r="F381" s="236" t="s">
        <v>1088</v>
      </c>
      <c r="G381" s="233"/>
      <c r="H381" s="235" t="s">
        <v>1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134</v>
      </c>
      <c r="AU381" s="242" t="s">
        <v>83</v>
      </c>
      <c r="AV381" s="13" t="s">
        <v>81</v>
      </c>
      <c r="AW381" s="13" t="s">
        <v>30</v>
      </c>
      <c r="AX381" s="13" t="s">
        <v>73</v>
      </c>
      <c r="AY381" s="242" t="s">
        <v>125</v>
      </c>
    </row>
    <row r="382" spans="1:51" s="14" customFormat="1" ht="12">
      <c r="A382" s="14"/>
      <c r="B382" s="243"/>
      <c r="C382" s="244"/>
      <c r="D382" s="234" t="s">
        <v>134</v>
      </c>
      <c r="E382" s="245" t="s">
        <v>1</v>
      </c>
      <c r="F382" s="246" t="s">
        <v>83</v>
      </c>
      <c r="G382" s="244"/>
      <c r="H382" s="247">
        <v>2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134</v>
      </c>
      <c r="AU382" s="253" t="s">
        <v>83</v>
      </c>
      <c r="AV382" s="14" t="s">
        <v>83</v>
      </c>
      <c r="AW382" s="14" t="s">
        <v>30</v>
      </c>
      <c r="AX382" s="14" t="s">
        <v>81</v>
      </c>
      <c r="AY382" s="253" t="s">
        <v>125</v>
      </c>
    </row>
    <row r="383" spans="1:65" s="2" customFormat="1" ht="37.8" customHeight="1">
      <c r="A383" s="39"/>
      <c r="B383" s="40"/>
      <c r="C383" s="219" t="s">
        <v>605</v>
      </c>
      <c r="D383" s="219" t="s">
        <v>127</v>
      </c>
      <c r="E383" s="220" t="s">
        <v>1102</v>
      </c>
      <c r="F383" s="221" t="s">
        <v>1103</v>
      </c>
      <c r="G383" s="222" t="s">
        <v>511</v>
      </c>
      <c r="H383" s="223">
        <v>1</v>
      </c>
      <c r="I383" s="224"/>
      <c r="J383" s="225">
        <f>ROUND(I383*H383,2)</f>
        <v>0</v>
      </c>
      <c r="K383" s="221" t="s">
        <v>699</v>
      </c>
      <c r="L383" s="45"/>
      <c r="M383" s="226" t="s">
        <v>1</v>
      </c>
      <c r="N383" s="227" t="s">
        <v>38</v>
      </c>
      <c r="O383" s="92"/>
      <c r="P383" s="228">
        <f>O383*H383</f>
        <v>0</v>
      </c>
      <c r="Q383" s="228">
        <v>0.00086</v>
      </c>
      <c r="R383" s="228">
        <f>Q383*H383</f>
        <v>0.00086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132</v>
      </c>
      <c r="AT383" s="230" t="s">
        <v>127</v>
      </c>
      <c r="AU383" s="230" t="s">
        <v>83</v>
      </c>
      <c r="AY383" s="18" t="s">
        <v>125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81</v>
      </c>
      <c r="BK383" s="231">
        <f>ROUND(I383*H383,2)</f>
        <v>0</v>
      </c>
      <c r="BL383" s="18" t="s">
        <v>132</v>
      </c>
      <c r="BM383" s="230" t="s">
        <v>1104</v>
      </c>
    </row>
    <row r="384" spans="1:65" s="2" customFormat="1" ht="24.15" customHeight="1">
      <c r="A384" s="39"/>
      <c r="B384" s="40"/>
      <c r="C384" s="269" t="s">
        <v>612</v>
      </c>
      <c r="D384" s="269" t="s">
        <v>490</v>
      </c>
      <c r="E384" s="270" t="s">
        <v>1105</v>
      </c>
      <c r="F384" s="271" t="s">
        <v>1106</v>
      </c>
      <c r="G384" s="272" t="s">
        <v>511</v>
      </c>
      <c r="H384" s="273">
        <v>1</v>
      </c>
      <c r="I384" s="274"/>
      <c r="J384" s="275">
        <f>ROUND(I384*H384,2)</f>
        <v>0</v>
      </c>
      <c r="K384" s="271" t="s">
        <v>1</v>
      </c>
      <c r="L384" s="276"/>
      <c r="M384" s="277" t="s">
        <v>1</v>
      </c>
      <c r="N384" s="278" t="s">
        <v>38</v>
      </c>
      <c r="O384" s="92"/>
      <c r="P384" s="228">
        <f>O384*H384</f>
        <v>0</v>
      </c>
      <c r="Q384" s="228">
        <v>0.04</v>
      </c>
      <c r="R384" s="228">
        <f>Q384*H384</f>
        <v>0.04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175</v>
      </c>
      <c r="AT384" s="230" t="s">
        <v>490</v>
      </c>
      <c r="AU384" s="230" t="s">
        <v>83</v>
      </c>
      <c r="AY384" s="18" t="s">
        <v>125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81</v>
      </c>
      <c r="BK384" s="231">
        <f>ROUND(I384*H384,2)</f>
        <v>0</v>
      </c>
      <c r="BL384" s="18" t="s">
        <v>132</v>
      </c>
      <c r="BM384" s="230" t="s">
        <v>1107</v>
      </c>
    </row>
    <row r="385" spans="1:51" s="13" customFormat="1" ht="12">
      <c r="A385" s="13"/>
      <c r="B385" s="232"/>
      <c r="C385" s="233"/>
      <c r="D385" s="234" t="s">
        <v>134</v>
      </c>
      <c r="E385" s="235" t="s">
        <v>1</v>
      </c>
      <c r="F385" s="236" t="s">
        <v>889</v>
      </c>
      <c r="G385" s="233"/>
      <c r="H385" s="235" t="s">
        <v>1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134</v>
      </c>
      <c r="AU385" s="242" t="s">
        <v>83</v>
      </c>
      <c r="AV385" s="13" t="s">
        <v>81</v>
      </c>
      <c r="AW385" s="13" t="s">
        <v>30</v>
      </c>
      <c r="AX385" s="13" t="s">
        <v>73</v>
      </c>
      <c r="AY385" s="242" t="s">
        <v>125</v>
      </c>
    </row>
    <row r="386" spans="1:51" s="14" customFormat="1" ht="12">
      <c r="A386" s="14"/>
      <c r="B386" s="243"/>
      <c r="C386" s="244"/>
      <c r="D386" s="234" t="s">
        <v>134</v>
      </c>
      <c r="E386" s="245" t="s">
        <v>1</v>
      </c>
      <c r="F386" s="246" t="s">
        <v>81</v>
      </c>
      <c r="G386" s="244"/>
      <c r="H386" s="247">
        <v>1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134</v>
      </c>
      <c r="AU386" s="253" t="s">
        <v>83</v>
      </c>
      <c r="AV386" s="14" t="s">
        <v>83</v>
      </c>
      <c r="AW386" s="14" t="s">
        <v>30</v>
      </c>
      <c r="AX386" s="14" t="s">
        <v>81</v>
      </c>
      <c r="AY386" s="253" t="s">
        <v>125</v>
      </c>
    </row>
    <row r="387" spans="1:65" s="2" customFormat="1" ht="24.15" customHeight="1">
      <c r="A387" s="39"/>
      <c r="B387" s="40"/>
      <c r="C387" s="219" t="s">
        <v>621</v>
      </c>
      <c r="D387" s="219" t="s">
        <v>127</v>
      </c>
      <c r="E387" s="220" t="s">
        <v>1108</v>
      </c>
      <c r="F387" s="221" t="s">
        <v>1109</v>
      </c>
      <c r="G387" s="222" t="s">
        <v>511</v>
      </c>
      <c r="H387" s="223">
        <v>16</v>
      </c>
      <c r="I387" s="224"/>
      <c r="J387" s="225">
        <f>ROUND(I387*H387,2)</f>
        <v>0</v>
      </c>
      <c r="K387" s="221" t="s">
        <v>1</v>
      </c>
      <c r="L387" s="45"/>
      <c r="M387" s="226" t="s">
        <v>1</v>
      </c>
      <c r="N387" s="227" t="s">
        <v>38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132</v>
      </c>
      <c r="AT387" s="230" t="s">
        <v>127</v>
      </c>
      <c r="AU387" s="230" t="s">
        <v>83</v>
      </c>
      <c r="AY387" s="18" t="s">
        <v>125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81</v>
      </c>
      <c r="BK387" s="231">
        <f>ROUND(I387*H387,2)</f>
        <v>0</v>
      </c>
      <c r="BL387" s="18" t="s">
        <v>132</v>
      </c>
      <c r="BM387" s="230" t="s">
        <v>1110</v>
      </c>
    </row>
    <row r="388" spans="1:51" s="14" customFormat="1" ht="12">
      <c r="A388" s="14"/>
      <c r="B388" s="243"/>
      <c r="C388" s="244"/>
      <c r="D388" s="234" t="s">
        <v>134</v>
      </c>
      <c r="E388" s="245" t="s">
        <v>1</v>
      </c>
      <c r="F388" s="246" t="s">
        <v>1111</v>
      </c>
      <c r="G388" s="244"/>
      <c r="H388" s="247">
        <v>16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134</v>
      </c>
      <c r="AU388" s="253" t="s">
        <v>83</v>
      </c>
      <c r="AV388" s="14" t="s">
        <v>83</v>
      </c>
      <c r="AW388" s="14" t="s">
        <v>30</v>
      </c>
      <c r="AX388" s="14" t="s">
        <v>81</v>
      </c>
      <c r="AY388" s="253" t="s">
        <v>125</v>
      </c>
    </row>
    <row r="389" spans="1:65" s="2" customFormat="1" ht="24.15" customHeight="1">
      <c r="A389" s="39"/>
      <c r="B389" s="40"/>
      <c r="C389" s="219" t="s">
        <v>627</v>
      </c>
      <c r="D389" s="219" t="s">
        <v>127</v>
      </c>
      <c r="E389" s="220" t="s">
        <v>1112</v>
      </c>
      <c r="F389" s="221" t="s">
        <v>1113</v>
      </c>
      <c r="G389" s="222" t="s">
        <v>511</v>
      </c>
      <c r="H389" s="223">
        <v>16</v>
      </c>
      <c r="I389" s="224"/>
      <c r="J389" s="225">
        <f>ROUND(I389*H389,2)</f>
        <v>0</v>
      </c>
      <c r="K389" s="221" t="s">
        <v>1</v>
      </c>
      <c r="L389" s="45"/>
      <c r="M389" s="226" t="s">
        <v>1</v>
      </c>
      <c r="N389" s="227" t="s">
        <v>38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132</v>
      </c>
      <c r="AT389" s="230" t="s">
        <v>127</v>
      </c>
      <c r="AU389" s="230" t="s">
        <v>83</v>
      </c>
      <c r="AY389" s="18" t="s">
        <v>125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81</v>
      </c>
      <c r="BK389" s="231">
        <f>ROUND(I389*H389,2)</f>
        <v>0</v>
      </c>
      <c r="BL389" s="18" t="s">
        <v>132</v>
      </c>
      <c r="BM389" s="230" t="s">
        <v>1114</v>
      </c>
    </row>
    <row r="390" spans="1:51" s="14" customFormat="1" ht="12">
      <c r="A390" s="14"/>
      <c r="B390" s="243"/>
      <c r="C390" s="244"/>
      <c r="D390" s="234" t="s">
        <v>134</v>
      </c>
      <c r="E390" s="245" t="s">
        <v>1</v>
      </c>
      <c r="F390" s="246" t="s">
        <v>1111</v>
      </c>
      <c r="G390" s="244"/>
      <c r="H390" s="247">
        <v>16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134</v>
      </c>
      <c r="AU390" s="253" t="s">
        <v>83</v>
      </c>
      <c r="AV390" s="14" t="s">
        <v>83</v>
      </c>
      <c r="AW390" s="14" t="s">
        <v>30</v>
      </c>
      <c r="AX390" s="14" t="s">
        <v>81</v>
      </c>
      <c r="AY390" s="253" t="s">
        <v>125</v>
      </c>
    </row>
    <row r="391" spans="1:65" s="2" customFormat="1" ht="37.8" customHeight="1">
      <c r="A391" s="39"/>
      <c r="B391" s="40"/>
      <c r="C391" s="219" t="s">
        <v>632</v>
      </c>
      <c r="D391" s="219" t="s">
        <v>127</v>
      </c>
      <c r="E391" s="220" t="s">
        <v>1115</v>
      </c>
      <c r="F391" s="221" t="s">
        <v>1116</v>
      </c>
      <c r="G391" s="222" t="s">
        <v>511</v>
      </c>
      <c r="H391" s="223">
        <v>1</v>
      </c>
      <c r="I391" s="224"/>
      <c r="J391" s="225">
        <f>ROUND(I391*H391,2)</f>
        <v>0</v>
      </c>
      <c r="K391" s="221" t="s">
        <v>131</v>
      </c>
      <c r="L391" s="45"/>
      <c r="M391" s="226" t="s">
        <v>1</v>
      </c>
      <c r="N391" s="227" t="s">
        <v>38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0.06387</v>
      </c>
      <c r="T391" s="229">
        <f>S391*H391</f>
        <v>0.06387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132</v>
      </c>
      <c r="AT391" s="230" t="s">
        <v>127</v>
      </c>
      <c r="AU391" s="230" t="s">
        <v>83</v>
      </c>
      <c r="AY391" s="18" t="s">
        <v>125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81</v>
      </c>
      <c r="BK391" s="231">
        <f>ROUND(I391*H391,2)</f>
        <v>0</v>
      </c>
      <c r="BL391" s="18" t="s">
        <v>132</v>
      </c>
      <c r="BM391" s="230" t="s">
        <v>1117</v>
      </c>
    </row>
    <row r="392" spans="1:51" s="13" customFormat="1" ht="12">
      <c r="A392" s="13"/>
      <c r="B392" s="232"/>
      <c r="C392" s="233"/>
      <c r="D392" s="234" t="s">
        <v>134</v>
      </c>
      <c r="E392" s="235" t="s">
        <v>1</v>
      </c>
      <c r="F392" s="236" t="s">
        <v>1118</v>
      </c>
      <c r="G392" s="233"/>
      <c r="H392" s="235" t="s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134</v>
      </c>
      <c r="AU392" s="242" t="s">
        <v>83</v>
      </c>
      <c r="AV392" s="13" t="s">
        <v>81</v>
      </c>
      <c r="AW392" s="13" t="s">
        <v>30</v>
      </c>
      <c r="AX392" s="13" t="s">
        <v>73</v>
      </c>
      <c r="AY392" s="242" t="s">
        <v>125</v>
      </c>
    </row>
    <row r="393" spans="1:51" s="14" customFormat="1" ht="12">
      <c r="A393" s="14"/>
      <c r="B393" s="243"/>
      <c r="C393" s="244"/>
      <c r="D393" s="234" t="s">
        <v>134</v>
      </c>
      <c r="E393" s="245" t="s">
        <v>1</v>
      </c>
      <c r="F393" s="246" t="s">
        <v>81</v>
      </c>
      <c r="G393" s="244"/>
      <c r="H393" s="247">
        <v>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134</v>
      </c>
      <c r="AU393" s="253" t="s">
        <v>83</v>
      </c>
      <c r="AV393" s="14" t="s">
        <v>83</v>
      </c>
      <c r="AW393" s="14" t="s">
        <v>30</v>
      </c>
      <c r="AX393" s="14" t="s">
        <v>81</v>
      </c>
      <c r="AY393" s="253" t="s">
        <v>125</v>
      </c>
    </row>
    <row r="394" spans="1:65" s="2" customFormat="1" ht="37.8" customHeight="1">
      <c r="A394" s="39"/>
      <c r="B394" s="40"/>
      <c r="C394" s="219" t="s">
        <v>637</v>
      </c>
      <c r="D394" s="219" t="s">
        <v>127</v>
      </c>
      <c r="E394" s="220" t="s">
        <v>1119</v>
      </c>
      <c r="F394" s="221" t="s">
        <v>1120</v>
      </c>
      <c r="G394" s="222" t="s">
        <v>511</v>
      </c>
      <c r="H394" s="223">
        <v>2</v>
      </c>
      <c r="I394" s="224"/>
      <c r="J394" s="225">
        <f>ROUND(I394*H394,2)</f>
        <v>0</v>
      </c>
      <c r="K394" s="221" t="s">
        <v>699</v>
      </c>
      <c r="L394" s="45"/>
      <c r="M394" s="226" t="s">
        <v>1</v>
      </c>
      <c r="N394" s="227" t="s">
        <v>38</v>
      </c>
      <c r="O394" s="92"/>
      <c r="P394" s="228">
        <f>O394*H394</f>
        <v>0</v>
      </c>
      <c r="Q394" s="228">
        <v>0.00545</v>
      </c>
      <c r="R394" s="228">
        <f>Q394*H394</f>
        <v>0.0109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132</v>
      </c>
      <c r="AT394" s="230" t="s">
        <v>127</v>
      </c>
      <c r="AU394" s="230" t="s">
        <v>83</v>
      </c>
      <c r="AY394" s="18" t="s">
        <v>125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81</v>
      </c>
      <c r="BK394" s="231">
        <f>ROUND(I394*H394,2)</f>
        <v>0</v>
      </c>
      <c r="BL394" s="18" t="s">
        <v>132</v>
      </c>
      <c r="BM394" s="230" t="s">
        <v>1121</v>
      </c>
    </row>
    <row r="395" spans="1:65" s="2" customFormat="1" ht="24.15" customHeight="1">
      <c r="A395" s="39"/>
      <c r="B395" s="40"/>
      <c r="C395" s="269" t="s">
        <v>642</v>
      </c>
      <c r="D395" s="269" t="s">
        <v>490</v>
      </c>
      <c r="E395" s="270" t="s">
        <v>1122</v>
      </c>
      <c r="F395" s="271" t="s">
        <v>1123</v>
      </c>
      <c r="G395" s="272" t="s">
        <v>511</v>
      </c>
      <c r="H395" s="273">
        <v>2</v>
      </c>
      <c r="I395" s="274"/>
      <c r="J395" s="275">
        <f>ROUND(I395*H395,2)</f>
        <v>0</v>
      </c>
      <c r="K395" s="271" t="s">
        <v>1</v>
      </c>
      <c r="L395" s="276"/>
      <c r="M395" s="277" t="s">
        <v>1</v>
      </c>
      <c r="N395" s="278" t="s">
        <v>38</v>
      </c>
      <c r="O395" s="92"/>
      <c r="P395" s="228">
        <f>O395*H395</f>
        <v>0</v>
      </c>
      <c r="Q395" s="228">
        <v>0.175</v>
      </c>
      <c r="R395" s="228">
        <f>Q395*H395</f>
        <v>0.35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175</v>
      </c>
      <c r="AT395" s="230" t="s">
        <v>490</v>
      </c>
      <c r="AU395" s="230" t="s">
        <v>83</v>
      </c>
      <c r="AY395" s="18" t="s">
        <v>125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81</v>
      </c>
      <c r="BK395" s="231">
        <f>ROUND(I395*H395,2)</f>
        <v>0</v>
      </c>
      <c r="BL395" s="18" t="s">
        <v>132</v>
      </c>
      <c r="BM395" s="230" t="s">
        <v>1124</v>
      </c>
    </row>
    <row r="396" spans="1:51" s="13" customFormat="1" ht="12">
      <c r="A396" s="13"/>
      <c r="B396" s="232"/>
      <c r="C396" s="233"/>
      <c r="D396" s="234" t="s">
        <v>134</v>
      </c>
      <c r="E396" s="235" t="s">
        <v>1</v>
      </c>
      <c r="F396" s="236" t="s">
        <v>889</v>
      </c>
      <c r="G396" s="233"/>
      <c r="H396" s="235" t="s">
        <v>1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134</v>
      </c>
      <c r="AU396" s="242" t="s">
        <v>83</v>
      </c>
      <c r="AV396" s="13" t="s">
        <v>81</v>
      </c>
      <c r="AW396" s="13" t="s">
        <v>30</v>
      </c>
      <c r="AX396" s="13" t="s">
        <v>73</v>
      </c>
      <c r="AY396" s="242" t="s">
        <v>125</v>
      </c>
    </row>
    <row r="397" spans="1:51" s="14" customFormat="1" ht="12">
      <c r="A397" s="14"/>
      <c r="B397" s="243"/>
      <c r="C397" s="244"/>
      <c r="D397" s="234" t="s">
        <v>134</v>
      </c>
      <c r="E397" s="245" t="s">
        <v>1</v>
      </c>
      <c r="F397" s="246" t="s">
        <v>83</v>
      </c>
      <c r="G397" s="244"/>
      <c r="H397" s="247">
        <v>2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134</v>
      </c>
      <c r="AU397" s="253" t="s">
        <v>83</v>
      </c>
      <c r="AV397" s="14" t="s">
        <v>83</v>
      </c>
      <c r="AW397" s="14" t="s">
        <v>30</v>
      </c>
      <c r="AX397" s="14" t="s">
        <v>81</v>
      </c>
      <c r="AY397" s="253" t="s">
        <v>125</v>
      </c>
    </row>
    <row r="398" spans="1:65" s="2" customFormat="1" ht="24.15" customHeight="1">
      <c r="A398" s="39"/>
      <c r="B398" s="40"/>
      <c r="C398" s="219" t="s">
        <v>646</v>
      </c>
      <c r="D398" s="219" t="s">
        <v>127</v>
      </c>
      <c r="E398" s="220" t="s">
        <v>1125</v>
      </c>
      <c r="F398" s="221" t="s">
        <v>1126</v>
      </c>
      <c r="G398" s="222" t="s">
        <v>511</v>
      </c>
      <c r="H398" s="223">
        <v>48</v>
      </c>
      <c r="I398" s="224"/>
      <c r="J398" s="225">
        <f>ROUND(I398*H398,2)</f>
        <v>0</v>
      </c>
      <c r="K398" s="221" t="s">
        <v>1</v>
      </c>
      <c r="L398" s="45"/>
      <c r="M398" s="226" t="s">
        <v>1</v>
      </c>
      <c r="N398" s="227" t="s">
        <v>38</v>
      </c>
      <c r="O398" s="92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132</v>
      </c>
      <c r="AT398" s="230" t="s">
        <v>127</v>
      </c>
      <c r="AU398" s="230" t="s">
        <v>83</v>
      </c>
      <c r="AY398" s="18" t="s">
        <v>125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81</v>
      </c>
      <c r="BK398" s="231">
        <f>ROUND(I398*H398,2)</f>
        <v>0</v>
      </c>
      <c r="BL398" s="18" t="s">
        <v>132</v>
      </c>
      <c r="BM398" s="230" t="s">
        <v>1127</v>
      </c>
    </row>
    <row r="399" spans="1:51" s="14" customFormat="1" ht="12">
      <c r="A399" s="14"/>
      <c r="B399" s="243"/>
      <c r="C399" s="244"/>
      <c r="D399" s="234" t="s">
        <v>134</v>
      </c>
      <c r="E399" s="245" t="s">
        <v>1</v>
      </c>
      <c r="F399" s="246" t="s">
        <v>1128</v>
      </c>
      <c r="G399" s="244"/>
      <c r="H399" s="247">
        <v>48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134</v>
      </c>
      <c r="AU399" s="253" t="s">
        <v>83</v>
      </c>
      <c r="AV399" s="14" t="s">
        <v>83</v>
      </c>
      <c r="AW399" s="14" t="s">
        <v>30</v>
      </c>
      <c r="AX399" s="14" t="s">
        <v>81</v>
      </c>
      <c r="AY399" s="253" t="s">
        <v>125</v>
      </c>
    </row>
    <row r="400" spans="1:65" s="2" customFormat="1" ht="24.15" customHeight="1">
      <c r="A400" s="39"/>
      <c r="B400" s="40"/>
      <c r="C400" s="219" t="s">
        <v>650</v>
      </c>
      <c r="D400" s="219" t="s">
        <v>127</v>
      </c>
      <c r="E400" s="220" t="s">
        <v>1129</v>
      </c>
      <c r="F400" s="221" t="s">
        <v>1130</v>
      </c>
      <c r="G400" s="222" t="s">
        <v>511</v>
      </c>
      <c r="H400" s="223">
        <v>48</v>
      </c>
      <c r="I400" s="224"/>
      <c r="J400" s="225">
        <f>ROUND(I400*H400,2)</f>
        <v>0</v>
      </c>
      <c r="K400" s="221" t="s">
        <v>1</v>
      </c>
      <c r="L400" s="45"/>
      <c r="M400" s="226" t="s">
        <v>1</v>
      </c>
      <c r="N400" s="227" t="s">
        <v>38</v>
      </c>
      <c r="O400" s="92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132</v>
      </c>
      <c r="AT400" s="230" t="s">
        <v>127</v>
      </c>
      <c r="AU400" s="230" t="s">
        <v>83</v>
      </c>
      <c r="AY400" s="18" t="s">
        <v>125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81</v>
      </c>
      <c r="BK400" s="231">
        <f>ROUND(I400*H400,2)</f>
        <v>0</v>
      </c>
      <c r="BL400" s="18" t="s">
        <v>132</v>
      </c>
      <c r="BM400" s="230" t="s">
        <v>1131</v>
      </c>
    </row>
    <row r="401" spans="1:51" s="14" customFormat="1" ht="12">
      <c r="A401" s="14"/>
      <c r="B401" s="243"/>
      <c r="C401" s="244"/>
      <c r="D401" s="234" t="s">
        <v>134</v>
      </c>
      <c r="E401" s="245" t="s">
        <v>1</v>
      </c>
      <c r="F401" s="246" t="s">
        <v>1128</v>
      </c>
      <c r="G401" s="244"/>
      <c r="H401" s="247">
        <v>48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134</v>
      </c>
      <c r="AU401" s="253" t="s">
        <v>83</v>
      </c>
      <c r="AV401" s="14" t="s">
        <v>83</v>
      </c>
      <c r="AW401" s="14" t="s">
        <v>30</v>
      </c>
      <c r="AX401" s="14" t="s">
        <v>81</v>
      </c>
      <c r="AY401" s="253" t="s">
        <v>125</v>
      </c>
    </row>
    <row r="402" spans="1:65" s="2" customFormat="1" ht="37.8" customHeight="1">
      <c r="A402" s="39"/>
      <c r="B402" s="40"/>
      <c r="C402" s="219" t="s">
        <v>654</v>
      </c>
      <c r="D402" s="219" t="s">
        <v>127</v>
      </c>
      <c r="E402" s="220" t="s">
        <v>1132</v>
      </c>
      <c r="F402" s="221" t="s">
        <v>1133</v>
      </c>
      <c r="G402" s="222" t="s">
        <v>511</v>
      </c>
      <c r="H402" s="223">
        <v>4</v>
      </c>
      <c r="I402" s="224"/>
      <c r="J402" s="225">
        <f>ROUND(I402*H402,2)</f>
        <v>0</v>
      </c>
      <c r="K402" s="221" t="s">
        <v>699</v>
      </c>
      <c r="L402" s="45"/>
      <c r="M402" s="226" t="s">
        <v>1</v>
      </c>
      <c r="N402" s="227" t="s">
        <v>38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0.15192</v>
      </c>
      <c r="T402" s="229">
        <f>S402*H402</f>
        <v>0.60768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132</v>
      </c>
      <c r="AT402" s="230" t="s">
        <v>127</v>
      </c>
      <c r="AU402" s="230" t="s">
        <v>83</v>
      </c>
      <c r="AY402" s="18" t="s">
        <v>125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81</v>
      </c>
      <c r="BK402" s="231">
        <f>ROUND(I402*H402,2)</f>
        <v>0</v>
      </c>
      <c r="BL402" s="18" t="s">
        <v>132</v>
      </c>
      <c r="BM402" s="230" t="s">
        <v>1134</v>
      </c>
    </row>
    <row r="403" spans="1:51" s="13" customFormat="1" ht="12">
      <c r="A403" s="13"/>
      <c r="B403" s="232"/>
      <c r="C403" s="233"/>
      <c r="D403" s="234" t="s">
        <v>134</v>
      </c>
      <c r="E403" s="235" t="s">
        <v>1</v>
      </c>
      <c r="F403" s="236" t="s">
        <v>1078</v>
      </c>
      <c r="G403" s="233"/>
      <c r="H403" s="235" t="s">
        <v>1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134</v>
      </c>
      <c r="AU403" s="242" t="s">
        <v>83</v>
      </c>
      <c r="AV403" s="13" t="s">
        <v>81</v>
      </c>
      <c r="AW403" s="13" t="s">
        <v>30</v>
      </c>
      <c r="AX403" s="13" t="s">
        <v>73</v>
      </c>
      <c r="AY403" s="242" t="s">
        <v>125</v>
      </c>
    </row>
    <row r="404" spans="1:51" s="14" customFormat="1" ht="12">
      <c r="A404" s="14"/>
      <c r="B404" s="243"/>
      <c r="C404" s="244"/>
      <c r="D404" s="234" t="s">
        <v>134</v>
      </c>
      <c r="E404" s="245" t="s">
        <v>1</v>
      </c>
      <c r="F404" s="246" t="s">
        <v>1135</v>
      </c>
      <c r="G404" s="244"/>
      <c r="H404" s="247">
        <v>2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134</v>
      </c>
      <c r="AU404" s="253" t="s">
        <v>83</v>
      </c>
      <c r="AV404" s="14" t="s">
        <v>83</v>
      </c>
      <c r="AW404" s="14" t="s">
        <v>30</v>
      </c>
      <c r="AX404" s="14" t="s">
        <v>73</v>
      </c>
      <c r="AY404" s="253" t="s">
        <v>125</v>
      </c>
    </row>
    <row r="405" spans="1:51" s="14" customFormat="1" ht="12">
      <c r="A405" s="14"/>
      <c r="B405" s="243"/>
      <c r="C405" s="244"/>
      <c r="D405" s="234" t="s">
        <v>134</v>
      </c>
      <c r="E405" s="245" t="s">
        <v>1</v>
      </c>
      <c r="F405" s="246" t="s">
        <v>1136</v>
      </c>
      <c r="G405" s="244"/>
      <c r="H405" s="247">
        <v>2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134</v>
      </c>
      <c r="AU405" s="253" t="s">
        <v>83</v>
      </c>
      <c r="AV405" s="14" t="s">
        <v>83</v>
      </c>
      <c r="AW405" s="14" t="s">
        <v>30</v>
      </c>
      <c r="AX405" s="14" t="s">
        <v>73</v>
      </c>
      <c r="AY405" s="253" t="s">
        <v>125</v>
      </c>
    </row>
    <row r="406" spans="1:51" s="15" customFormat="1" ht="12">
      <c r="A406" s="15"/>
      <c r="B406" s="254"/>
      <c r="C406" s="255"/>
      <c r="D406" s="234" t="s">
        <v>134</v>
      </c>
      <c r="E406" s="256" t="s">
        <v>1</v>
      </c>
      <c r="F406" s="257" t="s">
        <v>235</v>
      </c>
      <c r="G406" s="255"/>
      <c r="H406" s="258">
        <v>4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4" t="s">
        <v>134</v>
      </c>
      <c r="AU406" s="264" t="s">
        <v>83</v>
      </c>
      <c r="AV406" s="15" t="s">
        <v>132</v>
      </c>
      <c r="AW406" s="15" t="s">
        <v>30</v>
      </c>
      <c r="AX406" s="15" t="s">
        <v>81</v>
      </c>
      <c r="AY406" s="264" t="s">
        <v>125</v>
      </c>
    </row>
    <row r="407" spans="1:65" s="2" customFormat="1" ht="24.15" customHeight="1">
      <c r="A407" s="39"/>
      <c r="B407" s="40"/>
      <c r="C407" s="219" t="s">
        <v>660</v>
      </c>
      <c r="D407" s="219" t="s">
        <v>127</v>
      </c>
      <c r="E407" s="220" t="s">
        <v>1137</v>
      </c>
      <c r="F407" s="221" t="s">
        <v>1138</v>
      </c>
      <c r="G407" s="222" t="s">
        <v>511</v>
      </c>
      <c r="H407" s="223">
        <v>1</v>
      </c>
      <c r="I407" s="224"/>
      <c r="J407" s="225">
        <f>ROUND(I407*H407,2)</f>
        <v>0</v>
      </c>
      <c r="K407" s="221" t="s">
        <v>1</v>
      </c>
      <c r="L407" s="45"/>
      <c r="M407" s="226" t="s">
        <v>1</v>
      </c>
      <c r="N407" s="227" t="s">
        <v>38</v>
      </c>
      <c r="O407" s="92"/>
      <c r="P407" s="228">
        <f>O407*H407</f>
        <v>0</v>
      </c>
      <c r="Q407" s="228">
        <v>0.21734</v>
      </c>
      <c r="R407" s="228">
        <f>Q407*H407</f>
        <v>0.21734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132</v>
      </c>
      <c r="AT407" s="230" t="s">
        <v>127</v>
      </c>
      <c r="AU407" s="230" t="s">
        <v>83</v>
      </c>
      <c r="AY407" s="18" t="s">
        <v>125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81</v>
      </c>
      <c r="BK407" s="231">
        <f>ROUND(I407*H407,2)</f>
        <v>0</v>
      </c>
      <c r="BL407" s="18" t="s">
        <v>132</v>
      </c>
      <c r="BM407" s="230" t="s">
        <v>1139</v>
      </c>
    </row>
    <row r="408" spans="1:51" s="13" customFormat="1" ht="12">
      <c r="A408" s="13"/>
      <c r="B408" s="232"/>
      <c r="C408" s="233"/>
      <c r="D408" s="234" t="s">
        <v>134</v>
      </c>
      <c r="E408" s="235" t="s">
        <v>1</v>
      </c>
      <c r="F408" s="236" t="s">
        <v>1140</v>
      </c>
      <c r="G408" s="233"/>
      <c r="H408" s="235" t="s">
        <v>1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2" t="s">
        <v>134</v>
      </c>
      <c r="AU408" s="242" t="s">
        <v>83</v>
      </c>
      <c r="AV408" s="13" t="s">
        <v>81</v>
      </c>
      <c r="AW408" s="13" t="s">
        <v>30</v>
      </c>
      <c r="AX408" s="13" t="s">
        <v>73</v>
      </c>
      <c r="AY408" s="242" t="s">
        <v>125</v>
      </c>
    </row>
    <row r="409" spans="1:51" s="14" customFormat="1" ht="12">
      <c r="A409" s="14"/>
      <c r="B409" s="243"/>
      <c r="C409" s="244"/>
      <c r="D409" s="234" t="s">
        <v>134</v>
      </c>
      <c r="E409" s="245" t="s">
        <v>1</v>
      </c>
      <c r="F409" s="246" t="s">
        <v>81</v>
      </c>
      <c r="G409" s="244"/>
      <c r="H409" s="247">
        <v>1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134</v>
      </c>
      <c r="AU409" s="253" t="s">
        <v>83</v>
      </c>
      <c r="AV409" s="14" t="s">
        <v>83</v>
      </c>
      <c r="AW409" s="14" t="s">
        <v>30</v>
      </c>
      <c r="AX409" s="14" t="s">
        <v>81</v>
      </c>
      <c r="AY409" s="253" t="s">
        <v>125</v>
      </c>
    </row>
    <row r="410" spans="1:65" s="2" customFormat="1" ht="24.15" customHeight="1">
      <c r="A410" s="39"/>
      <c r="B410" s="40"/>
      <c r="C410" s="269" t="s">
        <v>666</v>
      </c>
      <c r="D410" s="269" t="s">
        <v>490</v>
      </c>
      <c r="E410" s="270" t="s">
        <v>1141</v>
      </c>
      <c r="F410" s="271" t="s">
        <v>1142</v>
      </c>
      <c r="G410" s="272" t="s">
        <v>511</v>
      </c>
      <c r="H410" s="273">
        <v>1</v>
      </c>
      <c r="I410" s="274"/>
      <c r="J410" s="275">
        <f>ROUND(I410*H410,2)</f>
        <v>0</v>
      </c>
      <c r="K410" s="271" t="s">
        <v>1</v>
      </c>
      <c r="L410" s="276"/>
      <c r="M410" s="277" t="s">
        <v>1</v>
      </c>
      <c r="N410" s="278" t="s">
        <v>38</v>
      </c>
      <c r="O410" s="92"/>
      <c r="P410" s="228">
        <f>O410*H410</f>
        <v>0</v>
      </c>
      <c r="Q410" s="228">
        <v>0.011</v>
      </c>
      <c r="R410" s="228">
        <f>Q410*H410</f>
        <v>0.011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175</v>
      </c>
      <c r="AT410" s="230" t="s">
        <v>490</v>
      </c>
      <c r="AU410" s="230" t="s">
        <v>83</v>
      </c>
      <c r="AY410" s="18" t="s">
        <v>125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81</v>
      </c>
      <c r="BK410" s="231">
        <f>ROUND(I410*H410,2)</f>
        <v>0</v>
      </c>
      <c r="BL410" s="18" t="s">
        <v>132</v>
      </c>
      <c r="BM410" s="230" t="s">
        <v>1143</v>
      </c>
    </row>
    <row r="411" spans="1:51" s="13" customFormat="1" ht="12">
      <c r="A411" s="13"/>
      <c r="B411" s="232"/>
      <c r="C411" s="233"/>
      <c r="D411" s="234" t="s">
        <v>134</v>
      </c>
      <c r="E411" s="235" t="s">
        <v>1</v>
      </c>
      <c r="F411" s="236" t="s">
        <v>1140</v>
      </c>
      <c r="G411" s="233"/>
      <c r="H411" s="235" t="s">
        <v>1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134</v>
      </c>
      <c r="AU411" s="242" t="s">
        <v>83</v>
      </c>
      <c r="AV411" s="13" t="s">
        <v>81</v>
      </c>
      <c r="AW411" s="13" t="s">
        <v>30</v>
      </c>
      <c r="AX411" s="13" t="s">
        <v>73</v>
      </c>
      <c r="AY411" s="242" t="s">
        <v>125</v>
      </c>
    </row>
    <row r="412" spans="1:51" s="14" customFormat="1" ht="12">
      <c r="A412" s="14"/>
      <c r="B412" s="243"/>
      <c r="C412" s="244"/>
      <c r="D412" s="234" t="s">
        <v>134</v>
      </c>
      <c r="E412" s="245" t="s">
        <v>1</v>
      </c>
      <c r="F412" s="246" t="s">
        <v>81</v>
      </c>
      <c r="G412" s="244"/>
      <c r="H412" s="247">
        <v>1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134</v>
      </c>
      <c r="AU412" s="253" t="s">
        <v>83</v>
      </c>
      <c r="AV412" s="14" t="s">
        <v>83</v>
      </c>
      <c r="AW412" s="14" t="s">
        <v>30</v>
      </c>
      <c r="AX412" s="14" t="s">
        <v>81</v>
      </c>
      <c r="AY412" s="253" t="s">
        <v>125</v>
      </c>
    </row>
    <row r="413" spans="1:65" s="2" customFormat="1" ht="37.8" customHeight="1">
      <c r="A413" s="39"/>
      <c r="B413" s="40"/>
      <c r="C413" s="219" t="s">
        <v>671</v>
      </c>
      <c r="D413" s="219" t="s">
        <v>127</v>
      </c>
      <c r="E413" s="220" t="s">
        <v>1144</v>
      </c>
      <c r="F413" s="221" t="s">
        <v>1145</v>
      </c>
      <c r="G413" s="222" t="s">
        <v>511</v>
      </c>
      <c r="H413" s="223">
        <v>6</v>
      </c>
      <c r="I413" s="224"/>
      <c r="J413" s="225">
        <f>ROUND(I413*H413,2)</f>
        <v>0</v>
      </c>
      <c r="K413" s="221" t="s">
        <v>131</v>
      </c>
      <c r="L413" s="45"/>
      <c r="M413" s="226" t="s">
        <v>1</v>
      </c>
      <c r="N413" s="227" t="s">
        <v>38</v>
      </c>
      <c r="O413" s="92"/>
      <c r="P413" s="228">
        <f>O413*H413</f>
        <v>0</v>
      </c>
      <c r="Q413" s="228">
        <v>0.00156</v>
      </c>
      <c r="R413" s="228">
        <f>Q413*H413</f>
        <v>0.00936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132</v>
      </c>
      <c r="AT413" s="230" t="s">
        <v>127</v>
      </c>
      <c r="AU413" s="230" t="s">
        <v>83</v>
      </c>
      <c r="AY413" s="18" t="s">
        <v>125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81</v>
      </c>
      <c r="BK413" s="231">
        <f>ROUND(I413*H413,2)</f>
        <v>0</v>
      </c>
      <c r="BL413" s="18" t="s">
        <v>132</v>
      </c>
      <c r="BM413" s="230" t="s">
        <v>1146</v>
      </c>
    </row>
    <row r="414" spans="1:51" s="13" customFormat="1" ht="12">
      <c r="A414" s="13"/>
      <c r="B414" s="232"/>
      <c r="C414" s="233"/>
      <c r="D414" s="234" t="s">
        <v>134</v>
      </c>
      <c r="E414" s="235" t="s">
        <v>1</v>
      </c>
      <c r="F414" s="236" t="s">
        <v>889</v>
      </c>
      <c r="G414" s="233"/>
      <c r="H414" s="235" t="s">
        <v>1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134</v>
      </c>
      <c r="AU414" s="242" t="s">
        <v>83</v>
      </c>
      <c r="AV414" s="13" t="s">
        <v>81</v>
      </c>
      <c r="AW414" s="13" t="s">
        <v>30</v>
      </c>
      <c r="AX414" s="13" t="s">
        <v>73</v>
      </c>
      <c r="AY414" s="242" t="s">
        <v>125</v>
      </c>
    </row>
    <row r="415" spans="1:51" s="14" customFormat="1" ht="12">
      <c r="A415" s="14"/>
      <c r="B415" s="243"/>
      <c r="C415" s="244"/>
      <c r="D415" s="234" t="s">
        <v>134</v>
      </c>
      <c r="E415" s="245" t="s">
        <v>1</v>
      </c>
      <c r="F415" s="246" t="s">
        <v>167</v>
      </c>
      <c r="G415" s="244"/>
      <c r="H415" s="247">
        <v>6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134</v>
      </c>
      <c r="AU415" s="253" t="s">
        <v>83</v>
      </c>
      <c r="AV415" s="14" t="s">
        <v>83</v>
      </c>
      <c r="AW415" s="14" t="s">
        <v>30</v>
      </c>
      <c r="AX415" s="14" t="s">
        <v>81</v>
      </c>
      <c r="AY415" s="253" t="s">
        <v>125</v>
      </c>
    </row>
    <row r="416" spans="1:65" s="2" customFormat="1" ht="14.4" customHeight="1">
      <c r="A416" s="39"/>
      <c r="B416" s="40"/>
      <c r="C416" s="219" t="s">
        <v>677</v>
      </c>
      <c r="D416" s="219" t="s">
        <v>127</v>
      </c>
      <c r="E416" s="220" t="s">
        <v>540</v>
      </c>
      <c r="F416" s="221" t="s">
        <v>1147</v>
      </c>
      <c r="G416" s="222" t="s">
        <v>532</v>
      </c>
      <c r="H416" s="223">
        <v>3</v>
      </c>
      <c r="I416" s="224"/>
      <c r="J416" s="225">
        <f>ROUND(I416*H416,2)</f>
        <v>0</v>
      </c>
      <c r="K416" s="221" t="s">
        <v>1</v>
      </c>
      <c r="L416" s="45"/>
      <c r="M416" s="226" t="s">
        <v>1</v>
      </c>
      <c r="N416" s="227" t="s">
        <v>38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132</v>
      </c>
      <c r="AT416" s="230" t="s">
        <v>127</v>
      </c>
      <c r="AU416" s="230" t="s">
        <v>83</v>
      </c>
      <c r="AY416" s="18" t="s">
        <v>125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81</v>
      </c>
      <c r="BK416" s="231">
        <f>ROUND(I416*H416,2)</f>
        <v>0</v>
      </c>
      <c r="BL416" s="18" t="s">
        <v>132</v>
      </c>
      <c r="BM416" s="230" t="s">
        <v>1148</v>
      </c>
    </row>
    <row r="417" spans="1:51" s="13" customFormat="1" ht="12">
      <c r="A417" s="13"/>
      <c r="B417" s="232"/>
      <c r="C417" s="233"/>
      <c r="D417" s="234" t="s">
        <v>134</v>
      </c>
      <c r="E417" s="235" t="s">
        <v>1</v>
      </c>
      <c r="F417" s="236" t="s">
        <v>889</v>
      </c>
      <c r="G417" s="233"/>
      <c r="H417" s="235" t="s">
        <v>1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134</v>
      </c>
      <c r="AU417" s="242" t="s">
        <v>83</v>
      </c>
      <c r="AV417" s="13" t="s">
        <v>81</v>
      </c>
      <c r="AW417" s="13" t="s">
        <v>30</v>
      </c>
      <c r="AX417" s="13" t="s">
        <v>73</v>
      </c>
      <c r="AY417" s="242" t="s">
        <v>125</v>
      </c>
    </row>
    <row r="418" spans="1:51" s="13" customFormat="1" ht="12">
      <c r="A418" s="13"/>
      <c r="B418" s="232"/>
      <c r="C418" s="233"/>
      <c r="D418" s="234" t="s">
        <v>134</v>
      </c>
      <c r="E418" s="235" t="s">
        <v>1</v>
      </c>
      <c r="F418" s="236" t="s">
        <v>1149</v>
      </c>
      <c r="G418" s="233"/>
      <c r="H418" s="235" t="s">
        <v>1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134</v>
      </c>
      <c r="AU418" s="242" t="s">
        <v>83</v>
      </c>
      <c r="AV418" s="13" t="s">
        <v>81</v>
      </c>
      <c r="AW418" s="13" t="s">
        <v>30</v>
      </c>
      <c r="AX418" s="13" t="s">
        <v>73</v>
      </c>
      <c r="AY418" s="242" t="s">
        <v>125</v>
      </c>
    </row>
    <row r="419" spans="1:51" s="13" customFormat="1" ht="12">
      <c r="A419" s="13"/>
      <c r="B419" s="232"/>
      <c r="C419" s="233"/>
      <c r="D419" s="234" t="s">
        <v>134</v>
      </c>
      <c r="E419" s="235" t="s">
        <v>1</v>
      </c>
      <c r="F419" s="236" t="s">
        <v>1150</v>
      </c>
      <c r="G419" s="233"/>
      <c r="H419" s="235" t="s">
        <v>1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134</v>
      </c>
      <c r="AU419" s="242" t="s">
        <v>83</v>
      </c>
      <c r="AV419" s="13" t="s">
        <v>81</v>
      </c>
      <c r="AW419" s="13" t="s">
        <v>30</v>
      </c>
      <c r="AX419" s="13" t="s">
        <v>73</v>
      </c>
      <c r="AY419" s="242" t="s">
        <v>125</v>
      </c>
    </row>
    <row r="420" spans="1:51" s="13" customFormat="1" ht="12">
      <c r="A420" s="13"/>
      <c r="B420" s="232"/>
      <c r="C420" s="233"/>
      <c r="D420" s="234" t="s">
        <v>134</v>
      </c>
      <c r="E420" s="235" t="s">
        <v>1</v>
      </c>
      <c r="F420" s="236" t="s">
        <v>1151</v>
      </c>
      <c r="G420" s="233"/>
      <c r="H420" s="235" t="s">
        <v>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2" t="s">
        <v>134</v>
      </c>
      <c r="AU420" s="242" t="s">
        <v>83</v>
      </c>
      <c r="AV420" s="13" t="s">
        <v>81</v>
      </c>
      <c r="AW420" s="13" t="s">
        <v>30</v>
      </c>
      <c r="AX420" s="13" t="s">
        <v>73</v>
      </c>
      <c r="AY420" s="242" t="s">
        <v>125</v>
      </c>
    </row>
    <row r="421" spans="1:51" s="14" customFormat="1" ht="12">
      <c r="A421" s="14"/>
      <c r="B421" s="243"/>
      <c r="C421" s="244"/>
      <c r="D421" s="234" t="s">
        <v>134</v>
      </c>
      <c r="E421" s="245" t="s">
        <v>1</v>
      </c>
      <c r="F421" s="246" t="s">
        <v>142</v>
      </c>
      <c r="G421" s="244"/>
      <c r="H421" s="247">
        <v>3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134</v>
      </c>
      <c r="AU421" s="253" t="s">
        <v>83</v>
      </c>
      <c r="AV421" s="14" t="s">
        <v>83</v>
      </c>
      <c r="AW421" s="14" t="s">
        <v>30</v>
      </c>
      <c r="AX421" s="14" t="s">
        <v>81</v>
      </c>
      <c r="AY421" s="253" t="s">
        <v>125</v>
      </c>
    </row>
    <row r="422" spans="1:65" s="2" customFormat="1" ht="24.15" customHeight="1">
      <c r="A422" s="39"/>
      <c r="B422" s="40"/>
      <c r="C422" s="219" t="s">
        <v>682</v>
      </c>
      <c r="D422" s="219" t="s">
        <v>127</v>
      </c>
      <c r="E422" s="220" t="s">
        <v>1152</v>
      </c>
      <c r="F422" s="221" t="s">
        <v>1153</v>
      </c>
      <c r="G422" s="222" t="s">
        <v>511</v>
      </c>
      <c r="H422" s="223">
        <v>1</v>
      </c>
      <c r="I422" s="224"/>
      <c r="J422" s="225">
        <f>ROUND(I422*H422,2)</f>
        <v>0</v>
      </c>
      <c r="K422" s="221" t="s">
        <v>1</v>
      </c>
      <c r="L422" s="45"/>
      <c r="M422" s="226" t="s">
        <v>1</v>
      </c>
      <c r="N422" s="227" t="s">
        <v>38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132</v>
      </c>
      <c r="AT422" s="230" t="s">
        <v>127</v>
      </c>
      <c r="AU422" s="230" t="s">
        <v>83</v>
      </c>
      <c r="AY422" s="18" t="s">
        <v>125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81</v>
      </c>
      <c r="BK422" s="231">
        <f>ROUND(I422*H422,2)</f>
        <v>0</v>
      </c>
      <c r="BL422" s="18" t="s">
        <v>132</v>
      </c>
      <c r="BM422" s="230" t="s">
        <v>1154</v>
      </c>
    </row>
    <row r="423" spans="1:51" s="13" customFormat="1" ht="12">
      <c r="A423" s="13"/>
      <c r="B423" s="232"/>
      <c r="C423" s="233"/>
      <c r="D423" s="234" t="s">
        <v>134</v>
      </c>
      <c r="E423" s="235" t="s">
        <v>1</v>
      </c>
      <c r="F423" s="236" t="s">
        <v>1155</v>
      </c>
      <c r="G423" s="233"/>
      <c r="H423" s="235" t="s">
        <v>1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134</v>
      </c>
      <c r="AU423" s="242" t="s">
        <v>83</v>
      </c>
      <c r="AV423" s="13" t="s">
        <v>81</v>
      </c>
      <c r="AW423" s="13" t="s">
        <v>30</v>
      </c>
      <c r="AX423" s="13" t="s">
        <v>73</v>
      </c>
      <c r="AY423" s="242" t="s">
        <v>125</v>
      </c>
    </row>
    <row r="424" spans="1:51" s="13" customFormat="1" ht="12">
      <c r="A424" s="13"/>
      <c r="B424" s="232"/>
      <c r="C424" s="233"/>
      <c r="D424" s="234" t="s">
        <v>134</v>
      </c>
      <c r="E424" s="235" t="s">
        <v>1</v>
      </c>
      <c r="F424" s="236" t="s">
        <v>1156</v>
      </c>
      <c r="G424" s="233"/>
      <c r="H424" s="235" t="s">
        <v>1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134</v>
      </c>
      <c r="AU424" s="242" t="s">
        <v>83</v>
      </c>
      <c r="AV424" s="13" t="s">
        <v>81</v>
      </c>
      <c r="AW424" s="13" t="s">
        <v>30</v>
      </c>
      <c r="AX424" s="13" t="s">
        <v>73</v>
      </c>
      <c r="AY424" s="242" t="s">
        <v>125</v>
      </c>
    </row>
    <row r="425" spans="1:51" s="13" customFormat="1" ht="12">
      <c r="A425" s="13"/>
      <c r="B425" s="232"/>
      <c r="C425" s="233"/>
      <c r="D425" s="234" t="s">
        <v>134</v>
      </c>
      <c r="E425" s="235" t="s">
        <v>1</v>
      </c>
      <c r="F425" s="236" t="s">
        <v>1157</v>
      </c>
      <c r="G425" s="233"/>
      <c r="H425" s="235" t="s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134</v>
      </c>
      <c r="AU425" s="242" t="s">
        <v>83</v>
      </c>
      <c r="AV425" s="13" t="s">
        <v>81</v>
      </c>
      <c r="AW425" s="13" t="s">
        <v>30</v>
      </c>
      <c r="AX425" s="13" t="s">
        <v>73</v>
      </c>
      <c r="AY425" s="242" t="s">
        <v>125</v>
      </c>
    </row>
    <row r="426" spans="1:51" s="14" customFormat="1" ht="12">
      <c r="A426" s="14"/>
      <c r="B426" s="243"/>
      <c r="C426" s="244"/>
      <c r="D426" s="234" t="s">
        <v>134</v>
      </c>
      <c r="E426" s="245" t="s">
        <v>1</v>
      </c>
      <c r="F426" s="246" t="s">
        <v>81</v>
      </c>
      <c r="G426" s="244"/>
      <c r="H426" s="247">
        <v>1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134</v>
      </c>
      <c r="AU426" s="253" t="s">
        <v>83</v>
      </c>
      <c r="AV426" s="14" t="s">
        <v>83</v>
      </c>
      <c r="AW426" s="14" t="s">
        <v>30</v>
      </c>
      <c r="AX426" s="14" t="s">
        <v>81</v>
      </c>
      <c r="AY426" s="253" t="s">
        <v>125</v>
      </c>
    </row>
    <row r="427" spans="1:65" s="2" customFormat="1" ht="24.15" customHeight="1">
      <c r="A427" s="39"/>
      <c r="B427" s="40"/>
      <c r="C427" s="219" t="s">
        <v>688</v>
      </c>
      <c r="D427" s="219" t="s">
        <v>127</v>
      </c>
      <c r="E427" s="220" t="s">
        <v>1158</v>
      </c>
      <c r="F427" s="221" t="s">
        <v>1159</v>
      </c>
      <c r="G427" s="222" t="s">
        <v>511</v>
      </c>
      <c r="H427" s="223">
        <v>2</v>
      </c>
      <c r="I427" s="224"/>
      <c r="J427" s="225">
        <f>ROUND(I427*H427,2)</f>
        <v>0</v>
      </c>
      <c r="K427" s="221" t="s">
        <v>1</v>
      </c>
      <c r="L427" s="45"/>
      <c r="M427" s="226" t="s">
        <v>1</v>
      </c>
      <c r="N427" s="227" t="s">
        <v>38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132</v>
      </c>
      <c r="AT427" s="230" t="s">
        <v>127</v>
      </c>
      <c r="AU427" s="230" t="s">
        <v>83</v>
      </c>
      <c r="AY427" s="18" t="s">
        <v>125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81</v>
      </c>
      <c r="BK427" s="231">
        <f>ROUND(I427*H427,2)</f>
        <v>0</v>
      </c>
      <c r="BL427" s="18" t="s">
        <v>132</v>
      </c>
      <c r="BM427" s="230" t="s">
        <v>1160</v>
      </c>
    </row>
    <row r="428" spans="1:51" s="13" customFormat="1" ht="12">
      <c r="A428" s="13"/>
      <c r="B428" s="232"/>
      <c r="C428" s="233"/>
      <c r="D428" s="234" t="s">
        <v>134</v>
      </c>
      <c r="E428" s="235" t="s">
        <v>1</v>
      </c>
      <c r="F428" s="236" t="s">
        <v>1155</v>
      </c>
      <c r="G428" s="233"/>
      <c r="H428" s="235" t="s">
        <v>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134</v>
      </c>
      <c r="AU428" s="242" t="s">
        <v>83</v>
      </c>
      <c r="AV428" s="13" t="s">
        <v>81</v>
      </c>
      <c r="AW428" s="13" t="s">
        <v>30</v>
      </c>
      <c r="AX428" s="13" t="s">
        <v>73</v>
      </c>
      <c r="AY428" s="242" t="s">
        <v>125</v>
      </c>
    </row>
    <row r="429" spans="1:51" s="13" customFormat="1" ht="12">
      <c r="A429" s="13"/>
      <c r="B429" s="232"/>
      <c r="C429" s="233"/>
      <c r="D429" s="234" t="s">
        <v>134</v>
      </c>
      <c r="E429" s="235" t="s">
        <v>1</v>
      </c>
      <c r="F429" s="236" t="s">
        <v>1161</v>
      </c>
      <c r="G429" s="233"/>
      <c r="H429" s="235" t="s">
        <v>1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134</v>
      </c>
      <c r="AU429" s="242" t="s">
        <v>83</v>
      </c>
      <c r="AV429" s="13" t="s">
        <v>81</v>
      </c>
      <c r="AW429" s="13" t="s">
        <v>30</v>
      </c>
      <c r="AX429" s="13" t="s">
        <v>73</v>
      </c>
      <c r="AY429" s="242" t="s">
        <v>125</v>
      </c>
    </row>
    <row r="430" spans="1:51" s="13" customFormat="1" ht="12">
      <c r="A430" s="13"/>
      <c r="B430" s="232"/>
      <c r="C430" s="233"/>
      <c r="D430" s="234" t="s">
        <v>134</v>
      </c>
      <c r="E430" s="235" t="s">
        <v>1</v>
      </c>
      <c r="F430" s="236" t="s">
        <v>1162</v>
      </c>
      <c r="G430" s="233"/>
      <c r="H430" s="235" t="s">
        <v>1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134</v>
      </c>
      <c r="AU430" s="242" t="s">
        <v>83</v>
      </c>
      <c r="AV430" s="13" t="s">
        <v>81</v>
      </c>
      <c r="AW430" s="13" t="s">
        <v>30</v>
      </c>
      <c r="AX430" s="13" t="s">
        <v>73</v>
      </c>
      <c r="AY430" s="242" t="s">
        <v>125</v>
      </c>
    </row>
    <row r="431" spans="1:51" s="14" customFormat="1" ht="12">
      <c r="A431" s="14"/>
      <c r="B431" s="243"/>
      <c r="C431" s="244"/>
      <c r="D431" s="234" t="s">
        <v>134</v>
      </c>
      <c r="E431" s="245" t="s">
        <v>1</v>
      </c>
      <c r="F431" s="246" t="s">
        <v>83</v>
      </c>
      <c r="G431" s="244"/>
      <c r="H431" s="247">
        <v>2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3" t="s">
        <v>134</v>
      </c>
      <c r="AU431" s="253" t="s">
        <v>83</v>
      </c>
      <c r="AV431" s="14" t="s">
        <v>83</v>
      </c>
      <c r="AW431" s="14" t="s">
        <v>30</v>
      </c>
      <c r="AX431" s="14" t="s">
        <v>81</v>
      </c>
      <c r="AY431" s="253" t="s">
        <v>125</v>
      </c>
    </row>
    <row r="432" spans="1:65" s="2" customFormat="1" ht="24.15" customHeight="1">
      <c r="A432" s="39"/>
      <c r="B432" s="40"/>
      <c r="C432" s="219" t="s">
        <v>692</v>
      </c>
      <c r="D432" s="219" t="s">
        <v>127</v>
      </c>
      <c r="E432" s="220" t="s">
        <v>1163</v>
      </c>
      <c r="F432" s="221" t="s">
        <v>1164</v>
      </c>
      <c r="G432" s="222" t="s">
        <v>511</v>
      </c>
      <c r="H432" s="223">
        <v>1</v>
      </c>
      <c r="I432" s="224"/>
      <c r="J432" s="225">
        <f>ROUND(I432*H432,2)</f>
        <v>0</v>
      </c>
      <c r="K432" s="221" t="s">
        <v>1</v>
      </c>
      <c r="L432" s="45"/>
      <c r="M432" s="226" t="s">
        <v>1</v>
      </c>
      <c r="N432" s="227" t="s">
        <v>38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132</v>
      </c>
      <c r="AT432" s="230" t="s">
        <v>127</v>
      </c>
      <c r="AU432" s="230" t="s">
        <v>83</v>
      </c>
      <c r="AY432" s="18" t="s">
        <v>125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81</v>
      </c>
      <c r="BK432" s="231">
        <f>ROUND(I432*H432,2)</f>
        <v>0</v>
      </c>
      <c r="BL432" s="18" t="s">
        <v>132</v>
      </c>
      <c r="BM432" s="230" t="s">
        <v>1165</v>
      </c>
    </row>
    <row r="433" spans="1:51" s="13" customFormat="1" ht="12">
      <c r="A433" s="13"/>
      <c r="B433" s="232"/>
      <c r="C433" s="233"/>
      <c r="D433" s="234" t="s">
        <v>134</v>
      </c>
      <c r="E433" s="235" t="s">
        <v>1</v>
      </c>
      <c r="F433" s="236" t="s">
        <v>1155</v>
      </c>
      <c r="G433" s="233"/>
      <c r="H433" s="235" t="s">
        <v>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134</v>
      </c>
      <c r="AU433" s="242" t="s">
        <v>83</v>
      </c>
      <c r="AV433" s="13" t="s">
        <v>81</v>
      </c>
      <c r="AW433" s="13" t="s">
        <v>30</v>
      </c>
      <c r="AX433" s="13" t="s">
        <v>73</v>
      </c>
      <c r="AY433" s="242" t="s">
        <v>125</v>
      </c>
    </row>
    <row r="434" spans="1:51" s="13" customFormat="1" ht="12">
      <c r="A434" s="13"/>
      <c r="B434" s="232"/>
      <c r="C434" s="233"/>
      <c r="D434" s="234" t="s">
        <v>134</v>
      </c>
      <c r="E434" s="235" t="s">
        <v>1</v>
      </c>
      <c r="F434" s="236" t="s">
        <v>1166</v>
      </c>
      <c r="G434" s="233"/>
      <c r="H434" s="235" t="s">
        <v>1</v>
      </c>
      <c r="I434" s="237"/>
      <c r="J434" s="233"/>
      <c r="K434" s="233"/>
      <c r="L434" s="238"/>
      <c r="M434" s="239"/>
      <c r="N434" s="240"/>
      <c r="O434" s="240"/>
      <c r="P434" s="240"/>
      <c r="Q434" s="240"/>
      <c r="R434" s="240"/>
      <c r="S434" s="240"/>
      <c r="T434" s="24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2" t="s">
        <v>134</v>
      </c>
      <c r="AU434" s="242" t="s">
        <v>83</v>
      </c>
      <c r="AV434" s="13" t="s">
        <v>81</v>
      </c>
      <c r="AW434" s="13" t="s">
        <v>30</v>
      </c>
      <c r="AX434" s="13" t="s">
        <v>73</v>
      </c>
      <c r="AY434" s="242" t="s">
        <v>125</v>
      </c>
    </row>
    <row r="435" spans="1:51" s="13" customFormat="1" ht="12">
      <c r="A435" s="13"/>
      <c r="B435" s="232"/>
      <c r="C435" s="233"/>
      <c r="D435" s="234" t="s">
        <v>134</v>
      </c>
      <c r="E435" s="235" t="s">
        <v>1</v>
      </c>
      <c r="F435" s="236" t="s">
        <v>1167</v>
      </c>
      <c r="G435" s="233"/>
      <c r="H435" s="235" t="s">
        <v>1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134</v>
      </c>
      <c r="AU435" s="242" t="s">
        <v>83</v>
      </c>
      <c r="AV435" s="13" t="s">
        <v>81</v>
      </c>
      <c r="AW435" s="13" t="s">
        <v>30</v>
      </c>
      <c r="AX435" s="13" t="s">
        <v>73</v>
      </c>
      <c r="AY435" s="242" t="s">
        <v>125</v>
      </c>
    </row>
    <row r="436" spans="1:51" s="14" customFormat="1" ht="12">
      <c r="A436" s="14"/>
      <c r="B436" s="243"/>
      <c r="C436" s="244"/>
      <c r="D436" s="234" t="s">
        <v>134</v>
      </c>
      <c r="E436" s="245" t="s">
        <v>1</v>
      </c>
      <c r="F436" s="246" t="s">
        <v>81</v>
      </c>
      <c r="G436" s="244"/>
      <c r="H436" s="247">
        <v>1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134</v>
      </c>
      <c r="AU436" s="253" t="s">
        <v>83</v>
      </c>
      <c r="AV436" s="14" t="s">
        <v>83</v>
      </c>
      <c r="AW436" s="14" t="s">
        <v>30</v>
      </c>
      <c r="AX436" s="14" t="s">
        <v>81</v>
      </c>
      <c r="AY436" s="253" t="s">
        <v>125</v>
      </c>
    </row>
    <row r="437" spans="1:65" s="2" customFormat="1" ht="37.8" customHeight="1">
      <c r="A437" s="39"/>
      <c r="B437" s="40"/>
      <c r="C437" s="219" t="s">
        <v>696</v>
      </c>
      <c r="D437" s="219" t="s">
        <v>127</v>
      </c>
      <c r="E437" s="220" t="s">
        <v>1168</v>
      </c>
      <c r="F437" s="221" t="s">
        <v>1169</v>
      </c>
      <c r="G437" s="222" t="s">
        <v>511</v>
      </c>
      <c r="H437" s="223">
        <v>1</v>
      </c>
      <c r="I437" s="224"/>
      <c r="J437" s="225">
        <f>ROUND(I437*H437,2)</f>
        <v>0</v>
      </c>
      <c r="K437" s="221" t="s">
        <v>1</v>
      </c>
      <c r="L437" s="45"/>
      <c r="M437" s="226" t="s">
        <v>1</v>
      </c>
      <c r="N437" s="227" t="s">
        <v>38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132</v>
      </c>
      <c r="AT437" s="230" t="s">
        <v>127</v>
      </c>
      <c r="AU437" s="230" t="s">
        <v>83</v>
      </c>
      <c r="AY437" s="18" t="s">
        <v>125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81</v>
      </c>
      <c r="BK437" s="231">
        <f>ROUND(I437*H437,2)</f>
        <v>0</v>
      </c>
      <c r="BL437" s="18" t="s">
        <v>132</v>
      </c>
      <c r="BM437" s="230" t="s">
        <v>1170</v>
      </c>
    </row>
    <row r="438" spans="1:51" s="13" customFormat="1" ht="12">
      <c r="A438" s="13"/>
      <c r="B438" s="232"/>
      <c r="C438" s="233"/>
      <c r="D438" s="234" t="s">
        <v>134</v>
      </c>
      <c r="E438" s="235" t="s">
        <v>1</v>
      </c>
      <c r="F438" s="236" t="s">
        <v>1155</v>
      </c>
      <c r="G438" s="233"/>
      <c r="H438" s="235" t="s">
        <v>1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2" t="s">
        <v>134</v>
      </c>
      <c r="AU438" s="242" t="s">
        <v>83</v>
      </c>
      <c r="AV438" s="13" t="s">
        <v>81</v>
      </c>
      <c r="AW438" s="13" t="s">
        <v>30</v>
      </c>
      <c r="AX438" s="13" t="s">
        <v>73</v>
      </c>
      <c r="AY438" s="242" t="s">
        <v>125</v>
      </c>
    </row>
    <row r="439" spans="1:51" s="13" customFormat="1" ht="12">
      <c r="A439" s="13"/>
      <c r="B439" s="232"/>
      <c r="C439" s="233"/>
      <c r="D439" s="234" t="s">
        <v>134</v>
      </c>
      <c r="E439" s="235" t="s">
        <v>1</v>
      </c>
      <c r="F439" s="236" t="s">
        <v>1171</v>
      </c>
      <c r="G439" s="233"/>
      <c r="H439" s="235" t="s">
        <v>1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134</v>
      </c>
      <c r="AU439" s="242" t="s">
        <v>83</v>
      </c>
      <c r="AV439" s="13" t="s">
        <v>81</v>
      </c>
      <c r="AW439" s="13" t="s">
        <v>30</v>
      </c>
      <c r="AX439" s="13" t="s">
        <v>73</v>
      </c>
      <c r="AY439" s="242" t="s">
        <v>125</v>
      </c>
    </row>
    <row r="440" spans="1:51" s="13" customFormat="1" ht="12">
      <c r="A440" s="13"/>
      <c r="B440" s="232"/>
      <c r="C440" s="233"/>
      <c r="D440" s="234" t="s">
        <v>134</v>
      </c>
      <c r="E440" s="235" t="s">
        <v>1</v>
      </c>
      <c r="F440" s="236" t="s">
        <v>1172</v>
      </c>
      <c r="G440" s="233"/>
      <c r="H440" s="235" t="s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134</v>
      </c>
      <c r="AU440" s="242" t="s">
        <v>83</v>
      </c>
      <c r="AV440" s="13" t="s">
        <v>81</v>
      </c>
      <c r="AW440" s="13" t="s">
        <v>30</v>
      </c>
      <c r="AX440" s="13" t="s">
        <v>73</v>
      </c>
      <c r="AY440" s="242" t="s">
        <v>125</v>
      </c>
    </row>
    <row r="441" spans="1:51" s="14" customFormat="1" ht="12">
      <c r="A441" s="14"/>
      <c r="B441" s="243"/>
      <c r="C441" s="244"/>
      <c r="D441" s="234" t="s">
        <v>134</v>
      </c>
      <c r="E441" s="245" t="s">
        <v>1</v>
      </c>
      <c r="F441" s="246" t="s">
        <v>81</v>
      </c>
      <c r="G441" s="244"/>
      <c r="H441" s="247">
        <v>1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134</v>
      </c>
      <c r="AU441" s="253" t="s">
        <v>83</v>
      </c>
      <c r="AV441" s="14" t="s">
        <v>83</v>
      </c>
      <c r="AW441" s="14" t="s">
        <v>30</v>
      </c>
      <c r="AX441" s="14" t="s">
        <v>81</v>
      </c>
      <c r="AY441" s="253" t="s">
        <v>125</v>
      </c>
    </row>
    <row r="442" spans="1:65" s="2" customFormat="1" ht="24.15" customHeight="1">
      <c r="A442" s="39"/>
      <c r="B442" s="40"/>
      <c r="C442" s="219" t="s">
        <v>702</v>
      </c>
      <c r="D442" s="219" t="s">
        <v>127</v>
      </c>
      <c r="E442" s="220" t="s">
        <v>1173</v>
      </c>
      <c r="F442" s="221" t="s">
        <v>1174</v>
      </c>
      <c r="G442" s="222" t="s">
        <v>511</v>
      </c>
      <c r="H442" s="223">
        <v>3</v>
      </c>
      <c r="I442" s="224"/>
      <c r="J442" s="225">
        <f>ROUND(I442*H442,2)</f>
        <v>0</v>
      </c>
      <c r="K442" s="221" t="s">
        <v>1</v>
      </c>
      <c r="L442" s="45"/>
      <c r="M442" s="226" t="s">
        <v>1</v>
      </c>
      <c r="N442" s="227" t="s">
        <v>38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132</v>
      </c>
      <c r="AT442" s="230" t="s">
        <v>127</v>
      </c>
      <c r="AU442" s="230" t="s">
        <v>83</v>
      </c>
      <c r="AY442" s="18" t="s">
        <v>125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81</v>
      </c>
      <c r="BK442" s="231">
        <f>ROUND(I442*H442,2)</f>
        <v>0</v>
      </c>
      <c r="BL442" s="18" t="s">
        <v>132</v>
      </c>
      <c r="BM442" s="230" t="s">
        <v>1175</v>
      </c>
    </row>
    <row r="443" spans="1:51" s="13" customFormat="1" ht="12">
      <c r="A443" s="13"/>
      <c r="B443" s="232"/>
      <c r="C443" s="233"/>
      <c r="D443" s="234" t="s">
        <v>134</v>
      </c>
      <c r="E443" s="235" t="s">
        <v>1</v>
      </c>
      <c r="F443" s="236" t="s">
        <v>1176</v>
      </c>
      <c r="G443" s="233"/>
      <c r="H443" s="235" t="s">
        <v>1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134</v>
      </c>
      <c r="AU443" s="242" t="s">
        <v>83</v>
      </c>
      <c r="AV443" s="13" t="s">
        <v>81</v>
      </c>
      <c r="AW443" s="13" t="s">
        <v>30</v>
      </c>
      <c r="AX443" s="13" t="s">
        <v>73</v>
      </c>
      <c r="AY443" s="242" t="s">
        <v>125</v>
      </c>
    </row>
    <row r="444" spans="1:51" s="13" customFormat="1" ht="12">
      <c r="A444" s="13"/>
      <c r="B444" s="232"/>
      <c r="C444" s="233"/>
      <c r="D444" s="234" t="s">
        <v>134</v>
      </c>
      <c r="E444" s="235" t="s">
        <v>1</v>
      </c>
      <c r="F444" s="236" t="s">
        <v>1177</v>
      </c>
      <c r="G444" s="233"/>
      <c r="H444" s="235" t="s">
        <v>1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2" t="s">
        <v>134</v>
      </c>
      <c r="AU444" s="242" t="s">
        <v>83</v>
      </c>
      <c r="AV444" s="13" t="s">
        <v>81</v>
      </c>
      <c r="AW444" s="13" t="s">
        <v>30</v>
      </c>
      <c r="AX444" s="13" t="s">
        <v>73</v>
      </c>
      <c r="AY444" s="242" t="s">
        <v>125</v>
      </c>
    </row>
    <row r="445" spans="1:51" s="13" customFormat="1" ht="12">
      <c r="A445" s="13"/>
      <c r="B445" s="232"/>
      <c r="C445" s="233"/>
      <c r="D445" s="234" t="s">
        <v>134</v>
      </c>
      <c r="E445" s="235" t="s">
        <v>1</v>
      </c>
      <c r="F445" s="236" t="s">
        <v>1178</v>
      </c>
      <c r="G445" s="233"/>
      <c r="H445" s="235" t="s">
        <v>1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2" t="s">
        <v>134</v>
      </c>
      <c r="AU445" s="242" t="s">
        <v>83</v>
      </c>
      <c r="AV445" s="13" t="s">
        <v>81</v>
      </c>
      <c r="AW445" s="13" t="s">
        <v>30</v>
      </c>
      <c r="AX445" s="13" t="s">
        <v>73</v>
      </c>
      <c r="AY445" s="242" t="s">
        <v>125</v>
      </c>
    </row>
    <row r="446" spans="1:51" s="14" customFormat="1" ht="12">
      <c r="A446" s="14"/>
      <c r="B446" s="243"/>
      <c r="C446" s="244"/>
      <c r="D446" s="234" t="s">
        <v>134</v>
      </c>
      <c r="E446" s="245" t="s">
        <v>1</v>
      </c>
      <c r="F446" s="246" t="s">
        <v>142</v>
      </c>
      <c r="G446" s="244"/>
      <c r="H446" s="247">
        <v>3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3" t="s">
        <v>134</v>
      </c>
      <c r="AU446" s="253" t="s">
        <v>83</v>
      </c>
      <c r="AV446" s="14" t="s">
        <v>83</v>
      </c>
      <c r="AW446" s="14" t="s">
        <v>30</v>
      </c>
      <c r="AX446" s="14" t="s">
        <v>81</v>
      </c>
      <c r="AY446" s="253" t="s">
        <v>125</v>
      </c>
    </row>
    <row r="447" spans="1:63" s="12" customFormat="1" ht="22.8" customHeight="1">
      <c r="A447" s="12"/>
      <c r="B447" s="203"/>
      <c r="C447" s="204"/>
      <c r="D447" s="205" t="s">
        <v>72</v>
      </c>
      <c r="E447" s="217" t="s">
        <v>150</v>
      </c>
      <c r="F447" s="217" t="s">
        <v>151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SUM(P448:P639)</f>
        <v>0</v>
      </c>
      <c r="Q447" s="211"/>
      <c r="R447" s="212">
        <f>SUM(R448:R639)</f>
        <v>15.08626307</v>
      </c>
      <c r="S447" s="211"/>
      <c r="T447" s="213">
        <f>SUM(T448:T639)</f>
        <v>259.851154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81</v>
      </c>
      <c r="AT447" s="215" t="s">
        <v>72</v>
      </c>
      <c r="AU447" s="215" t="s">
        <v>81</v>
      </c>
      <c r="AY447" s="214" t="s">
        <v>125</v>
      </c>
      <c r="BK447" s="216">
        <f>SUM(BK448:BK639)</f>
        <v>0</v>
      </c>
    </row>
    <row r="448" spans="1:65" s="2" customFormat="1" ht="24.15" customHeight="1">
      <c r="A448" s="39"/>
      <c r="B448" s="40"/>
      <c r="C448" s="219" t="s">
        <v>706</v>
      </c>
      <c r="D448" s="219" t="s">
        <v>127</v>
      </c>
      <c r="E448" s="220" t="s">
        <v>1179</v>
      </c>
      <c r="F448" s="221" t="s">
        <v>1180</v>
      </c>
      <c r="G448" s="222" t="s">
        <v>154</v>
      </c>
      <c r="H448" s="223">
        <v>14.725</v>
      </c>
      <c r="I448" s="224"/>
      <c r="J448" s="225">
        <f>ROUND(I448*H448,2)</f>
        <v>0</v>
      </c>
      <c r="K448" s="221" t="s">
        <v>1</v>
      </c>
      <c r="L448" s="45"/>
      <c r="M448" s="226" t="s">
        <v>1</v>
      </c>
      <c r="N448" s="227" t="s">
        <v>38</v>
      </c>
      <c r="O448" s="92"/>
      <c r="P448" s="228">
        <f>O448*H448</f>
        <v>0</v>
      </c>
      <c r="Q448" s="228">
        <v>0.00063</v>
      </c>
      <c r="R448" s="228">
        <f>Q448*H448</f>
        <v>0.00927675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132</v>
      </c>
      <c r="AT448" s="230" t="s">
        <v>127</v>
      </c>
      <c r="AU448" s="230" t="s">
        <v>83</v>
      </c>
      <c r="AY448" s="18" t="s">
        <v>125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81</v>
      </c>
      <c r="BK448" s="231">
        <f>ROUND(I448*H448,2)</f>
        <v>0</v>
      </c>
      <c r="BL448" s="18" t="s">
        <v>132</v>
      </c>
      <c r="BM448" s="230" t="s">
        <v>1181</v>
      </c>
    </row>
    <row r="449" spans="1:51" s="13" customFormat="1" ht="12">
      <c r="A449" s="13"/>
      <c r="B449" s="232"/>
      <c r="C449" s="233"/>
      <c r="D449" s="234" t="s">
        <v>134</v>
      </c>
      <c r="E449" s="235" t="s">
        <v>1</v>
      </c>
      <c r="F449" s="236" t="s">
        <v>1182</v>
      </c>
      <c r="G449" s="233"/>
      <c r="H449" s="235" t="s">
        <v>1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134</v>
      </c>
      <c r="AU449" s="242" t="s">
        <v>83</v>
      </c>
      <c r="AV449" s="13" t="s">
        <v>81</v>
      </c>
      <c r="AW449" s="13" t="s">
        <v>30</v>
      </c>
      <c r="AX449" s="13" t="s">
        <v>73</v>
      </c>
      <c r="AY449" s="242" t="s">
        <v>125</v>
      </c>
    </row>
    <row r="450" spans="1:51" s="14" customFormat="1" ht="12">
      <c r="A450" s="14"/>
      <c r="B450" s="243"/>
      <c r="C450" s="244"/>
      <c r="D450" s="234" t="s">
        <v>134</v>
      </c>
      <c r="E450" s="245" t="s">
        <v>1</v>
      </c>
      <c r="F450" s="246" t="s">
        <v>1183</v>
      </c>
      <c r="G450" s="244"/>
      <c r="H450" s="247">
        <v>5.895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134</v>
      </c>
      <c r="AU450" s="253" t="s">
        <v>83</v>
      </c>
      <c r="AV450" s="14" t="s">
        <v>83</v>
      </c>
      <c r="AW450" s="14" t="s">
        <v>30</v>
      </c>
      <c r="AX450" s="14" t="s">
        <v>73</v>
      </c>
      <c r="AY450" s="253" t="s">
        <v>125</v>
      </c>
    </row>
    <row r="451" spans="1:51" s="14" customFormat="1" ht="12">
      <c r="A451" s="14"/>
      <c r="B451" s="243"/>
      <c r="C451" s="244"/>
      <c r="D451" s="234" t="s">
        <v>134</v>
      </c>
      <c r="E451" s="245" t="s">
        <v>1</v>
      </c>
      <c r="F451" s="246" t="s">
        <v>1184</v>
      </c>
      <c r="G451" s="244"/>
      <c r="H451" s="247">
        <v>3.73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134</v>
      </c>
      <c r="AU451" s="253" t="s">
        <v>83</v>
      </c>
      <c r="AV451" s="14" t="s">
        <v>83</v>
      </c>
      <c r="AW451" s="14" t="s">
        <v>30</v>
      </c>
      <c r="AX451" s="14" t="s">
        <v>73</v>
      </c>
      <c r="AY451" s="253" t="s">
        <v>125</v>
      </c>
    </row>
    <row r="452" spans="1:51" s="14" customFormat="1" ht="12">
      <c r="A452" s="14"/>
      <c r="B452" s="243"/>
      <c r="C452" s="244"/>
      <c r="D452" s="234" t="s">
        <v>134</v>
      </c>
      <c r="E452" s="245" t="s">
        <v>1</v>
      </c>
      <c r="F452" s="246" t="s">
        <v>1185</v>
      </c>
      <c r="G452" s="244"/>
      <c r="H452" s="247">
        <v>5.1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134</v>
      </c>
      <c r="AU452" s="253" t="s">
        <v>83</v>
      </c>
      <c r="AV452" s="14" t="s">
        <v>83</v>
      </c>
      <c r="AW452" s="14" t="s">
        <v>30</v>
      </c>
      <c r="AX452" s="14" t="s">
        <v>73</v>
      </c>
      <c r="AY452" s="253" t="s">
        <v>125</v>
      </c>
    </row>
    <row r="453" spans="1:51" s="15" customFormat="1" ht="12">
      <c r="A453" s="15"/>
      <c r="B453" s="254"/>
      <c r="C453" s="255"/>
      <c r="D453" s="234" t="s">
        <v>134</v>
      </c>
      <c r="E453" s="256" t="s">
        <v>1</v>
      </c>
      <c r="F453" s="257" t="s">
        <v>235</v>
      </c>
      <c r="G453" s="255"/>
      <c r="H453" s="258">
        <v>14.725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4" t="s">
        <v>134</v>
      </c>
      <c r="AU453" s="264" t="s">
        <v>83</v>
      </c>
      <c r="AV453" s="15" t="s">
        <v>132</v>
      </c>
      <c r="AW453" s="15" t="s">
        <v>30</v>
      </c>
      <c r="AX453" s="15" t="s">
        <v>81</v>
      </c>
      <c r="AY453" s="264" t="s">
        <v>125</v>
      </c>
    </row>
    <row r="454" spans="1:65" s="2" customFormat="1" ht="24.15" customHeight="1">
      <c r="A454" s="39"/>
      <c r="B454" s="40"/>
      <c r="C454" s="219" t="s">
        <v>710</v>
      </c>
      <c r="D454" s="219" t="s">
        <v>127</v>
      </c>
      <c r="E454" s="220" t="s">
        <v>1186</v>
      </c>
      <c r="F454" s="221" t="s">
        <v>1187</v>
      </c>
      <c r="G454" s="222" t="s">
        <v>146</v>
      </c>
      <c r="H454" s="223">
        <v>36.44</v>
      </c>
      <c r="I454" s="224"/>
      <c r="J454" s="225">
        <f>ROUND(I454*H454,2)</f>
        <v>0</v>
      </c>
      <c r="K454" s="221" t="s">
        <v>131</v>
      </c>
      <c r="L454" s="45"/>
      <c r="M454" s="226" t="s">
        <v>1</v>
      </c>
      <c r="N454" s="227" t="s">
        <v>38</v>
      </c>
      <c r="O454" s="92"/>
      <c r="P454" s="228">
        <f>O454*H454</f>
        <v>0</v>
      </c>
      <c r="Q454" s="228">
        <v>0.00017</v>
      </c>
      <c r="R454" s="228">
        <f>Q454*H454</f>
        <v>0.0061948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132</v>
      </c>
      <c r="AT454" s="230" t="s">
        <v>127</v>
      </c>
      <c r="AU454" s="230" t="s">
        <v>83</v>
      </c>
      <c r="AY454" s="18" t="s">
        <v>125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81</v>
      </c>
      <c r="BK454" s="231">
        <f>ROUND(I454*H454,2)</f>
        <v>0</v>
      </c>
      <c r="BL454" s="18" t="s">
        <v>132</v>
      </c>
      <c r="BM454" s="230" t="s">
        <v>1188</v>
      </c>
    </row>
    <row r="455" spans="1:51" s="13" customFormat="1" ht="12">
      <c r="A455" s="13"/>
      <c r="B455" s="232"/>
      <c r="C455" s="233"/>
      <c r="D455" s="234" t="s">
        <v>134</v>
      </c>
      <c r="E455" s="235" t="s">
        <v>1</v>
      </c>
      <c r="F455" s="236" t="s">
        <v>1182</v>
      </c>
      <c r="G455" s="233"/>
      <c r="H455" s="235" t="s">
        <v>1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2" t="s">
        <v>134</v>
      </c>
      <c r="AU455" s="242" t="s">
        <v>83</v>
      </c>
      <c r="AV455" s="13" t="s">
        <v>81</v>
      </c>
      <c r="AW455" s="13" t="s">
        <v>30</v>
      </c>
      <c r="AX455" s="13" t="s">
        <v>73</v>
      </c>
      <c r="AY455" s="242" t="s">
        <v>125</v>
      </c>
    </row>
    <row r="456" spans="1:51" s="13" customFormat="1" ht="12">
      <c r="A456" s="13"/>
      <c r="B456" s="232"/>
      <c r="C456" s="233"/>
      <c r="D456" s="234" t="s">
        <v>134</v>
      </c>
      <c r="E456" s="235" t="s">
        <v>1</v>
      </c>
      <c r="F456" s="236" t="s">
        <v>1189</v>
      </c>
      <c r="G456" s="233"/>
      <c r="H456" s="235" t="s">
        <v>1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134</v>
      </c>
      <c r="AU456" s="242" t="s">
        <v>83</v>
      </c>
      <c r="AV456" s="13" t="s">
        <v>81</v>
      </c>
      <c r="AW456" s="13" t="s">
        <v>30</v>
      </c>
      <c r="AX456" s="13" t="s">
        <v>73</v>
      </c>
      <c r="AY456" s="242" t="s">
        <v>125</v>
      </c>
    </row>
    <row r="457" spans="1:51" s="14" customFormat="1" ht="12">
      <c r="A457" s="14"/>
      <c r="B457" s="243"/>
      <c r="C457" s="244"/>
      <c r="D457" s="234" t="s">
        <v>134</v>
      </c>
      <c r="E457" s="245" t="s">
        <v>1</v>
      </c>
      <c r="F457" s="246" t="s">
        <v>842</v>
      </c>
      <c r="G457" s="244"/>
      <c r="H457" s="247">
        <v>10.9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134</v>
      </c>
      <c r="AU457" s="253" t="s">
        <v>83</v>
      </c>
      <c r="AV457" s="14" t="s">
        <v>83</v>
      </c>
      <c r="AW457" s="14" t="s">
        <v>30</v>
      </c>
      <c r="AX457" s="14" t="s">
        <v>73</v>
      </c>
      <c r="AY457" s="253" t="s">
        <v>125</v>
      </c>
    </row>
    <row r="458" spans="1:51" s="14" customFormat="1" ht="12">
      <c r="A458" s="14"/>
      <c r="B458" s="243"/>
      <c r="C458" s="244"/>
      <c r="D458" s="234" t="s">
        <v>134</v>
      </c>
      <c r="E458" s="245" t="s">
        <v>1</v>
      </c>
      <c r="F458" s="246" t="s">
        <v>1190</v>
      </c>
      <c r="G458" s="244"/>
      <c r="H458" s="247">
        <v>12.09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3" t="s">
        <v>134</v>
      </c>
      <c r="AU458" s="253" t="s">
        <v>83</v>
      </c>
      <c r="AV458" s="14" t="s">
        <v>83</v>
      </c>
      <c r="AW458" s="14" t="s">
        <v>30</v>
      </c>
      <c r="AX458" s="14" t="s">
        <v>73</v>
      </c>
      <c r="AY458" s="253" t="s">
        <v>125</v>
      </c>
    </row>
    <row r="459" spans="1:51" s="14" customFormat="1" ht="12">
      <c r="A459" s="14"/>
      <c r="B459" s="243"/>
      <c r="C459" s="244"/>
      <c r="D459" s="234" t="s">
        <v>134</v>
      </c>
      <c r="E459" s="245" t="s">
        <v>1</v>
      </c>
      <c r="F459" s="246" t="s">
        <v>1191</v>
      </c>
      <c r="G459" s="244"/>
      <c r="H459" s="247">
        <v>6.45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134</v>
      </c>
      <c r="AU459" s="253" t="s">
        <v>83</v>
      </c>
      <c r="AV459" s="14" t="s">
        <v>83</v>
      </c>
      <c r="AW459" s="14" t="s">
        <v>30</v>
      </c>
      <c r="AX459" s="14" t="s">
        <v>73</v>
      </c>
      <c r="AY459" s="253" t="s">
        <v>125</v>
      </c>
    </row>
    <row r="460" spans="1:51" s="14" customFormat="1" ht="12">
      <c r="A460" s="14"/>
      <c r="B460" s="243"/>
      <c r="C460" s="244"/>
      <c r="D460" s="234" t="s">
        <v>134</v>
      </c>
      <c r="E460" s="245" t="s">
        <v>1</v>
      </c>
      <c r="F460" s="246" t="s">
        <v>1192</v>
      </c>
      <c r="G460" s="244"/>
      <c r="H460" s="247">
        <v>7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134</v>
      </c>
      <c r="AU460" s="253" t="s">
        <v>83</v>
      </c>
      <c r="AV460" s="14" t="s">
        <v>83</v>
      </c>
      <c r="AW460" s="14" t="s">
        <v>30</v>
      </c>
      <c r="AX460" s="14" t="s">
        <v>73</v>
      </c>
      <c r="AY460" s="253" t="s">
        <v>125</v>
      </c>
    </row>
    <row r="461" spans="1:51" s="15" customFormat="1" ht="12">
      <c r="A461" s="15"/>
      <c r="B461" s="254"/>
      <c r="C461" s="255"/>
      <c r="D461" s="234" t="s">
        <v>134</v>
      </c>
      <c r="E461" s="256" t="s">
        <v>1</v>
      </c>
      <c r="F461" s="257" t="s">
        <v>235</v>
      </c>
      <c r="G461" s="255"/>
      <c r="H461" s="258">
        <v>36.44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134</v>
      </c>
      <c r="AU461" s="264" t="s">
        <v>83</v>
      </c>
      <c r="AV461" s="15" t="s">
        <v>132</v>
      </c>
      <c r="AW461" s="15" t="s">
        <v>30</v>
      </c>
      <c r="AX461" s="15" t="s">
        <v>81</v>
      </c>
      <c r="AY461" s="264" t="s">
        <v>125</v>
      </c>
    </row>
    <row r="462" spans="1:65" s="2" customFormat="1" ht="37.8" customHeight="1">
      <c r="A462" s="39"/>
      <c r="B462" s="40"/>
      <c r="C462" s="219" t="s">
        <v>714</v>
      </c>
      <c r="D462" s="219" t="s">
        <v>127</v>
      </c>
      <c r="E462" s="220" t="s">
        <v>1193</v>
      </c>
      <c r="F462" s="221" t="s">
        <v>1194</v>
      </c>
      <c r="G462" s="222" t="s">
        <v>154</v>
      </c>
      <c r="H462" s="223">
        <v>13.464</v>
      </c>
      <c r="I462" s="224"/>
      <c r="J462" s="225">
        <f>ROUND(I462*H462,2)</f>
        <v>0</v>
      </c>
      <c r="K462" s="221" t="s">
        <v>131</v>
      </c>
      <c r="L462" s="45"/>
      <c r="M462" s="226" t="s">
        <v>1</v>
      </c>
      <c r="N462" s="227" t="s">
        <v>38</v>
      </c>
      <c r="O462" s="92"/>
      <c r="P462" s="228">
        <f>O462*H462</f>
        <v>0</v>
      </c>
      <c r="Q462" s="228">
        <v>0.05345</v>
      </c>
      <c r="R462" s="228">
        <f>Q462*H462</f>
        <v>0.7196508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132</v>
      </c>
      <c r="AT462" s="230" t="s">
        <v>127</v>
      </c>
      <c r="AU462" s="230" t="s">
        <v>83</v>
      </c>
      <c r="AY462" s="18" t="s">
        <v>125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81</v>
      </c>
      <c r="BK462" s="231">
        <f>ROUND(I462*H462,2)</f>
        <v>0</v>
      </c>
      <c r="BL462" s="18" t="s">
        <v>132</v>
      </c>
      <c r="BM462" s="230" t="s">
        <v>1195</v>
      </c>
    </row>
    <row r="463" spans="1:51" s="13" customFormat="1" ht="12">
      <c r="A463" s="13"/>
      <c r="B463" s="232"/>
      <c r="C463" s="233"/>
      <c r="D463" s="234" t="s">
        <v>134</v>
      </c>
      <c r="E463" s="235" t="s">
        <v>1</v>
      </c>
      <c r="F463" s="236" t="s">
        <v>1155</v>
      </c>
      <c r="G463" s="233"/>
      <c r="H463" s="235" t="s">
        <v>1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2" t="s">
        <v>134</v>
      </c>
      <c r="AU463" s="242" t="s">
        <v>83</v>
      </c>
      <c r="AV463" s="13" t="s">
        <v>81</v>
      </c>
      <c r="AW463" s="13" t="s">
        <v>30</v>
      </c>
      <c r="AX463" s="13" t="s">
        <v>73</v>
      </c>
      <c r="AY463" s="242" t="s">
        <v>125</v>
      </c>
    </row>
    <row r="464" spans="1:51" s="14" customFormat="1" ht="12">
      <c r="A464" s="14"/>
      <c r="B464" s="243"/>
      <c r="C464" s="244"/>
      <c r="D464" s="234" t="s">
        <v>134</v>
      </c>
      <c r="E464" s="245" t="s">
        <v>1</v>
      </c>
      <c r="F464" s="246" t="s">
        <v>1196</v>
      </c>
      <c r="G464" s="244"/>
      <c r="H464" s="247">
        <v>13.464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3" t="s">
        <v>134</v>
      </c>
      <c r="AU464" s="253" t="s">
        <v>83</v>
      </c>
      <c r="AV464" s="14" t="s">
        <v>83</v>
      </c>
      <c r="AW464" s="14" t="s">
        <v>30</v>
      </c>
      <c r="AX464" s="14" t="s">
        <v>81</v>
      </c>
      <c r="AY464" s="253" t="s">
        <v>125</v>
      </c>
    </row>
    <row r="465" spans="1:65" s="2" customFormat="1" ht="24.15" customHeight="1">
      <c r="A465" s="39"/>
      <c r="B465" s="40"/>
      <c r="C465" s="219" t="s">
        <v>561</v>
      </c>
      <c r="D465" s="219" t="s">
        <v>127</v>
      </c>
      <c r="E465" s="220" t="s">
        <v>1197</v>
      </c>
      <c r="F465" s="221" t="s">
        <v>1198</v>
      </c>
      <c r="G465" s="222" t="s">
        <v>146</v>
      </c>
      <c r="H465" s="223">
        <v>10</v>
      </c>
      <c r="I465" s="224"/>
      <c r="J465" s="225">
        <f>ROUND(I465*H465,2)</f>
        <v>0</v>
      </c>
      <c r="K465" s="221" t="s">
        <v>131</v>
      </c>
      <c r="L465" s="45"/>
      <c r="M465" s="226" t="s">
        <v>1</v>
      </c>
      <c r="N465" s="227" t="s">
        <v>38</v>
      </c>
      <c r="O465" s="92"/>
      <c r="P465" s="228">
        <f>O465*H465</f>
        <v>0</v>
      </c>
      <c r="Q465" s="228">
        <v>4E-05</v>
      </c>
      <c r="R465" s="228">
        <f>Q465*H465</f>
        <v>0.0004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132</v>
      </c>
      <c r="AT465" s="230" t="s">
        <v>127</v>
      </c>
      <c r="AU465" s="230" t="s">
        <v>83</v>
      </c>
      <c r="AY465" s="18" t="s">
        <v>125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81</v>
      </c>
      <c r="BK465" s="231">
        <f>ROUND(I465*H465,2)</f>
        <v>0</v>
      </c>
      <c r="BL465" s="18" t="s">
        <v>132</v>
      </c>
      <c r="BM465" s="230" t="s">
        <v>1199</v>
      </c>
    </row>
    <row r="466" spans="1:51" s="13" customFormat="1" ht="12">
      <c r="A466" s="13"/>
      <c r="B466" s="232"/>
      <c r="C466" s="233"/>
      <c r="D466" s="234" t="s">
        <v>134</v>
      </c>
      <c r="E466" s="235" t="s">
        <v>1</v>
      </c>
      <c r="F466" s="236" t="s">
        <v>1200</v>
      </c>
      <c r="G466" s="233"/>
      <c r="H466" s="235" t="s">
        <v>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134</v>
      </c>
      <c r="AU466" s="242" t="s">
        <v>83</v>
      </c>
      <c r="AV466" s="13" t="s">
        <v>81</v>
      </c>
      <c r="AW466" s="13" t="s">
        <v>30</v>
      </c>
      <c r="AX466" s="13" t="s">
        <v>73</v>
      </c>
      <c r="AY466" s="242" t="s">
        <v>125</v>
      </c>
    </row>
    <row r="467" spans="1:51" s="14" customFormat="1" ht="12">
      <c r="A467" s="14"/>
      <c r="B467" s="243"/>
      <c r="C467" s="244"/>
      <c r="D467" s="234" t="s">
        <v>134</v>
      </c>
      <c r="E467" s="245" t="s">
        <v>1</v>
      </c>
      <c r="F467" s="246" t="s">
        <v>182</v>
      </c>
      <c r="G467" s="244"/>
      <c r="H467" s="247">
        <v>10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134</v>
      </c>
      <c r="AU467" s="253" t="s">
        <v>83</v>
      </c>
      <c r="AV467" s="14" t="s">
        <v>83</v>
      </c>
      <c r="AW467" s="14" t="s">
        <v>30</v>
      </c>
      <c r="AX467" s="14" t="s">
        <v>81</v>
      </c>
      <c r="AY467" s="253" t="s">
        <v>125</v>
      </c>
    </row>
    <row r="468" spans="1:65" s="2" customFormat="1" ht="49.05" customHeight="1">
      <c r="A468" s="39"/>
      <c r="B468" s="40"/>
      <c r="C468" s="219" t="s">
        <v>721</v>
      </c>
      <c r="D468" s="219" t="s">
        <v>127</v>
      </c>
      <c r="E468" s="220" t="s">
        <v>1201</v>
      </c>
      <c r="F468" s="221" t="s">
        <v>1202</v>
      </c>
      <c r="G468" s="222" t="s">
        <v>154</v>
      </c>
      <c r="H468" s="223">
        <v>260</v>
      </c>
      <c r="I468" s="224"/>
      <c r="J468" s="225">
        <f>ROUND(I468*H468,2)</f>
        <v>0</v>
      </c>
      <c r="K468" s="221" t="s">
        <v>699</v>
      </c>
      <c r="L468" s="45"/>
      <c r="M468" s="226" t="s">
        <v>1</v>
      </c>
      <c r="N468" s="227" t="s">
        <v>38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132</v>
      </c>
      <c r="AT468" s="230" t="s">
        <v>127</v>
      </c>
      <c r="AU468" s="230" t="s">
        <v>83</v>
      </c>
      <c r="AY468" s="18" t="s">
        <v>125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81</v>
      </c>
      <c r="BK468" s="231">
        <f>ROUND(I468*H468,2)</f>
        <v>0</v>
      </c>
      <c r="BL468" s="18" t="s">
        <v>132</v>
      </c>
      <c r="BM468" s="230" t="s">
        <v>1203</v>
      </c>
    </row>
    <row r="469" spans="1:51" s="13" customFormat="1" ht="12">
      <c r="A469" s="13"/>
      <c r="B469" s="232"/>
      <c r="C469" s="233"/>
      <c r="D469" s="234" t="s">
        <v>134</v>
      </c>
      <c r="E469" s="235" t="s">
        <v>1</v>
      </c>
      <c r="F469" s="236" t="s">
        <v>889</v>
      </c>
      <c r="G469" s="233"/>
      <c r="H469" s="235" t="s">
        <v>1</v>
      </c>
      <c r="I469" s="237"/>
      <c r="J469" s="233"/>
      <c r="K469" s="233"/>
      <c r="L469" s="238"/>
      <c r="M469" s="239"/>
      <c r="N469" s="240"/>
      <c r="O469" s="240"/>
      <c r="P469" s="240"/>
      <c r="Q469" s="240"/>
      <c r="R469" s="240"/>
      <c r="S469" s="240"/>
      <c r="T469" s="24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2" t="s">
        <v>134</v>
      </c>
      <c r="AU469" s="242" t="s">
        <v>83</v>
      </c>
      <c r="AV469" s="13" t="s">
        <v>81</v>
      </c>
      <c r="AW469" s="13" t="s">
        <v>30</v>
      </c>
      <c r="AX469" s="13" t="s">
        <v>73</v>
      </c>
      <c r="AY469" s="242" t="s">
        <v>125</v>
      </c>
    </row>
    <row r="470" spans="1:51" s="14" customFormat="1" ht="12">
      <c r="A470" s="14"/>
      <c r="B470" s="243"/>
      <c r="C470" s="244"/>
      <c r="D470" s="234" t="s">
        <v>134</v>
      </c>
      <c r="E470" s="245" t="s">
        <v>828</v>
      </c>
      <c r="F470" s="246" t="s">
        <v>1204</v>
      </c>
      <c r="G470" s="244"/>
      <c r="H470" s="247">
        <v>260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3" t="s">
        <v>134</v>
      </c>
      <c r="AU470" s="253" t="s">
        <v>83</v>
      </c>
      <c r="AV470" s="14" t="s">
        <v>83</v>
      </c>
      <c r="AW470" s="14" t="s">
        <v>30</v>
      </c>
      <c r="AX470" s="14" t="s">
        <v>81</v>
      </c>
      <c r="AY470" s="253" t="s">
        <v>125</v>
      </c>
    </row>
    <row r="471" spans="1:65" s="2" customFormat="1" ht="49.05" customHeight="1">
      <c r="A471" s="39"/>
      <c r="B471" s="40"/>
      <c r="C471" s="219" t="s">
        <v>725</v>
      </c>
      <c r="D471" s="219" t="s">
        <v>127</v>
      </c>
      <c r="E471" s="220" t="s">
        <v>1205</v>
      </c>
      <c r="F471" s="221" t="s">
        <v>1206</v>
      </c>
      <c r="G471" s="222" t="s">
        <v>154</v>
      </c>
      <c r="H471" s="223">
        <v>13000</v>
      </c>
      <c r="I471" s="224"/>
      <c r="J471" s="225">
        <f>ROUND(I471*H471,2)</f>
        <v>0</v>
      </c>
      <c r="K471" s="221" t="s">
        <v>699</v>
      </c>
      <c r="L471" s="45"/>
      <c r="M471" s="226" t="s">
        <v>1</v>
      </c>
      <c r="N471" s="227" t="s">
        <v>38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132</v>
      </c>
      <c r="AT471" s="230" t="s">
        <v>127</v>
      </c>
      <c r="AU471" s="230" t="s">
        <v>83</v>
      </c>
      <c r="AY471" s="18" t="s">
        <v>125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81</v>
      </c>
      <c r="BK471" s="231">
        <f>ROUND(I471*H471,2)</f>
        <v>0</v>
      </c>
      <c r="BL471" s="18" t="s">
        <v>132</v>
      </c>
      <c r="BM471" s="230" t="s">
        <v>1207</v>
      </c>
    </row>
    <row r="472" spans="1:51" s="14" customFormat="1" ht="12">
      <c r="A472" s="14"/>
      <c r="B472" s="243"/>
      <c r="C472" s="244"/>
      <c r="D472" s="234" t="s">
        <v>134</v>
      </c>
      <c r="E472" s="245" t="s">
        <v>1</v>
      </c>
      <c r="F472" s="246" t="s">
        <v>1208</v>
      </c>
      <c r="G472" s="244"/>
      <c r="H472" s="247">
        <v>13000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134</v>
      </c>
      <c r="AU472" s="253" t="s">
        <v>83</v>
      </c>
      <c r="AV472" s="14" t="s">
        <v>83</v>
      </c>
      <c r="AW472" s="14" t="s">
        <v>30</v>
      </c>
      <c r="AX472" s="14" t="s">
        <v>81</v>
      </c>
      <c r="AY472" s="253" t="s">
        <v>125</v>
      </c>
    </row>
    <row r="473" spans="1:65" s="2" customFormat="1" ht="37.8" customHeight="1">
      <c r="A473" s="39"/>
      <c r="B473" s="40"/>
      <c r="C473" s="219" t="s">
        <v>729</v>
      </c>
      <c r="D473" s="219" t="s">
        <v>127</v>
      </c>
      <c r="E473" s="220" t="s">
        <v>1209</v>
      </c>
      <c r="F473" s="221" t="s">
        <v>1210</v>
      </c>
      <c r="G473" s="222" t="s">
        <v>275</v>
      </c>
      <c r="H473" s="223">
        <v>260</v>
      </c>
      <c r="I473" s="224"/>
      <c r="J473" s="225">
        <f>ROUND(I473*H473,2)</f>
        <v>0</v>
      </c>
      <c r="K473" s="221" t="s">
        <v>699</v>
      </c>
      <c r="L473" s="45"/>
      <c r="M473" s="226" t="s">
        <v>1</v>
      </c>
      <c r="N473" s="227" t="s">
        <v>38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132</v>
      </c>
      <c r="AT473" s="230" t="s">
        <v>127</v>
      </c>
      <c r="AU473" s="230" t="s">
        <v>83</v>
      </c>
      <c r="AY473" s="18" t="s">
        <v>125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81</v>
      </c>
      <c r="BK473" s="231">
        <f>ROUND(I473*H473,2)</f>
        <v>0</v>
      </c>
      <c r="BL473" s="18" t="s">
        <v>132</v>
      </c>
      <c r="BM473" s="230" t="s">
        <v>1211</v>
      </c>
    </row>
    <row r="474" spans="1:51" s="14" customFormat="1" ht="12">
      <c r="A474" s="14"/>
      <c r="B474" s="243"/>
      <c r="C474" s="244"/>
      <c r="D474" s="234" t="s">
        <v>134</v>
      </c>
      <c r="E474" s="245" t="s">
        <v>1</v>
      </c>
      <c r="F474" s="246" t="s">
        <v>828</v>
      </c>
      <c r="G474" s="244"/>
      <c r="H474" s="247">
        <v>260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3" t="s">
        <v>134</v>
      </c>
      <c r="AU474" s="253" t="s">
        <v>83</v>
      </c>
      <c r="AV474" s="14" t="s">
        <v>83</v>
      </c>
      <c r="AW474" s="14" t="s">
        <v>30</v>
      </c>
      <c r="AX474" s="14" t="s">
        <v>81</v>
      </c>
      <c r="AY474" s="253" t="s">
        <v>125</v>
      </c>
    </row>
    <row r="475" spans="1:65" s="2" customFormat="1" ht="24.15" customHeight="1">
      <c r="A475" s="39"/>
      <c r="B475" s="40"/>
      <c r="C475" s="219" t="s">
        <v>734</v>
      </c>
      <c r="D475" s="219" t="s">
        <v>127</v>
      </c>
      <c r="E475" s="220" t="s">
        <v>1212</v>
      </c>
      <c r="F475" s="221" t="s">
        <v>1213</v>
      </c>
      <c r="G475" s="222" t="s">
        <v>146</v>
      </c>
      <c r="H475" s="223">
        <v>53.273</v>
      </c>
      <c r="I475" s="224"/>
      <c r="J475" s="225">
        <f>ROUND(I475*H475,2)</f>
        <v>0</v>
      </c>
      <c r="K475" s="221" t="s">
        <v>1</v>
      </c>
      <c r="L475" s="45"/>
      <c r="M475" s="226" t="s">
        <v>1</v>
      </c>
      <c r="N475" s="227" t="s">
        <v>38</v>
      </c>
      <c r="O475" s="92"/>
      <c r="P475" s="228">
        <f>O475*H475</f>
        <v>0</v>
      </c>
      <c r="Q475" s="228">
        <v>0.00137</v>
      </c>
      <c r="R475" s="228">
        <f>Q475*H475</f>
        <v>0.07298401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132</v>
      </c>
      <c r="AT475" s="230" t="s">
        <v>127</v>
      </c>
      <c r="AU475" s="230" t="s">
        <v>83</v>
      </c>
      <c r="AY475" s="18" t="s">
        <v>125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81</v>
      </c>
      <c r="BK475" s="231">
        <f>ROUND(I475*H475,2)</f>
        <v>0</v>
      </c>
      <c r="BL475" s="18" t="s">
        <v>132</v>
      </c>
      <c r="BM475" s="230" t="s">
        <v>1214</v>
      </c>
    </row>
    <row r="476" spans="1:51" s="13" customFormat="1" ht="12">
      <c r="A476" s="13"/>
      <c r="B476" s="232"/>
      <c r="C476" s="233"/>
      <c r="D476" s="234" t="s">
        <v>134</v>
      </c>
      <c r="E476" s="235" t="s">
        <v>1</v>
      </c>
      <c r="F476" s="236" t="s">
        <v>1215</v>
      </c>
      <c r="G476" s="233"/>
      <c r="H476" s="235" t="s">
        <v>1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134</v>
      </c>
      <c r="AU476" s="242" t="s">
        <v>83</v>
      </c>
      <c r="AV476" s="13" t="s">
        <v>81</v>
      </c>
      <c r="AW476" s="13" t="s">
        <v>30</v>
      </c>
      <c r="AX476" s="13" t="s">
        <v>73</v>
      </c>
      <c r="AY476" s="242" t="s">
        <v>125</v>
      </c>
    </row>
    <row r="477" spans="1:51" s="13" customFormat="1" ht="12">
      <c r="A477" s="13"/>
      <c r="B477" s="232"/>
      <c r="C477" s="233"/>
      <c r="D477" s="234" t="s">
        <v>134</v>
      </c>
      <c r="E477" s="235" t="s">
        <v>1</v>
      </c>
      <c r="F477" s="236" t="s">
        <v>1216</v>
      </c>
      <c r="G477" s="233"/>
      <c r="H477" s="235" t="s">
        <v>1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134</v>
      </c>
      <c r="AU477" s="242" t="s">
        <v>83</v>
      </c>
      <c r="AV477" s="13" t="s">
        <v>81</v>
      </c>
      <c r="AW477" s="13" t="s">
        <v>30</v>
      </c>
      <c r="AX477" s="13" t="s">
        <v>73</v>
      </c>
      <c r="AY477" s="242" t="s">
        <v>125</v>
      </c>
    </row>
    <row r="478" spans="1:51" s="14" customFormat="1" ht="12">
      <c r="A478" s="14"/>
      <c r="B478" s="243"/>
      <c r="C478" s="244"/>
      <c r="D478" s="234" t="s">
        <v>134</v>
      </c>
      <c r="E478" s="245" t="s">
        <v>1</v>
      </c>
      <c r="F478" s="246" t="s">
        <v>1217</v>
      </c>
      <c r="G478" s="244"/>
      <c r="H478" s="247">
        <v>14</v>
      </c>
      <c r="I478" s="248"/>
      <c r="J478" s="244"/>
      <c r="K478" s="244"/>
      <c r="L478" s="249"/>
      <c r="M478" s="250"/>
      <c r="N478" s="251"/>
      <c r="O478" s="251"/>
      <c r="P478" s="251"/>
      <c r="Q478" s="251"/>
      <c r="R478" s="251"/>
      <c r="S478" s="251"/>
      <c r="T478" s="25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3" t="s">
        <v>134</v>
      </c>
      <c r="AU478" s="253" t="s">
        <v>83</v>
      </c>
      <c r="AV478" s="14" t="s">
        <v>83</v>
      </c>
      <c r="AW478" s="14" t="s">
        <v>30</v>
      </c>
      <c r="AX478" s="14" t="s">
        <v>73</v>
      </c>
      <c r="AY478" s="253" t="s">
        <v>125</v>
      </c>
    </row>
    <row r="479" spans="1:51" s="14" customFormat="1" ht="12">
      <c r="A479" s="14"/>
      <c r="B479" s="243"/>
      <c r="C479" s="244"/>
      <c r="D479" s="234" t="s">
        <v>134</v>
      </c>
      <c r="E479" s="245" t="s">
        <v>1</v>
      </c>
      <c r="F479" s="246" t="s">
        <v>1218</v>
      </c>
      <c r="G479" s="244"/>
      <c r="H479" s="247">
        <v>4.273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134</v>
      </c>
      <c r="AU479" s="253" t="s">
        <v>83</v>
      </c>
      <c r="AV479" s="14" t="s">
        <v>83</v>
      </c>
      <c r="AW479" s="14" t="s">
        <v>30</v>
      </c>
      <c r="AX479" s="14" t="s">
        <v>73</v>
      </c>
      <c r="AY479" s="253" t="s">
        <v>125</v>
      </c>
    </row>
    <row r="480" spans="1:51" s="14" customFormat="1" ht="12">
      <c r="A480" s="14"/>
      <c r="B480" s="243"/>
      <c r="C480" s="244"/>
      <c r="D480" s="234" t="s">
        <v>134</v>
      </c>
      <c r="E480" s="245" t="s">
        <v>1</v>
      </c>
      <c r="F480" s="246" t="s">
        <v>1219</v>
      </c>
      <c r="G480" s="244"/>
      <c r="H480" s="247">
        <v>35</v>
      </c>
      <c r="I480" s="248"/>
      <c r="J480" s="244"/>
      <c r="K480" s="244"/>
      <c r="L480" s="249"/>
      <c r="M480" s="250"/>
      <c r="N480" s="251"/>
      <c r="O480" s="251"/>
      <c r="P480" s="251"/>
      <c r="Q480" s="251"/>
      <c r="R480" s="251"/>
      <c r="S480" s="251"/>
      <c r="T480" s="25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3" t="s">
        <v>134</v>
      </c>
      <c r="AU480" s="253" t="s">
        <v>83</v>
      </c>
      <c r="AV480" s="14" t="s">
        <v>83</v>
      </c>
      <c r="AW480" s="14" t="s">
        <v>30</v>
      </c>
      <c r="AX480" s="14" t="s">
        <v>73</v>
      </c>
      <c r="AY480" s="253" t="s">
        <v>125</v>
      </c>
    </row>
    <row r="481" spans="1:51" s="15" customFormat="1" ht="12">
      <c r="A481" s="15"/>
      <c r="B481" s="254"/>
      <c r="C481" s="255"/>
      <c r="D481" s="234" t="s">
        <v>134</v>
      </c>
      <c r="E481" s="256" t="s">
        <v>1</v>
      </c>
      <c r="F481" s="257" t="s">
        <v>235</v>
      </c>
      <c r="G481" s="255"/>
      <c r="H481" s="258">
        <v>53.273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4" t="s">
        <v>134</v>
      </c>
      <c r="AU481" s="264" t="s">
        <v>83</v>
      </c>
      <c r="AV481" s="15" t="s">
        <v>132</v>
      </c>
      <c r="AW481" s="15" t="s">
        <v>30</v>
      </c>
      <c r="AX481" s="15" t="s">
        <v>81</v>
      </c>
      <c r="AY481" s="264" t="s">
        <v>125</v>
      </c>
    </row>
    <row r="482" spans="1:65" s="2" customFormat="1" ht="49.05" customHeight="1">
      <c r="A482" s="39"/>
      <c r="B482" s="40"/>
      <c r="C482" s="219" t="s">
        <v>738</v>
      </c>
      <c r="D482" s="219" t="s">
        <v>127</v>
      </c>
      <c r="E482" s="220" t="s">
        <v>1220</v>
      </c>
      <c r="F482" s="221" t="s">
        <v>1221</v>
      </c>
      <c r="G482" s="222" t="s">
        <v>275</v>
      </c>
      <c r="H482" s="223">
        <v>3.352</v>
      </c>
      <c r="I482" s="224"/>
      <c r="J482" s="225">
        <f>ROUND(I482*H482,2)</f>
        <v>0</v>
      </c>
      <c r="K482" s="221" t="s">
        <v>131</v>
      </c>
      <c r="L482" s="45"/>
      <c r="M482" s="226" t="s">
        <v>1</v>
      </c>
      <c r="N482" s="227" t="s">
        <v>38</v>
      </c>
      <c r="O482" s="92"/>
      <c r="P482" s="228">
        <f>O482*H482</f>
        <v>0</v>
      </c>
      <c r="Q482" s="228">
        <v>0</v>
      </c>
      <c r="R482" s="228">
        <f>Q482*H482</f>
        <v>0</v>
      </c>
      <c r="S482" s="228">
        <v>2.2</v>
      </c>
      <c r="T482" s="229">
        <f>S482*H482</f>
        <v>7.3744000000000005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132</v>
      </c>
      <c r="AT482" s="230" t="s">
        <v>127</v>
      </c>
      <c r="AU482" s="230" t="s">
        <v>83</v>
      </c>
      <c r="AY482" s="18" t="s">
        <v>125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81</v>
      </c>
      <c r="BK482" s="231">
        <f>ROUND(I482*H482,2)</f>
        <v>0</v>
      </c>
      <c r="BL482" s="18" t="s">
        <v>132</v>
      </c>
      <c r="BM482" s="230" t="s">
        <v>1222</v>
      </c>
    </row>
    <row r="483" spans="1:51" s="13" customFormat="1" ht="12">
      <c r="A483" s="13"/>
      <c r="B483" s="232"/>
      <c r="C483" s="233"/>
      <c r="D483" s="234" t="s">
        <v>134</v>
      </c>
      <c r="E483" s="235" t="s">
        <v>1</v>
      </c>
      <c r="F483" s="236" t="s">
        <v>1155</v>
      </c>
      <c r="G483" s="233"/>
      <c r="H483" s="235" t="s">
        <v>1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134</v>
      </c>
      <c r="AU483" s="242" t="s">
        <v>83</v>
      </c>
      <c r="AV483" s="13" t="s">
        <v>81</v>
      </c>
      <c r="AW483" s="13" t="s">
        <v>30</v>
      </c>
      <c r="AX483" s="13" t="s">
        <v>73</v>
      </c>
      <c r="AY483" s="242" t="s">
        <v>125</v>
      </c>
    </row>
    <row r="484" spans="1:51" s="14" customFormat="1" ht="12">
      <c r="A484" s="14"/>
      <c r="B484" s="243"/>
      <c r="C484" s="244"/>
      <c r="D484" s="234" t="s">
        <v>134</v>
      </c>
      <c r="E484" s="245" t="s">
        <v>814</v>
      </c>
      <c r="F484" s="246" t="s">
        <v>1223</v>
      </c>
      <c r="G484" s="244"/>
      <c r="H484" s="247">
        <v>3.352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3" t="s">
        <v>134</v>
      </c>
      <c r="AU484" s="253" t="s">
        <v>83</v>
      </c>
      <c r="AV484" s="14" t="s">
        <v>83</v>
      </c>
      <c r="AW484" s="14" t="s">
        <v>30</v>
      </c>
      <c r="AX484" s="14" t="s">
        <v>81</v>
      </c>
      <c r="AY484" s="253" t="s">
        <v>125</v>
      </c>
    </row>
    <row r="485" spans="1:65" s="2" customFormat="1" ht="49.05" customHeight="1">
      <c r="A485" s="39"/>
      <c r="B485" s="40"/>
      <c r="C485" s="219" t="s">
        <v>742</v>
      </c>
      <c r="D485" s="219" t="s">
        <v>127</v>
      </c>
      <c r="E485" s="220" t="s">
        <v>1224</v>
      </c>
      <c r="F485" s="221" t="s">
        <v>1225</v>
      </c>
      <c r="G485" s="222" t="s">
        <v>275</v>
      </c>
      <c r="H485" s="223">
        <v>6.447</v>
      </c>
      <c r="I485" s="224"/>
      <c r="J485" s="225">
        <f>ROUND(I485*H485,2)</f>
        <v>0</v>
      </c>
      <c r="K485" s="221" t="s">
        <v>131</v>
      </c>
      <c r="L485" s="45"/>
      <c r="M485" s="226" t="s">
        <v>1</v>
      </c>
      <c r="N485" s="227" t="s">
        <v>38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2.5</v>
      </c>
      <c r="T485" s="229">
        <f>S485*H485</f>
        <v>16.1175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132</v>
      </c>
      <c r="AT485" s="230" t="s">
        <v>127</v>
      </c>
      <c r="AU485" s="230" t="s">
        <v>83</v>
      </c>
      <c r="AY485" s="18" t="s">
        <v>125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81</v>
      </c>
      <c r="BK485" s="231">
        <f>ROUND(I485*H485,2)</f>
        <v>0</v>
      </c>
      <c r="BL485" s="18" t="s">
        <v>132</v>
      </c>
      <c r="BM485" s="230" t="s">
        <v>1226</v>
      </c>
    </row>
    <row r="486" spans="1:51" s="13" customFormat="1" ht="12">
      <c r="A486" s="13"/>
      <c r="B486" s="232"/>
      <c r="C486" s="233"/>
      <c r="D486" s="234" t="s">
        <v>134</v>
      </c>
      <c r="E486" s="235" t="s">
        <v>1</v>
      </c>
      <c r="F486" s="236" t="s">
        <v>1155</v>
      </c>
      <c r="G486" s="233"/>
      <c r="H486" s="235" t="s">
        <v>1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134</v>
      </c>
      <c r="AU486" s="242" t="s">
        <v>83</v>
      </c>
      <c r="AV486" s="13" t="s">
        <v>81</v>
      </c>
      <c r="AW486" s="13" t="s">
        <v>30</v>
      </c>
      <c r="AX486" s="13" t="s">
        <v>73</v>
      </c>
      <c r="AY486" s="242" t="s">
        <v>125</v>
      </c>
    </row>
    <row r="487" spans="1:51" s="13" customFormat="1" ht="12">
      <c r="A487" s="13"/>
      <c r="B487" s="232"/>
      <c r="C487" s="233"/>
      <c r="D487" s="234" t="s">
        <v>134</v>
      </c>
      <c r="E487" s="235" t="s">
        <v>1</v>
      </c>
      <c r="F487" s="236" t="s">
        <v>1227</v>
      </c>
      <c r="G487" s="233"/>
      <c r="H487" s="235" t="s">
        <v>1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2" t="s">
        <v>134</v>
      </c>
      <c r="AU487" s="242" t="s">
        <v>83</v>
      </c>
      <c r="AV487" s="13" t="s">
        <v>81</v>
      </c>
      <c r="AW487" s="13" t="s">
        <v>30</v>
      </c>
      <c r="AX487" s="13" t="s">
        <v>73</v>
      </c>
      <c r="AY487" s="242" t="s">
        <v>125</v>
      </c>
    </row>
    <row r="488" spans="1:51" s="14" customFormat="1" ht="12">
      <c r="A488" s="14"/>
      <c r="B488" s="243"/>
      <c r="C488" s="244"/>
      <c r="D488" s="234" t="s">
        <v>134</v>
      </c>
      <c r="E488" s="245" t="s">
        <v>1</v>
      </c>
      <c r="F488" s="246" t="s">
        <v>1228</v>
      </c>
      <c r="G488" s="244"/>
      <c r="H488" s="247">
        <v>1.35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3" t="s">
        <v>134</v>
      </c>
      <c r="AU488" s="253" t="s">
        <v>83</v>
      </c>
      <c r="AV488" s="14" t="s">
        <v>83</v>
      </c>
      <c r="AW488" s="14" t="s">
        <v>30</v>
      </c>
      <c r="AX488" s="14" t="s">
        <v>73</v>
      </c>
      <c r="AY488" s="253" t="s">
        <v>125</v>
      </c>
    </row>
    <row r="489" spans="1:51" s="14" customFormat="1" ht="12">
      <c r="A489" s="14"/>
      <c r="B489" s="243"/>
      <c r="C489" s="244"/>
      <c r="D489" s="234" t="s">
        <v>134</v>
      </c>
      <c r="E489" s="245" t="s">
        <v>1</v>
      </c>
      <c r="F489" s="246" t="s">
        <v>1229</v>
      </c>
      <c r="G489" s="244"/>
      <c r="H489" s="247">
        <v>1.44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3" t="s">
        <v>134</v>
      </c>
      <c r="AU489" s="253" t="s">
        <v>83</v>
      </c>
      <c r="AV489" s="14" t="s">
        <v>83</v>
      </c>
      <c r="AW489" s="14" t="s">
        <v>30</v>
      </c>
      <c r="AX489" s="14" t="s">
        <v>73</v>
      </c>
      <c r="AY489" s="253" t="s">
        <v>125</v>
      </c>
    </row>
    <row r="490" spans="1:51" s="14" customFormat="1" ht="12">
      <c r="A490" s="14"/>
      <c r="B490" s="243"/>
      <c r="C490" s="244"/>
      <c r="D490" s="234" t="s">
        <v>134</v>
      </c>
      <c r="E490" s="245" t="s">
        <v>1</v>
      </c>
      <c r="F490" s="246" t="s">
        <v>1230</v>
      </c>
      <c r="G490" s="244"/>
      <c r="H490" s="247">
        <v>0.72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3" t="s">
        <v>134</v>
      </c>
      <c r="AU490" s="253" t="s">
        <v>83</v>
      </c>
      <c r="AV490" s="14" t="s">
        <v>83</v>
      </c>
      <c r="AW490" s="14" t="s">
        <v>30</v>
      </c>
      <c r="AX490" s="14" t="s">
        <v>73</v>
      </c>
      <c r="AY490" s="253" t="s">
        <v>125</v>
      </c>
    </row>
    <row r="491" spans="1:51" s="14" customFormat="1" ht="12">
      <c r="A491" s="14"/>
      <c r="B491" s="243"/>
      <c r="C491" s="244"/>
      <c r="D491" s="234" t="s">
        <v>134</v>
      </c>
      <c r="E491" s="245" t="s">
        <v>1</v>
      </c>
      <c r="F491" s="246" t="s">
        <v>1231</v>
      </c>
      <c r="G491" s="244"/>
      <c r="H491" s="247">
        <v>2.869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3" t="s">
        <v>134</v>
      </c>
      <c r="AU491" s="253" t="s">
        <v>83</v>
      </c>
      <c r="AV491" s="14" t="s">
        <v>83</v>
      </c>
      <c r="AW491" s="14" t="s">
        <v>30</v>
      </c>
      <c r="AX491" s="14" t="s">
        <v>73</v>
      </c>
      <c r="AY491" s="253" t="s">
        <v>125</v>
      </c>
    </row>
    <row r="492" spans="1:51" s="14" customFormat="1" ht="12">
      <c r="A492" s="14"/>
      <c r="B492" s="243"/>
      <c r="C492" s="244"/>
      <c r="D492" s="234" t="s">
        <v>134</v>
      </c>
      <c r="E492" s="245" t="s">
        <v>1</v>
      </c>
      <c r="F492" s="246" t="s">
        <v>1232</v>
      </c>
      <c r="G492" s="244"/>
      <c r="H492" s="247">
        <v>0.068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3" t="s">
        <v>134</v>
      </c>
      <c r="AU492" s="253" t="s">
        <v>83</v>
      </c>
      <c r="AV492" s="14" t="s">
        <v>83</v>
      </c>
      <c r="AW492" s="14" t="s">
        <v>30</v>
      </c>
      <c r="AX492" s="14" t="s">
        <v>73</v>
      </c>
      <c r="AY492" s="253" t="s">
        <v>125</v>
      </c>
    </row>
    <row r="493" spans="1:51" s="15" customFormat="1" ht="12">
      <c r="A493" s="15"/>
      <c r="B493" s="254"/>
      <c r="C493" s="255"/>
      <c r="D493" s="234" t="s">
        <v>134</v>
      </c>
      <c r="E493" s="256" t="s">
        <v>816</v>
      </c>
      <c r="F493" s="257" t="s">
        <v>235</v>
      </c>
      <c r="G493" s="255"/>
      <c r="H493" s="258">
        <v>6.447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4" t="s">
        <v>134</v>
      </c>
      <c r="AU493" s="264" t="s">
        <v>83</v>
      </c>
      <c r="AV493" s="15" t="s">
        <v>132</v>
      </c>
      <c r="AW493" s="15" t="s">
        <v>30</v>
      </c>
      <c r="AX493" s="15" t="s">
        <v>81</v>
      </c>
      <c r="AY493" s="264" t="s">
        <v>125</v>
      </c>
    </row>
    <row r="494" spans="1:65" s="2" customFormat="1" ht="24.15" customHeight="1">
      <c r="A494" s="39"/>
      <c r="B494" s="40"/>
      <c r="C494" s="219" t="s">
        <v>748</v>
      </c>
      <c r="D494" s="219" t="s">
        <v>127</v>
      </c>
      <c r="E494" s="220" t="s">
        <v>1233</v>
      </c>
      <c r="F494" s="221" t="s">
        <v>1234</v>
      </c>
      <c r="G494" s="222" t="s">
        <v>146</v>
      </c>
      <c r="H494" s="223">
        <v>3.24</v>
      </c>
      <c r="I494" s="224"/>
      <c r="J494" s="225">
        <f>ROUND(I494*H494,2)</f>
        <v>0</v>
      </c>
      <c r="K494" s="221" t="s">
        <v>131</v>
      </c>
      <c r="L494" s="45"/>
      <c r="M494" s="226" t="s">
        <v>1</v>
      </c>
      <c r="N494" s="227" t="s">
        <v>38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0.087</v>
      </c>
      <c r="T494" s="229">
        <f>S494*H494</f>
        <v>0.28188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132</v>
      </c>
      <c r="AT494" s="230" t="s">
        <v>127</v>
      </c>
      <c r="AU494" s="230" t="s">
        <v>83</v>
      </c>
      <c r="AY494" s="18" t="s">
        <v>125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81</v>
      </c>
      <c r="BK494" s="231">
        <f>ROUND(I494*H494,2)</f>
        <v>0</v>
      </c>
      <c r="BL494" s="18" t="s">
        <v>132</v>
      </c>
      <c r="BM494" s="230" t="s">
        <v>1235</v>
      </c>
    </row>
    <row r="495" spans="1:51" s="13" customFormat="1" ht="12">
      <c r="A495" s="13"/>
      <c r="B495" s="232"/>
      <c r="C495" s="233"/>
      <c r="D495" s="234" t="s">
        <v>134</v>
      </c>
      <c r="E495" s="235" t="s">
        <v>1</v>
      </c>
      <c r="F495" s="236" t="s">
        <v>1155</v>
      </c>
      <c r="G495" s="233"/>
      <c r="H495" s="235" t="s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134</v>
      </c>
      <c r="AU495" s="242" t="s">
        <v>83</v>
      </c>
      <c r="AV495" s="13" t="s">
        <v>81</v>
      </c>
      <c r="AW495" s="13" t="s">
        <v>30</v>
      </c>
      <c r="AX495" s="13" t="s">
        <v>73</v>
      </c>
      <c r="AY495" s="242" t="s">
        <v>125</v>
      </c>
    </row>
    <row r="496" spans="1:51" s="14" customFormat="1" ht="12">
      <c r="A496" s="14"/>
      <c r="B496" s="243"/>
      <c r="C496" s="244"/>
      <c r="D496" s="234" t="s">
        <v>134</v>
      </c>
      <c r="E496" s="245" t="s">
        <v>1</v>
      </c>
      <c r="F496" s="246" t="s">
        <v>1236</v>
      </c>
      <c r="G496" s="244"/>
      <c r="H496" s="247">
        <v>2.04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134</v>
      </c>
      <c r="AU496" s="253" t="s">
        <v>83</v>
      </c>
      <c r="AV496" s="14" t="s">
        <v>83</v>
      </c>
      <c r="AW496" s="14" t="s">
        <v>30</v>
      </c>
      <c r="AX496" s="14" t="s">
        <v>73</v>
      </c>
      <c r="AY496" s="253" t="s">
        <v>125</v>
      </c>
    </row>
    <row r="497" spans="1:51" s="14" customFormat="1" ht="12">
      <c r="A497" s="14"/>
      <c r="B497" s="243"/>
      <c r="C497" s="244"/>
      <c r="D497" s="234" t="s">
        <v>134</v>
      </c>
      <c r="E497" s="245" t="s">
        <v>1</v>
      </c>
      <c r="F497" s="246" t="s">
        <v>1237</v>
      </c>
      <c r="G497" s="244"/>
      <c r="H497" s="247">
        <v>1.2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3" t="s">
        <v>134</v>
      </c>
      <c r="AU497" s="253" t="s">
        <v>83</v>
      </c>
      <c r="AV497" s="14" t="s">
        <v>83</v>
      </c>
      <c r="AW497" s="14" t="s">
        <v>30</v>
      </c>
      <c r="AX497" s="14" t="s">
        <v>73</v>
      </c>
      <c r="AY497" s="253" t="s">
        <v>125</v>
      </c>
    </row>
    <row r="498" spans="1:51" s="15" customFormat="1" ht="12">
      <c r="A498" s="15"/>
      <c r="B498" s="254"/>
      <c r="C498" s="255"/>
      <c r="D498" s="234" t="s">
        <v>134</v>
      </c>
      <c r="E498" s="256" t="s">
        <v>1</v>
      </c>
      <c r="F498" s="257" t="s">
        <v>235</v>
      </c>
      <c r="G498" s="255"/>
      <c r="H498" s="258">
        <v>3.24</v>
      </c>
      <c r="I498" s="259"/>
      <c r="J498" s="255"/>
      <c r="K498" s="255"/>
      <c r="L498" s="260"/>
      <c r="M498" s="261"/>
      <c r="N498" s="262"/>
      <c r="O498" s="262"/>
      <c r="P498" s="262"/>
      <c r="Q498" s="262"/>
      <c r="R498" s="262"/>
      <c r="S498" s="262"/>
      <c r="T498" s="263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4" t="s">
        <v>134</v>
      </c>
      <c r="AU498" s="264" t="s">
        <v>83</v>
      </c>
      <c r="AV498" s="15" t="s">
        <v>132</v>
      </c>
      <c r="AW498" s="15" t="s">
        <v>30</v>
      </c>
      <c r="AX498" s="15" t="s">
        <v>81</v>
      </c>
      <c r="AY498" s="264" t="s">
        <v>125</v>
      </c>
    </row>
    <row r="499" spans="1:65" s="2" customFormat="1" ht="24.15" customHeight="1">
      <c r="A499" s="39"/>
      <c r="B499" s="40"/>
      <c r="C499" s="219" t="s">
        <v>754</v>
      </c>
      <c r="D499" s="219" t="s">
        <v>127</v>
      </c>
      <c r="E499" s="220" t="s">
        <v>1238</v>
      </c>
      <c r="F499" s="221" t="s">
        <v>1239</v>
      </c>
      <c r="G499" s="222" t="s">
        <v>154</v>
      </c>
      <c r="H499" s="223">
        <v>613.877</v>
      </c>
      <c r="I499" s="224"/>
      <c r="J499" s="225">
        <f>ROUND(I499*H499,2)</f>
        <v>0</v>
      </c>
      <c r="K499" s="221" t="s">
        <v>131</v>
      </c>
      <c r="L499" s="45"/>
      <c r="M499" s="226" t="s">
        <v>1</v>
      </c>
      <c r="N499" s="227" t="s">
        <v>38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0.245</v>
      </c>
      <c r="T499" s="229">
        <f>S499*H499</f>
        <v>150.39986499999998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132</v>
      </c>
      <c r="AT499" s="230" t="s">
        <v>127</v>
      </c>
      <c r="AU499" s="230" t="s">
        <v>83</v>
      </c>
      <c r="AY499" s="18" t="s">
        <v>125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81</v>
      </c>
      <c r="BK499" s="231">
        <f>ROUND(I499*H499,2)</f>
        <v>0</v>
      </c>
      <c r="BL499" s="18" t="s">
        <v>132</v>
      </c>
      <c r="BM499" s="230" t="s">
        <v>1240</v>
      </c>
    </row>
    <row r="500" spans="1:51" s="13" customFormat="1" ht="12">
      <c r="A500" s="13"/>
      <c r="B500" s="232"/>
      <c r="C500" s="233"/>
      <c r="D500" s="234" t="s">
        <v>134</v>
      </c>
      <c r="E500" s="235" t="s">
        <v>1</v>
      </c>
      <c r="F500" s="236" t="s">
        <v>1241</v>
      </c>
      <c r="G500" s="233"/>
      <c r="H500" s="235" t="s">
        <v>1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134</v>
      </c>
      <c r="AU500" s="242" t="s">
        <v>83</v>
      </c>
      <c r="AV500" s="13" t="s">
        <v>81</v>
      </c>
      <c r="AW500" s="13" t="s">
        <v>30</v>
      </c>
      <c r="AX500" s="13" t="s">
        <v>73</v>
      </c>
      <c r="AY500" s="242" t="s">
        <v>125</v>
      </c>
    </row>
    <row r="501" spans="1:51" s="13" customFormat="1" ht="12">
      <c r="A501" s="13"/>
      <c r="B501" s="232"/>
      <c r="C501" s="233"/>
      <c r="D501" s="234" t="s">
        <v>134</v>
      </c>
      <c r="E501" s="235" t="s">
        <v>1</v>
      </c>
      <c r="F501" s="236" t="s">
        <v>1242</v>
      </c>
      <c r="G501" s="233"/>
      <c r="H501" s="235" t="s">
        <v>1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134</v>
      </c>
      <c r="AU501" s="242" t="s">
        <v>83</v>
      </c>
      <c r="AV501" s="13" t="s">
        <v>81</v>
      </c>
      <c r="AW501" s="13" t="s">
        <v>30</v>
      </c>
      <c r="AX501" s="13" t="s">
        <v>73</v>
      </c>
      <c r="AY501" s="242" t="s">
        <v>125</v>
      </c>
    </row>
    <row r="502" spans="1:51" s="14" customFormat="1" ht="12">
      <c r="A502" s="14"/>
      <c r="B502" s="243"/>
      <c r="C502" s="244"/>
      <c r="D502" s="234" t="s">
        <v>134</v>
      </c>
      <c r="E502" s="245" t="s">
        <v>1</v>
      </c>
      <c r="F502" s="246" t="s">
        <v>1243</v>
      </c>
      <c r="G502" s="244"/>
      <c r="H502" s="247">
        <v>26.652</v>
      </c>
      <c r="I502" s="248"/>
      <c r="J502" s="244"/>
      <c r="K502" s="244"/>
      <c r="L502" s="249"/>
      <c r="M502" s="250"/>
      <c r="N502" s="251"/>
      <c r="O502" s="251"/>
      <c r="P502" s="251"/>
      <c r="Q502" s="251"/>
      <c r="R502" s="251"/>
      <c r="S502" s="251"/>
      <c r="T502" s="25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3" t="s">
        <v>134</v>
      </c>
      <c r="AU502" s="253" t="s">
        <v>83</v>
      </c>
      <c r="AV502" s="14" t="s">
        <v>83</v>
      </c>
      <c r="AW502" s="14" t="s">
        <v>30</v>
      </c>
      <c r="AX502" s="14" t="s">
        <v>73</v>
      </c>
      <c r="AY502" s="253" t="s">
        <v>125</v>
      </c>
    </row>
    <row r="503" spans="1:51" s="14" customFormat="1" ht="12">
      <c r="A503" s="14"/>
      <c r="B503" s="243"/>
      <c r="C503" s="244"/>
      <c r="D503" s="234" t="s">
        <v>134</v>
      </c>
      <c r="E503" s="245" t="s">
        <v>1</v>
      </c>
      <c r="F503" s="246" t="s">
        <v>1244</v>
      </c>
      <c r="G503" s="244"/>
      <c r="H503" s="247">
        <v>41.262</v>
      </c>
      <c r="I503" s="248"/>
      <c r="J503" s="244"/>
      <c r="K503" s="244"/>
      <c r="L503" s="249"/>
      <c r="M503" s="250"/>
      <c r="N503" s="251"/>
      <c r="O503" s="251"/>
      <c r="P503" s="251"/>
      <c r="Q503" s="251"/>
      <c r="R503" s="251"/>
      <c r="S503" s="251"/>
      <c r="T503" s="25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3" t="s">
        <v>134</v>
      </c>
      <c r="AU503" s="253" t="s">
        <v>83</v>
      </c>
      <c r="AV503" s="14" t="s">
        <v>83</v>
      </c>
      <c r="AW503" s="14" t="s">
        <v>30</v>
      </c>
      <c r="AX503" s="14" t="s">
        <v>73</v>
      </c>
      <c r="AY503" s="253" t="s">
        <v>125</v>
      </c>
    </row>
    <row r="504" spans="1:51" s="14" customFormat="1" ht="12">
      <c r="A504" s="14"/>
      <c r="B504" s="243"/>
      <c r="C504" s="244"/>
      <c r="D504" s="234" t="s">
        <v>134</v>
      </c>
      <c r="E504" s="245" t="s">
        <v>1</v>
      </c>
      <c r="F504" s="246" t="s">
        <v>1245</v>
      </c>
      <c r="G504" s="244"/>
      <c r="H504" s="247">
        <v>18.234</v>
      </c>
      <c r="I504" s="248"/>
      <c r="J504" s="244"/>
      <c r="K504" s="244"/>
      <c r="L504" s="249"/>
      <c r="M504" s="250"/>
      <c r="N504" s="251"/>
      <c r="O504" s="251"/>
      <c r="P504" s="251"/>
      <c r="Q504" s="251"/>
      <c r="R504" s="251"/>
      <c r="S504" s="251"/>
      <c r="T504" s="25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3" t="s">
        <v>134</v>
      </c>
      <c r="AU504" s="253" t="s">
        <v>83</v>
      </c>
      <c r="AV504" s="14" t="s">
        <v>83</v>
      </c>
      <c r="AW504" s="14" t="s">
        <v>30</v>
      </c>
      <c r="AX504" s="14" t="s">
        <v>73</v>
      </c>
      <c r="AY504" s="253" t="s">
        <v>125</v>
      </c>
    </row>
    <row r="505" spans="1:51" s="14" customFormat="1" ht="12">
      <c r="A505" s="14"/>
      <c r="B505" s="243"/>
      <c r="C505" s="244"/>
      <c r="D505" s="234" t="s">
        <v>134</v>
      </c>
      <c r="E505" s="245" t="s">
        <v>1</v>
      </c>
      <c r="F505" s="246" t="s">
        <v>1246</v>
      </c>
      <c r="G505" s="244"/>
      <c r="H505" s="247">
        <v>2.76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3" t="s">
        <v>134</v>
      </c>
      <c r="AU505" s="253" t="s">
        <v>83</v>
      </c>
      <c r="AV505" s="14" t="s">
        <v>83</v>
      </c>
      <c r="AW505" s="14" t="s">
        <v>30</v>
      </c>
      <c r="AX505" s="14" t="s">
        <v>73</v>
      </c>
      <c r="AY505" s="253" t="s">
        <v>125</v>
      </c>
    </row>
    <row r="506" spans="1:51" s="14" customFormat="1" ht="12">
      <c r="A506" s="14"/>
      <c r="B506" s="243"/>
      <c r="C506" s="244"/>
      <c r="D506" s="234" t="s">
        <v>134</v>
      </c>
      <c r="E506" s="245" t="s">
        <v>1</v>
      </c>
      <c r="F506" s="246" t="s">
        <v>1247</v>
      </c>
      <c r="G506" s="244"/>
      <c r="H506" s="247">
        <v>5.541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3" t="s">
        <v>134</v>
      </c>
      <c r="AU506" s="253" t="s">
        <v>83</v>
      </c>
      <c r="AV506" s="14" t="s">
        <v>83</v>
      </c>
      <c r="AW506" s="14" t="s">
        <v>30</v>
      </c>
      <c r="AX506" s="14" t="s">
        <v>73</v>
      </c>
      <c r="AY506" s="253" t="s">
        <v>125</v>
      </c>
    </row>
    <row r="507" spans="1:51" s="13" customFormat="1" ht="12">
      <c r="A507" s="13"/>
      <c r="B507" s="232"/>
      <c r="C507" s="233"/>
      <c r="D507" s="234" t="s">
        <v>134</v>
      </c>
      <c r="E507" s="235" t="s">
        <v>1</v>
      </c>
      <c r="F507" s="236" t="s">
        <v>1248</v>
      </c>
      <c r="G507" s="233"/>
      <c r="H507" s="235" t="s">
        <v>1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2" t="s">
        <v>134</v>
      </c>
      <c r="AU507" s="242" t="s">
        <v>83</v>
      </c>
      <c r="AV507" s="13" t="s">
        <v>81</v>
      </c>
      <c r="AW507" s="13" t="s">
        <v>30</v>
      </c>
      <c r="AX507" s="13" t="s">
        <v>73</v>
      </c>
      <c r="AY507" s="242" t="s">
        <v>125</v>
      </c>
    </row>
    <row r="508" spans="1:51" s="14" customFormat="1" ht="12">
      <c r="A508" s="14"/>
      <c r="B508" s="243"/>
      <c r="C508" s="244"/>
      <c r="D508" s="234" t="s">
        <v>134</v>
      </c>
      <c r="E508" s="245" t="s">
        <v>1</v>
      </c>
      <c r="F508" s="246" t="s">
        <v>1249</v>
      </c>
      <c r="G508" s="244"/>
      <c r="H508" s="247">
        <v>76.266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3" t="s">
        <v>134</v>
      </c>
      <c r="AU508" s="253" t="s">
        <v>83</v>
      </c>
      <c r="AV508" s="14" t="s">
        <v>83</v>
      </c>
      <c r="AW508" s="14" t="s">
        <v>30</v>
      </c>
      <c r="AX508" s="14" t="s">
        <v>73</v>
      </c>
      <c r="AY508" s="253" t="s">
        <v>125</v>
      </c>
    </row>
    <row r="509" spans="1:51" s="14" customFormat="1" ht="12">
      <c r="A509" s="14"/>
      <c r="B509" s="243"/>
      <c r="C509" s="244"/>
      <c r="D509" s="234" t="s">
        <v>134</v>
      </c>
      <c r="E509" s="245" t="s">
        <v>1</v>
      </c>
      <c r="F509" s="246" t="s">
        <v>1250</v>
      </c>
      <c r="G509" s="244"/>
      <c r="H509" s="247">
        <v>3.1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134</v>
      </c>
      <c r="AU509" s="253" t="s">
        <v>83</v>
      </c>
      <c r="AV509" s="14" t="s">
        <v>83</v>
      </c>
      <c r="AW509" s="14" t="s">
        <v>30</v>
      </c>
      <c r="AX509" s="14" t="s">
        <v>73</v>
      </c>
      <c r="AY509" s="253" t="s">
        <v>125</v>
      </c>
    </row>
    <row r="510" spans="1:51" s="14" customFormat="1" ht="12">
      <c r="A510" s="14"/>
      <c r="B510" s="243"/>
      <c r="C510" s="244"/>
      <c r="D510" s="234" t="s">
        <v>134</v>
      </c>
      <c r="E510" s="245" t="s">
        <v>1</v>
      </c>
      <c r="F510" s="246" t="s">
        <v>1251</v>
      </c>
      <c r="G510" s="244"/>
      <c r="H510" s="247">
        <v>3.612</v>
      </c>
      <c r="I510" s="248"/>
      <c r="J510" s="244"/>
      <c r="K510" s="244"/>
      <c r="L510" s="249"/>
      <c r="M510" s="250"/>
      <c r="N510" s="251"/>
      <c r="O510" s="251"/>
      <c r="P510" s="251"/>
      <c r="Q510" s="251"/>
      <c r="R510" s="251"/>
      <c r="S510" s="251"/>
      <c r="T510" s="25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3" t="s">
        <v>134</v>
      </c>
      <c r="AU510" s="253" t="s">
        <v>83</v>
      </c>
      <c r="AV510" s="14" t="s">
        <v>83</v>
      </c>
      <c r="AW510" s="14" t="s">
        <v>30</v>
      </c>
      <c r="AX510" s="14" t="s">
        <v>73</v>
      </c>
      <c r="AY510" s="253" t="s">
        <v>125</v>
      </c>
    </row>
    <row r="511" spans="1:51" s="13" customFormat="1" ht="12">
      <c r="A511" s="13"/>
      <c r="B511" s="232"/>
      <c r="C511" s="233"/>
      <c r="D511" s="234" t="s">
        <v>134</v>
      </c>
      <c r="E511" s="235" t="s">
        <v>1</v>
      </c>
      <c r="F511" s="236" t="s">
        <v>1252</v>
      </c>
      <c r="G511" s="233"/>
      <c r="H511" s="235" t="s">
        <v>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134</v>
      </c>
      <c r="AU511" s="242" t="s">
        <v>83</v>
      </c>
      <c r="AV511" s="13" t="s">
        <v>81</v>
      </c>
      <c r="AW511" s="13" t="s">
        <v>30</v>
      </c>
      <c r="AX511" s="13" t="s">
        <v>73</v>
      </c>
      <c r="AY511" s="242" t="s">
        <v>125</v>
      </c>
    </row>
    <row r="512" spans="1:51" s="14" customFormat="1" ht="12">
      <c r="A512" s="14"/>
      <c r="B512" s="243"/>
      <c r="C512" s="244"/>
      <c r="D512" s="234" t="s">
        <v>134</v>
      </c>
      <c r="E512" s="245" t="s">
        <v>1</v>
      </c>
      <c r="F512" s="246" t="s">
        <v>1253</v>
      </c>
      <c r="G512" s="244"/>
      <c r="H512" s="247">
        <v>212.949</v>
      </c>
      <c r="I512" s="248"/>
      <c r="J512" s="244"/>
      <c r="K512" s="244"/>
      <c r="L512" s="249"/>
      <c r="M512" s="250"/>
      <c r="N512" s="251"/>
      <c r="O512" s="251"/>
      <c r="P512" s="251"/>
      <c r="Q512" s="251"/>
      <c r="R512" s="251"/>
      <c r="S512" s="251"/>
      <c r="T512" s="25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3" t="s">
        <v>134</v>
      </c>
      <c r="AU512" s="253" t="s">
        <v>83</v>
      </c>
      <c r="AV512" s="14" t="s">
        <v>83</v>
      </c>
      <c r="AW512" s="14" t="s">
        <v>30</v>
      </c>
      <c r="AX512" s="14" t="s">
        <v>73</v>
      </c>
      <c r="AY512" s="253" t="s">
        <v>125</v>
      </c>
    </row>
    <row r="513" spans="1:51" s="14" customFormat="1" ht="12">
      <c r="A513" s="14"/>
      <c r="B513" s="243"/>
      <c r="C513" s="244"/>
      <c r="D513" s="234" t="s">
        <v>134</v>
      </c>
      <c r="E513" s="245" t="s">
        <v>1</v>
      </c>
      <c r="F513" s="246" t="s">
        <v>1254</v>
      </c>
      <c r="G513" s="244"/>
      <c r="H513" s="247">
        <v>63.536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134</v>
      </c>
      <c r="AU513" s="253" t="s">
        <v>83</v>
      </c>
      <c r="AV513" s="14" t="s">
        <v>83</v>
      </c>
      <c r="AW513" s="14" t="s">
        <v>30</v>
      </c>
      <c r="AX513" s="14" t="s">
        <v>73</v>
      </c>
      <c r="AY513" s="253" t="s">
        <v>125</v>
      </c>
    </row>
    <row r="514" spans="1:51" s="14" customFormat="1" ht="12">
      <c r="A514" s="14"/>
      <c r="B514" s="243"/>
      <c r="C514" s="244"/>
      <c r="D514" s="234" t="s">
        <v>134</v>
      </c>
      <c r="E514" s="245" t="s">
        <v>1</v>
      </c>
      <c r="F514" s="246" t="s">
        <v>1255</v>
      </c>
      <c r="G514" s="244"/>
      <c r="H514" s="247">
        <v>34.842</v>
      </c>
      <c r="I514" s="248"/>
      <c r="J514" s="244"/>
      <c r="K514" s="244"/>
      <c r="L514" s="249"/>
      <c r="M514" s="250"/>
      <c r="N514" s="251"/>
      <c r="O514" s="251"/>
      <c r="P514" s="251"/>
      <c r="Q514" s="251"/>
      <c r="R514" s="251"/>
      <c r="S514" s="251"/>
      <c r="T514" s="25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3" t="s">
        <v>134</v>
      </c>
      <c r="AU514" s="253" t="s">
        <v>83</v>
      </c>
      <c r="AV514" s="14" t="s">
        <v>83</v>
      </c>
      <c r="AW514" s="14" t="s">
        <v>30</v>
      </c>
      <c r="AX514" s="14" t="s">
        <v>73</v>
      </c>
      <c r="AY514" s="253" t="s">
        <v>125</v>
      </c>
    </row>
    <row r="515" spans="1:51" s="14" customFormat="1" ht="12">
      <c r="A515" s="14"/>
      <c r="B515" s="243"/>
      <c r="C515" s="244"/>
      <c r="D515" s="234" t="s">
        <v>134</v>
      </c>
      <c r="E515" s="245" t="s">
        <v>1</v>
      </c>
      <c r="F515" s="246" t="s">
        <v>1256</v>
      </c>
      <c r="G515" s="244"/>
      <c r="H515" s="247">
        <v>50.496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3" t="s">
        <v>134</v>
      </c>
      <c r="AU515" s="253" t="s">
        <v>83</v>
      </c>
      <c r="AV515" s="14" t="s">
        <v>83</v>
      </c>
      <c r="AW515" s="14" t="s">
        <v>30</v>
      </c>
      <c r="AX515" s="14" t="s">
        <v>73</v>
      </c>
      <c r="AY515" s="253" t="s">
        <v>125</v>
      </c>
    </row>
    <row r="516" spans="1:51" s="14" customFormat="1" ht="12">
      <c r="A516" s="14"/>
      <c r="B516" s="243"/>
      <c r="C516" s="244"/>
      <c r="D516" s="234" t="s">
        <v>134</v>
      </c>
      <c r="E516" s="245" t="s">
        <v>1</v>
      </c>
      <c r="F516" s="246" t="s">
        <v>1257</v>
      </c>
      <c r="G516" s="244"/>
      <c r="H516" s="247">
        <v>59.177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134</v>
      </c>
      <c r="AU516" s="253" t="s">
        <v>83</v>
      </c>
      <c r="AV516" s="14" t="s">
        <v>83</v>
      </c>
      <c r="AW516" s="14" t="s">
        <v>30</v>
      </c>
      <c r="AX516" s="14" t="s">
        <v>73</v>
      </c>
      <c r="AY516" s="253" t="s">
        <v>125</v>
      </c>
    </row>
    <row r="517" spans="1:51" s="16" customFormat="1" ht="12">
      <c r="A517" s="16"/>
      <c r="B517" s="279"/>
      <c r="C517" s="280"/>
      <c r="D517" s="234" t="s">
        <v>134</v>
      </c>
      <c r="E517" s="281" t="s">
        <v>834</v>
      </c>
      <c r="F517" s="282" t="s">
        <v>603</v>
      </c>
      <c r="G517" s="280"/>
      <c r="H517" s="283">
        <v>598.427</v>
      </c>
      <c r="I517" s="284"/>
      <c r="J517" s="280"/>
      <c r="K517" s="280"/>
      <c r="L517" s="285"/>
      <c r="M517" s="286"/>
      <c r="N517" s="287"/>
      <c r="O517" s="287"/>
      <c r="P517" s="287"/>
      <c r="Q517" s="287"/>
      <c r="R517" s="287"/>
      <c r="S517" s="287"/>
      <c r="T517" s="288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89" t="s">
        <v>134</v>
      </c>
      <c r="AU517" s="289" t="s">
        <v>83</v>
      </c>
      <c r="AV517" s="16" t="s">
        <v>142</v>
      </c>
      <c r="AW517" s="16" t="s">
        <v>30</v>
      </c>
      <c r="AX517" s="16" t="s">
        <v>73</v>
      </c>
      <c r="AY517" s="289" t="s">
        <v>125</v>
      </c>
    </row>
    <row r="518" spans="1:51" s="14" customFormat="1" ht="12">
      <c r="A518" s="14"/>
      <c r="B518" s="243"/>
      <c r="C518" s="244"/>
      <c r="D518" s="234" t="s">
        <v>134</v>
      </c>
      <c r="E518" s="245" t="s">
        <v>1</v>
      </c>
      <c r="F518" s="246" t="s">
        <v>1258</v>
      </c>
      <c r="G518" s="244"/>
      <c r="H518" s="247">
        <v>3.37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134</v>
      </c>
      <c r="AU518" s="253" t="s">
        <v>83</v>
      </c>
      <c r="AV518" s="14" t="s">
        <v>83</v>
      </c>
      <c r="AW518" s="14" t="s">
        <v>30</v>
      </c>
      <c r="AX518" s="14" t="s">
        <v>73</v>
      </c>
      <c r="AY518" s="253" t="s">
        <v>125</v>
      </c>
    </row>
    <row r="519" spans="1:51" s="14" customFormat="1" ht="12">
      <c r="A519" s="14"/>
      <c r="B519" s="243"/>
      <c r="C519" s="244"/>
      <c r="D519" s="234" t="s">
        <v>134</v>
      </c>
      <c r="E519" s="245" t="s">
        <v>1</v>
      </c>
      <c r="F519" s="246" t="s">
        <v>1259</v>
      </c>
      <c r="G519" s="244"/>
      <c r="H519" s="247">
        <v>12.08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3" t="s">
        <v>134</v>
      </c>
      <c r="AU519" s="253" t="s">
        <v>83</v>
      </c>
      <c r="AV519" s="14" t="s">
        <v>83</v>
      </c>
      <c r="AW519" s="14" t="s">
        <v>30</v>
      </c>
      <c r="AX519" s="14" t="s">
        <v>73</v>
      </c>
      <c r="AY519" s="253" t="s">
        <v>125</v>
      </c>
    </row>
    <row r="520" spans="1:51" s="15" customFormat="1" ht="12">
      <c r="A520" s="15"/>
      <c r="B520" s="254"/>
      <c r="C520" s="255"/>
      <c r="D520" s="234" t="s">
        <v>134</v>
      </c>
      <c r="E520" s="256" t="s">
        <v>1</v>
      </c>
      <c r="F520" s="257" t="s">
        <v>235</v>
      </c>
      <c r="G520" s="255"/>
      <c r="H520" s="258">
        <v>613.877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4" t="s">
        <v>134</v>
      </c>
      <c r="AU520" s="264" t="s">
        <v>83</v>
      </c>
      <c r="AV520" s="15" t="s">
        <v>132</v>
      </c>
      <c r="AW520" s="15" t="s">
        <v>30</v>
      </c>
      <c r="AX520" s="15" t="s">
        <v>81</v>
      </c>
      <c r="AY520" s="264" t="s">
        <v>125</v>
      </c>
    </row>
    <row r="521" spans="1:65" s="2" customFormat="1" ht="24.15" customHeight="1">
      <c r="A521" s="39"/>
      <c r="B521" s="40"/>
      <c r="C521" s="219" t="s">
        <v>760</v>
      </c>
      <c r="D521" s="219" t="s">
        <v>127</v>
      </c>
      <c r="E521" s="220" t="s">
        <v>1260</v>
      </c>
      <c r="F521" s="221" t="s">
        <v>1261</v>
      </c>
      <c r="G521" s="222" t="s">
        <v>154</v>
      </c>
      <c r="H521" s="223">
        <v>41.883</v>
      </c>
      <c r="I521" s="224"/>
      <c r="J521" s="225">
        <f>ROUND(I521*H521,2)</f>
        <v>0</v>
      </c>
      <c r="K521" s="221" t="s">
        <v>131</v>
      </c>
      <c r="L521" s="45"/>
      <c r="M521" s="226" t="s">
        <v>1</v>
      </c>
      <c r="N521" s="227" t="s">
        <v>38</v>
      </c>
      <c r="O521" s="92"/>
      <c r="P521" s="228">
        <f>O521*H521</f>
        <v>0</v>
      </c>
      <c r="Q521" s="228">
        <v>0</v>
      </c>
      <c r="R521" s="228">
        <f>Q521*H521</f>
        <v>0</v>
      </c>
      <c r="S521" s="228">
        <v>0</v>
      </c>
      <c r="T521" s="22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0" t="s">
        <v>132</v>
      </c>
      <c r="AT521" s="230" t="s">
        <v>127</v>
      </c>
      <c r="AU521" s="230" t="s">
        <v>83</v>
      </c>
      <c r="AY521" s="18" t="s">
        <v>125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8" t="s">
        <v>81</v>
      </c>
      <c r="BK521" s="231">
        <f>ROUND(I521*H521,2)</f>
        <v>0</v>
      </c>
      <c r="BL521" s="18" t="s">
        <v>132</v>
      </c>
      <c r="BM521" s="230" t="s">
        <v>1262</v>
      </c>
    </row>
    <row r="522" spans="1:51" s="13" customFormat="1" ht="12">
      <c r="A522" s="13"/>
      <c r="B522" s="232"/>
      <c r="C522" s="233"/>
      <c r="D522" s="234" t="s">
        <v>134</v>
      </c>
      <c r="E522" s="235" t="s">
        <v>1</v>
      </c>
      <c r="F522" s="236" t="s">
        <v>1263</v>
      </c>
      <c r="G522" s="233"/>
      <c r="H522" s="235" t="s">
        <v>1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2" t="s">
        <v>134</v>
      </c>
      <c r="AU522" s="242" t="s">
        <v>83</v>
      </c>
      <c r="AV522" s="13" t="s">
        <v>81</v>
      </c>
      <c r="AW522" s="13" t="s">
        <v>30</v>
      </c>
      <c r="AX522" s="13" t="s">
        <v>73</v>
      </c>
      <c r="AY522" s="242" t="s">
        <v>125</v>
      </c>
    </row>
    <row r="523" spans="1:51" s="14" customFormat="1" ht="12">
      <c r="A523" s="14"/>
      <c r="B523" s="243"/>
      <c r="C523" s="244"/>
      <c r="D523" s="234" t="s">
        <v>134</v>
      </c>
      <c r="E523" s="245" t="s">
        <v>1</v>
      </c>
      <c r="F523" s="246" t="s">
        <v>1264</v>
      </c>
      <c r="G523" s="244"/>
      <c r="H523" s="247">
        <v>3.96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3" t="s">
        <v>134</v>
      </c>
      <c r="AU523" s="253" t="s">
        <v>83</v>
      </c>
      <c r="AV523" s="14" t="s">
        <v>83</v>
      </c>
      <c r="AW523" s="14" t="s">
        <v>30</v>
      </c>
      <c r="AX523" s="14" t="s">
        <v>73</v>
      </c>
      <c r="AY523" s="253" t="s">
        <v>125</v>
      </c>
    </row>
    <row r="524" spans="1:51" s="14" customFormat="1" ht="12">
      <c r="A524" s="14"/>
      <c r="B524" s="243"/>
      <c r="C524" s="244"/>
      <c r="D524" s="234" t="s">
        <v>134</v>
      </c>
      <c r="E524" s="245" t="s">
        <v>1</v>
      </c>
      <c r="F524" s="246" t="s">
        <v>1265</v>
      </c>
      <c r="G524" s="244"/>
      <c r="H524" s="247">
        <v>34.823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134</v>
      </c>
      <c r="AU524" s="253" t="s">
        <v>83</v>
      </c>
      <c r="AV524" s="14" t="s">
        <v>83</v>
      </c>
      <c r="AW524" s="14" t="s">
        <v>30</v>
      </c>
      <c r="AX524" s="14" t="s">
        <v>73</v>
      </c>
      <c r="AY524" s="253" t="s">
        <v>125</v>
      </c>
    </row>
    <row r="525" spans="1:51" s="14" customFormat="1" ht="12">
      <c r="A525" s="14"/>
      <c r="B525" s="243"/>
      <c r="C525" s="244"/>
      <c r="D525" s="234" t="s">
        <v>134</v>
      </c>
      <c r="E525" s="245" t="s">
        <v>1</v>
      </c>
      <c r="F525" s="246" t="s">
        <v>1250</v>
      </c>
      <c r="G525" s="244"/>
      <c r="H525" s="247">
        <v>3.1</v>
      </c>
      <c r="I525" s="248"/>
      <c r="J525" s="244"/>
      <c r="K525" s="244"/>
      <c r="L525" s="249"/>
      <c r="M525" s="250"/>
      <c r="N525" s="251"/>
      <c r="O525" s="251"/>
      <c r="P525" s="251"/>
      <c r="Q525" s="251"/>
      <c r="R525" s="251"/>
      <c r="S525" s="251"/>
      <c r="T525" s="25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3" t="s">
        <v>134</v>
      </c>
      <c r="AU525" s="253" t="s">
        <v>83</v>
      </c>
      <c r="AV525" s="14" t="s">
        <v>83</v>
      </c>
      <c r="AW525" s="14" t="s">
        <v>30</v>
      </c>
      <c r="AX525" s="14" t="s">
        <v>73</v>
      </c>
      <c r="AY525" s="253" t="s">
        <v>125</v>
      </c>
    </row>
    <row r="526" spans="1:51" s="15" customFormat="1" ht="12">
      <c r="A526" s="15"/>
      <c r="B526" s="254"/>
      <c r="C526" s="255"/>
      <c r="D526" s="234" t="s">
        <v>134</v>
      </c>
      <c r="E526" s="256" t="s">
        <v>832</v>
      </c>
      <c r="F526" s="257" t="s">
        <v>235</v>
      </c>
      <c r="G526" s="255"/>
      <c r="H526" s="258">
        <v>41.883</v>
      </c>
      <c r="I526" s="259"/>
      <c r="J526" s="255"/>
      <c r="K526" s="255"/>
      <c r="L526" s="260"/>
      <c r="M526" s="261"/>
      <c r="N526" s="262"/>
      <c r="O526" s="262"/>
      <c r="P526" s="262"/>
      <c r="Q526" s="262"/>
      <c r="R526" s="262"/>
      <c r="S526" s="262"/>
      <c r="T526" s="263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64" t="s">
        <v>134</v>
      </c>
      <c r="AU526" s="264" t="s">
        <v>83</v>
      </c>
      <c r="AV526" s="15" t="s">
        <v>132</v>
      </c>
      <c r="AW526" s="15" t="s">
        <v>30</v>
      </c>
      <c r="AX526" s="15" t="s">
        <v>81</v>
      </c>
      <c r="AY526" s="264" t="s">
        <v>125</v>
      </c>
    </row>
    <row r="527" spans="1:65" s="2" customFormat="1" ht="24.15" customHeight="1">
      <c r="A527" s="39"/>
      <c r="B527" s="40"/>
      <c r="C527" s="219" t="s">
        <v>765</v>
      </c>
      <c r="D527" s="219" t="s">
        <v>127</v>
      </c>
      <c r="E527" s="220" t="s">
        <v>1266</v>
      </c>
      <c r="F527" s="221" t="s">
        <v>1267</v>
      </c>
      <c r="G527" s="222" t="s">
        <v>154</v>
      </c>
      <c r="H527" s="223">
        <v>77.759</v>
      </c>
      <c r="I527" s="224"/>
      <c r="J527" s="225">
        <f>ROUND(I527*H527,2)</f>
        <v>0</v>
      </c>
      <c r="K527" s="221" t="s">
        <v>131</v>
      </c>
      <c r="L527" s="45"/>
      <c r="M527" s="226" t="s">
        <v>1</v>
      </c>
      <c r="N527" s="227" t="s">
        <v>38</v>
      </c>
      <c r="O527" s="92"/>
      <c r="P527" s="228">
        <f>O527*H527</f>
        <v>0</v>
      </c>
      <c r="Q527" s="228">
        <v>0</v>
      </c>
      <c r="R527" s="228">
        <f>Q527*H527</f>
        <v>0</v>
      </c>
      <c r="S527" s="228">
        <v>0.11</v>
      </c>
      <c r="T527" s="229">
        <f>S527*H527</f>
        <v>8.55349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132</v>
      </c>
      <c r="AT527" s="230" t="s">
        <v>127</v>
      </c>
      <c r="AU527" s="230" t="s">
        <v>83</v>
      </c>
      <c r="AY527" s="18" t="s">
        <v>125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81</v>
      </c>
      <c r="BK527" s="231">
        <f>ROUND(I527*H527,2)</f>
        <v>0</v>
      </c>
      <c r="BL527" s="18" t="s">
        <v>132</v>
      </c>
      <c r="BM527" s="230" t="s">
        <v>1268</v>
      </c>
    </row>
    <row r="528" spans="1:51" s="13" customFormat="1" ht="12">
      <c r="A528" s="13"/>
      <c r="B528" s="232"/>
      <c r="C528" s="233"/>
      <c r="D528" s="234" t="s">
        <v>134</v>
      </c>
      <c r="E528" s="235" t="s">
        <v>1</v>
      </c>
      <c r="F528" s="236" t="s">
        <v>1269</v>
      </c>
      <c r="G528" s="233"/>
      <c r="H528" s="235" t="s">
        <v>1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134</v>
      </c>
      <c r="AU528" s="242" t="s">
        <v>83</v>
      </c>
      <c r="AV528" s="13" t="s">
        <v>81</v>
      </c>
      <c r="AW528" s="13" t="s">
        <v>30</v>
      </c>
      <c r="AX528" s="13" t="s">
        <v>73</v>
      </c>
      <c r="AY528" s="242" t="s">
        <v>125</v>
      </c>
    </row>
    <row r="529" spans="1:51" s="14" customFormat="1" ht="12">
      <c r="A529" s="14"/>
      <c r="B529" s="243"/>
      <c r="C529" s="244"/>
      <c r="D529" s="234" t="s">
        <v>134</v>
      </c>
      <c r="E529" s="245" t="s">
        <v>1</v>
      </c>
      <c r="F529" s="246" t="s">
        <v>1270</v>
      </c>
      <c r="G529" s="244"/>
      <c r="H529" s="247">
        <v>75.359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3" t="s">
        <v>134</v>
      </c>
      <c r="AU529" s="253" t="s">
        <v>83</v>
      </c>
      <c r="AV529" s="14" t="s">
        <v>83</v>
      </c>
      <c r="AW529" s="14" t="s">
        <v>30</v>
      </c>
      <c r="AX529" s="14" t="s">
        <v>73</v>
      </c>
      <c r="AY529" s="253" t="s">
        <v>125</v>
      </c>
    </row>
    <row r="530" spans="1:51" s="14" customFormat="1" ht="12">
      <c r="A530" s="14"/>
      <c r="B530" s="243"/>
      <c r="C530" s="244"/>
      <c r="D530" s="234" t="s">
        <v>134</v>
      </c>
      <c r="E530" s="245" t="s">
        <v>1</v>
      </c>
      <c r="F530" s="246" t="s">
        <v>1271</v>
      </c>
      <c r="G530" s="244"/>
      <c r="H530" s="247">
        <v>2.4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3" t="s">
        <v>134</v>
      </c>
      <c r="AU530" s="253" t="s">
        <v>83</v>
      </c>
      <c r="AV530" s="14" t="s">
        <v>83</v>
      </c>
      <c r="AW530" s="14" t="s">
        <v>30</v>
      </c>
      <c r="AX530" s="14" t="s">
        <v>73</v>
      </c>
      <c r="AY530" s="253" t="s">
        <v>125</v>
      </c>
    </row>
    <row r="531" spans="1:51" s="15" customFormat="1" ht="12">
      <c r="A531" s="15"/>
      <c r="B531" s="254"/>
      <c r="C531" s="255"/>
      <c r="D531" s="234" t="s">
        <v>134</v>
      </c>
      <c r="E531" s="256" t="s">
        <v>836</v>
      </c>
      <c r="F531" s="257" t="s">
        <v>235</v>
      </c>
      <c r="G531" s="255"/>
      <c r="H531" s="258">
        <v>77.759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4" t="s">
        <v>134</v>
      </c>
      <c r="AU531" s="264" t="s">
        <v>83</v>
      </c>
      <c r="AV531" s="15" t="s">
        <v>132</v>
      </c>
      <c r="AW531" s="15" t="s">
        <v>30</v>
      </c>
      <c r="AX531" s="15" t="s">
        <v>81</v>
      </c>
      <c r="AY531" s="264" t="s">
        <v>125</v>
      </c>
    </row>
    <row r="532" spans="1:65" s="2" customFormat="1" ht="24.15" customHeight="1">
      <c r="A532" s="39"/>
      <c r="B532" s="40"/>
      <c r="C532" s="219" t="s">
        <v>771</v>
      </c>
      <c r="D532" s="219" t="s">
        <v>127</v>
      </c>
      <c r="E532" s="220" t="s">
        <v>1272</v>
      </c>
      <c r="F532" s="221" t="s">
        <v>1273</v>
      </c>
      <c r="G532" s="222" t="s">
        <v>154</v>
      </c>
      <c r="H532" s="223">
        <v>703.756</v>
      </c>
      <c r="I532" s="224"/>
      <c r="J532" s="225">
        <f>ROUND(I532*H532,2)</f>
        <v>0</v>
      </c>
      <c r="K532" s="221" t="s">
        <v>131</v>
      </c>
      <c r="L532" s="45"/>
      <c r="M532" s="226" t="s">
        <v>1</v>
      </c>
      <c r="N532" s="227" t="s">
        <v>38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0.07</v>
      </c>
      <c r="T532" s="229">
        <f>S532*H532</f>
        <v>49.26292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132</v>
      </c>
      <c r="AT532" s="230" t="s">
        <v>127</v>
      </c>
      <c r="AU532" s="230" t="s">
        <v>83</v>
      </c>
      <c r="AY532" s="18" t="s">
        <v>125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81</v>
      </c>
      <c r="BK532" s="231">
        <f>ROUND(I532*H532,2)</f>
        <v>0</v>
      </c>
      <c r="BL532" s="18" t="s">
        <v>132</v>
      </c>
      <c r="BM532" s="230" t="s">
        <v>1274</v>
      </c>
    </row>
    <row r="533" spans="1:51" s="13" customFormat="1" ht="12">
      <c r="A533" s="13"/>
      <c r="B533" s="232"/>
      <c r="C533" s="233"/>
      <c r="D533" s="234" t="s">
        <v>134</v>
      </c>
      <c r="E533" s="235" t="s">
        <v>1</v>
      </c>
      <c r="F533" s="236" t="s">
        <v>1275</v>
      </c>
      <c r="G533" s="233"/>
      <c r="H533" s="235" t="s">
        <v>1</v>
      </c>
      <c r="I533" s="237"/>
      <c r="J533" s="233"/>
      <c r="K533" s="233"/>
      <c r="L533" s="238"/>
      <c r="M533" s="239"/>
      <c r="N533" s="240"/>
      <c r="O533" s="240"/>
      <c r="P533" s="240"/>
      <c r="Q533" s="240"/>
      <c r="R533" s="240"/>
      <c r="S533" s="240"/>
      <c r="T533" s="24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2" t="s">
        <v>134</v>
      </c>
      <c r="AU533" s="242" t="s">
        <v>83</v>
      </c>
      <c r="AV533" s="13" t="s">
        <v>81</v>
      </c>
      <c r="AW533" s="13" t="s">
        <v>30</v>
      </c>
      <c r="AX533" s="13" t="s">
        <v>73</v>
      </c>
      <c r="AY533" s="242" t="s">
        <v>125</v>
      </c>
    </row>
    <row r="534" spans="1:51" s="14" customFormat="1" ht="12">
      <c r="A534" s="14"/>
      <c r="B534" s="243"/>
      <c r="C534" s="244"/>
      <c r="D534" s="234" t="s">
        <v>134</v>
      </c>
      <c r="E534" s="245" t="s">
        <v>1</v>
      </c>
      <c r="F534" s="246" t="s">
        <v>834</v>
      </c>
      <c r="G534" s="244"/>
      <c r="H534" s="247">
        <v>598.427</v>
      </c>
      <c r="I534" s="248"/>
      <c r="J534" s="244"/>
      <c r="K534" s="244"/>
      <c r="L534" s="249"/>
      <c r="M534" s="250"/>
      <c r="N534" s="251"/>
      <c r="O534" s="251"/>
      <c r="P534" s="251"/>
      <c r="Q534" s="251"/>
      <c r="R534" s="251"/>
      <c r="S534" s="251"/>
      <c r="T534" s="25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3" t="s">
        <v>134</v>
      </c>
      <c r="AU534" s="253" t="s">
        <v>83</v>
      </c>
      <c r="AV534" s="14" t="s">
        <v>83</v>
      </c>
      <c r="AW534" s="14" t="s">
        <v>30</v>
      </c>
      <c r="AX534" s="14" t="s">
        <v>73</v>
      </c>
      <c r="AY534" s="253" t="s">
        <v>125</v>
      </c>
    </row>
    <row r="535" spans="1:51" s="14" customFormat="1" ht="12">
      <c r="A535" s="14"/>
      <c r="B535" s="243"/>
      <c r="C535" s="244"/>
      <c r="D535" s="234" t="s">
        <v>134</v>
      </c>
      <c r="E535" s="245" t="s">
        <v>1</v>
      </c>
      <c r="F535" s="246" t="s">
        <v>1276</v>
      </c>
      <c r="G535" s="244"/>
      <c r="H535" s="247">
        <v>6.72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3" t="s">
        <v>134</v>
      </c>
      <c r="AU535" s="253" t="s">
        <v>83</v>
      </c>
      <c r="AV535" s="14" t="s">
        <v>83</v>
      </c>
      <c r="AW535" s="14" t="s">
        <v>30</v>
      </c>
      <c r="AX535" s="14" t="s">
        <v>73</v>
      </c>
      <c r="AY535" s="253" t="s">
        <v>125</v>
      </c>
    </row>
    <row r="536" spans="1:51" s="14" customFormat="1" ht="12">
      <c r="A536" s="14"/>
      <c r="B536" s="243"/>
      <c r="C536" s="244"/>
      <c r="D536" s="234" t="s">
        <v>134</v>
      </c>
      <c r="E536" s="245" t="s">
        <v>1</v>
      </c>
      <c r="F536" s="246" t="s">
        <v>1277</v>
      </c>
      <c r="G536" s="244"/>
      <c r="H536" s="247">
        <v>8.77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3" t="s">
        <v>134</v>
      </c>
      <c r="AU536" s="253" t="s">
        <v>83</v>
      </c>
      <c r="AV536" s="14" t="s">
        <v>83</v>
      </c>
      <c r="AW536" s="14" t="s">
        <v>30</v>
      </c>
      <c r="AX536" s="14" t="s">
        <v>73</v>
      </c>
      <c r="AY536" s="253" t="s">
        <v>125</v>
      </c>
    </row>
    <row r="537" spans="1:51" s="14" customFormat="1" ht="12">
      <c r="A537" s="14"/>
      <c r="B537" s="243"/>
      <c r="C537" s="244"/>
      <c r="D537" s="234" t="s">
        <v>134</v>
      </c>
      <c r="E537" s="245" t="s">
        <v>1</v>
      </c>
      <c r="F537" s="246" t="s">
        <v>1259</v>
      </c>
      <c r="G537" s="244"/>
      <c r="H537" s="247">
        <v>12.08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134</v>
      </c>
      <c r="AU537" s="253" t="s">
        <v>83</v>
      </c>
      <c r="AV537" s="14" t="s">
        <v>83</v>
      </c>
      <c r="AW537" s="14" t="s">
        <v>30</v>
      </c>
      <c r="AX537" s="14" t="s">
        <v>73</v>
      </c>
      <c r="AY537" s="253" t="s">
        <v>125</v>
      </c>
    </row>
    <row r="538" spans="1:51" s="14" customFormat="1" ht="12">
      <c r="A538" s="14"/>
      <c r="B538" s="243"/>
      <c r="C538" s="244"/>
      <c r="D538" s="234" t="s">
        <v>134</v>
      </c>
      <c r="E538" s="245" t="s">
        <v>1</v>
      </c>
      <c r="F538" s="246" t="s">
        <v>836</v>
      </c>
      <c r="G538" s="244"/>
      <c r="H538" s="247">
        <v>77.759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134</v>
      </c>
      <c r="AU538" s="253" t="s">
        <v>83</v>
      </c>
      <c r="AV538" s="14" t="s">
        <v>83</v>
      </c>
      <c r="AW538" s="14" t="s">
        <v>30</v>
      </c>
      <c r="AX538" s="14" t="s">
        <v>73</v>
      </c>
      <c r="AY538" s="253" t="s">
        <v>125</v>
      </c>
    </row>
    <row r="539" spans="1:51" s="15" customFormat="1" ht="12">
      <c r="A539" s="15"/>
      <c r="B539" s="254"/>
      <c r="C539" s="255"/>
      <c r="D539" s="234" t="s">
        <v>134</v>
      </c>
      <c r="E539" s="256" t="s">
        <v>1</v>
      </c>
      <c r="F539" s="257" t="s">
        <v>235</v>
      </c>
      <c r="G539" s="255"/>
      <c r="H539" s="258">
        <v>703.756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4" t="s">
        <v>134</v>
      </c>
      <c r="AU539" s="264" t="s">
        <v>83</v>
      </c>
      <c r="AV539" s="15" t="s">
        <v>132</v>
      </c>
      <c r="AW539" s="15" t="s">
        <v>30</v>
      </c>
      <c r="AX539" s="15" t="s">
        <v>81</v>
      </c>
      <c r="AY539" s="264" t="s">
        <v>125</v>
      </c>
    </row>
    <row r="540" spans="1:65" s="2" customFormat="1" ht="24.15" customHeight="1">
      <c r="A540" s="39"/>
      <c r="B540" s="40"/>
      <c r="C540" s="219" t="s">
        <v>777</v>
      </c>
      <c r="D540" s="219" t="s">
        <v>127</v>
      </c>
      <c r="E540" s="220" t="s">
        <v>1278</v>
      </c>
      <c r="F540" s="221" t="s">
        <v>1279</v>
      </c>
      <c r="G540" s="222" t="s">
        <v>154</v>
      </c>
      <c r="H540" s="223">
        <v>41.883</v>
      </c>
      <c r="I540" s="224"/>
      <c r="J540" s="225">
        <f>ROUND(I540*H540,2)</f>
        <v>0</v>
      </c>
      <c r="K540" s="221" t="s">
        <v>131</v>
      </c>
      <c r="L540" s="45"/>
      <c r="M540" s="226" t="s">
        <v>1</v>
      </c>
      <c r="N540" s="227" t="s">
        <v>38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132</v>
      </c>
      <c r="AT540" s="230" t="s">
        <v>127</v>
      </c>
      <c r="AU540" s="230" t="s">
        <v>83</v>
      </c>
      <c r="AY540" s="18" t="s">
        <v>125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81</v>
      </c>
      <c r="BK540" s="231">
        <f>ROUND(I540*H540,2)</f>
        <v>0</v>
      </c>
      <c r="BL540" s="18" t="s">
        <v>132</v>
      </c>
      <c r="BM540" s="230" t="s">
        <v>1280</v>
      </c>
    </row>
    <row r="541" spans="1:51" s="14" customFormat="1" ht="12">
      <c r="A541" s="14"/>
      <c r="B541" s="243"/>
      <c r="C541" s="244"/>
      <c r="D541" s="234" t="s">
        <v>134</v>
      </c>
      <c r="E541" s="245" t="s">
        <v>1</v>
      </c>
      <c r="F541" s="246" t="s">
        <v>832</v>
      </c>
      <c r="G541" s="244"/>
      <c r="H541" s="247">
        <v>41.883</v>
      </c>
      <c r="I541" s="248"/>
      <c r="J541" s="244"/>
      <c r="K541" s="244"/>
      <c r="L541" s="249"/>
      <c r="M541" s="250"/>
      <c r="N541" s="251"/>
      <c r="O541" s="251"/>
      <c r="P541" s="251"/>
      <c r="Q541" s="251"/>
      <c r="R541" s="251"/>
      <c r="S541" s="251"/>
      <c r="T541" s="25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3" t="s">
        <v>134</v>
      </c>
      <c r="AU541" s="253" t="s">
        <v>83</v>
      </c>
      <c r="AV541" s="14" t="s">
        <v>83</v>
      </c>
      <c r="AW541" s="14" t="s">
        <v>30</v>
      </c>
      <c r="AX541" s="14" t="s">
        <v>81</v>
      </c>
      <c r="AY541" s="253" t="s">
        <v>125</v>
      </c>
    </row>
    <row r="542" spans="1:65" s="2" customFormat="1" ht="24.15" customHeight="1">
      <c r="A542" s="39"/>
      <c r="B542" s="40"/>
      <c r="C542" s="219" t="s">
        <v>783</v>
      </c>
      <c r="D542" s="219" t="s">
        <v>127</v>
      </c>
      <c r="E542" s="220" t="s">
        <v>1281</v>
      </c>
      <c r="F542" s="221" t="s">
        <v>1282</v>
      </c>
      <c r="G542" s="222" t="s">
        <v>154</v>
      </c>
      <c r="H542" s="223">
        <v>703.756</v>
      </c>
      <c r="I542" s="224"/>
      <c r="J542" s="225">
        <f>ROUND(I542*H542,2)</f>
        <v>0</v>
      </c>
      <c r="K542" s="221" t="s">
        <v>131</v>
      </c>
      <c r="L542" s="45"/>
      <c r="M542" s="226" t="s">
        <v>1</v>
      </c>
      <c r="N542" s="227" t="s">
        <v>38</v>
      </c>
      <c r="O542" s="92"/>
      <c r="P542" s="228">
        <f>O542*H542</f>
        <v>0</v>
      </c>
      <c r="Q542" s="228">
        <v>0</v>
      </c>
      <c r="R542" s="228">
        <f>Q542*H542</f>
        <v>0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132</v>
      </c>
      <c r="AT542" s="230" t="s">
        <v>127</v>
      </c>
      <c r="AU542" s="230" t="s">
        <v>83</v>
      </c>
      <c r="AY542" s="18" t="s">
        <v>125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81</v>
      </c>
      <c r="BK542" s="231">
        <f>ROUND(I542*H542,2)</f>
        <v>0</v>
      </c>
      <c r="BL542" s="18" t="s">
        <v>132</v>
      </c>
      <c r="BM542" s="230" t="s">
        <v>1283</v>
      </c>
    </row>
    <row r="543" spans="1:51" s="14" customFormat="1" ht="12">
      <c r="A543" s="14"/>
      <c r="B543" s="243"/>
      <c r="C543" s="244"/>
      <c r="D543" s="234" t="s">
        <v>134</v>
      </c>
      <c r="E543" s="245" t="s">
        <v>1</v>
      </c>
      <c r="F543" s="246" t="s">
        <v>834</v>
      </c>
      <c r="G543" s="244"/>
      <c r="H543" s="247">
        <v>598.427</v>
      </c>
      <c r="I543" s="248"/>
      <c r="J543" s="244"/>
      <c r="K543" s="244"/>
      <c r="L543" s="249"/>
      <c r="M543" s="250"/>
      <c r="N543" s="251"/>
      <c r="O543" s="251"/>
      <c r="P543" s="251"/>
      <c r="Q543" s="251"/>
      <c r="R543" s="251"/>
      <c r="S543" s="251"/>
      <c r="T543" s="25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3" t="s">
        <v>134</v>
      </c>
      <c r="AU543" s="253" t="s">
        <v>83</v>
      </c>
      <c r="AV543" s="14" t="s">
        <v>83</v>
      </c>
      <c r="AW543" s="14" t="s">
        <v>30</v>
      </c>
      <c r="AX543" s="14" t="s">
        <v>73</v>
      </c>
      <c r="AY543" s="253" t="s">
        <v>125</v>
      </c>
    </row>
    <row r="544" spans="1:51" s="14" customFormat="1" ht="12">
      <c r="A544" s="14"/>
      <c r="B544" s="243"/>
      <c r="C544" s="244"/>
      <c r="D544" s="234" t="s">
        <v>134</v>
      </c>
      <c r="E544" s="245" t="s">
        <v>1</v>
      </c>
      <c r="F544" s="246" t="s">
        <v>1276</v>
      </c>
      <c r="G544" s="244"/>
      <c r="H544" s="247">
        <v>6.72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134</v>
      </c>
      <c r="AU544" s="253" t="s">
        <v>83</v>
      </c>
      <c r="AV544" s="14" t="s">
        <v>83</v>
      </c>
      <c r="AW544" s="14" t="s">
        <v>30</v>
      </c>
      <c r="AX544" s="14" t="s">
        <v>73</v>
      </c>
      <c r="AY544" s="253" t="s">
        <v>125</v>
      </c>
    </row>
    <row r="545" spans="1:51" s="14" customFormat="1" ht="12">
      <c r="A545" s="14"/>
      <c r="B545" s="243"/>
      <c r="C545" s="244"/>
      <c r="D545" s="234" t="s">
        <v>134</v>
      </c>
      <c r="E545" s="245" t="s">
        <v>1</v>
      </c>
      <c r="F545" s="246" t="s">
        <v>1277</v>
      </c>
      <c r="G545" s="244"/>
      <c r="H545" s="247">
        <v>8.77</v>
      </c>
      <c r="I545" s="248"/>
      <c r="J545" s="244"/>
      <c r="K545" s="244"/>
      <c r="L545" s="249"/>
      <c r="M545" s="250"/>
      <c r="N545" s="251"/>
      <c r="O545" s="251"/>
      <c r="P545" s="251"/>
      <c r="Q545" s="251"/>
      <c r="R545" s="251"/>
      <c r="S545" s="251"/>
      <c r="T545" s="25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3" t="s">
        <v>134</v>
      </c>
      <c r="AU545" s="253" t="s">
        <v>83</v>
      </c>
      <c r="AV545" s="14" t="s">
        <v>83</v>
      </c>
      <c r="AW545" s="14" t="s">
        <v>30</v>
      </c>
      <c r="AX545" s="14" t="s">
        <v>73</v>
      </c>
      <c r="AY545" s="253" t="s">
        <v>125</v>
      </c>
    </row>
    <row r="546" spans="1:51" s="14" customFormat="1" ht="12">
      <c r="A546" s="14"/>
      <c r="B546" s="243"/>
      <c r="C546" s="244"/>
      <c r="D546" s="234" t="s">
        <v>134</v>
      </c>
      <c r="E546" s="245" t="s">
        <v>1</v>
      </c>
      <c r="F546" s="246" t="s">
        <v>1259</v>
      </c>
      <c r="G546" s="244"/>
      <c r="H546" s="247">
        <v>12.08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3" t="s">
        <v>134</v>
      </c>
      <c r="AU546" s="253" t="s">
        <v>83</v>
      </c>
      <c r="AV546" s="14" t="s">
        <v>83</v>
      </c>
      <c r="AW546" s="14" t="s">
        <v>30</v>
      </c>
      <c r="AX546" s="14" t="s">
        <v>73</v>
      </c>
      <c r="AY546" s="253" t="s">
        <v>125</v>
      </c>
    </row>
    <row r="547" spans="1:51" s="14" customFormat="1" ht="12">
      <c r="A547" s="14"/>
      <c r="B547" s="243"/>
      <c r="C547" s="244"/>
      <c r="D547" s="234" t="s">
        <v>134</v>
      </c>
      <c r="E547" s="245" t="s">
        <v>1</v>
      </c>
      <c r="F547" s="246" t="s">
        <v>836</v>
      </c>
      <c r="G547" s="244"/>
      <c r="H547" s="247">
        <v>77.759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3" t="s">
        <v>134</v>
      </c>
      <c r="AU547" s="253" t="s">
        <v>83</v>
      </c>
      <c r="AV547" s="14" t="s">
        <v>83</v>
      </c>
      <c r="AW547" s="14" t="s">
        <v>30</v>
      </c>
      <c r="AX547" s="14" t="s">
        <v>73</v>
      </c>
      <c r="AY547" s="253" t="s">
        <v>125</v>
      </c>
    </row>
    <row r="548" spans="1:51" s="15" customFormat="1" ht="12">
      <c r="A548" s="15"/>
      <c r="B548" s="254"/>
      <c r="C548" s="255"/>
      <c r="D548" s="234" t="s">
        <v>134</v>
      </c>
      <c r="E548" s="256" t="s">
        <v>1</v>
      </c>
      <c r="F548" s="257" t="s">
        <v>235</v>
      </c>
      <c r="G548" s="255"/>
      <c r="H548" s="258">
        <v>703.756</v>
      </c>
      <c r="I548" s="259"/>
      <c r="J548" s="255"/>
      <c r="K548" s="255"/>
      <c r="L548" s="260"/>
      <c r="M548" s="261"/>
      <c r="N548" s="262"/>
      <c r="O548" s="262"/>
      <c r="P548" s="262"/>
      <c r="Q548" s="262"/>
      <c r="R548" s="262"/>
      <c r="S548" s="262"/>
      <c r="T548" s="263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4" t="s">
        <v>134</v>
      </c>
      <c r="AU548" s="264" t="s">
        <v>83</v>
      </c>
      <c r="AV548" s="15" t="s">
        <v>132</v>
      </c>
      <c r="AW548" s="15" t="s">
        <v>30</v>
      </c>
      <c r="AX548" s="15" t="s">
        <v>81</v>
      </c>
      <c r="AY548" s="264" t="s">
        <v>125</v>
      </c>
    </row>
    <row r="549" spans="1:65" s="2" customFormat="1" ht="24.15" customHeight="1">
      <c r="A549" s="39"/>
      <c r="B549" s="40"/>
      <c r="C549" s="219" t="s">
        <v>787</v>
      </c>
      <c r="D549" s="219" t="s">
        <v>127</v>
      </c>
      <c r="E549" s="220" t="s">
        <v>1284</v>
      </c>
      <c r="F549" s="221" t="s">
        <v>1285</v>
      </c>
      <c r="G549" s="222" t="s">
        <v>154</v>
      </c>
      <c r="H549" s="223">
        <v>41.883</v>
      </c>
      <c r="I549" s="224"/>
      <c r="J549" s="225">
        <f>ROUND(I549*H549,2)</f>
        <v>0</v>
      </c>
      <c r="K549" s="221" t="s">
        <v>131</v>
      </c>
      <c r="L549" s="45"/>
      <c r="M549" s="226" t="s">
        <v>1</v>
      </c>
      <c r="N549" s="227" t="s">
        <v>38</v>
      </c>
      <c r="O549" s="92"/>
      <c r="P549" s="228">
        <f>O549*H549</f>
        <v>0</v>
      </c>
      <c r="Q549" s="228">
        <v>0</v>
      </c>
      <c r="R549" s="228">
        <f>Q549*H549</f>
        <v>0</v>
      </c>
      <c r="S549" s="228">
        <v>0</v>
      </c>
      <c r="T549" s="22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132</v>
      </c>
      <c r="AT549" s="230" t="s">
        <v>127</v>
      </c>
      <c r="AU549" s="230" t="s">
        <v>83</v>
      </c>
      <c r="AY549" s="18" t="s">
        <v>125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81</v>
      </c>
      <c r="BK549" s="231">
        <f>ROUND(I549*H549,2)</f>
        <v>0</v>
      </c>
      <c r="BL549" s="18" t="s">
        <v>132</v>
      </c>
      <c r="BM549" s="230" t="s">
        <v>1286</v>
      </c>
    </row>
    <row r="550" spans="1:51" s="14" customFormat="1" ht="12">
      <c r="A550" s="14"/>
      <c r="B550" s="243"/>
      <c r="C550" s="244"/>
      <c r="D550" s="234" t="s">
        <v>134</v>
      </c>
      <c r="E550" s="245" t="s">
        <v>1</v>
      </c>
      <c r="F550" s="246" t="s">
        <v>832</v>
      </c>
      <c r="G550" s="244"/>
      <c r="H550" s="247">
        <v>41.883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3" t="s">
        <v>134</v>
      </c>
      <c r="AU550" s="253" t="s">
        <v>83</v>
      </c>
      <c r="AV550" s="14" t="s">
        <v>83</v>
      </c>
      <c r="AW550" s="14" t="s">
        <v>30</v>
      </c>
      <c r="AX550" s="14" t="s">
        <v>81</v>
      </c>
      <c r="AY550" s="253" t="s">
        <v>125</v>
      </c>
    </row>
    <row r="551" spans="1:65" s="2" customFormat="1" ht="37.8" customHeight="1">
      <c r="A551" s="39"/>
      <c r="B551" s="40"/>
      <c r="C551" s="219" t="s">
        <v>792</v>
      </c>
      <c r="D551" s="219" t="s">
        <v>127</v>
      </c>
      <c r="E551" s="220" t="s">
        <v>1287</v>
      </c>
      <c r="F551" s="221" t="s">
        <v>1288</v>
      </c>
      <c r="G551" s="222" t="s">
        <v>154</v>
      </c>
      <c r="H551" s="223">
        <v>21.775</v>
      </c>
      <c r="I551" s="224"/>
      <c r="J551" s="225">
        <f>ROUND(I551*H551,2)</f>
        <v>0</v>
      </c>
      <c r="K551" s="221" t="s">
        <v>131</v>
      </c>
      <c r="L551" s="45"/>
      <c r="M551" s="226" t="s">
        <v>1</v>
      </c>
      <c r="N551" s="227" t="s">
        <v>38</v>
      </c>
      <c r="O551" s="92"/>
      <c r="P551" s="228">
        <f>O551*H551</f>
        <v>0</v>
      </c>
      <c r="Q551" s="228">
        <v>0</v>
      </c>
      <c r="R551" s="228">
        <f>Q551*H551</f>
        <v>0</v>
      </c>
      <c r="S551" s="228">
        <v>0.0395</v>
      </c>
      <c r="T551" s="229">
        <f>S551*H551</f>
        <v>0.8601125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0" t="s">
        <v>132</v>
      </c>
      <c r="AT551" s="230" t="s">
        <v>127</v>
      </c>
      <c r="AU551" s="230" t="s">
        <v>83</v>
      </c>
      <c r="AY551" s="18" t="s">
        <v>125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8" t="s">
        <v>81</v>
      </c>
      <c r="BK551" s="231">
        <f>ROUND(I551*H551,2)</f>
        <v>0</v>
      </c>
      <c r="BL551" s="18" t="s">
        <v>132</v>
      </c>
      <c r="BM551" s="230" t="s">
        <v>1289</v>
      </c>
    </row>
    <row r="552" spans="1:51" s="13" customFormat="1" ht="12">
      <c r="A552" s="13"/>
      <c r="B552" s="232"/>
      <c r="C552" s="233"/>
      <c r="D552" s="234" t="s">
        <v>134</v>
      </c>
      <c r="E552" s="235" t="s">
        <v>1</v>
      </c>
      <c r="F552" s="236" t="s">
        <v>1290</v>
      </c>
      <c r="G552" s="233"/>
      <c r="H552" s="235" t="s">
        <v>1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2" t="s">
        <v>134</v>
      </c>
      <c r="AU552" s="242" t="s">
        <v>83</v>
      </c>
      <c r="AV552" s="13" t="s">
        <v>81</v>
      </c>
      <c r="AW552" s="13" t="s">
        <v>30</v>
      </c>
      <c r="AX552" s="13" t="s">
        <v>73</v>
      </c>
      <c r="AY552" s="242" t="s">
        <v>125</v>
      </c>
    </row>
    <row r="553" spans="1:51" s="14" customFormat="1" ht="12">
      <c r="A553" s="14"/>
      <c r="B553" s="243"/>
      <c r="C553" s="244"/>
      <c r="D553" s="234" t="s">
        <v>134</v>
      </c>
      <c r="E553" s="245" t="s">
        <v>1</v>
      </c>
      <c r="F553" s="246" t="s">
        <v>1291</v>
      </c>
      <c r="G553" s="244"/>
      <c r="H553" s="247">
        <v>19.975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3" t="s">
        <v>134</v>
      </c>
      <c r="AU553" s="253" t="s">
        <v>83</v>
      </c>
      <c r="AV553" s="14" t="s">
        <v>83</v>
      </c>
      <c r="AW553" s="14" t="s">
        <v>30</v>
      </c>
      <c r="AX553" s="14" t="s">
        <v>73</v>
      </c>
      <c r="AY553" s="253" t="s">
        <v>125</v>
      </c>
    </row>
    <row r="554" spans="1:51" s="14" customFormat="1" ht="12">
      <c r="A554" s="14"/>
      <c r="B554" s="243"/>
      <c r="C554" s="244"/>
      <c r="D554" s="234" t="s">
        <v>134</v>
      </c>
      <c r="E554" s="245" t="s">
        <v>1</v>
      </c>
      <c r="F554" s="246" t="s">
        <v>1292</v>
      </c>
      <c r="G554" s="244"/>
      <c r="H554" s="247">
        <v>1.8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3" t="s">
        <v>134</v>
      </c>
      <c r="AU554" s="253" t="s">
        <v>83</v>
      </c>
      <c r="AV554" s="14" t="s">
        <v>83</v>
      </c>
      <c r="AW554" s="14" t="s">
        <v>30</v>
      </c>
      <c r="AX554" s="14" t="s">
        <v>73</v>
      </c>
      <c r="AY554" s="253" t="s">
        <v>125</v>
      </c>
    </row>
    <row r="555" spans="1:51" s="15" customFormat="1" ht="12">
      <c r="A555" s="15"/>
      <c r="B555" s="254"/>
      <c r="C555" s="255"/>
      <c r="D555" s="234" t="s">
        <v>134</v>
      </c>
      <c r="E555" s="256" t="s">
        <v>844</v>
      </c>
      <c r="F555" s="257" t="s">
        <v>235</v>
      </c>
      <c r="G555" s="255"/>
      <c r="H555" s="258">
        <v>21.775</v>
      </c>
      <c r="I555" s="259"/>
      <c r="J555" s="255"/>
      <c r="K555" s="255"/>
      <c r="L555" s="260"/>
      <c r="M555" s="261"/>
      <c r="N555" s="262"/>
      <c r="O555" s="262"/>
      <c r="P555" s="262"/>
      <c r="Q555" s="262"/>
      <c r="R555" s="262"/>
      <c r="S555" s="262"/>
      <c r="T555" s="263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4" t="s">
        <v>134</v>
      </c>
      <c r="AU555" s="264" t="s">
        <v>83</v>
      </c>
      <c r="AV555" s="15" t="s">
        <v>132</v>
      </c>
      <c r="AW555" s="15" t="s">
        <v>30</v>
      </c>
      <c r="AX555" s="15" t="s">
        <v>81</v>
      </c>
      <c r="AY555" s="264" t="s">
        <v>125</v>
      </c>
    </row>
    <row r="556" spans="1:65" s="2" customFormat="1" ht="37.8" customHeight="1">
      <c r="A556" s="39"/>
      <c r="B556" s="40"/>
      <c r="C556" s="219" t="s">
        <v>798</v>
      </c>
      <c r="D556" s="219" t="s">
        <v>127</v>
      </c>
      <c r="E556" s="220" t="s">
        <v>1293</v>
      </c>
      <c r="F556" s="221" t="s">
        <v>1288</v>
      </c>
      <c r="G556" s="222" t="s">
        <v>154</v>
      </c>
      <c r="H556" s="223">
        <v>1.817</v>
      </c>
      <c r="I556" s="224"/>
      <c r="J556" s="225">
        <f>ROUND(I556*H556,2)</f>
        <v>0</v>
      </c>
      <c r="K556" s="221" t="s">
        <v>131</v>
      </c>
      <c r="L556" s="45"/>
      <c r="M556" s="226" t="s">
        <v>1</v>
      </c>
      <c r="N556" s="227" t="s">
        <v>38</v>
      </c>
      <c r="O556" s="92"/>
      <c r="P556" s="228">
        <f>O556*H556</f>
        <v>0</v>
      </c>
      <c r="Q556" s="228">
        <v>0</v>
      </c>
      <c r="R556" s="228">
        <f>Q556*H556</f>
        <v>0</v>
      </c>
      <c r="S556" s="228">
        <v>0.0395</v>
      </c>
      <c r="T556" s="229">
        <f>S556*H556</f>
        <v>0.0717715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0" t="s">
        <v>132</v>
      </c>
      <c r="AT556" s="230" t="s">
        <v>127</v>
      </c>
      <c r="AU556" s="230" t="s">
        <v>83</v>
      </c>
      <c r="AY556" s="18" t="s">
        <v>125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18" t="s">
        <v>81</v>
      </c>
      <c r="BK556" s="231">
        <f>ROUND(I556*H556,2)</f>
        <v>0</v>
      </c>
      <c r="BL556" s="18" t="s">
        <v>132</v>
      </c>
      <c r="BM556" s="230" t="s">
        <v>1294</v>
      </c>
    </row>
    <row r="557" spans="1:51" s="13" customFormat="1" ht="12">
      <c r="A557" s="13"/>
      <c r="B557" s="232"/>
      <c r="C557" s="233"/>
      <c r="D557" s="234" t="s">
        <v>134</v>
      </c>
      <c r="E557" s="235" t="s">
        <v>1</v>
      </c>
      <c r="F557" s="236" t="s">
        <v>889</v>
      </c>
      <c r="G557" s="233"/>
      <c r="H557" s="235" t="s">
        <v>1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2" t="s">
        <v>134</v>
      </c>
      <c r="AU557" s="242" t="s">
        <v>83</v>
      </c>
      <c r="AV557" s="13" t="s">
        <v>81</v>
      </c>
      <c r="AW557" s="13" t="s">
        <v>30</v>
      </c>
      <c r="AX557" s="13" t="s">
        <v>73</v>
      </c>
      <c r="AY557" s="242" t="s">
        <v>125</v>
      </c>
    </row>
    <row r="558" spans="1:51" s="14" customFormat="1" ht="12">
      <c r="A558" s="14"/>
      <c r="B558" s="243"/>
      <c r="C558" s="244"/>
      <c r="D558" s="234" t="s">
        <v>134</v>
      </c>
      <c r="E558" s="245" t="s">
        <v>842</v>
      </c>
      <c r="F558" s="246" t="s">
        <v>1295</v>
      </c>
      <c r="G558" s="244"/>
      <c r="H558" s="247">
        <v>10.9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134</v>
      </c>
      <c r="AU558" s="253" t="s">
        <v>83</v>
      </c>
      <c r="AV558" s="14" t="s">
        <v>83</v>
      </c>
      <c r="AW558" s="14" t="s">
        <v>30</v>
      </c>
      <c r="AX558" s="14" t="s">
        <v>73</v>
      </c>
      <c r="AY558" s="253" t="s">
        <v>125</v>
      </c>
    </row>
    <row r="559" spans="1:51" s="14" customFormat="1" ht="12">
      <c r="A559" s="14"/>
      <c r="B559" s="243"/>
      <c r="C559" s="244"/>
      <c r="D559" s="234" t="s">
        <v>134</v>
      </c>
      <c r="E559" s="245" t="s">
        <v>1</v>
      </c>
      <c r="F559" s="246" t="s">
        <v>1296</v>
      </c>
      <c r="G559" s="244"/>
      <c r="H559" s="247">
        <v>1.817</v>
      </c>
      <c r="I559" s="248"/>
      <c r="J559" s="244"/>
      <c r="K559" s="244"/>
      <c r="L559" s="249"/>
      <c r="M559" s="250"/>
      <c r="N559" s="251"/>
      <c r="O559" s="251"/>
      <c r="P559" s="251"/>
      <c r="Q559" s="251"/>
      <c r="R559" s="251"/>
      <c r="S559" s="251"/>
      <c r="T559" s="25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3" t="s">
        <v>134</v>
      </c>
      <c r="AU559" s="253" t="s">
        <v>83</v>
      </c>
      <c r="AV559" s="14" t="s">
        <v>83</v>
      </c>
      <c r="AW559" s="14" t="s">
        <v>30</v>
      </c>
      <c r="AX559" s="14" t="s">
        <v>81</v>
      </c>
      <c r="AY559" s="253" t="s">
        <v>125</v>
      </c>
    </row>
    <row r="560" spans="1:65" s="2" customFormat="1" ht="37.8" customHeight="1">
      <c r="A560" s="39"/>
      <c r="B560" s="40"/>
      <c r="C560" s="219" t="s">
        <v>804</v>
      </c>
      <c r="D560" s="219" t="s">
        <v>127</v>
      </c>
      <c r="E560" s="220" t="s">
        <v>1297</v>
      </c>
      <c r="F560" s="221" t="s">
        <v>1298</v>
      </c>
      <c r="G560" s="222" t="s">
        <v>154</v>
      </c>
      <c r="H560" s="223">
        <v>21.775</v>
      </c>
      <c r="I560" s="224"/>
      <c r="J560" s="225">
        <f>ROUND(I560*H560,2)</f>
        <v>0</v>
      </c>
      <c r="K560" s="221" t="s">
        <v>131</v>
      </c>
      <c r="L560" s="45"/>
      <c r="M560" s="226" t="s">
        <v>1</v>
      </c>
      <c r="N560" s="227" t="s">
        <v>38</v>
      </c>
      <c r="O560" s="92"/>
      <c r="P560" s="228">
        <f>O560*H560</f>
        <v>0</v>
      </c>
      <c r="Q560" s="228">
        <v>0.03908</v>
      </c>
      <c r="R560" s="228">
        <f>Q560*H560</f>
        <v>0.8509669999999999</v>
      </c>
      <c r="S560" s="228">
        <v>0</v>
      </c>
      <c r="T560" s="22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0" t="s">
        <v>132</v>
      </c>
      <c r="AT560" s="230" t="s">
        <v>127</v>
      </c>
      <c r="AU560" s="230" t="s">
        <v>83</v>
      </c>
      <c r="AY560" s="18" t="s">
        <v>125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18" t="s">
        <v>81</v>
      </c>
      <c r="BK560" s="231">
        <f>ROUND(I560*H560,2)</f>
        <v>0</v>
      </c>
      <c r="BL560" s="18" t="s">
        <v>132</v>
      </c>
      <c r="BM560" s="230" t="s">
        <v>1299</v>
      </c>
    </row>
    <row r="561" spans="1:51" s="14" customFormat="1" ht="12">
      <c r="A561" s="14"/>
      <c r="B561" s="243"/>
      <c r="C561" s="244"/>
      <c r="D561" s="234" t="s">
        <v>134</v>
      </c>
      <c r="E561" s="245" t="s">
        <v>1</v>
      </c>
      <c r="F561" s="246" t="s">
        <v>844</v>
      </c>
      <c r="G561" s="244"/>
      <c r="H561" s="247">
        <v>21.775</v>
      </c>
      <c r="I561" s="248"/>
      <c r="J561" s="244"/>
      <c r="K561" s="244"/>
      <c r="L561" s="249"/>
      <c r="M561" s="250"/>
      <c r="N561" s="251"/>
      <c r="O561" s="251"/>
      <c r="P561" s="251"/>
      <c r="Q561" s="251"/>
      <c r="R561" s="251"/>
      <c r="S561" s="251"/>
      <c r="T561" s="25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3" t="s">
        <v>134</v>
      </c>
      <c r="AU561" s="253" t="s">
        <v>83</v>
      </c>
      <c r="AV561" s="14" t="s">
        <v>83</v>
      </c>
      <c r="AW561" s="14" t="s">
        <v>30</v>
      </c>
      <c r="AX561" s="14" t="s">
        <v>81</v>
      </c>
      <c r="AY561" s="253" t="s">
        <v>125</v>
      </c>
    </row>
    <row r="562" spans="1:65" s="2" customFormat="1" ht="37.8" customHeight="1">
      <c r="A562" s="39"/>
      <c r="B562" s="40"/>
      <c r="C562" s="219" t="s">
        <v>1300</v>
      </c>
      <c r="D562" s="219" t="s">
        <v>127</v>
      </c>
      <c r="E562" s="220" t="s">
        <v>1301</v>
      </c>
      <c r="F562" s="221" t="s">
        <v>1302</v>
      </c>
      <c r="G562" s="222" t="s">
        <v>154</v>
      </c>
      <c r="H562" s="223">
        <v>21.775</v>
      </c>
      <c r="I562" s="224"/>
      <c r="J562" s="225">
        <f>ROUND(I562*H562,2)</f>
        <v>0</v>
      </c>
      <c r="K562" s="221" t="s">
        <v>131</v>
      </c>
      <c r="L562" s="45"/>
      <c r="M562" s="226" t="s">
        <v>1</v>
      </c>
      <c r="N562" s="227" t="s">
        <v>38</v>
      </c>
      <c r="O562" s="92"/>
      <c r="P562" s="228">
        <f>O562*H562</f>
        <v>0</v>
      </c>
      <c r="Q562" s="228">
        <v>0</v>
      </c>
      <c r="R562" s="228">
        <f>Q562*H562</f>
        <v>0</v>
      </c>
      <c r="S562" s="228">
        <v>0</v>
      </c>
      <c r="T562" s="22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0" t="s">
        <v>132</v>
      </c>
      <c r="AT562" s="230" t="s">
        <v>127</v>
      </c>
      <c r="AU562" s="230" t="s">
        <v>83</v>
      </c>
      <c r="AY562" s="18" t="s">
        <v>125</v>
      </c>
      <c r="BE562" s="231">
        <f>IF(N562="základní",J562,0)</f>
        <v>0</v>
      </c>
      <c r="BF562" s="231">
        <f>IF(N562="snížená",J562,0)</f>
        <v>0</v>
      </c>
      <c r="BG562" s="231">
        <f>IF(N562="zákl. přenesená",J562,0)</f>
        <v>0</v>
      </c>
      <c r="BH562" s="231">
        <f>IF(N562="sníž. přenesená",J562,0)</f>
        <v>0</v>
      </c>
      <c r="BI562" s="231">
        <f>IF(N562="nulová",J562,0)</f>
        <v>0</v>
      </c>
      <c r="BJ562" s="18" t="s">
        <v>81</v>
      </c>
      <c r="BK562" s="231">
        <f>ROUND(I562*H562,2)</f>
        <v>0</v>
      </c>
      <c r="BL562" s="18" t="s">
        <v>132</v>
      </c>
      <c r="BM562" s="230" t="s">
        <v>1303</v>
      </c>
    </row>
    <row r="563" spans="1:51" s="14" customFormat="1" ht="12">
      <c r="A563" s="14"/>
      <c r="B563" s="243"/>
      <c r="C563" s="244"/>
      <c r="D563" s="234" t="s">
        <v>134</v>
      </c>
      <c r="E563" s="245" t="s">
        <v>1</v>
      </c>
      <c r="F563" s="246" t="s">
        <v>844</v>
      </c>
      <c r="G563" s="244"/>
      <c r="H563" s="247">
        <v>21.775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134</v>
      </c>
      <c r="AU563" s="253" t="s">
        <v>83</v>
      </c>
      <c r="AV563" s="14" t="s">
        <v>83</v>
      </c>
      <c r="AW563" s="14" t="s">
        <v>30</v>
      </c>
      <c r="AX563" s="14" t="s">
        <v>81</v>
      </c>
      <c r="AY563" s="253" t="s">
        <v>125</v>
      </c>
    </row>
    <row r="564" spans="1:65" s="2" customFormat="1" ht="37.8" customHeight="1">
      <c r="A564" s="39"/>
      <c r="B564" s="40"/>
      <c r="C564" s="219" t="s">
        <v>841</v>
      </c>
      <c r="D564" s="219" t="s">
        <v>127</v>
      </c>
      <c r="E564" s="220" t="s">
        <v>1304</v>
      </c>
      <c r="F564" s="221" t="s">
        <v>1305</v>
      </c>
      <c r="G564" s="222" t="s">
        <v>154</v>
      </c>
      <c r="H564" s="223">
        <v>77.759</v>
      </c>
      <c r="I564" s="224"/>
      <c r="J564" s="225">
        <f>ROUND(I564*H564,2)</f>
        <v>0</v>
      </c>
      <c r="K564" s="221" t="s">
        <v>131</v>
      </c>
      <c r="L564" s="45"/>
      <c r="M564" s="226" t="s">
        <v>1</v>
      </c>
      <c r="N564" s="227" t="s">
        <v>38</v>
      </c>
      <c r="O564" s="92"/>
      <c r="P564" s="228">
        <f>O564*H564</f>
        <v>0</v>
      </c>
      <c r="Q564" s="228">
        <v>0.0798</v>
      </c>
      <c r="R564" s="228">
        <f>Q564*H564</f>
        <v>6.2051682</v>
      </c>
      <c r="S564" s="228">
        <v>0</v>
      </c>
      <c r="T564" s="22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0" t="s">
        <v>132</v>
      </c>
      <c r="AT564" s="230" t="s">
        <v>127</v>
      </c>
      <c r="AU564" s="230" t="s">
        <v>83</v>
      </c>
      <c r="AY564" s="18" t="s">
        <v>125</v>
      </c>
      <c r="BE564" s="231">
        <f>IF(N564="základní",J564,0)</f>
        <v>0</v>
      </c>
      <c r="BF564" s="231">
        <f>IF(N564="snížená",J564,0)</f>
        <v>0</v>
      </c>
      <c r="BG564" s="231">
        <f>IF(N564="zákl. přenesená",J564,0)</f>
        <v>0</v>
      </c>
      <c r="BH564" s="231">
        <f>IF(N564="sníž. přenesená",J564,0)</f>
        <v>0</v>
      </c>
      <c r="BI564" s="231">
        <f>IF(N564="nulová",J564,0)</f>
        <v>0</v>
      </c>
      <c r="BJ564" s="18" t="s">
        <v>81</v>
      </c>
      <c r="BK564" s="231">
        <f>ROUND(I564*H564,2)</f>
        <v>0</v>
      </c>
      <c r="BL564" s="18" t="s">
        <v>132</v>
      </c>
      <c r="BM564" s="230" t="s">
        <v>1306</v>
      </c>
    </row>
    <row r="565" spans="1:51" s="14" customFormat="1" ht="12">
      <c r="A565" s="14"/>
      <c r="B565" s="243"/>
      <c r="C565" s="244"/>
      <c r="D565" s="234" t="s">
        <v>134</v>
      </c>
      <c r="E565" s="245" t="s">
        <v>1</v>
      </c>
      <c r="F565" s="246" t="s">
        <v>836</v>
      </c>
      <c r="G565" s="244"/>
      <c r="H565" s="247">
        <v>77.759</v>
      </c>
      <c r="I565" s="248"/>
      <c r="J565" s="244"/>
      <c r="K565" s="244"/>
      <c r="L565" s="249"/>
      <c r="M565" s="250"/>
      <c r="N565" s="251"/>
      <c r="O565" s="251"/>
      <c r="P565" s="251"/>
      <c r="Q565" s="251"/>
      <c r="R565" s="251"/>
      <c r="S565" s="251"/>
      <c r="T565" s="25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3" t="s">
        <v>134</v>
      </c>
      <c r="AU565" s="253" t="s">
        <v>83</v>
      </c>
      <c r="AV565" s="14" t="s">
        <v>83</v>
      </c>
      <c r="AW565" s="14" t="s">
        <v>30</v>
      </c>
      <c r="AX565" s="14" t="s">
        <v>81</v>
      </c>
      <c r="AY565" s="253" t="s">
        <v>125</v>
      </c>
    </row>
    <row r="566" spans="1:65" s="2" customFormat="1" ht="24.15" customHeight="1">
      <c r="A566" s="39"/>
      <c r="B566" s="40"/>
      <c r="C566" s="219" t="s">
        <v>1307</v>
      </c>
      <c r="D566" s="219" t="s">
        <v>127</v>
      </c>
      <c r="E566" s="220" t="s">
        <v>1308</v>
      </c>
      <c r="F566" s="221" t="s">
        <v>1309</v>
      </c>
      <c r="G566" s="222" t="s">
        <v>154</v>
      </c>
      <c r="H566" s="223">
        <v>721.539</v>
      </c>
      <c r="I566" s="224"/>
      <c r="J566" s="225">
        <f>ROUND(I566*H566,2)</f>
        <v>0</v>
      </c>
      <c r="K566" s="221" t="s">
        <v>131</v>
      </c>
      <c r="L566" s="45"/>
      <c r="M566" s="226" t="s">
        <v>1</v>
      </c>
      <c r="N566" s="227" t="s">
        <v>38</v>
      </c>
      <c r="O566" s="92"/>
      <c r="P566" s="228">
        <f>O566*H566</f>
        <v>0</v>
      </c>
      <c r="Q566" s="228">
        <v>0.00712</v>
      </c>
      <c r="R566" s="228">
        <f>Q566*H566</f>
        <v>5.13735768</v>
      </c>
      <c r="S566" s="228">
        <v>0</v>
      </c>
      <c r="T566" s="22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0" t="s">
        <v>132</v>
      </c>
      <c r="AT566" s="230" t="s">
        <v>127</v>
      </c>
      <c r="AU566" s="230" t="s">
        <v>83</v>
      </c>
      <c r="AY566" s="18" t="s">
        <v>125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18" t="s">
        <v>81</v>
      </c>
      <c r="BK566" s="231">
        <f>ROUND(I566*H566,2)</f>
        <v>0</v>
      </c>
      <c r="BL566" s="18" t="s">
        <v>132</v>
      </c>
      <c r="BM566" s="230" t="s">
        <v>1310</v>
      </c>
    </row>
    <row r="567" spans="1:51" s="13" customFormat="1" ht="12">
      <c r="A567" s="13"/>
      <c r="B567" s="232"/>
      <c r="C567" s="233"/>
      <c r="D567" s="234" t="s">
        <v>134</v>
      </c>
      <c r="E567" s="235" t="s">
        <v>1</v>
      </c>
      <c r="F567" s="236" t="s">
        <v>1065</v>
      </c>
      <c r="G567" s="233"/>
      <c r="H567" s="235" t="s">
        <v>1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134</v>
      </c>
      <c r="AU567" s="242" t="s">
        <v>83</v>
      </c>
      <c r="AV567" s="13" t="s">
        <v>81</v>
      </c>
      <c r="AW567" s="13" t="s">
        <v>30</v>
      </c>
      <c r="AX567" s="13" t="s">
        <v>73</v>
      </c>
      <c r="AY567" s="242" t="s">
        <v>125</v>
      </c>
    </row>
    <row r="568" spans="1:51" s="14" customFormat="1" ht="12">
      <c r="A568" s="14"/>
      <c r="B568" s="243"/>
      <c r="C568" s="244"/>
      <c r="D568" s="234" t="s">
        <v>134</v>
      </c>
      <c r="E568" s="245" t="s">
        <v>1</v>
      </c>
      <c r="F568" s="246" t="s">
        <v>834</v>
      </c>
      <c r="G568" s="244"/>
      <c r="H568" s="247">
        <v>598.427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134</v>
      </c>
      <c r="AU568" s="253" t="s">
        <v>83</v>
      </c>
      <c r="AV568" s="14" t="s">
        <v>83</v>
      </c>
      <c r="AW568" s="14" t="s">
        <v>30</v>
      </c>
      <c r="AX568" s="14" t="s">
        <v>73</v>
      </c>
      <c r="AY568" s="253" t="s">
        <v>125</v>
      </c>
    </row>
    <row r="569" spans="1:51" s="14" customFormat="1" ht="12">
      <c r="A569" s="14"/>
      <c r="B569" s="243"/>
      <c r="C569" s="244"/>
      <c r="D569" s="234" t="s">
        <v>134</v>
      </c>
      <c r="E569" s="245" t="s">
        <v>1</v>
      </c>
      <c r="F569" s="246" t="s">
        <v>1066</v>
      </c>
      <c r="G569" s="244"/>
      <c r="H569" s="247">
        <v>25.572</v>
      </c>
      <c r="I569" s="248"/>
      <c r="J569" s="244"/>
      <c r="K569" s="244"/>
      <c r="L569" s="249"/>
      <c r="M569" s="250"/>
      <c r="N569" s="251"/>
      <c r="O569" s="251"/>
      <c r="P569" s="251"/>
      <c r="Q569" s="251"/>
      <c r="R569" s="251"/>
      <c r="S569" s="251"/>
      <c r="T569" s="25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3" t="s">
        <v>134</v>
      </c>
      <c r="AU569" s="253" t="s">
        <v>83</v>
      </c>
      <c r="AV569" s="14" t="s">
        <v>83</v>
      </c>
      <c r="AW569" s="14" t="s">
        <v>30</v>
      </c>
      <c r="AX569" s="14" t="s">
        <v>73</v>
      </c>
      <c r="AY569" s="253" t="s">
        <v>125</v>
      </c>
    </row>
    <row r="570" spans="1:51" s="14" customFormat="1" ht="12">
      <c r="A570" s="14"/>
      <c r="B570" s="243"/>
      <c r="C570" s="244"/>
      <c r="D570" s="234" t="s">
        <v>134</v>
      </c>
      <c r="E570" s="245" t="s">
        <v>1</v>
      </c>
      <c r="F570" s="246" t="s">
        <v>1067</v>
      </c>
      <c r="G570" s="244"/>
      <c r="H570" s="247">
        <v>19.781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3" t="s">
        <v>134</v>
      </c>
      <c r="AU570" s="253" t="s">
        <v>83</v>
      </c>
      <c r="AV570" s="14" t="s">
        <v>83</v>
      </c>
      <c r="AW570" s="14" t="s">
        <v>30</v>
      </c>
      <c r="AX570" s="14" t="s">
        <v>73</v>
      </c>
      <c r="AY570" s="253" t="s">
        <v>125</v>
      </c>
    </row>
    <row r="571" spans="1:51" s="14" customFormat="1" ht="12">
      <c r="A571" s="14"/>
      <c r="B571" s="243"/>
      <c r="C571" s="244"/>
      <c r="D571" s="234" t="s">
        <v>134</v>
      </c>
      <c r="E571" s="245" t="s">
        <v>1</v>
      </c>
      <c r="F571" s="246" t="s">
        <v>836</v>
      </c>
      <c r="G571" s="244"/>
      <c r="H571" s="247">
        <v>77.759</v>
      </c>
      <c r="I571" s="248"/>
      <c r="J571" s="244"/>
      <c r="K571" s="244"/>
      <c r="L571" s="249"/>
      <c r="M571" s="250"/>
      <c r="N571" s="251"/>
      <c r="O571" s="251"/>
      <c r="P571" s="251"/>
      <c r="Q571" s="251"/>
      <c r="R571" s="251"/>
      <c r="S571" s="251"/>
      <c r="T571" s="25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3" t="s">
        <v>134</v>
      </c>
      <c r="AU571" s="253" t="s">
        <v>83</v>
      </c>
      <c r="AV571" s="14" t="s">
        <v>83</v>
      </c>
      <c r="AW571" s="14" t="s">
        <v>30</v>
      </c>
      <c r="AX571" s="14" t="s">
        <v>73</v>
      </c>
      <c r="AY571" s="253" t="s">
        <v>125</v>
      </c>
    </row>
    <row r="572" spans="1:51" s="15" customFormat="1" ht="12">
      <c r="A572" s="15"/>
      <c r="B572" s="254"/>
      <c r="C572" s="255"/>
      <c r="D572" s="234" t="s">
        <v>134</v>
      </c>
      <c r="E572" s="256" t="s">
        <v>1</v>
      </c>
      <c r="F572" s="257" t="s">
        <v>235</v>
      </c>
      <c r="G572" s="255"/>
      <c r="H572" s="258">
        <v>721.539</v>
      </c>
      <c r="I572" s="259"/>
      <c r="J572" s="255"/>
      <c r="K572" s="255"/>
      <c r="L572" s="260"/>
      <c r="M572" s="261"/>
      <c r="N572" s="262"/>
      <c r="O572" s="262"/>
      <c r="P572" s="262"/>
      <c r="Q572" s="262"/>
      <c r="R572" s="262"/>
      <c r="S572" s="262"/>
      <c r="T572" s="263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64" t="s">
        <v>134</v>
      </c>
      <c r="AU572" s="264" t="s">
        <v>83</v>
      </c>
      <c r="AV572" s="15" t="s">
        <v>132</v>
      </c>
      <c r="AW572" s="15" t="s">
        <v>30</v>
      </c>
      <c r="AX572" s="15" t="s">
        <v>81</v>
      </c>
      <c r="AY572" s="264" t="s">
        <v>125</v>
      </c>
    </row>
    <row r="573" spans="1:65" s="2" customFormat="1" ht="24.15" customHeight="1">
      <c r="A573" s="39"/>
      <c r="B573" s="40"/>
      <c r="C573" s="219" t="s">
        <v>1311</v>
      </c>
      <c r="D573" s="219" t="s">
        <v>127</v>
      </c>
      <c r="E573" s="220" t="s">
        <v>1312</v>
      </c>
      <c r="F573" s="221" t="s">
        <v>1313</v>
      </c>
      <c r="G573" s="222" t="s">
        <v>154</v>
      </c>
      <c r="H573" s="223">
        <v>41.883</v>
      </c>
      <c r="I573" s="224"/>
      <c r="J573" s="225">
        <f>ROUND(I573*H573,2)</f>
        <v>0</v>
      </c>
      <c r="K573" s="221" t="s">
        <v>131</v>
      </c>
      <c r="L573" s="45"/>
      <c r="M573" s="226" t="s">
        <v>1</v>
      </c>
      <c r="N573" s="227" t="s">
        <v>38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132</v>
      </c>
      <c r="AT573" s="230" t="s">
        <v>127</v>
      </c>
      <c r="AU573" s="230" t="s">
        <v>83</v>
      </c>
      <c r="AY573" s="18" t="s">
        <v>125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81</v>
      </c>
      <c r="BK573" s="231">
        <f>ROUND(I573*H573,2)</f>
        <v>0</v>
      </c>
      <c r="BL573" s="18" t="s">
        <v>132</v>
      </c>
      <c r="BM573" s="230" t="s">
        <v>1314</v>
      </c>
    </row>
    <row r="574" spans="1:51" s="14" customFormat="1" ht="12">
      <c r="A574" s="14"/>
      <c r="B574" s="243"/>
      <c r="C574" s="244"/>
      <c r="D574" s="234" t="s">
        <v>134</v>
      </c>
      <c r="E574" s="245" t="s">
        <v>1</v>
      </c>
      <c r="F574" s="246" t="s">
        <v>832</v>
      </c>
      <c r="G574" s="244"/>
      <c r="H574" s="247">
        <v>41.883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134</v>
      </c>
      <c r="AU574" s="253" t="s">
        <v>83</v>
      </c>
      <c r="AV574" s="14" t="s">
        <v>83</v>
      </c>
      <c r="AW574" s="14" t="s">
        <v>30</v>
      </c>
      <c r="AX574" s="14" t="s">
        <v>81</v>
      </c>
      <c r="AY574" s="253" t="s">
        <v>125</v>
      </c>
    </row>
    <row r="575" spans="1:65" s="2" customFormat="1" ht="24.15" customHeight="1">
      <c r="A575" s="39"/>
      <c r="B575" s="40"/>
      <c r="C575" s="219" t="s">
        <v>1315</v>
      </c>
      <c r="D575" s="219" t="s">
        <v>127</v>
      </c>
      <c r="E575" s="220" t="s">
        <v>1316</v>
      </c>
      <c r="F575" s="221" t="s">
        <v>1317</v>
      </c>
      <c r="G575" s="222" t="s">
        <v>154</v>
      </c>
      <c r="H575" s="223">
        <v>601.593</v>
      </c>
      <c r="I575" s="224"/>
      <c r="J575" s="225">
        <f>ROUND(I575*H575,2)</f>
        <v>0</v>
      </c>
      <c r="K575" s="221" t="s">
        <v>131</v>
      </c>
      <c r="L575" s="45"/>
      <c r="M575" s="226" t="s">
        <v>1</v>
      </c>
      <c r="N575" s="227" t="s">
        <v>38</v>
      </c>
      <c r="O575" s="92"/>
      <c r="P575" s="228">
        <f>O575*H575</f>
        <v>0</v>
      </c>
      <c r="Q575" s="228">
        <v>0.00099</v>
      </c>
      <c r="R575" s="228">
        <f>Q575*H575</f>
        <v>0.5955770699999999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132</v>
      </c>
      <c r="AT575" s="230" t="s">
        <v>127</v>
      </c>
      <c r="AU575" s="230" t="s">
        <v>83</v>
      </c>
      <c r="AY575" s="18" t="s">
        <v>125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81</v>
      </c>
      <c r="BK575" s="231">
        <f>ROUND(I575*H575,2)</f>
        <v>0</v>
      </c>
      <c r="BL575" s="18" t="s">
        <v>132</v>
      </c>
      <c r="BM575" s="230" t="s">
        <v>1318</v>
      </c>
    </row>
    <row r="576" spans="1:51" s="14" customFormat="1" ht="12">
      <c r="A576" s="14"/>
      <c r="B576" s="243"/>
      <c r="C576" s="244"/>
      <c r="D576" s="234" t="s">
        <v>134</v>
      </c>
      <c r="E576" s="245" t="s">
        <v>1</v>
      </c>
      <c r="F576" s="246" t="s">
        <v>834</v>
      </c>
      <c r="G576" s="244"/>
      <c r="H576" s="247">
        <v>598.427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3" t="s">
        <v>134</v>
      </c>
      <c r="AU576" s="253" t="s">
        <v>83</v>
      </c>
      <c r="AV576" s="14" t="s">
        <v>83</v>
      </c>
      <c r="AW576" s="14" t="s">
        <v>30</v>
      </c>
      <c r="AX576" s="14" t="s">
        <v>73</v>
      </c>
      <c r="AY576" s="253" t="s">
        <v>125</v>
      </c>
    </row>
    <row r="577" spans="1:51" s="14" customFormat="1" ht="12">
      <c r="A577" s="14"/>
      <c r="B577" s="243"/>
      <c r="C577" s="244"/>
      <c r="D577" s="234" t="s">
        <v>134</v>
      </c>
      <c r="E577" s="245" t="s">
        <v>1</v>
      </c>
      <c r="F577" s="246" t="s">
        <v>1319</v>
      </c>
      <c r="G577" s="244"/>
      <c r="H577" s="247">
        <v>3.166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3" t="s">
        <v>134</v>
      </c>
      <c r="AU577" s="253" t="s">
        <v>83</v>
      </c>
      <c r="AV577" s="14" t="s">
        <v>83</v>
      </c>
      <c r="AW577" s="14" t="s">
        <v>30</v>
      </c>
      <c r="AX577" s="14" t="s">
        <v>73</v>
      </c>
      <c r="AY577" s="253" t="s">
        <v>125</v>
      </c>
    </row>
    <row r="578" spans="1:51" s="15" customFormat="1" ht="12">
      <c r="A578" s="15"/>
      <c r="B578" s="254"/>
      <c r="C578" s="255"/>
      <c r="D578" s="234" t="s">
        <v>134</v>
      </c>
      <c r="E578" s="256" t="s">
        <v>1</v>
      </c>
      <c r="F578" s="257" t="s">
        <v>235</v>
      </c>
      <c r="G578" s="255"/>
      <c r="H578" s="258">
        <v>601.593</v>
      </c>
      <c r="I578" s="259"/>
      <c r="J578" s="255"/>
      <c r="K578" s="255"/>
      <c r="L578" s="260"/>
      <c r="M578" s="261"/>
      <c r="N578" s="262"/>
      <c r="O578" s="262"/>
      <c r="P578" s="262"/>
      <c r="Q578" s="262"/>
      <c r="R578" s="262"/>
      <c r="S578" s="262"/>
      <c r="T578" s="263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4" t="s">
        <v>134</v>
      </c>
      <c r="AU578" s="264" t="s">
        <v>83</v>
      </c>
      <c r="AV578" s="15" t="s">
        <v>132</v>
      </c>
      <c r="AW578" s="15" t="s">
        <v>30</v>
      </c>
      <c r="AX578" s="15" t="s">
        <v>81</v>
      </c>
      <c r="AY578" s="264" t="s">
        <v>125</v>
      </c>
    </row>
    <row r="579" spans="1:65" s="2" customFormat="1" ht="24.15" customHeight="1">
      <c r="A579" s="39"/>
      <c r="B579" s="40"/>
      <c r="C579" s="219" t="s">
        <v>1320</v>
      </c>
      <c r="D579" s="219" t="s">
        <v>127</v>
      </c>
      <c r="E579" s="220" t="s">
        <v>1321</v>
      </c>
      <c r="F579" s="221" t="s">
        <v>1322</v>
      </c>
      <c r="G579" s="222" t="s">
        <v>154</v>
      </c>
      <c r="H579" s="223">
        <v>41.883</v>
      </c>
      <c r="I579" s="224"/>
      <c r="J579" s="225">
        <f>ROUND(I579*H579,2)</f>
        <v>0</v>
      </c>
      <c r="K579" s="221" t="s">
        <v>131</v>
      </c>
      <c r="L579" s="45"/>
      <c r="M579" s="226" t="s">
        <v>1</v>
      </c>
      <c r="N579" s="227" t="s">
        <v>38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132</v>
      </c>
      <c r="AT579" s="230" t="s">
        <v>127</v>
      </c>
      <c r="AU579" s="230" t="s">
        <v>83</v>
      </c>
      <c r="AY579" s="18" t="s">
        <v>125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81</v>
      </c>
      <c r="BK579" s="231">
        <f>ROUND(I579*H579,2)</f>
        <v>0</v>
      </c>
      <c r="BL579" s="18" t="s">
        <v>132</v>
      </c>
      <c r="BM579" s="230" t="s">
        <v>1323</v>
      </c>
    </row>
    <row r="580" spans="1:51" s="14" customFormat="1" ht="12">
      <c r="A580" s="14"/>
      <c r="B580" s="243"/>
      <c r="C580" s="244"/>
      <c r="D580" s="234" t="s">
        <v>134</v>
      </c>
      <c r="E580" s="245" t="s">
        <v>1</v>
      </c>
      <c r="F580" s="246" t="s">
        <v>832</v>
      </c>
      <c r="G580" s="244"/>
      <c r="H580" s="247">
        <v>41.883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3" t="s">
        <v>134</v>
      </c>
      <c r="AU580" s="253" t="s">
        <v>83</v>
      </c>
      <c r="AV580" s="14" t="s">
        <v>83</v>
      </c>
      <c r="AW580" s="14" t="s">
        <v>30</v>
      </c>
      <c r="AX580" s="14" t="s">
        <v>81</v>
      </c>
      <c r="AY580" s="253" t="s">
        <v>125</v>
      </c>
    </row>
    <row r="581" spans="1:65" s="2" customFormat="1" ht="24.15" customHeight="1">
      <c r="A581" s="39"/>
      <c r="B581" s="40"/>
      <c r="C581" s="219" t="s">
        <v>1324</v>
      </c>
      <c r="D581" s="219" t="s">
        <v>127</v>
      </c>
      <c r="E581" s="220" t="s">
        <v>1325</v>
      </c>
      <c r="F581" s="221" t="s">
        <v>1326</v>
      </c>
      <c r="G581" s="222" t="s">
        <v>154</v>
      </c>
      <c r="H581" s="223">
        <v>706.922</v>
      </c>
      <c r="I581" s="224"/>
      <c r="J581" s="225">
        <f>ROUND(I581*H581,2)</f>
        <v>0</v>
      </c>
      <c r="K581" s="221" t="s">
        <v>131</v>
      </c>
      <c r="L581" s="45"/>
      <c r="M581" s="226" t="s">
        <v>1</v>
      </c>
      <c r="N581" s="227" t="s">
        <v>38</v>
      </c>
      <c r="O581" s="92"/>
      <c r="P581" s="228">
        <f>O581*H581</f>
        <v>0</v>
      </c>
      <c r="Q581" s="228">
        <v>0.00158</v>
      </c>
      <c r="R581" s="228">
        <f>Q581*H581</f>
        <v>1.11693676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132</v>
      </c>
      <c r="AT581" s="230" t="s">
        <v>127</v>
      </c>
      <c r="AU581" s="230" t="s">
        <v>83</v>
      </c>
      <c r="AY581" s="18" t="s">
        <v>125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81</v>
      </c>
      <c r="BK581" s="231">
        <f>ROUND(I581*H581,2)</f>
        <v>0</v>
      </c>
      <c r="BL581" s="18" t="s">
        <v>132</v>
      </c>
      <c r="BM581" s="230" t="s">
        <v>1327</v>
      </c>
    </row>
    <row r="582" spans="1:51" s="13" customFormat="1" ht="12">
      <c r="A582" s="13"/>
      <c r="B582" s="232"/>
      <c r="C582" s="233"/>
      <c r="D582" s="234" t="s">
        <v>134</v>
      </c>
      <c r="E582" s="235" t="s">
        <v>1</v>
      </c>
      <c r="F582" s="236" t="s">
        <v>1215</v>
      </c>
      <c r="G582" s="233"/>
      <c r="H582" s="235" t="s">
        <v>1</v>
      </c>
      <c r="I582" s="237"/>
      <c r="J582" s="233"/>
      <c r="K582" s="233"/>
      <c r="L582" s="238"/>
      <c r="M582" s="239"/>
      <c r="N582" s="240"/>
      <c r="O582" s="240"/>
      <c r="P582" s="240"/>
      <c r="Q582" s="240"/>
      <c r="R582" s="240"/>
      <c r="S582" s="240"/>
      <c r="T582" s="24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2" t="s">
        <v>134</v>
      </c>
      <c r="AU582" s="242" t="s">
        <v>83</v>
      </c>
      <c r="AV582" s="13" t="s">
        <v>81</v>
      </c>
      <c r="AW582" s="13" t="s">
        <v>30</v>
      </c>
      <c r="AX582" s="13" t="s">
        <v>73</v>
      </c>
      <c r="AY582" s="242" t="s">
        <v>125</v>
      </c>
    </row>
    <row r="583" spans="1:51" s="14" customFormat="1" ht="12">
      <c r="A583" s="14"/>
      <c r="B583" s="243"/>
      <c r="C583" s="244"/>
      <c r="D583" s="234" t="s">
        <v>134</v>
      </c>
      <c r="E583" s="245" t="s">
        <v>1</v>
      </c>
      <c r="F583" s="246" t="s">
        <v>834</v>
      </c>
      <c r="G583" s="244"/>
      <c r="H583" s="247">
        <v>598.427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3" t="s">
        <v>134</v>
      </c>
      <c r="AU583" s="253" t="s">
        <v>83</v>
      </c>
      <c r="AV583" s="14" t="s">
        <v>83</v>
      </c>
      <c r="AW583" s="14" t="s">
        <v>30</v>
      </c>
      <c r="AX583" s="14" t="s">
        <v>73</v>
      </c>
      <c r="AY583" s="253" t="s">
        <v>125</v>
      </c>
    </row>
    <row r="584" spans="1:51" s="14" customFormat="1" ht="12">
      <c r="A584" s="14"/>
      <c r="B584" s="243"/>
      <c r="C584" s="244"/>
      <c r="D584" s="234" t="s">
        <v>134</v>
      </c>
      <c r="E584" s="245" t="s">
        <v>1</v>
      </c>
      <c r="F584" s="246" t="s">
        <v>1276</v>
      </c>
      <c r="G584" s="244"/>
      <c r="H584" s="247">
        <v>6.72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134</v>
      </c>
      <c r="AU584" s="253" t="s">
        <v>83</v>
      </c>
      <c r="AV584" s="14" t="s">
        <v>83</v>
      </c>
      <c r="AW584" s="14" t="s">
        <v>30</v>
      </c>
      <c r="AX584" s="14" t="s">
        <v>73</v>
      </c>
      <c r="AY584" s="253" t="s">
        <v>125</v>
      </c>
    </row>
    <row r="585" spans="1:51" s="14" customFormat="1" ht="12">
      <c r="A585" s="14"/>
      <c r="B585" s="243"/>
      <c r="C585" s="244"/>
      <c r="D585" s="234" t="s">
        <v>134</v>
      </c>
      <c r="E585" s="245" t="s">
        <v>1</v>
      </c>
      <c r="F585" s="246" t="s">
        <v>1277</v>
      </c>
      <c r="G585" s="244"/>
      <c r="H585" s="247">
        <v>8.77</v>
      </c>
      <c r="I585" s="248"/>
      <c r="J585" s="244"/>
      <c r="K585" s="244"/>
      <c r="L585" s="249"/>
      <c r="M585" s="250"/>
      <c r="N585" s="251"/>
      <c r="O585" s="251"/>
      <c r="P585" s="251"/>
      <c r="Q585" s="251"/>
      <c r="R585" s="251"/>
      <c r="S585" s="251"/>
      <c r="T585" s="25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3" t="s">
        <v>134</v>
      </c>
      <c r="AU585" s="253" t="s">
        <v>83</v>
      </c>
      <c r="AV585" s="14" t="s">
        <v>83</v>
      </c>
      <c r="AW585" s="14" t="s">
        <v>30</v>
      </c>
      <c r="AX585" s="14" t="s">
        <v>73</v>
      </c>
      <c r="AY585" s="253" t="s">
        <v>125</v>
      </c>
    </row>
    <row r="586" spans="1:51" s="14" customFormat="1" ht="12">
      <c r="A586" s="14"/>
      <c r="B586" s="243"/>
      <c r="C586" s="244"/>
      <c r="D586" s="234" t="s">
        <v>134</v>
      </c>
      <c r="E586" s="245" t="s">
        <v>1</v>
      </c>
      <c r="F586" s="246" t="s">
        <v>1259</v>
      </c>
      <c r="G586" s="244"/>
      <c r="H586" s="247">
        <v>12.08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3" t="s">
        <v>134</v>
      </c>
      <c r="AU586" s="253" t="s">
        <v>83</v>
      </c>
      <c r="AV586" s="14" t="s">
        <v>83</v>
      </c>
      <c r="AW586" s="14" t="s">
        <v>30</v>
      </c>
      <c r="AX586" s="14" t="s">
        <v>73</v>
      </c>
      <c r="AY586" s="253" t="s">
        <v>125</v>
      </c>
    </row>
    <row r="587" spans="1:51" s="14" customFormat="1" ht="12">
      <c r="A587" s="14"/>
      <c r="B587" s="243"/>
      <c r="C587" s="244"/>
      <c r="D587" s="234" t="s">
        <v>134</v>
      </c>
      <c r="E587" s="245" t="s">
        <v>1</v>
      </c>
      <c r="F587" s="246" t="s">
        <v>1319</v>
      </c>
      <c r="G587" s="244"/>
      <c r="H587" s="247">
        <v>3.166</v>
      </c>
      <c r="I587" s="248"/>
      <c r="J587" s="244"/>
      <c r="K587" s="244"/>
      <c r="L587" s="249"/>
      <c r="M587" s="250"/>
      <c r="N587" s="251"/>
      <c r="O587" s="251"/>
      <c r="P587" s="251"/>
      <c r="Q587" s="251"/>
      <c r="R587" s="251"/>
      <c r="S587" s="251"/>
      <c r="T587" s="25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3" t="s">
        <v>134</v>
      </c>
      <c r="AU587" s="253" t="s">
        <v>83</v>
      </c>
      <c r="AV587" s="14" t="s">
        <v>83</v>
      </c>
      <c r="AW587" s="14" t="s">
        <v>30</v>
      </c>
      <c r="AX587" s="14" t="s">
        <v>73</v>
      </c>
      <c r="AY587" s="253" t="s">
        <v>125</v>
      </c>
    </row>
    <row r="588" spans="1:51" s="14" customFormat="1" ht="12">
      <c r="A588" s="14"/>
      <c r="B588" s="243"/>
      <c r="C588" s="244"/>
      <c r="D588" s="234" t="s">
        <v>134</v>
      </c>
      <c r="E588" s="245" t="s">
        <v>1</v>
      </c>
      <c r="F588" s="246" t="s">
        <v>836</v>
      </c>
      <c r="G588" s="244"/>
      <c r="H588" s="247">
        <v>77.759</v>
      </c>
      <c r="I588" s="248"/>
      <c r="J588" s="244"/>
      <c r="K588" s="244"/>
      <c r="L588" s="249"/>
      <c r="M588" s="250"/>
      <c r="N588" s="251"/>
      <c r="O588" s="251"/>
      <c r="P588" s="251"/>
      <c r="Q588" s="251"/>
      <c r="R588" s="251"/>
      <c r="S588" s="251"/>
      <c r="T588" s="25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3" t="s">
        <v>134</v>
      </c>
      <c r="AU588" s="253" t="s">
        <v>83</v>
      </c>
      <c r="AV588" s="14" t="s">
        <v>83</v>
      </c>
      <c r="AW588" s="14" t="s">
        <v>30</v>
      </c>
      <c r="AX588" s="14" t="s">
        <v>73</v>
      </c>
      <c r="AY588" s="253" t="s">
        <v>125</v>
      </c>
    </row>
    <row r="589" spans="1:51" s="15" customFormat="1" ht="12">
      <c r="A589" s="15"/>
      <c r="B589" s="254"/>
      <c r="C589" s="255"/>
      <c r="D589" s="234" t="s">
        <v>134</v>
      </c>
      <c r="E589" s="256" t="s">
        <v>1</v>
      </c>
      <c r="F589" s="257" t="s">
        <v>235</v>
      </c>
      <c r="G589" s="255"/>
      <c r="H589" s="258">
        <v>706.922</v>
      </c>
      <c r="I589" s="259"/>
      <c r="J589" s="255"/>
      <c r="K589" s="255"/>
      <c r="L589" s="260"/>
      <c r="M589" s="261"/>
      <c r="N589" s="262"/>
      <c r="O589" s="262"/>
      <c r="P589" s="262"/>
      <c r="Q589" s="262"/>
      <c r="R589" s="262"/>
      <c r="S589" s="262"/>
      <c r="T589" s="263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4" t="s">
        <v>134</v>
      </c>
      <c r="AU589" s="264" t="s">
        <v>83</v>
      </c>
      <c r="AV589" s="15" t="s">
        <v>132</v>
      </c>
      <c r="AW589" s="15" t="s">
        <v>30</v>
      </c>
      <c r="AX589" s="15" t="s">
        <v>81</v>
      </c>
      <c r="AY589" s="264" t="s">
        <v>125</v>
      </c>
    </row>
    <row r="590" spans="1:65" s="2" customFormat="1" ht="24.15" customHeight="1">
      <c r="A590" s="39"/>
      <c r="B590" s="40"/>
      <c r="C590" s="219" t="s">
        <v>1328</v>
      </c>
      <c r="D590" s="219" t="s">
        <v>127</v>
      </c>
      <c r="E590" s="220" t="s">
        <v>1329</v>
      </c>
      <c r="F590" s="221" t="s">
        <v>1330</v>
      </c>
      <c r="G590" s="222" t="s">
        <v>154</v>
      </c>
      <c r="H590" s="223">
        <v>57.373</v>
      </c>
      <c r="I590" s="224"/>
      <c r="J590" s="225">
        <f>ROUND(I590*H590,2)</f>
        <v>0</v>
      </c>
      <c r="K590" s="221" t="s">
        <v>131</v>
      </c>
      <c r="L590" s="45"/>
      <c r="M590" s="226" t="s">
        <v>1</v>
      </c>
      <c r="N590" s="227" t="s">
        <v>38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132</v>
      </c>
      <c r="AT590" s="230" t="s">
        <v>127</v>
      </c>
      <c r="AU590" s="230" t="s">
        <v>83</v>
      </c>
      <c r="AY590" s="18" t="s">
        <v>125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81</v>
      </c>
      <c r="BK590" s="231">
        <f>ROUND(I590*H590,2)</f>
        <v>0</v>
      </c>
      <c r="BL590" s="18" t="s">
        <v>132</v>
      </c>
      <c r="BM590" s="230" t="s">
        <v>1331</v>
      </c>
    </row>
    <row r="591" spans="1:51" s="14" customFormat="1" ht="12">
      <c r="A591" s="14"/>
      <c r="B591" s="243"/>
      <c r="C591" s="244"/>
      <c r="D591" s="234" t="s">
        <v>134</v>
      </c>
      <c r="E591" s="245" t="s">
        <v>1</v>
      </c>
      <c r="F591" s="246" t="s">
        <v>832</v>
      </c>
      <c r="G591" s="244"/>
      <c r="H591" s="247">
        <v>41.883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3" t="s">
        <v>134</v>
      </c>
      <c r="AU591" s="253" t="s">
        <v>83</v>
      </c>
      <c r="AV591" s="14" t="s">
        <v>83</v>
      </c>
      <c r="AW591" s="14" t="s">
        <v>30</v>
      </c>
      <c r="AX591" s="14" t="s">
        <v>73</v>
      </c>
      <c r="AY591" s="253" t="s">
        <v>125</v>
      </c>
    </row>
    <row r="592" spans="1:51" s="14" customFormat="1" ht="12">
      <c r="A592" s="14"/>
      <c r="B592" s="243"/>
      <c r="C592" s="244"/>
      <c r="D592" s="234" t="s">
        <v>134</v>
      </c>
      <c r="E592" s="245" t="s">
        <v>1</v>
      </c>
      <c r="F592" s="246" t="s">
        <v>1276</v>
      </c>
      <c r="G592" s="244"/>
      <c r="H592" s="247">
        <v>6.72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3" t="s">
        <v>134</v>
      </c>
      <c r="AU592" s="253" t="s">
        <v>83</v>
      </c>
      <c r="AV592" s="14" t="s">
        <v>83</v>
      </c>
      <c r="AW592" s="14" t="s">
        <v>30</v>
      </c>
      <c r="AX592" s="14" t="s">
        <v>73</v>
      </c>
      <c r="AY592" s="253" t="s">
        <v>125</v>
      </c>
    </row>
    <row r="593" spans="1:51" s="14" customFormat="1" ht="12">
      <c r="A593" s="14"/>
      <c r="B593" s="243"/>
      <c r="C593" s="244"/>
      <c r="D593" s="234" t="s">
        <v>134</v>
      </c>
      <c r="E593" s="245" t="s">
        <v>1</v>
      </c>
      <c r="F593" s="246" t="s">
        <v>1277</v>
      </c>
      <c r="G593" s="244"/>
      <c r="H593" s="247">
        <v>8.77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134</v>
      </c>
      <c r="AU593" s="253" t="s">
        <v>83</v>
      </c>
      <c r="AV593" s="14" t="s">
        <v>83</v>
      </c>
      <c r="AW593" s="14" t="s">
        <v>30</v>
      </c>
      <c r="AX593" s="14" t="s">
        <v>73</v>
      </c>
      <c r="AY593" s="253" t="s">
        <v>125</v>
      </c>
    </row>
    <row r="594" spans="1:51" s="15" customFormat="1" ht="12">
      <c r="A594" s="15"/>
      <c r="B594" s="254"/>
      <c r="C594" s="255"/>
      <c r="D594" s="234" t="s">
        <v>134</v>
      </c>
      <c r="E594" s="256" t="s">
        <v>1</v>
      </c>
      <c r="F594" s="257" t="s">
        <v>235</v>
      </c>
      <c r="G594" s="255"/>
      <c r="H594" s="258">
        <v>57.373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4" t="s">
        <v>134</v>
      </c>
      <c r="AU594" s="264" t="s">
        <v>83</v>
      </c>
      <c r="AV594" s="15" t="s">
        <v>132</v>
      </c>
      <c r="AW594" s="15" t="s">
        <v>30</v>
      </c>
      <c r="AX594" s="15" t="s">
        <v>81</v>
      </c>
      <c r="AY594" s="264" t="s">
        <v>125</v>
      </c>
    </row>
    <row r="595" spans="1:65" s="2" customFormat="1" ht="37.8" customHeight="1">
      <c r="A595" s="39"/>
      <c r="B595" s="40"/>
      <c r="C595" s="219" t="s">
        <v>1332</v>
      </c>
      <c r="D595" s="219" t="s">
        <v>127</v>
      </c>
      <c r="E595" s="220" t="s">
        <v>1333</v>
      </c>
      <c r="F595" s="221" t="s">
        <v>1334</v>
      </c>
      <c r="G595" s="222" t="s">
        <v>146</v>
      </c>
      <c r="H595" s="223">
        <v>28.8</v>
      </c>
      <c r="I595" s="224"/>
      <c r="J595" s="225">
        <f>ROUND(I595*H595,2)</f>
        <v>0</v>
      </c>
      <c r="K595" s="221" t="s">
        <v>131</v>
      </c>
      <c r="L595" s="45"/>
      <c r="M595" s="226" t="s">
        <v>1</v>
      </c>
      <c r="N595" s="227" t="s">
        <v>38</v>
      </c>
      <c r="O595" s="92"/>
      <c r="P595" s="228">
        <f>O595*H595</f>
        <v>0</v>
      </c>
      <c r="Q595" s="228">
        <v>0.00032</v>
      </c>
      <c r="R595" s="228">
        <f>Q595*H595</f>
        <v>0.009216</v>
      </c>
      <c r="S595" s="228">
        <v>0</v>
      </c>
      <c r="T595" s="22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0" t="s">
        <v>132</v>
      </c>
      <c r="AT595" s="230" t="s">
        <v>127</v>
      </c>
      <c r="AU595" s="230" t="s">
        <v>83</v>
      </c>
      <c r="AY595" s="18" t="s">
        <v>125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8" t="s">
        <v>81</v>
      </c>
      <c r="BK595" s="231">
        <f>ROUND(I595*H595,2)</f>
        <v>0</v>
      </c>
      <c r="BL595" s="18" t="s">
        <v>132</v>
      </c>
      <c r="BM595" s="230" t="s">
        <v>1335</v>
      </c>
    </row>
    <row r="596" spans="1:51" s="13" customFormat="1" ht="12">
      <c r="A596" s="13"/>
      <c r="B596" s="232"/>
      <c r="C596" s="233"/>
      <c r="D596" s="234" t="s">
        <v>134</v>
      </c>
      <c r="E596" s="235" t="s">
        <v>1</v>
      </c>
      <c r="F596" s="236" t="s">
        <v>1336</v>
      </c>
      <c r="G596" s="233"/>
      <c r="H596" s="235" t="s">
        <v>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134</v>
      </c>
      <c r="AU596" s="242" t="s">
        <v>83</v>
      </c>
      <c r="AV596" s="13" t="s">
        <v>81</v>
      </c>
      <c r="AW596" s="13" t="s">
        <v>30</v>
      </c>
      <c r="AX596" s="13" t="s">
        <v>73</v>
      </c>
      <c r="AY596" s="242" t="s">
        <v>125</v>
      </c>
    </row>
    <row r="597" spans="1:51" s="14" customFormat="1" ht="12">
      <c r="A597" s="14"/>
      <c r="B597" s="243"/>
      <c r="C597" s="244"/>
      <c r="D597" s="234" t="s">
        <v>134</v>
      </c>
      <c r="E597" s="245" t="s">
        <v>1</v>
      </c>
      <c r="F597" s="246" t="s">
        <v>1337</v>
      </c>
      <c r="G597" s="244"/>
      <c r="H597" s="247">
        <v>28.5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134</v>
      </c>
      <c r="AU597" s="253" t="s">
        <v>83</v>
      </c>
      <c r="AV597" s="14" t="s">
        <v>83</v>
      </c>
      <c r="AW597" s="14" t="s">
        <v>30</v>
      </c>
      <c r="AX597" s="14" t="s">
        <v>73</v>
      </c>
      <c r="AY597" s="253" t="s">
        <v>125</v>
      </c>
    </row>
    <row r="598" spans="1:51" s="14" customFormat="1" ht="12">
      <c r="A598" s="14"/>
      <c r="B598" s="243"/>
      <c r="C598" s="244"/>
      <c r="D598" s="234" t="s">
        <v>134</v>
      </c>
      <c r="E598" s="245" t="s">
        <v>1</v>
      </c>
      <c r="F598" s="246" t="s">
        <v>1338</v>
      </c>
      <c r="G598" s="244"/>
      <c r="H598" s="247">
        <v>0.3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3" t="s">
        <v>134</v>
      </c>
      <c r="AU598" s="253" t="s">
        <v>83</v>
      </c>
      <c r="AV598" s="14" t="s">
        <v>83</v>
      </c>
      <c r="AW598" s="14" t="s">
        <v>30</v>
      </c>
      <c r="AX598" s="14" t="s">
        <v>73</v>
      </c>
      <c r="AY598" s="253" t="s">
        <v>125</v>
      </c>
    </row>
    <row r="599" spans="1:51" s="15" customFormat="1" ht="12">
      <c r="A599" s="15"/>
      <c r="B599" s="254"/>
      <c r="C599" s="255"/>
      <c r="D599" s="234" t="s">
        <v>134</v>
      </c>
      <c r="E599" s="256" t="s">
        <v>1</v>
      </c>
      <c r="F599" s="257" t="s">
        <v>235</v>
      </c>
      <c r="G599" s="255"/>
      <c r="H599" s="258">
        <v>28.8</v>
      </c>
      <c r="I599" s="259"/>
      <c r="J599" s="255"/>
      <c r="K599" s="255"/>
      <c r="L599" s="260"/>
      <c r="M599" s="261"/>
      <c r="N599" s="262"/>
      <c r="O599" s="262"/>
      <c r="P599" s="262"/>
      <c r="Q599" s="262"/>
      <c r="R599" s="262"/>
      <c r="S599" s="262"/>
      <c r="T599" s="263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4" t="s">
        <v>134</v>
      </c>
      <c r="AU599" s="264" t="s">
        <v>83</v>
      </c>
      <c r="AV599" s="15" t="s">
        <v>132</v>
      </c>
      <c r="AW599" s="15" t="s">
        <v>30</v>
      </c>
      <c r="AX599" s="15" t="s">
        <v>81</v>
      </c>
      <c r="AY599" s="264" t="s">
        <v>125</v>
      </c>
    </row>
    <row r="600" spans="1:65" s="2" customFormat="1" ht="62.7" customHeight="1">
      <c r="A600" s="39"/>
      <c r="B600" s="40"/>
      <c r="C600" s="219" t="s">
        <v>1339</v>
      </c>
      <c r="D600" s="219" t="s">
        <v>127</v>
      </c>
      <c r="E600" s="220" t="s">
        <v>1340</v>
      </c>
      <c r="F600" s="221" t="s">
        <v>1341</v>
      </c>
      <c r="G600" s="222" t="s">
        <v>146</v>
      </c>
      <c r="H600" s="223">
        <v>166.3</v>
      </c>
      <c r="I600" s="224"/>
      <c r="J600" s="225">
        <f>ROUND(I600*H600,2)</f>
        <v>0</v>
      </c>
      <c r="K600" s="221" t="s">
        <v>1</v>
      </c>
      <c r="L600" s="45"/>
      <c r="M600" s="226" t="s">
        <v>1</v>
      </c>
      <c r="N600" s="227" t="s">
        <v>38</v>
      </c>
      <c r="O600" s="92"/>
      <c r="P600" s="228">
        <f>O600*H600</f>
        <v>0</v>
      </c>
      <c r="Q600" s="228">
        <v>0.00218</v>
      </c>
      <c r="R600" s="228">
        <f>Q600*H600</f>
        <v>0.362534</v>
      </c>
      <c r="S600" s="228">
        <v>0</v>
      </c>
      <c r="T600" s="22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0" t="s">
        <v>132</v>
      </c>
      <c r="AT600" s="230" t="s">
        <v>127</v>
      </c>
      <c r="AU600" s="230" t="s">
        <v>83</v>
      </c>
      <c r="AY600" s="18" t="s">
        <v>125</v>
      </c>
      <c r="BE600" s="231">
        <f>IF(N600="základní",J600,0)</f>
        <v>0</v>
      </c>
      <c r="BF600" s="231">
        <f>IF(N600="snížená",J600,0)</f>
        <v>0</v>
      </c>
      <c r="BG600" s="231">
        <f>IF(N600="zákl. přenesená",J600,0)</f>
        <v>0</v>
      </c>
      <c r="BH600" s="231">
        <f>IF(N600="sníž. přenesená",J600,0)</f>
        <v>0</v>
      </c>
      <c r="BI600" s="231">
        <f>IF(N600="nulová",J600,0)</f>
        <v>0</v>
      </c>
      <c r="BJ600" s="18" t="s">
        <v>81</v>
      </c>
      <c r="BK600" s="231">
        <f>ROUND(I600*H600,2)</f>
        <v>0</v>
      </c>
      <c r="BL600" s="18" t="s">
        <v>132</v>
      </c>
      <c r="BM600" s="230" t="s">
        <v>1342</v>
      </c>
    </row>
    <row r="601" spans="1:51" s="13" customFormat="1" ht="12">
      <c r="A601" s="13"/>
      <c r="B601" s="232"/>
      <c r="C601" s="233"/>
      <c r="D601" s="234" t="s">
        <v>134</v>
      </c>
      <c r="E601" s="235" t="s">
        <v>1</v>
      </c>
      <c r="F601" s="236" t="s">
        <v>889</v>
      </c>
      <c r="G601" s="233"/>
      <c r="H601" s="235" t="s">
        <v>1</v>
      </c>
      <c r="I601" s="237"/>
      <c r="J601" s="233"/>
      <c r="K601" s="233"/>
      <c r="L601" s="238"/>
      <c r="M601" s="239"/>
      <c r="N601" s="240"/>
      <c r="O601" s="240"/>
      <c r="P601" s="240"/>
      <c r="Q601" s="240"/>
      <c r="R601" s="240"/>
      <c r="S601" s="240"/>
      <c r="T601" s="24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2" t="s">
        <v>134</v>
      </c>
      <c r="AU601" s="242" t="s">
        <v>83</v>
      </c>
      <c r="AV601" s="13" t="s">
        <v>81</v>
      </c>
      <c r="AW601" s="13" t="s">
        <v>30</v>
      </c>
      <c r="AX601" s="13" t="s">
        <v>73</v>
      </c>
      <c r="AY601" s="242" t="s">
        <v>125</v>
      </c>
    </row>
    <row r="602" spans="1:51" s="13" customFormat="1" ht="12">
      <c r="A602" s="13"/>
      <c r="B602" s="232"/>
      <c r="C602" s="233"/>
      <c r="D602" s="234" t="s">
        <v>134</v>
      </c>
      <c r="E602" s="235" t="s">
        <v>1</v>
      </c>
      <c r="F602" s="236" t="s">
        <v>1343</v>
      </c>
      <c r="G602" s="233"/>
      <c r="H602" s="235" t="s">
        <v>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2" t="s">
        <v>134</v>
      </c>
      <c r="AU602" s="242" t="s">
        <v>83</v>
      </c>
      <c r="AV602" s="13" t="s">
        <v>81</v>
      </c>
      <c r="AW602" s="13" t="s">
        <v>30</v>
      </c>
      <c r="AX602" s="13" t="s">
        <v>73</v>
      </c>
      <c r="AY602" s="242" t="s">
        <v>125</v>
      </c>
    </row>
    <row r="603" spans="1:51" s="13" customFormat="1" ht="12">
      <c r="A603" s="13"/>
      <c r="B603" s="232"/>
      <c r="C603" s="233"/>
      <c r="D603" s="234" t="s">
        <v>134</v>
      </c>
      <c r="E603" s="235" t="s">
        <v>1</v>
      </c>
      <c r="F603" s="236" t="s">
        <v>1344</v>
      </c>
      <c r="G603" s="233"/>
      <c r="H603" s="235" t="s">
        <v>1</v>
      </c>
      <c r="I603" s="237"/>
      <c r="J603" s="233"/>
      <c r="K603" s="233"/>
      <c r="L603" s="238"/>
      <c r="M603" s="239"/>
      <c r="N603" s="240"/>
      <c r="O603" s="240"/>
      <c r="P603" s="240"/>
      <c r="Q603" s="240"/>
      <c r="R603" s="240"/>
      <c r="S603" s="240"/>
      <c r="T603" s="24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2" t="s">
        <v>134</v>
      </c>
      <c r="AU603" s="242" t="s">
        <v>83</v>
      </c>
      <c r="AV603" s="13" t="s">
        <v>81</v>
      </c>
      <c r="AW603" s="13" t="s">
        <v>30</v>
      </c>
      <c r="AX603" s="13" t="s">
        <v>73</v>
      </c>
      <c r="AY603" s="242" t="s">
        <v>125</v>
      </c>
    </row>
    <row r="604" spans="1:51" s="13" customFormat="1" ht="12">
      <c r="A604" s="13"/>
      <c r="B604" s="232"/>
      <c r="C604" s="233"/>
      <c r="D604" s="234" t="s">
        <v>134</v>
      </c>
      <c r="E604" s="235" t="s">
        <v>1</v>
      </c>
      <c r="F604" s="236" t="s">
        <v>1345</v>
      </c>
      <c r="G604" s="233"/>
      <c r="H604" s="235" t="s">
        <v>1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134</v>
      </c>
      <c r="AU604" s="242" t="s">
        <v>83</v>
      </c>
      <c r="AV604" s="13" t="s">
        <v>81</v>
      </c>
      <c r="AW604" s="13" t="s">
        <v>30</v>
      </c>
      <c r="AX604" s="13" t="s">
        <v>73</v>
      </c>
      <c r="AY604" s="242" t="s">
        <v>125</v>
      </c>
    </row>
    <row r="605" spans="1:51" s="13" customFormat="1" ht="12">
      <c r="A605" s="13"/>
      <c r="B605" s="232"/>
      <c r="C605" s="233"/>
      <c r="D605" s="234" t="s">
        <v>134</v>
      </c>
      <c r="E605" s="235" t="s">
        <v>1</v>
      </c>
      <c r="F605" s="236" t="s">
        <v>1346</v>
      </c>
      <c r="G605" s="233"/>
      <c r="H605" s="235" t="s">
        <v>1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2" t="s">
        <v>134</v>
      </c>
      <c r="AU605" s="242" t="s">
        <v>83</v>
      </c>
      <c r="AV605" s="13" t="s">
        <v>81</v>
      </c>
      <c r="AW605" s="13" t="s">
        <v>30</v>
      </c>
      <c r="AX605" s="13" t="s">
        <v>73</v>
      </c>
      <c r="AY605" s="242" t="s">
        <v>125</v>
      </c>
    </row>
    <row r="606" spans="1:51" s="13" customFormat="1" ht="12">
      <c r="A606" s="13"/>
      <c r="B606" s="232"/>
      <c r="C606" s="233"/>
      <c r="D606" s="234" t="s">
        <v>134</v>
      </c>
      <c r="E606" s="235" t="s">
        <v>1</v>
      </c>
      <c r="F606" s="236" t="s">
        <v>1347</v>
      </c>
      <c r="G606" s="233"/>
      <c r="H606" s="235" t="s">
        <v>1</v>
      </c>
      <c r="I606" s="237"/>
      <c r="J606" s="233"/>
      <c r="K606" s="233"/>
      <c r="L606" s="238"/>
      <c r="M606" s="239"/>
      <c r="N606" s="240"/>
      <c r="O606" s="240"/>
      <c r="P606" s="240"/>
      <c r="Q606" s="240"/>
      <c r="R606" s="240"/>
      <c r="S606" s="240"/>
      <c r="T606" s="24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2" t="s">
        <v>134</v>
      </c>
      <c r="AU606" s="242" t="s">
        <v>83</v>
      </c>
      <c r="AV606" s="13" t="s">
        <v>81</v>
      </c>
      <c r="AW606" s="13" t="s">
        <v>30</v>
      </c>
      <c r="AX606" s="13" t="s">
        <v>73</v>
      </c>
      <c r="AY606" s="242" t="s">
        <v>125</v>
      </c>
    </row>
    <row r="607" spans="1:51" s="13" customFormat="1" ht="12">
      <c r="A607" s="13"/>
      <c r="B607" s="232"/>
      <c r="C607" s="233"/>
      <c r="D607" s="234" t="s">
        <v>134</v>
      </c>
      <c r="E607" s="235" t="s">
        <v>1</v>
      </c>
      <c r="F607" s="236" t="s">
        <v>1348</v>
      </c>
      <c r="G607" s="233"/>
      <c r="H607" s="235" t="s">
        <v>1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2" t="s">
        <v>134</v>
      </c>
      <c r="AU607" s="242" t="s">
        <v>83</v>
      </c>
      <c r="AV607" s="13" t="s">
        <v>81</v>
      </c>
      <c r="AW607" s="13" t="s">
        <v>30</v>
      </c>
      <c r="AX607" s="13" t="s">
        <v>73</v>
      </c>
      <c r="AY607" s="242" t="s">
        <v>125</v>
      </c>
    </row>
    <row r="608" spans="1:51" s="14" customFormat="1" ht="12">
      <c r="A608" s="14"/>
      <c r="B608" s="243"/>
      <c r="C608" s="244"/>
      <c r="D608" s="234" t="s">
        <v>134</v>
      </c>
      <c r="E608" s="245" t="s">
        <v>818</v>
      </c>
      <c r="F608" s="246" t="s">
        <v>1349</v>
      </c>
      <c r="G608" s="244"/>
      <c r="H608" s="247">
        <v>158.3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134</v>
      </c>
      <c r="AU608" s="253" t="s">
        <v>83</v>
      </c>
      <c r="AV608" s="14" t="s">
        <v>83</v>
      </c>
      <c r="AW608" s="14" t="s">
        <v>30</v>
      </c>
      <c r="AX608" s="14" t="s">
        <v>73</v>
      </c>
      <c r="AY608" s="253" t="s">
        <v>125</v>
      </c>
    </row>
    <row r="609" spans="1:51" s="14" customFormat="1" ht="12">
      <c r="A609" s="14"/>
      <c r="B609" s="243"/>
      <c r="C609" s="244"/>
      <c r="D609" s="234" t="s">
        <v>134</v>
      </c>
      <c r="E609" s="245" t="s">
        <v>1</v>
      </c>
      <c r="F609" s="246" t="s">
        <v>1350</v>
      </c>
      <c r="G609" s="244"/>
      <c r="H609" s="247">
        <v>8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3" t="s">
        <v>134</v>
      </c>
      <c r="AU609" s="253" t="s">
        <v>83</v>
      </c>
      <c r="AV609" s="14" t="s">
        <v>83</v>
      </c>
      <c r="AW609" s="14" t="s">
        <v>30</v>
      </c>
      <c r="AX609" s="14" t="s">
        <v>73</v>
      </c>
      <c r="AY609" s="253" t="s">
        <v>125</v>
      </c>
    </row>
    <row r="610" spans="1:51" s="15" customFormat="1" ht="12">
      <c r="A610" s="15"/>
      <c r="B610" s="254"/>
      <c r="C610" s="255"/>
      <c r="D610" s="234" t="s">
        <v>134</v>
      </c>
      <c r="E610" s="256" t="s">
        <v>1</v>
      </c>
      <c r="F610" s="257" t="s">
        <v>235</v>
      </c>
      <c r="G610" s="255"/>
      <c r="H610" s="258">
        <v>166.3</v>
      </c>
      <c r="I610" s="259"/>
      <c r="J610" s="255"/>
      <c r="K610" s="255"/>
      <c r="L610" s="260"/>
      <c r="M610" s="261"/>
      <c r="N610" s="262"/>
      <c r="O610" s="262"/>
      <c r="P610" s="262"/>
      <c r="Q610" s="262"/>
      <c r="R610" s="262"/>
      <c r="S610" s="262"/>
      <c r="T610" s="263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4" t="s">
        <v>134</v>
      </c>
      <c r="AU610" s="264" t="s">
        <v>83</v>
      </c>
      <c r="AV610" s="15" t="s">
        <v>132</v>
      </c>
      <c r="AW610" s="15" t="s">
        <v>30</v>
      </c>
      <c r="AX610" s="15" t="s">
        <v>81</v>
      </c>
      <c r="AY610" s="264" t="s">
        <v>125</v>
      </c>
    </row>
    <row r="611" spans="1:65" s="2" customFormat="1" ht="24.15" customHeight="1">
      <c r="A611" s="39"/>
      <c r="B611" s="40"/>
      <c r="C611" s="219" t="s">
        <v>1351</v>
      </c>
      <c r="D611" s="219" t="s">
        <v>127</v>
      </c>
      <c r="E611" s="220" t="s">
        <v>1352</v>
      </c>
      <c r="F611" s="221" t="s">
        <v>1353</v>
      </c>
      <c r="G611" s="222" t="s">
        <v>154</v>
      </c>
      <c r="H611" s="223">
        <v>1196.854</v>
      </c>
      <c r="I611" s="224"/>
      <c r="J611" s="225">
        <f>ROUND(I611*H611,2)</f>
        <v>0</v>
      </c>
      <c r="K611" s="221" t="s">
        <v>131</v>
      </c>
      <c r="L611" s="45"/>
      <c r="M611" s="226" t="s">
        <v>1</v>
      </c>
      <c r="N611" s="227" t="s">
        <v>38</v>
      </c>
      <c r="O611" s="92"/>
      <c r="P611" s="228">
        <f>O611*H611</f>
        <v>0</v>
      </c>
      <c r="Q611" s="228">
        <v>0</v>
      </c>
      <c r="R611" s="228">
        <f>Q611*H611</f>
        <v>0</v>
      </c>
      <c r="S611" s="228">
        <v>0.0225</v>
      </c>
      <c r="T611" s="229">
        <f>S611*H611</f>
        <v>26.929215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132</v>
      </c>
      <c r="AT611" s="230" t="s">
        <v>127</v>
      </c>
      <c r="AU611" s="230" t="s">
        <v>83</v>
      </c>
      <c r="AY611" s="18" t="s">
        <v>125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81</v>
      </c>
      <c r="BK611" s="231">
        <f>ROUND(I611*H611,2)</f>
        <v>0</v>
      </c>
      <c r="BL611" s="18" t="s">
        <v>132</v>
      </c>
      <c r="BM611" s="230" t="s">
        <v>1354</v>
      </c>
    </row>
    <row r="612" spans="1:51" s="13" customFormat="1" ht="12">
      <c r="A612" s="13"/>
      <c r="B612" s="232"/>
      <c r="C612" s="233"/>
      <c r="D612" s="234" t="s">
        <v>134</v>
      </c>
      <c r="E612" s="235" t="s">
        <v>1</v>
      </c>
      <c r="F612" s="236" t="s">
        <v>1355</v>
      </c>
      <c r="G612" s="233"/>
      <c r="H612" s="235" t="s">
        <v>1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3" t="s">
        <v>73</v>
      </c>
      <c r="AY612" s="242" t="s">
        <v>125</v>
      </c>
    </row>
    <row r="613" spans="1:51" s="13" customFormat="1" ht="12">
      <c r="A613" s="13"/>
      <c r="B613" s="232"/>
      <c r="C613" s="233"/>
      <c r="D613" s="234" t="s">
        <v>134</v>
      </c>
      <c r="E613" s="235" t="s">
        <v>1</v>
      </c>
      <c r="F613" s="236" t="s">
        <v>1356</v>
      </c>
      <c r="G613" s="233"/>
      <c r="H613" s="235" t="s">
        <v>1</v>
      </c>
      <c r="I613" s="237"/>
      <c r="J613" s="233"/>
      <c r="K613" s="233"/>
      <c r="L613" s="238"/>
      <c r="M613" s="239"/>
      <c r="N613" s="240"/>
      <c r="O613" s="240"/>
      <c r="P613" s="240"/>
      <c r="Q613" s="240"/>
      <c r="R613" s="240"/>
      <c r="S613" s="240"/>
      <c r="T613" s="24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2" t="s">
        <v>134</v>
      </c>
      <c r="AU613" s="242" t="s">
        <v>83</v>
      </c>
      <c r="AV613" s="13" t="s">
        <v>81</v>
      </c>
      <c r="AW613" s="13" t="s">
        <v>30</v>
      </c>
      <c r="AX613" s="13" t="s">
        <v>73</v>
      </c>
      <c r="AY613" s="242" t="s">
        <v>125</v>
      </c>
    </row>
    <row r="614" spans="1:51" s="14" customFormat="1" ht="12">
      <c r="A614" s="14"/>
      <c r="B614" s="243"/>
      <c r="C614" s="244"/>
      <c r="D614" s="234" t="s">
        <v>134</v>
      </c>
      <c r="E614" s="245" t="s">
        <v>1</v>
      </c>
      <c r="F614" s="246" t="s">
        <v>1357</v>
      </c>
      <c r="G614" s="244"/>
      <c r="H614" s="247">
        <v>1196.854</v>
      </c>
      <c r="I614" s="248"/>
      <c r="J614" s="244"/>
      <c r="K614" s="244"/>
      <c r="L614" s="249"/>
      <c r="M614" s="250"/>
      <c r="N614" s="251"/>
      <c r="O614" s="251"/>
      <c r="P614" s="251"/>
      <c r="Q614" s="251"/>
      <c r="R614" s="251"/>
      <c r="S614" s="251"/>
      <c r="T614" s="252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3" t="s">
        <v>134</v>
      </c>
      <c r="AU614" s="253" t="s">
        <v>83</v>
      </c>
      <c r="AV614" s="14" t="s">
        <v>83</v>
      </c>
      <c r="AW614" s="14" t="s">
        <v>30</v>
      </c>
      <c r="AX614" s="14" t="s">
        <v>81</v>
      </c>
      <c r="AY614" s="253" t="s">
        <v>125</v>
      </c>
    </row>
    <row r="615" spans="1:65" s="2" customFormat="1" ht="24.15" customHeight="1">
      <c r="A615" s="39"/>
      <c r="B615" s="40"/>
      <c r="C615" s="219" t="s">
        <v>1358</v>
      </c>
      <c r="D615" s="219" t="s">
        <v>127</v>
      </c>
      <c r="E615" s="220" t="s">
        <v>1359</v>
      </c>
      <c r="F615" s="221" t="s">
        <v>1360</v>
      </c>
      <c r="G615" s="222" t="s">
        <v>154</v>
      </c>
      <c r="H615" s="223">
        <v>83.766</v>
      </c>
      <c r="I615" s="224"/>
      <c r="J615" s="225">
        <f>ROUND(I615*H615,2)</f>
        <v>0</v>
      </c>
      <c r="K615" s="221" t="s">
        <v>131</v>
      </c>
      <c r="L615" s="45"/>
      <c r="M615" s="226" t="s">
        <v>1</v>
      </c>
      <c r="N615" s="227" t="s">
        <v>38</v>
      </c>
      <c r="O615" s="92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132</v>
      </c>
      <c r="AT615" s="230" t="s">
        <v>127</v>
      </c>
      <c r="AU615" s="230" t="s">
        <v>83</v>
      </c>
      <c r="AY615" s="18" t="s">
        <v>125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81</v>
      </c>
      <c r="BK615" s="231">
        <f>ROUND(I615*H615,2)</f>
        <v>0</v>
      </c>
      <c r="BL615" s="18" t="s">
        <v>132</v>
      </c>
      <c r="BM615" s="230" t="s">
        <v>1361</v>
      </c>
    </row>
    <row r="616" spans="1:51" s="14" customFormat="1" ht="12">
      <c r="A616" s="14"/>
      <c r="B616" s="243"/>
      <c r="C616" s="244"/>
      <c r="D616" s="234" t="s">
        <v>134</v>
      </c>
      <c r="E616" s="245" t="s">
        <v>1</v>
      </c>
      <c r="F616" s="246" t="s">
        <v>1362</v>
      </c>
      <c r="G616" s="244"/>
      <c r="H616" s="247">
        <v>83.766</v>
      </c>
      <c r="I616" s="248"/>
      <c r="J616" s="244"/>
      <c r="K616" s="244"/>
      <c r="L616" s="249"/>
      <c r="M616" s="250"/>
      <c r="N616" s="251"/>
      <c r="O616" s="251"/>
      <c r="P616" s="251"/>
      <c r="Q616" s="251"/>
      <c r="R616" s="251"/>
      <c r="S616" s="251"/>
      <c r="T616" s="252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3" t="s">
        <v>134</v>
      </c>
      <c r="AU616" s="253" t="s">
        <v>83</v>
      </c>
      <c r="AV616" s="14" t="s">
        <v>83</v>
      </c>
      <c r="AW616" s="14" t="s">
        <v>30</v>
      </c>
      <c r="AX616" s="14" t="s">
        <v>81</v>
      </c>
      <c r="AY616" s="253" t="s">
        <v>125</v>
      </c>
    </row>
    <row r="617" spans="1:65" s="2" customFormat="1" ht="24.15" customHeight="1">
      <c r="A617" s="39"/>
      <c r="B617" s="40"/>
      <c r="C617" s="219" t="s">
        <v>1363</v>
      </c>
      <c r="D617" s="219" t="s">
        <v>127</v>
      </c>
      <c r="E617" s="220" t="s">
        <v>1364</v>
      </c>
      <c r="F617" s="221" t="s">
        <v>1365</v>
      </c>
      <c r="G617" s="222" t="s">
        <v>154</v>
      </c>
      <c r="H617" s="223">
        <v>598.427</v>
      </c>
      <c r="I617" s="224"/>
      <c r="J617" s="225">
        <f>ROUND(I617*H617,2)</f>
        <v>0</v>
      </c>
      <c r="K617" s="221" t="s">
        <v>131</v>
      </c>
      <c r="L617" s="45"/>
      <c r="M617" s="226" t="s">
        <v>1</v>
      </c>
      <c r="N617" s="227" t="s">
        <v>38</v>
      </c>
      <c r="O617" s="92"/>
      <c r="P617" s="228">
        <f>O617*H617</f>
        <v>0</v>
      </c>
      <c r="Q617" s="228">
        <v>0</v>
      </c>
      <c r="R617" s="228">
        <f>Q617*H617</f>
        <v>0</v>
      </c>
      <c r="S617" s="228">
        <v>0</v>
      </c>
      <c r="T617" s="229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0" t="s">
        <v>132</v>
      </c>
      <c r="AT617" s="230" t="s">
        <v>127</v>
      </c>
      <c r="AU617" s="230" t="s">
        <v>83</v>
      </c>
      <c r="AY617" s="18" t="s">
        <v>125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8" t="s">
        <v>81</v>
      </c>
      <c r="BK617" s="231">
        <f>ROUND(I617*H617,2)</f>
        <v>0</v>
      </c>
      <c r="BL617" s="18" t="s">
        <v>132</v>
      </c>
      <c r="BM617" s="230" t="s">
        <v>1366</v>
      </c>
    </row>
    <row r="618" spans="1:51" s="14" customFormat="1" ht="12">
      <c r="A618" s="14"/>
      <c r="B618" s="243"/>
      <c r="C618" s="244"/>
      <c r="D618" s="234" t="s">
        <v>134</v>
      </c>
      <c r="E618" s="245" t="s">
        <v>1</v>
      </c>
      <c r="F618" s="246" t="s">
        <v>834</v>
      </c>
      <c r="G618" s="244"/>
      <c r="H618" s="247">
        <v>598.427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3" t="s">
        <v>134</v>
      </c>
      <c r="AU618" s="253" t="s">
        <v>83</v>
      </c>
      <c r="AV618" s="14" t="s">
        <v>83</v>
      </c>
      <c r="AW618" s="14" t="s">
        <v>30</v>
      </c>
      <c r="AX618" s="14" t="s">
        <v>81</v>
      </c>
      <c r="AY618" s="253" t="s">
        <v>125</v>
      </c>
    </row>
    <row r="619" spans="1:65" s="2" customFormat="1" ht="14.4" customHeight="1">
      <c r="A619" s="39"/>
      <c r="B619" s="40"/>
      <c r="C619" s="219" t="s">
        <v>1367</v>
      </c>
      <c r="D619" s="219" t="s">
        <v>127</v>
      </c>
      <c r="E619" s="220" t="s">
        <v>261</v>
      </c>
      <c r="F619" s="221" t="s">
        <v>1368</v>
      </c>
      <c r="G619" s="222" t="s">
        <v>511</v>
      </c>
      <c r="H619" s="223">
        <v>1</v>
      </c>
      <c r="I619" s="224"/>
      <c r="J619" s="225">
        <f>ROUND(I619*H619,2)</f>
        <v>0</v>
      </c>
      <c r="K619" s="221" t="s">
        <v>1</v>
      </c>
      <c r="L619" s="45"/>
      <c r="M619" s="226" t="s">
        <v>1</v>
      </c>
      <c r="N619" s="227" t="s">
        <v>38</v>
      </c>
      <c r="O619" s="92"/>
      <c r="P619" s="228">
        <f>O619*H619</f>
        <v>0</v>
      </c>
      <c r="Q619" s="228">
        <v>0</v>
      </c>
      <c r="R619" s="228">
        <f>Q619*H619</f>
        <v>0</v>
      </c>
      <c r="S619" s="228">
        <v>0</v>
      </c>
      <c r="T619" s="22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0" t="s">
        <v>132</v>
      </c>
      <c r="AT619" s="230" t="s">
        <v>127</v>
      </c>
      <c r="AU619" s="230" t="s">
        <v>83</v>
      </c>
      <c r="AY619" s="18" t="s">
        <v>125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8" t="s">
        <v>81</v>
      </c>
      <c r="BK619" s="231">
        <f>ROUND(I619*H619,2)</f>
        <v>0</v>
      </c>
      <c r="BL619" s="18" t="s">
        <v>132</v>
      </c>
      <c r="BM619" s="230" t="s">
        <v>1369</v>
      </c>
    </row>
    <row r="620" spans="1:51" s="13" customFormat="1" ht="12">
      <c r="A620" s="13"/>
      <c r="B620" s="232"/>
      <c r="C620" s="233"/>
      <c r="D620" s="234" t="s">
        <v>134</v>
      </c>
      <c r="E620" s="235" t="s">
        <v>1</v>
      </c>
      <c r="F620" s="236" t="s">
        <v>889</v>
      </c>
      <c r="G620" s="233"/>
      <c r="H620" s="235" t="s">
        <v>1</v>
      </c>
      <c r="I620" s="237"/>
      <c r="J620" s="233"/>
      <c r="K620" s="233"/>
      <c r="L620" s="238"/>
      <c r="M620" s="239"/>
      <c r="N620" s="240"/>
      <c r="O620" s="240"/>
      <c r="P620" s="240"/>
      <c r="Q620" s="240"/>
      <c r="R620" s="240"/>
      <c r="S620" s="240"/>
      <c r="T620" s="24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2" t="s">
        <v>134</v>
      </c>
      <c r="AU620" s="242" t="s">
        <v>83</v>
      </c>
      <c r="AV620" s="13" t="s">
        <v>81</v>
      </c>
      <c r="AW620" s="13" t="s">
        <v>30</v>
      </c>
      <c r="AX620" s="13" t="s">
        <v>73</v>
      </c>
      <c r="AY620" s="242" t="s">
        <v>125</v>
      </c>
    </row>
    <row r="621" spans="1:51" s="13" customFormat="1" ht="12">
      <c r="A621" s="13"/>
      <c r="B621" s="232"/>
      <c r="C621" s="233"/>
      <c r="D621" s="234" t="s">
        <v>134</v>
      </c>
      <c r="E621" s="235" t="s">
        <v>1</v>
      </c>
      <c r="F621" s="236" t="s">
        <v>1370</v>
      </c>
      <c r="G621" s="233"/>
      <c r="H621" s="235" t="s">
        <v>1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2" t="s">
        <v>134</v>
      </c>
      <c r="AU621" s="242" t="s">
        <v>83</v>
      </c>
      <c r="AV621" s="13" t="s">
        <v>81</v>
      </c>
      <c r="AW621" s="13" t="s">
        <v>30</v>
      </c>
      <c r="AX621" s="13" t="s">
        <v>73</v>
      </c>
      <c r="AY621" s="242" t="s">
        <v>125</v>
      </c>
    </row>
    <row r="622" spans="1:51" s="14" customFormat="1" ht="12">
      <c r="A622" s="14"/>
      <c r="B622" s="243"/>
      <c r="C622" s="244"/>
      <c r="D622" s="234" t="s">
        <v>134</v>
      </c>
      <c r="E622" s="245" t="s">
        <v>1</v>
      </c>
      <c r="F622" s="246" t="s">
        <v>81</v>
      </c>
      <c r="G622" s="244"/>
      <c r="H622" s="247">
        <v>1</v>
      </c>
      <c r="I622" s="248"/>
      <c r="J622" s="244"/>
      <c r="K622" s="244"/>
      <c r="L622" s="249"/>
      <c r="M622" s="250"/>
      <c r="N622" s="251"/>
      <c r="O622" s="251"/>
      <c r="P622" s="251"/>
      <c r="Q622" s="251"/>
      <c r="R622" s="251"/>
      <c r="S622" s="251"/>
      <c r="T622" s="25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3" t="s">
        <v>134</v>
      </c>
      <c r="AU622" s="253" t="s">
        <v>83</v>
      </c>
      <c r="AV622" s="14" t="s">
        <v>83</v>
      </c>
      <c r="AW622" s="14" t="s">
        <v>30</v>
      </c>
      <c r="AX622" s="14" t="s">
        <v>81</v>
      </c>
      <c r="AY622" s="253" t="s">
        <v>125</v>
      </c>
    </row>
    <row r="623" spans="1:65" s="2" customFormat="1" ht="14.4" customHeight="1">
      <c r="A623" s="39"/>
      <c r="B623" s="40"/>
      <c r="C623" s="219" t="s">
        <v>1371</v>
      </c>
      <c r="D623" s="219" t="s">
        <v>127</v>
      </c>
      <c r="E623" s="220" t="s">
        <v>1372</v>
      </c>
      <c r="F623" s="221" t="s">
        <v>1373</v>
      </c>
      <c r="G623" s="222" t="s">
        <v>146</v>
      </c>
      <c r="H623" s="223">
        <v>57</v>
      </c>
      <c r="I623" s="224"/>
      <c r="J623" s="225">
        <f>ROUND(I623*H623,2)</f>
        <v>0</v>
      </c>
      <c r="K623" s="221" t="s">
        <v>1</v>
      </c>
      <c r="L623" s="45"/>
      <c r="M623" s="226" t="s">
        <v>1</v>
      </c>
      <c r="N623" s="227" t="s">
        <v>38</v>
      </c>
      <c r="O623" s="92"/>
      <c r="P623" s="228">
        <f>O623*H623</f>
        <v>0</v>
      </c>
      <c r="Q623" s="228">
        <v>0</v>
      </c>
      <c r="R623" s="228">
        <f>Q623*H623</f>
        <v>0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132</v>
      </c>
      <c r="AT623" s="230" t="s">
        <v>127</v>
      </c>
      <c r="AU623" s="230" t="s">
        <v>83</v>
      </c>
      <c r="AY623" s="18" t="s">
        <v>125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81</v>
      </c>
      <c r="BK623" s="231">
        <f>ROUND(I623*H623,2)</f>
        <v>0</v>
      </c>
      <c r="BL623" s="18" t="s">
        <v>132</v>
      </c>
      <c r="BM623" s="230" t="s">
        <v>1374</v>
      </c>
    </row>
    <row r="624" spans="1:51" s="13" customFormat="1" ht="12">
      <c r="A624" s="13"/>
      <c r="B624" s="232"/>
      <c r="C624" s="233"/>
      <c r="D624" s="234" t="s">
        <v>134</v>
      </c>
      <c r="E624" s="235" t="s">
        <v>1</v>
      </c>
      <c r="F624" s="236" t="s">
        <v>1375</v>
      </c>
      <c r="G624" s="233"/>
      <c r="H624" s="235" t="s">
        <v>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2" t="s">
        <v>134</v>
      </c>
      <c r="AU624" s="242" t="s">
        <v>83</v>
      </c>
      <c r="AV624" s="13" t="s">
        <v>81</v>
      </c>
      <c r="AW624" s="13" t="s">
        <v>30</v>
      </c>
      <c r="AX624" s="13" t="s">
        <v>73</v>
      </c>
      <c r="AY624" s="242" t="s">
        <v>125</v>
      </c>
    </row>
    <row r="625" spans="1:51" s="13" customFormat="1" ht="12">
      <c r="A625" s="13"/>
      <c r="B625" s="232"/>
      <c r="C625" s="233"/>
      <c r="D625" s="234" t="s">
        <v>134</v>
      </c>
      <c r="E625" s="235" t="s">
        <v>1</v>
      </c>
      <c r="F625" s="236" t="s">
        <v>1376</v>
      </c>
      <c r="G625" s="233"/>
      <c r="H625" s="235" t="s">
        <v>1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134</v>
      </c>
      <c r="AU625" s="242" t="s">
        <v>83</v>
      </c>
      <c r="AV625" s="13" t="s">
        <v>81</v>
      </c>
      <c r="AW625" s="13" t="s">
        <v>30</v>
      </c>
      <c r="AX625" s="13" t="s">
        <v>73</v>
      </c>
      <c r="AY625" s="242" t="s">
        <v>125</v>
      </c>
    </row>
    <row r="626" spans="1:51" s="14" customFormat="1" ht="12">
      <c r="A626" s="14"/>
      <c r="B626" s="243"/>
      <c r="C626" s="244"/>
      <c r="D626" s="234" t="s">
        <v>134</v>
      </c>
      <c r="E626" s="245" t="s">
        <v>1</v>
      </c>
      <c r="F626" s="246" t="s">
        <v>1377</v>
      </c>
      <c r="G626" s="244"/>
      <c r="H626" s="247">
        <v>57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3" t="s">
        <v>134</v>
      </c>
      <c r="AU626" s="253" t="s">
        <v>83</v>
      </c>
      <c r="AV626" s="14" t="s">
        <v>83</v>
      </c>
      <c r="AW626" s="14" t="s">
        <v>30</v>
      </c>
      <c r="AX626" s="14" t="s">
        <v>81</v>
      </c>
      <c r="AY626" s="253" t="s">
        <v>125</v>
      </c>
    </row>
    <row r="627" spans="1:65" s="2" customFormat="1" ht="14.4" customHeight="1">
      <c r="A627" s="39"/>
      <c r="B627" s="40"/>
      <c r="C627" s="219" t="s">
        <v>1378</v>
      </c>
      <c r="D627" s="219" t="s">
        <v>127</v>
      </c>
      <c r="E627" s="220" t="s">
        <v>1379</v>
      </c>
      <c r="F627" s="221" t="s">
        <v>1380</v>
      </c>
      <c r="G627" s="222" t="s">
        <v>154</v>
      </c>
      <c r="H627" s="223">
        <v>20</v>
      </c>
      <c r="I627" s="224"/>
      <c r="J627" s="225">
        <f>ROUND(I627*H627,2)</f>
        <v>0</v>
      </c>
      <c r="K627" s="221" t="s">
        <v>1</v>
      </c>
      <c r="L627" s="45"/>
      <c r="M627" s="226" t="s">
        <v>1</v>
      </c>
      <c r="N627" s="227" t="s">
        <v>38</v>
      </c>
      <c r="O627" s="92"/>
      <c r="P627" s="228">
        <f>O627*H627</f>
        <v>0</v>
      </c>
      <c r="Q627" s="228">
        <v>0</v>
      </c>
      <c r="R627" s="228">
        <f>Q627*H627</f>
        <v>0</v>
      </c>
      <c r="S627" s="228">
        <v>0</v>
      </c>
      <c r="T627" s="229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0" t="s">
        <v>132</v>
      </c>
      <c r="AT627" s="230" t="s">
        <v>127</v>
      </c>
      <c r="AU627" s="230" t="s">
        <v>83</v>
      </c>
      <c r="AY627" s="18" t="s">
        <v>125</v>
      </c>
      <c r="BE627" s="231">
        <f>IF(N627="základní",J627,0)</f>
        <v>0</v>
      </c>
      <c r="BF627" s="231">
        <f>IF(N627="snížená",J627,0)</f>
        <v>0</v>
      </c>
      <c r="BG627" s="231">
        <f>IF(N627="zákl. přenesená",J627,0)</f>
        <v>0</v>
      </c>
      <c r="BH627" s="231">
        <f>IF(N627="sníž. přenesená",J627,0)</f>
        <v>0</v>
      </c>
      <c r="BI627" s="231">
        <f>IF(N627="nulová",J627,0)</f>
        <v>0</v>
      </c>
      <c r="BJ627" s="18" t="s">
        <v>81</v>
      </c>
      <c r="BK627" s="231">
        <f>ROUND(I627*H627,2)</f>
        <v>0</v>
      </c>
      <c r="BL627" s="18" t="s">
        <v>132</v>
      </c>
      <c r="BM627" s="230" t="s">
        <v>1381</v>
      </c>
    </row>
    <row r="628" spans="1:51" s="13" customFormat="1" ht="12">
      <c r="A628" s="13"/>
      <c r="B628" s="232"/>
      <c r="C628" s="233"/>
      <c r="D628" s="234" t="s">
        <v>134</v>
      </c>
      <c r="E628" s="235" t="s">
        <v>1</v>
      </c>
      <c r="F628" s="236" t="s">
        <v>1382</v>
      </c>
      <c r="G628" s="233"/>
      <c r="H628" s="235" t="s">
        <v>1</v>
      </c>
      <c r="I628" s="237"/>
      <c r="J628" s="233"/>
      <c r="K628" s="233"/>
      <c r="L628" s="238"/>
      <c r="M628" s="239"/>
      <c r="N628" s="240"/>
      <c r="O628" s="240"/>
      <c r="P628" s="240"/>
      <c r="Q628" s="240"/>
      <c r="R628" s="240"/>
      <c r="S628" s="240"/>
      <c r="T628" s="24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2" t="s">
        <v>134</v>
      </c>
      <c r="AU628" s="242" t="s">
        <v>83</v>
      </c>
      <c r="AV628" s="13" t="s">
        <v>81</v>
      </c>
      <c r="AW628" s="13" t="s">
        <v>30</v>
      </c>
      <c r="AX628" s="13" t="s">
        <v>73</v>
      </c>
      <c r="AY628" s="242" t="s">
        <v>125</v>
      </c>
    </row>
    <row r="629" spans="1:51" s="14" customFormat="1" ht="12">
      <c r="A629" s="14"/>
      <c r="B629" s="243"/>
      <c r="C629" s="244"/>
      <c r="D629" s="234" t="s">
        <v>134</v>
      </c>
      <c r="E629" s="245" t="s">
        <v>1</v>
      </c>
      <c r="F629" s="246" t="s">
        <v>242</v>
      </c>
      <c r="G629" s="244"/>
      <c r="H629" s="247">
        <v>20</v>
      </c>
      <c r="I629" s="248"/>
      <c r="J629" s="244"/>
      <c r="K629" s="244"/>
      <c r="L629" s="249"/>
      <c r="M629" s="250"/>
      <c r="N629" s="251"/>
      <c r="O629" s="251"/>
      <c r="P629" s="251"/>
      <c r="Q629" s="251"/>
      <c r="R629" s="251"/>
      <c r="S629" s="251"/>
      <c r="T629" s="25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3" t="s">
        <v>134</v>
      </c>
      <c r="AU629" s="253" t="s">
        <v>83</v>
      </c>
      <c r="AV629" s="14" t="s">
        <v>83</v>
      </c>
      <c r="AW629" s="14" t="s">
        <v>30</v>
      </c>
      <c r="AX629" s="14" t="s">
        <v>81</v>
      </c>
      <c r="AY629" s="253" t="s">
        <v>125</v>
      </c>
    </row>
    <row r="630" spans="1:65" s="2" customFormat="1" ht="14.4" customHeight="1">
      <c r="A630" s="39"/>
      <c r="B630" s="40"/>
      <c r="C630" s="219" t="s">
        <v>1383</v>
      </c>
      <c r="D630" s="219" t="s">
        <v>127</v>
      </c>
      <c r="E630" s="220" t="s">
        <v>1384</v>
      </c>
      <c r="F630" s="221" t="s">
        <v>1385</v>
      </c>
      <c r="G630" s="222" t="s">
        <v>146</v>
      </c>
      <c r="H630" s="223">
        <v>10.2</v>
      </c>
      <c r="I630" s="224"/>
      <c r="J630" s="225">
        <f>ROUND(I630*H630,2)</f>
        <v>0</v>
      </c>
      <c r="K630" s="221" t="s">
        <v>1</v>
      </c>
      <c r="L630" s="45"/>
      <c r="M630" s="226" t="s">
        <v>1</v>
      </c>
      <c r="N630" s="227" t="s">
        <v>38</v>
      </c>
      <c r="O630" s="92"/>
      <c r="P630" s="228">
        <f>O630*H630</f>
        <v>0</v>
      </c>
      <c r="Q630" s="228">
        <v>0</v>
      </c>
      <c r="R630" s="228">
        <f>Q630*H630</f>
        <v>0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132</v>
      </c>
      <c r="AT630" s="230" t="s">
        <v>127</v>
      </c>
      <c r="AU630" s="230" t="s">
        <v>83</v>
      </c>
      <c r="AY630" s="18" t="s">
        <v>125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81</v>
      </c>
      <c r="BK630" s="231">
        <f>ROUND(I630*H630,2)</f>
        <v>0</v>
      </c>
      <c r="BL630" s="18" t="s">
        <v>132</v>
      </c>
      <c r="BM630" s="230" t="s">
        <v>1386</v>
      </c>
    </row>
    <row r="631" spans="1:51" s="13" customFormat="1" ht="12">
      <c r="A631" s="13"/>
      <c r="B631" s="232"/>
      <c r="C631" s="233"/>
      <c r="D631" s="234" t="s">
        <v>134</v>
      </c>
      <c r="E631" s="235" t="s">
        <v>1</v>
      </c>
      <c r="F631" s="236" t="s">
        <v>1387</v>
      </c>
      <c r="G631" s="233"/>
      <c r="H631" s="235" t="s">
        <v>1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134</v>
      </c>
      <c r="AU631" s="242" t="s">
        <v>83</v>
      </c>
      <c r="AV631" s="13" t="s">
        <v>81</v>
      </c>
      <c r="AW631" s="13" t="s">
        <v>30</v>
      </c>
      <c r="AX631" s="13" t="s">
        <v>73</v>
      </c>
      <c r="AY631" s="242" t="s">
        <v>125</v>
      </c>
    </row>
    <row r="632" spans="1:51" s="14" customFormat="1" ht="12">
      <c r="A632" s="14"/>
      <c r="B632" s="243"/>
      <c r="C632" s="244"/>
      <c r="D632" s="234" t="s">
        <v>134</v>
      </c>
      <c r="E632" s="245" t="s">
        <v>1</v>
      </c>
      <c r="F632" s="246" t="s">
        <v>1388</v>
      </c>
      <c r="G632" s="244"/>
      <c r="H632" s="247">
        <v>10.2</v>
      </c>
      <c r="I632" s="248"/>
      <c r="J632" s="244"/>
      <c r="K632" s="244"/>
      <c r="L632" s="249"/>
      <c r="M632" s="250"/>
      <c r="N632" s="251"/>
      <c r="O632" s="251"/>
      <c r="P632" s="251"/>
      <c r="Q632" s="251"/>
      <c r="R632" s="251"/>
      <c r="S632" s="251"/>
      <c r="T632" s="25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134</v>
      </c>
      <c r="AU632" s="253" t="s">
        <v>83</v>
      </c>
      <c r="AV632" s="14" t="s">
        <v>83</v>
      </c>
      <c r="AW632" s="14" t="s">
        <v>30</v>
      </c>
      <c r="AX632" s="14" t="s">
        <v>81</v>
      </c>
      <c r="AY632" s="253" t="s">
        <v>125</v>
      </c>
    </row>
    <row r="633" spans="1:65" s="2" customFormat="1" ht="14.4" customHeight="1">
      <c r="A633" s="39"/>
      <c r="B633" s="40"/>
      <c r="C633" s="219" t="s">
        <v>1389</v>
      </c>
      <c r="D633" s="219" t="s">
        <v>127</v>
      </c>
      <c r="E633" s="220" t="s">
        <v>1390</v>
      </c>
      <c r="F633" s="221" t="s">
        <v>1391</v>
      </c>
      <c r="G633" s="222" t="s">
        <v>532</v>
      </c>
      <c r="H633" s="223">
        <v>1</v>
      </c>
      <c r="I633" s="224"/>
      <c r="J633" s="225">
        <f>ROUND(I633*H633,2)</f>
        <v>0</v>
      </c>
      <c r="K633" s="221" t="s">
        <v>1</v>
      </c>
      <c r="L633" s="45"/>
      <c r="M633" s="226" t="s">
        <v>1</v>
      </c>
      <c r="N633" s="227" t="s">
        <v>38</v>
      </c>
      <c r="O633" s="92"/>
      <c r="P633" s="228">
        <f>O633*H633</f>
        <v>0</v>
      </c>
      <c r="Q633" s="228">
        <v>0</v>
      </c>
      <c r="R633" s="228">
        <f>Q633*H633</f>
        <v>0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132</v>
      </c>
      <c r="AT633" s="230" t="s">
        <v>127</v>
      </c>
      <c r="AU633" s="230" t="s">
        <v>83</v>
      </c>
      <c r="AY633" s="18" t="s">
        <v>125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81</v>
      </c>
      <c r="BK633" s="231">
        <f>ROUND(I633*H633,2)</f>
        <v>0</v>
      </c>
      <c r="BL633" s="18" t="s">
        <v>132</v>
      </c>
      <c r="BM633" s="230" t="s">
        <v>1392</v>
      </c>
    </row>
    <row r="634" spans="1:51" s="13" customFormat="1" ht="12">
      <c r="A634" s="13"/>
      <c r="B634" s="232"/>
      <c r="C634" s="233"/>
      <c r="D634" s="234" t="s">
        <v>134</v>
      </c>
      <c r="E634" s="235" t="s">
        <v>1</v>
      </c>
      <c r="F634" s="236" t="s">
        <v>889</v>
      </c>
      <c r="G634" s="233"/>
      <c r="H634" s="235" t="s">
        <v>1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2" t="s">
        <v>134</v>
      </c>
      <c r="AU634" s="242" t="s">
        <v>83</v>
      </c>
      <c r="AV634" s="13" t="s">
        <v>81</v>
      </c>
      <c r="AW634" s="13" t="s">
        <v>30</v>
      </c>
      <c r="AX634" s="13" t="s">
        <v>73</v>
      </c>
      <c r="AY634" s="242" t="s">
        <v>125</v>
      </c>
    </row>
    <row r="635" spans="1:51" s="13" customFormat="1" ht="12">
      <c r="A635" s="13"/>
      <c r="B635" s="232"/>
      <c r="C635" s="233"/>
      <c r="D635" s="234" t="s">
        <v>134</v>
      </c>
      <c r="E635" s="235" t="s">
        <v>1</v>
      </c>
      <c r="F635" s="236" t="s">
        <v>1393</v>
      </c>
      <c r="G635" s="233"/>
      <c r="H635" s="235" t="s">
        <v>1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2" t="s">
        <v>134</v>
      </c>
      <c r="AU635" s="242" t="s">
        <v>83</v>
      </c>
      <c r="AV635" s="13" t="s">
        <v>81</v>
      </c>
      <c r="AW635" s="13" t="s">
        <v>30</v>
      </c>
      <c r="AX635" s="13" t="s">
        <v>73</v>
      </c>
      <c r="AY635" s="242" t="s">
        <v>125</v>
      </c>
    </row>
    <row r="636" spans="1:51" s="13" customFormat="1" ht="12">
      <c r="A636" s="13"/>
      <c r="B636" s="232"/>
      <c r="C636" s="233"/>
      <c r="D636" s="234" t="s">
        <v>134</v>
      </c>
      <c r="E636" s="235" t="s">
        <v>1</v>
      </c>
      <c r="F636" s="236" t="s">
        <v>1394</v>
      </c>
      <c r="G636" s="233"/>
      <c r="H636" s="235" t="s">
        <v>1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2" t="s">
        <v>134</v>
      </c>
      <c r="AU636" s="242" t="s">
        <v>83</v>
      </c>
      <c r="AV636" s="13" t="s">
        <v>81</v>
      </c>
      <c r="AW636" s="13" t="s">
        <v>30</v>
      </c>
      <c r="AX636" s="13" t="s">
        <v>73</v>
      </c>
      <c r="AY636" s="242" t="s">
        <v>125</v>
      </c>
    </row>
    <row r="637" spans="1:51" s="13" customFormat="1" ht="12">
      <c r="A637" s="13"/>
      <c r="B637" s="232"/>
      <c r="C637" s="233"/>
      <c r="D637" s="234" t="s">
        <v>134</v>
      </c>
      <c r="E637" s="235" t="s">
        <v>1</v>
      </c>
      <c r="F637" s="236" t="s">
        <v>1395</v>
      </c>
      <c r="G637" s="233"/>
      <c r="H637" s="235" t="s">
        <v>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2" t="s">
        <v>134</v>
      </c>
      <c r="AU637" s="242" t="s">
        <v>83</v>
      </c>
      <c r="AV637" s="13" t="s">
        <v>81</v>
      </c>
      <c r="AW637" s="13" t="s">
        <v>30</v>
      </c>
      <c r="AX637" s="13" t="s">
        <v>73</v>
      </c>
      <c r="AY637" s="242" t="s">
        <v>125</v>
      </c>
    </row>
    <row r="638" spans="1:51" s="13" customFormat="1" ht="12">
      <c r="A638" s="13"/>
      <c r="B638" s="232"/>
      <c r="C638" s="233"/>
      <c r="D638" s="234" t="s">
        <v>134</v>
      </c>
      <c r="E638" s="235" t="s">
        <v>1</v>
      </c>
      <c r="F638" s="236" t="s">
        <v>1396</v>
      </c>
      <c r="G638" s="233"/>
      <c r="H638" s="235" t="s">
        <v>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134</v>
      </c>
      <c r="AU638" s="242" t="s">
        <v>83</v>
      </c>
      <c r="AV638" s="13" t="s">
        <v>81</v>
      </c>
      <c r="AW638" s="13" t="s">
        <v>30</v>
      </c>
      <c r="AX638" s="13" t="s">
        <v>73</v>
      </c>
      <c r="AY638" s="242" t="s">
        <v>125</v>
      </c>
    </row>
    <row r="639" spans="1:51" s="14" customFormat="1" ht="12">
      <c r="A639" s="14"/>
      <c r="B639" s="243"/>
      <c r="C639" s="244"/>
      <c r="D639" s="234" t="s">
        <v>134</v>
      </c>
      <c r="E639" s="245" t="s">
        <v>1</v>
      </c>
      <c r="F639" s="246" t="s">
        <v>81</v>
      </c>
      <c r="G639" s="244"/>
      <c r="H639" s="247">
        <v>1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3" t="s">
        <v>134</v>
      </c>
      <c r="AU639" s="253" t="s">
        <v>83</v>
      </c>
      <c r="AV639" s="14" t="s">
        <v>83</v>
      </c>
      <c r="AW639" s="14" t="s">
        <v>30</v>
      </c>
      <c r="AX639" s="14" t="s">
        <v>81</v>
      </c>
      <c r="AY639" s="253" t="s">
        <v>125</v>
      </c>
    </row>
    <row r="640" spans="1:63" s="12" customFormat="1" ht="22.8" customHeight="1">
      <c r="A640" s="12"/>
      <c r="B640" s="203"/>
      <c r="C640" s="204"/>
      <c r="D640" s="205" t="s">
        <v>72</v>
      </c>
      <c r="E640" s="217" t="s">
        <v>775</v>
      </c>
      <c r="F640" s="217" t="s">
        <v>776</v>
      </c>
      <c r="G640" s="204"/>
      <c r="H640" s="204"/>
      <c r="I640" s="207"/>
      <c r="J640" s="218">
        <f>BK640</f>
        <v>0</v>
      </c>
      <c r="K640" s="204"/>
      <c r="L640" s="209"/>
      <c r="M640" s="210"/>
      <c r="N640" s="211"/>
      <c r="O640" s="211"/>
      <c r="P640" s="212">
        <f>SUM(P641:P684)</f>
        <v>0</v>
      </c>
      <c r="Q640" s="211"/>
      <c r="R640" s="212">
        <f>SUM(R641:R684)</f>
        <v>0</v>
      </c>
      <c r="S640" s="211"/>
      <c r="T640" s="213">
        <f>SUM(T641:T684)</f>
        <v>0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14" t="s">
        <v>81</v>
      </c>
      <c r="AT640" s="215" t="s">
        <v>72</v>
      </c>
      <c r="AU640" s="215" t="s">
        <v>81</v>
      </c>
      <c r="AY640" s="214" t="s">
        <v>125</v>
      </c>
      <c r="BK640" s="216">
        <f>SUM(BK641:BK684)</f>
        <v>0</v>
      </c>
    </row>
    <row r="641" spans="1:65" s="2" customFormat="1" ht="37.8" customHeight="1">
      <c r="A641" s="39"/>
      <c r="B641" s="40"/>
      <c r="C641" s="219" t="s">
        <v>1397</v>
      </c>
      <c r="D641" s="219" t="s">
        <v>127</v>
      </c>
      <c r="E641" s="220" t="s">
        <v>784</v>
      </c>
      <c r="F641" s="221" t="s">
        <v>785</v>
      </c>
      <c r="G641" s="222" t="s">
        <v>272</v>
      </c>
      <c r="H641" s="223">
        <v>172.661</v>
      </c>
      <c r="I641" s="224"/>
      <c r="J641" s="225">
        <f>ROUND(I641*H641,2)</f>
        <v>0</v>
      </c>
      <c r="K641" s="221" t="s">
        <v>131</v>
      </c>
      <c r="L641" s="45"/>
      <c r="M641" s="226" t="s">
        <v>1</v>
      </c>
      <c r="N641" s="227" t="s">
        <v>38</v>
      </c>
      <c r="O641" s="92"/>
      <c r="P641" s="228">
        <f>O641*H641</f>
        <v>0</v>
      </c>
      <c r="Q641" s="228">
        <v>0</v>
      </c>
      <c r="R641" s="228">
        <f>Q641*H641</f>
        <v>0</v>
      </c>
      <c r="S641" s="228">
        <v>0</v>
      </c>
      <c r="T641" s="229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0" t="s">
        <v>132</v>
      </c>
      <c r="AT641" s="230" t="s">
        <v>127</v>
      </c>
      <c r="AU641" s="230" t="s">
        <v>83</v>
      </c>
      <c r="AY641" s="18" t="s">
        <v>125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8" t="s">
        <v>81</v>
      </c>
      <c r="BK641" s="231">
        <f>ROUND(I641*H641,2)</f>
        <v>0</v>
      </c>
      <c r="BL641" s="18" t="s">
        <v>132</v>
      </c>
      <c r="BM641" s="230" t="s">
        <v>1398</v>
      </c>
    </row>
    <row r="642" spans="1:51" s="14" customFormat="1" ht="12">
      <c r="A642" s="14"/>
      <c r="B642" s="243"/>
      <c r="C642" s="244"/>
      <c r="D642" s="234" t="s">
        <v>134</v>
      </c>
      <c r="E642" s="245" t="s">
        <v>1</v>
      </c>
      <c r="F642" s="246" t="s">
        <v>1399</v>
      </c>
      <c r="G642" s="244"/>
      <c r="H642" s="247">
        <v>7.374</v>
      </c>
      <c r="I642" s="248"/>
      <c r="J642" s="244"/>
      <c r="K642" s="244"/>
      <c r="L642" s="249"/>
      <c r="M642" s="250"/>
      <c r="N642" s="251"/>
      <c r="O642" s="251"/>
      <c r="P642" s="251"/>
      <c r="Q642" s="251"/>
      <c r="R642" s="251"/>
      <c r="S642" s="251"/>
      <c r="T642" s="25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3" t="s">
        <v>134</v>
      </c>
      <c r="AU642" s="253" t="s">
        <v>83</v>
      </c>
      <c r="AV642" s="14" t="s">
        <v>83</v>
      </c>
      <c r="AW642" s="14" t="s">
        <v>30</v>
      </c>
      <c r="AX642" s="14" t="s">
        <v>73</v>
      </c>
      <c r="AY642" s="253" t="s">
        <v>125</v>
      </c>
    </row>
    <row r="643" spans="1:51" s="14" customFormat="1" ht="12">
      <c r="A643" s="14"/>
      <c r="B643" s="243"/>
      <c r="C643" s="244"/>
      <c r="D643" s="234" t="s">
        <v>134</v>
      </c>
      <c r="E643" s="245" t="s">
        <v>1</v>
      </c>
      <c r="F643" s="246" t="s">
        <v>1400</v>
      </c>
      <c r="G643" s="244"/>
      <c r="H643" s="247">
        <v>131.654</v>
      </c>
      <c r="I643" s="248"/>
      <c r="J643" s="244"/>
      <c r="K643" s="244"/>
      <c r="L643" s="249"/>
      <c r="M643" s="250"/>
      <c r="N643" s="251"/>
      <c r="O643" s="251"/>
      <c r="P643" s="251"/>
      <c r="Q643" s="251"/>
      <c r="R643" s="251"/>
      <c r="S643" s="251"/>
      <c r="T643" s="25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3" t="s">
        <v>134</v>
      </c>
      <c r="AU643" s="253" t="s">
        <v>83</v>
      </c>
      <c r="AV643" s="14" t="s">
        <v>83</v>
      </c>
      <c r="AW643" s="14" t="s">
        <v>30</v>
      </c>
      <c r="AX643" s="14" t="s">
        <v>73</v>
      </c>
      <c r="AY643" s="253" t="s">
        <v>125</v>
      </c>
    </row>
    <row r="644" spans="1:51" s="14" customFormat="1" ht="12">
      <c r="A644" s="14"/>
      <c r="B644" s="243"/>
      <c r="C644" s="244"/>
      <c r="D644" s="234" t="s">
        <v>134</v>
      </c>
      <c r="E644" s="245" t="s">
        <v>1</v>
      </c>
      <c r="F644" s="246" t="s">
        <v>1401</v>
      </c>
      <c r="G644" s="244"/>
      <c r="H644" s="247">
        <v>26.79</v>
      </c>
      <c r="I644" s="248"/>
      <c r="J644" s="244"/>
      <c r="K644" s="244"/>
      <c r="L644" s="249"/>
      <c r="M644" s="250"/>
      <c r="N644" s="251"/>
      <c r="O644" s="251"/>
      <c r="P644" s="251"/>
      <c r="Q644" s="251"/>
      <c r="R644" s="251"/>
      <c r="S644" s="251"/>
      <c r="T644" s="25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3" t="s">
        <v>134</v>
      </c>
      <c r="AU644" s="253" t="s">
        <v>83</v>
      </c>
      <c r="AV644" s="14" t="s">
        <v>83</v>
      </c>
      <c r="AW644" s="14" t="s">
        <v>30</v>
      </c>
      <c r="AX644" s="14" t="s">
        <v>73</v>
      </c>
      <c r="AY644" s="253" t="s">
        <v>125</v>
      </c>
    </row>
    <row r="645" spans="1:51" s="14" customFormat="1" ht="12">
      <c r="A645" s="14"/>
      <c r="B645" s="243"/>
      <c r="C645" s="244"/>
      <c r="D645" s="234" t="s">
        <v>134</v>
      </c>
      <c r="E645" s="245" t="s">
        <v>1</v>
      </c>
      <c r="F645" s="246" t="s">
        <v>1402</v>
      </c>
      <c r="G645" s="244"/>
      <c r="H645" s="247">
        <v>6.843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3" t="s">
        <v>134</v>
      </c>
      <c r="AU645" s="253" t="s">
        <v>83</v>
      </c>
      <c r="AV645" s="14" t="s">
        <v>83</v>
      </c>
      <c r="AW645" s="14" t="s">
        <v>30</v>
      </c>
      <c r="AX645" s="14" t="s">
        <v>73</v>
      </c>
      <c r="AY645" s="253" t="s">
        <v>125</v>
      </c>
    </row>
    <row r="646" spans="1:51" s="15" customFormat="1" ht="12">
      <c r="A646" s="15"/>
      <c r="B646" s="254"/>
      <c r="C646" s="255"/>
      <c r="D646" s="234" t="s">
        <v>134</v>
      </c>
      <c r="E646" s="256" t="s">
        <v>1</v>
      </c>
      <c r="F646" s="257" t="s">
        <v>235</v>
      </c>
      <c r="G646" s="255"/>
      <c r="H646" s="258">
        <v>172.661</v>
      </c>
      <c r="I646" s="259"/>
      <c r="J646" s="255"/>
      <c r="K646" s="255"/>
      <c r="L646" s="260"/>
      <c r="M646" s="261"/>
      <c r="N646" s="262"/>
      <c r="O646" s="262"/>
      <c r="P646" s="262"/>
      <c r="Q646" s="262"/>
      <c r="R646" s="262"/>
      <c r="S646" s="262"/>
      <c r="T646" s="263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4" t="s">
        <v>134</v>
      </c>
      <c r="AU646" s="264" t="s">
        <v>83</v>
      </c>
      <c r="AV646" s="15" t="s">
        <v>132</v>
      </c>
      <c r="AW646" s="15" t="s">
        <v>30</v>
      </c>
      <c r="AX646" s="15" t="s">
        <v>81</v>
      </c>
      <c r="AY646" s="264" t="s">
        <v>125</v>
      </c>
    </row>
    <row r="647" spans="1:65" s="2" customFormat="1" ht="37.8" customHeight="1">
      <c r="A647" s="39"/>
      <c r="B647" s="40"/>
      <c r="C647" s="219" t="s">
        <v>1403</v>
      </c>
      <c r="D647" s="219" t="s">
        <v>127</v>
      </c>
      <c r="E647" s="220" t="s">
        <v>1404</v>
      </c>
      <c r="F647" s="221" t="s">
        <v>1405</v>
      </c>
      <c r="G647" s="222" t="s">
        <v>272</v>
      </c>
      <c r="H647" s="223">
        <v>15.591</v>
      </c>
      <c r="I647" s="224"/>
      <c r="J647" s="225">
        <f>ROUND(I647*H647,2)</f>
        <v>0</v>
      </c>
      <c r="K647" s="221" t="s">
        <v>131</v>
      </c>
      <c r="L647" s="45"/>
      <c r="M647" s="226" t="s">
        <v>1</v>
      </c>
      <c r="N647" s="227" t="s">
        <v>38</v>
      </c>
      <c r="O647" s="92"/>
      <c r="P647" s="228">
        <f>O647*H647</f>
        <v>0</v>
      </c>
      <c r="Q647" s="228">
        <v>0</v>
      </c>
      <c r="R647" s="228">
        <f>Q647*H647</f>
        <v>0</v>
      </c>
      <c r="S647" s="228">
        <v>0</v>
      </c>
      <c r="T647" s="229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0" t="s">
        <v>132</v>
      </c>
      <c r="AT647" s="230" t="s">
        <v>127</v>
      </c>
      <c r="AU647" s="230" t="s">
        <v>83</v>
      </c>
      <c r="AY647" s="18" t="s">
        <v>125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18" t="s">
        <v>81</v>
      </c>
      <c r="BK647" s="231">
        <f>ROUND(I647*H647,2)</f>
        <v>0</v>
      </c>
      <c r="BL647" s="18" t="s">
        <v>132</v>
      </c>
      <c r="BM647" s="230" t="s">
        <v>1406</v>
      </c>
    </row>
    <row r="648" spans="1:51" s="14" customFormat="1" ht="12">
      <c r="A648" s="14"/>
      <c r="B648" s="243"/>
      <c r="C648" s="244"/>
      <c r="D648" s="234" t="s">
        <v>134</v>
      </c>
      <c r="E648" s="245" t="s">
        <v>1</v>
      </c>
      <c r="F648" s="246" t="s">
        <v>1407</v>
      </c>
      <c r="G648" s="244"/>
      <c r="H648" s="247">
        <v>15.473</v>
      </c>
      <c r="I648" s="248"/>
      <c r="J648" s="244"/>
      <c r="K648" s="244"/>
      <c r="L648" s="249"/>
      <c r="M648" s="250"/>
      <c r="N648" s="251"/>
      <c r="O648" s="251"/>
      <c r="P648" s="251"/>
      <c r="Q648" s="251"/>
      <c r="R648" s="251"/>
      <c r="S648" s="251"/>
      <c r="T648" s="25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3" t="s">
        <v>134</v>
      </c>
      <c r="AU648" s="253" t="s">
        <v>83</v>
      </c>
      <c r="AV648" s="14" t="s">
        <v>83</v>
      </c>
      <c r="AW648" s="14" t="s">
        <v>30</v>
      </c>
      <c r="AX648" s="14" t="s">
        <v>73</v>
      </c>
      <c r="AY648" s="253" t="s">
        <v>125</v>
      </c>
    </row>
    <row r="649" spans="1:51" s="14" customFormat="1" ht="12">
      <c r="A649" s="14"/>
      <c r="B649" s="243"/>
      <c r="C649" s="244"/>
      <c r="D649" s="234" t="s">
        <v>134</v>
      </c>
      <c r="E649" s="245" t="s">
        <v>1</v>
      </c>
      <c r="F649" s="246" t="s">
        <v>1408</v>
      </c>
      <c r="G649" s="244"/>
      <c r="H649" s="247">
        <v>0.118</v>
      </c>
      <c r="I649" s="248"/>
      <c r="J649" s="244"/>
      <c r="K649" s="244"/>
      <c r="L649" s="249"/>
      <c r="M649" s="250"/>
      <c r="N649" s="251"/>
      <c r="O649" s="251"/>
      <c r="P649" s="251"/>
      <c r="Q649" s="251"/>
      <c r="R649" s="251"/>
      <c r="S649" s="251"/>
      <c r="T649" s="25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3" t="s">
        <v>134</v>
      </c>
      <c r="AU649" s="253" t="s">
        <v>83</v>
      </c>
      <c r="AV649" s="14" t="s">
        <v>83</v>
      </c>
      <c r="AW649" s="14" t="s">
        <v>30</v>
      </c>
      <c r="AX649" s="14" t="s">
        <v>73</v>
      </c>
      <c r="AY649" s="253" t="s">
        <v>125</v>
      </c>
    </row>
    <row r="650" spans="1:51" s="15" customFormat="1" ht="12">
      <c r="A650" s="15"/>
      <c r="B650" s="254"/>
      <c r="C650" s="255"/>
      <c r="D650" s="234" t="s">
        <v>134</v>
      </c>
      <c r="E650" s="256" t="s">
        <v>1</v>
      </c>
      <c r="F650" s="257" t="s">
        <v>235</v>
      </c>
      <c r="G650" s="255"/>
      <c r="H650" s="258">
        <v>15.591</v>
      </c>
      <c r="I650" s="259"/>
      <c r="J650" s="255"/>
      <c r="K650" s="255"/>
      <c r="L650" s="260"/>
      <c r="M650" s="261"/>
      <c r="N650" s="262"/>
      <c r="O650" s="262"/>
      <c r="P650" s="262"/>
      <c r="Q650" s="262"/>
      <c r="R650" s="262"/>
      <c r="S650" s="262"/>
      <c r="T650" s="263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64" t="s">
        <v>134</v>
      </c>
      <c r="AU650" s="264" t="s">
        <v>83</v>
      </c>
      <c r="AV650" s="15" t="s">
        <v>132</v>
      </c>
      <c r="AW650" s="15" t="s">
        <v>30</v>
      </c>
      <c r="AX650" s="15" t="s">
        <v>81</v>
      </c>
      <c r="AY650" s="264" t="s">
        <v>125</v>
      </c>
    </row>
    <row r="651" spans="1:65" s="2" customFormat="1" ht="37.8" customHeight="1">
      <c r="A651" s="39"/>
      <c r="B651" s="40"/>
      <c r="C651" s="219" t="s">
        <v>1409</v>
      </c>
      <c r="D651" s="219" t="s">
        <v>127</v>
      </c>
      <c r="E651" s="220" t="s">
        <v>788</v>
      </c>
      <c r="F651" s="221" t="s">
        <v>789</v>
      </c>
      <c r="G651" s="222" t="s">
        <v>272</v>
      </c>
      <c r="H651" s="223">
        <v>188.252</v>
      </c>
      <c r="I651" s="224"/>
      <c r="J651" s="225">
        <f>ROUND(I651*H651,2)</f>
        <v>0</v>
      </c>
      <c r="K651" s="221" t="s">
        <v>131</v>
      </c>
      <c r="L651" s="45"/>
      <c r="M651" s="226" t="s">
        <v>1</v>
      </c>
      <c r="N651" s="227" t="s">
        <v>38</v>
      </c>
      <c r="O651" s="92"/>
      <c r="P651" s="228">
        <f>O651*H651</f>
        <v>0</v>
      </c>
      <c r="Q651" s="228">
        <v>0</v>
      </c>
      <c r="R651" s="228">
        <f>Q651*H651</f>
        <v>0</v>
      </c>
      <c r="S651" s="228">
        <v>0</v>
      </c>
      <c r="T651" s="22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0" t="s">
        <v>132</v>
      </c>
      <c r="AT651" s="230" t="s">
        <v>127</v>
      </c>
      <c r="AU651" s="230" t="s">
        <v>83</v>
      </c>
      <c r="AY651" s="18" t="s">
        <v>125</v>
      </c>
      <c r="BE651" s="231">
        <f>IF(N651="základní",J651,0)</f>
        <v>0</v>
      </c>
      <c r="BF651" s="231">
        <f>IF(N651="snížená",J651,0)</f>
        <v>0</v>
      </c>
      <c r="BG651" s="231">
        <f>IF(N651="zákl. přenesená",J651,0)</f>
        <v>0</v>
      </c>
      <c r="BH651" s="231">
        <f>IF(N651="sníž. přenesená",J651,0)</f>
        <v>0</v>
      </c>
      <c r="BI651" s="231">
        <f>IF(N651="nulová",J651,0)</f>
        <v>0</v>
      </c>
      <c r="BJ651" s="18" t="s">
        <v>81</v>
      </c>
      <c r="BK651" s="231">
        <f>ROUND(I651*H651,2)</f>
        <v>0</v>
      </c>
      <c r="BL651" s="18" t="s">
        <v>132</v>
      </c>
      <c r="BM651" s="230" t="s">
        <v>1410</v>
      </c>
    </row>
    <row r="652" spans="1:51" s="14" customFormat="1" ht="12">
      <c r="A652" s="14"/>
      <c r="B652" s="243"/>
      <c r="C652" s="244"/>
      <c r="D652" s="234" t="s">
        <v>134</v>
      </c>
      <c r="E652" s="245" t="s">
        <v>1</v>
      </c>
      <c r="F652" s="246" t="s">
        <v>1399</v>
      </c>
      <c r="G652" s="244"/>
      <c r="H652" s="247">
        <v>7.374</v>
      </c>
      <c r="I652" s="248"/>
      <c r="J652" s="244"/>
      <c r="K652" s="244"/>
      <c r="L652" s="249"/>
      <c r="M652" s="250"/>
      <c r="N652" s="251"/>
      <c r="O652" s="251"/>
      <c r="P652" s="251"/>
      <c r="Q652" s="251"/>
      <c r="R652" s="251"/>
      <c r="S652" s="251"/>
      <c r="T652" s="25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3" t="s">
        <v>134</v>
      </c>
      <c r="AU652" s="253" t="s">
        <v>83</v>
      </c>
      <c r="AV652" s="14" t="s">
        <v>83</v>
      </c>
      <c r="AW652" s="14" t="s">
        <v>30</v>
      </c>
      <c r="AX652" s="14" t="s">
        <v>73</v>
      </c>
      <c r="AY652" s="253" t="s">
        <v>125</v>
      </c>
    </row>
    <row r="653" spans="1:51" s="14" customFormat="1" ht="12">
      <c r="A653" s="14"/>
      <c r="B653" s="243"/>
      <c r="C653" s="244"/>
      <c r="D653" s="234" t="s">
        <v>134</v>
      </c>
      <c r="E653" s="245" t="s">
        <v>1</v>
      </c>
      <c r="F653" s="246" t="s">
        <v>1407</v>
      </c>
      <c r="G653" s="244"/>
      <c r="H653" s="247">
        <v>15.473</v>
      </c>
      <c r="I653" s="248"/>
      <c r="J653" s="244"/>
      <c r="K653" s="244"/>
      <c r="L653" s="249"/>
      <c r="M653" s="250"/>
      <c r="N653" s="251"/>
      <c r="O653" s="251"/>
      <c r="P653" s="251"/>
      <c r="Q653" s="251"/>
      <c r="R653" s="251"/>
      <c r="S653" s="251"/>
      <c r="T653" s="25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3" t="s">
        <v>134</v>
      </c>
      <c r="AU653" s="253" t="s">
        <v>83</v>
      </c>
      <c r="AV653" s="14" t="s">
        <v>83</v>
      </c>
      <c r="AW653" s="14" t="s">
        <v>30</v>
      </c>
      <c r="AX653" s="14" t="s">
        <v>73</v>
      </c>
      <c r="AY653" s="253" t="s">
        <v>125</v>
      </c>
    </row>
    <row r="654" spans="1:51" s="14" customFormat="1" ht="12">
      <c r="A654" s="14"/>
      <c r="B654" s="243"/>
      <c r="C654" s="244"/>
      <c r="D654" s="234" t="s">
        <v>134</v>
      </c>
      <c r="E654" s="245" t="s">
        <v>1</v>
      </c>
      <c r="F654" s="246" t="s">
        <v>1408</v>
      </c>
      <c r="G654" s="244"/>
      <c r="H654" s="247">
        <v>0.118</v>
      </c>
      <c r="I654" s="248"/>
      <c r="J654" s="244"/>
      <c r="K654" s="244"/>
      <c r="L654" s="249"/>
      <c r="M654" s="250"/>
      <c r="N654" s="251"/>
      <c r="O654" s="251"/>
      <c r="P654" s="251"/>
      <c r="Q654" s="251"/>
      <c r="R654" s="251"/>
      <c r="S654" s="251"/>
      <c r="T654" s="25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3" t="s">
        <v>134</v>
      </c>
      <c r="AU654" s="253" t="s">
        <v>83</v>
      </c>
      <c r="AV654" s="14" t="s">
        <v>83</v>
      </c>
      <c r="AW654" s="14" t="s">
        <v>30</v>
      </c>
      <c r="AX654" s="14" t="s">
        <v>73</v>
      </c>
      <c r="AY654" s="253" t="s">
        <v>125</v>
      </c>
    </row>
    <row r="655" spans="1:51" s="14" customFormat="1" ht="12">
      <c r="A655" s="14"/>
      <c r="B655" s="243"/>
      <c r="C655" s="244"/>
      <c r="D655" s="234" t="s">
        <v>134</v>
      </c>
      <c r="E655" s="245" t="s">
        <v>1</v>
      </c>
      <c r="F655" s="246" t="s">
        <v>1400</v>
      </c>
      <c r="G655" s="244"/>
      <c r="H655" s="247">
        <v>131.654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3" t="s">
        <v>134</v>
      </c>
      <c r="AU655" s="253" t="s">
        <v>83</v>
      </c>
      <c r="AV655" s="14" t="s">
        <v>83</v>
      </c>
      <c r="AW655" s="14" t="s">
        <v>30</v>
      </c>
      <c r="AX655" s="14" t="s">
        <v>73</v>
      </c>
      <c r="AY655" s="253" t="s">
        <v>125</v>
      </c>
    </row>
    <row r="656" spans="1:51" s="14" customFormat="1" ht="12">
      <c r="A656" s="14"/>
      <c r="B656" s="243"/>
      <c r="C656" s="244"/>
      <c r="D656" s="234" t="s">
        <v>134</v>
      </c>
      <c r="E656" s="245" t="s">
        <v>1</v>
      </c>
      <c r="F656" s="246" t="s">
        <v>1401</v>
      </c>
      <c r="G656" s="244"/>
      <c r="H656" s="247">
        <v>26.79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3" t="s">
        <v>134</v>
      </c>
      <c r="AU656" s="253" t="s">
        <v>83</v>
      </c>
      <c r="AV656" s="14" t="s">
        <v>83</v>
      </c>
      <c r="AW656" s="14" t="s">
        <v>30</v>
      </c>
      <c r="AX656" s="14" t="s">
        <v>73</v>
      </c>
      <c r="AY656" s="253" t="s">
        <v>125</v>
      </c>
    </row>
    <row r="657" spans="1:51" s="14" customFormat="1" ht="12">
      <c r="A657" s="14"/>
      <c r="B657" s="243"/>
      <c r="C657" s="244"/>
      <c r="D657" s="234" t="s">
        <v>134</v>
      </c>
      <c r="E657" s="245" t="s">
        <v>1</v>
      </c>
      <c r="F657" s="246" t="s">
        <v>1402</v>
      </c>
      <c r="G657" s="244"/>
      <c r="H657" s="247">
        <v>6.843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3" t="s">
        <v>134</v>
      </c>
      <c r="AU657" s="253" t="s">
        <v>83</v>
      </c>
      <c r="AV657" s="14" t="s">
        <v>83</v>
      </c>
      <c r="AW657" s="14" t="s">
        <v>30</v>
      </c>
      <c r="AX657" s="14" t="s">
        <v>73</v>
      </c>
      <c r="AY657" s="253" t="s">
        <v>125</v>
      </c>
    </row>
    <row r="658" spans="1:51" s="15" customFormat="1" ht="12">
      <c r="A658" s="15"/>
      <c r="B658" s="254"/>
      <c r="C658" s="255"/>
      <c r="D658" s="234" t="s">
        <v>134</v>
      </c>
      <c r="E658" s="256" t="s">
        <v>1</v>
      </c>
      <c r="F658" s="257" t="s">
        <v>235</v>
      </c>
      <c r="G658" s="255"/>
      <c r="H658" s="258">
        <v>188.252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4" t="s">
        <v>134</v>
      </c>
      <c r="AU658" s="264" t="s">
        <v>83</v>
      </c>
      <c r="AV658" s="15" t="s">
        <v>132</v>
      </c>
      <c r="AW658" s="15" t="s">
        <v>30</v>
      </c>
      <c r="AX658" s="15" t="s">
        <v>81</v>
      </c>
      <c r="AY658" s="264" t="s">
        <v>125</v>
      </c>
    </row>
    <row r="659" spans="1:65" s="2" customFormat="1" ht="37.8" customHeight="1">
      <c r="A659" s="39"/>
      <c r="B659" s="40"/>
      <c r="C659" s="219" t="s">
        <v>1411</v>
      </c>
      <c r="D659" s="219" t="s">
        <v>127</v>
      </c>
      <c r="E659" s="220" t="s">
        <v>793</v>
      </c>
      <c r="F659" s="221" t="s">
        <v>794</v>
      </c>
      <c r="G659" s="222" t="s">
        <v>272</v>
      </c>
      <c r="H659" s="223">
        <v>5647.56</v>
      </c>
      <c r="I659" s="224"/>
      <c r="J659" s="225">
        <f>ROUND(I659*H659,2)</f>
        <v>0</v>
      </c>
      <c r="K659" s="221" t="s">
        <v>131</v>
      </c>
      <c r="L659" s="45"/>
      <c r="M659" s="226" t="s">
        <v>1</v>
      </c>
      <c r="N659" s="227" t="s">
        <v>38</v>
      </c>
      <c r="O659" s="92"/>
      <c r="P659" s="228">
        <f>O659*H659</f>
        <v>0</v>
      </c>
      <c r="Q659" s="228">
        <v>0</v>
      </c>
      <c r="R659" s="228">
        <f>Q659*H659</f>
        <v>0</v>
      </c>
      <c r="S659" s="228">
        <v>0</v>
      </c>
      <c r="T659" s="229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0" t="s">
        <v>132</v>
      </c>
      <c r="AT659" s="230" t="s">
        <v>127</v>
      </c>
      <c r="AU659" s="230" t="s">
        <v>83</v>
      </c>
      <c r="AY659" s="18" t="s">
        <v>125</v>
      </c>
      <c r="BE659" s="231">
        <f>IF(N659="základní",J659,0)</f>
        <v>0</v>
      </c>
      <c r="BF659" s="231">
        <f>IF(N659="snížená",J659,0)</f>
        <v>0</v>
      </c>
      <c r="BG659" s="231">
        <f>IF(N659="zákl. přenesená",J659,0)</f>
        <v>0</v>
      </c>
      <c r="BH659" s="231">
        <f>IF(N659="sníž. přenesená",J659,0)</f>
        <v>0</v>
      </c>
      <c r="BI659" s="231">
        <f>IF(N659="nulová",J659,0)</f>
        <v>0</v>
      </c>
      <c r="BJ659" s="18" t="s">
        <v>81</v>
      </c>
      <c r="BK659" s="231">
        <f>ROUND(I659*H659,2)</f>
        <v>0</v>
      </c>
      <c r="BL659" s="18" t="s">
        <v>132</v>
      </c>
      <c r="BM659" s="230" t="s">
        <v>1412</v>
      </c>
    </row>
    <row r="660" spans="1:51" s="13" customFormat="1" ht="12">
      <c r="A660" s="13"/>
      <c r="B660" s="232"/>
      <c r="C660" s="233"/>
      <c r="D660" s="234" t="s">
        <v>134</v>
      </c>
      <c r="E660" s="235" t="s">
        <v>1</v>
      </c>
      <c r="F660" s="236" t="s">
        <v>796</v>
      </c>
      <c r="G660" s="233"/>
      <c r="H660" s="235" t="s">
        <v>1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2" t="s">
        <v>134</v>
      </c>
      <c r="AU660" s="242" t="s">
        <v>83</v>
      </c>
      <c r="AV660" s="13" t="s">
        <v>81</v>
      </c>
      <c r="AW660" s="13" t="s">
        <v>30</v>
      </c>
      <c r="AX660" s="13" t="s">
        <v>73</v>
      </c>
      <c r="AY660" s="242" t="s">
        <v>125</v>
      </c>
    </row>
    <row r="661" spans="1:51" s="14" customFormat="1" ht="12">
      <c r="A661" s="14"/>
      <c r="B661" s="243"/>
      <c r="C661" s="244"/>
      <c r="D661" s="234" t="s">
        <v>134</v>
      </c>
      <c r="E661" s="245" t="s">
        <v>1</v>
      </c>
      <c r="F661" s="246" t="s">
        <v>1399</v>
      </c>
      <c r="G661" s="244"/>
      <c r="H661" s="247">
        <v>7.374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3" t="s">
        <v>134</v>
      </c>
      <c r="AU661" s="253" t="s">
        <v>83</v>
      </c>
      <c r="AV661" s="14" t="s">
        <v>83</v>
      </c>
      <c r="AW661" s="14" t="s">
        <v>30</v>
      </c>
      <c r="AX661" s="14" t="s">
        <v>73</v>
      </c>
      <c r="AY661" s="253" t="s">
        <v>125</v>
      </c>
    </row>
    <row r="662" spans="1:51" s="14" customFormat="1" ht="12">
      <c r="A662" s="14"/>
      <c r="B662" s="243"/>
      <c r="C662" s="244"/>
      <c r="D662" s="234" t="s">
        <v>134</v>
      </c>
      <c r="E662" s="245" t="s">
        <v>1</v>
      </c>
      <c r="F662" s="246" t="s">
        <v>1407</v>
      </c>
      <c r="G662" s="244"/>
      <c r="H662" s="247">
        <v>15.473</v>
      </c>
      <c r="I662" s="248"/>
      <c r="J662" s="244"/>
      <c r="K662" s="244"/>
      <c r="L662" s="249"/>
      <c r="M662" s="250"/>
      <c r="N662" s="251"/>
      <c r="O662" s="251"/>
      <c r="P662" s="251"/>
      <c r="Q662" s="251"/>
      <c r="R662" s="251"/>
      <c r="S662" s="251"/>
      <c r="T662" s="25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3" t="s">
        <v>134</v>
      </c>
      <c r="AU662" s="253" t="s">
        <v>83</v>
      </c>
      <c r="AV662" s="14" t="s">
        <v>83</v>
      </c>
      <c r="AW662" s="14" t="s">
        <v>30</v>
      </c>
      <c r="AX662" s="14" t="s">
        <v>73</v>
      </c>
      <c r="AY662" s="253" t="s">
        <v>125</v>
      </c>
    </row>
    <row r="663" spans="1:51" s="14" customFormat="1" ht="12">
      <c r="A663" s="14"/>
      <c r="B663" s="243"/>
      <c r="C663" s="244"/>
      <c r="D663" s="234" t="s">
        <v>134</v>
      </c>
      <c r="E663" s="245" t="s">
        <v>1</v>
      </c>
      <c r="F663" s="246" t="s">
        <v>1408</v>
      </c>
      <c r="G663" s="244"/>
      <c r="H663" s="247">
        <v>0.118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3" t="s">
        <v>134</v>
      </c>
      <c r="AU663" s="253" t="s">
        <v>83</v>
      </c>
      <c r="AV663" s="14" t="s">
        <v>83</v>
      </c>
      <c r="AW663" s="14" t="s">
        <v>30</v>
      </c>
      <c r="AX663" s="14" t="s">
        <v>73</v>
      </c>
      <c r="AY663" s="253" t="s">
        <v>125</v>
      </c>
    </row>
    <row r="664" spans="1:51" s="14" customFormat="1" ht="12">
      <c r="A664" s="14"/>
      <c r="B664" s="243"/>
      <c r="C664" s="244"/>
      <c r="D664" s="234" t="s">
        <v>134</v>
      </c>
      <c r="E664" s="245" t="s">
        <v>1</v>
      </c>
      <c r="F664" s="246" t="s">
        <v>1400</v>
      </c>
      <c r="G664" s="244"/>
      <c r="H664" s="247">
        <v>131.654</v>
      </c>
      <c r="I664" s="248"/>
      <c r="J664" s="244"/>
      <c r="K664" s="244"/>
      <c r="L664" s="249"/>
      <c r="M664" s="250"/>
      <c r="N664" s="251"/>
      <c r="O664" s="251"/>
      <c r="P664" s="251"/>
      <c r="Q664" s="251"/>
      <c r="R664" s="251"/>
      <c r="S664" s="251"/>
      <c r="T664" s="252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3" t="s">
        <v>134</v>
      </c>
      <c r="AU664" s="253" t="s">
        <v>83</v>
      </c>
      <c r="AV664" s="14" t="s">
        <v>83</v>
      </c>
      <c r="AW664" s="14" t="s">
        <v>30</v>
      </c>
      <c r="AX664" s="14" t="s">
        <v>73</v>
      </c>
      <c r="AY664" s="253" t="s">
        <v>125</v>
      </c>
    </row>
    <row r="665" spans="1:51" s="14" customFormat="1" ht="12">
      <c r="A665" s="14"/>
      <c r="B665" s="243"/>
      <c r="C665" s="244"/>
      <c r="D665" s="234" t="s">
        <v>134</v>
      </c>
      <c r="E665" s="245" t="s">
        <v>1</v>
      </c>
      <c r="F665" s="246" t="s">
        <v>1401</v>
      </c>
      <c r="G665" s="244"/>
      <c r="H665" s="247">
        <v>26.79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134</v>
      </c>
      <c r="AU665" s="253" t="s">
        <v>83</v>
      </c>
      <c r="AV665" s="14" t="s">
        <v>83</v>
      </c>
      <c r="AW665" s="14" t="s">
        <v>30</v>
      </c>
      <c r="AX665" s="14" t="s">
        <v>73</v>
      </c>
      <c r="AY665" s="253" t="s">
        <v>125</v>
      </c>
    </row>
    <row r="666" spans="1:51" s="14" customFormat="1" ht="12">
      <c r="A666" s="14"/>
      <c r="B666" s="243"/>
      <c r="C666" s="244"/>
      <c r="D666" s="234" t="s">
        <v>134</v>
      </c>
      <c r="E666" s="245" t="s">
        <v>1</v>
      </c>
      <c r="F666" s="246" t="s">
        <v>1402</v>
      </c>
      <c r="G666" s="244"/>
      <c r="H666" s="247">
        <v>6.843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3" t="s">
        <v>134</v>
      </c>
      <c r="AU666" s="253" t="s">
        <v>83</v>
      </c>
      <c r="AV666" s="14" t="s">
        <v>83</v>
      </c>
      <c r="AW666" s="14" t="s">
        <v>30</v>
      </c>
      <c r="AX666" s="14" t="s">
        <v>73</v>
      </c>
      <c r="AY666" s="253" t="s">
        <v>125</v>
      </c>
    </row>
    <row r="667" spans="1:51" s="15" customFormat="1" ht="12">
      <c r="A667" s="15"/>
      <c r="B667" s="254"/>
      <c r="C667" s="255"/>
      <c r="D667" s="234" t="s">
        <v>134</v>
      </c>
      <c r="E667" s="256" t="s">
        <v>1</v>
      </c>
      <c r="F667" s="257" t="s">
        <v>235</v>
      </c>
      <c r="G667" s="255"/>
      <c r="H667" s="258">
        <v>188.252</v>
      </c>
      <c r="I667" s="259"/>
      <c r="J667" s="255"/>
      <c r="K667" s="255"/>
      <c r="L667" s="260"/>
      <c r="M667" s="261"/>
      <c r="N667" s="262"/>
      <c r="O667" s="262"/>
      <c r="P667" s="262"/>
      <c r="Q667" s="262"/>
      <c r="R667" s="262"/>
      <c r="S667" s="262"/>
      <c r="T667" s="263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4" t="s">
        <v>134</v>
      </c>
      <c r="AU667" s="264" t="s">
        <v>83</v>
      </c>
      <c r="AV667" s="15" t="s">
        <v>132</v>
      </c>
      <c r="AW667" s="15" t="s">
        <v>30</v>
      </c>
      <c r="AX667" s="15" t="s">
        <v>81</v>
      </c>
      <c r="AY667" s="264" t="s">
        <v>125</v>
      </c>
    </row>
    <row r="668" spans="1:51" s="14" customFormat="1" ht="12">
      <c r="A668" s="14"/>
      <c r="B668" s="243"/>
      <c r="C668" s="244"/>
      <c r="D668" s="234" t="s">
        <v>134</v>
      </c>
      <c r="E668" s="244"/>
      <c r="F668" s="246" t="s">
        <v>1413</v>
      </c>
      <c r="G668" s="244"/>
      <c r="H668" s="247">
        <v>5647.56</v>
      </c>
      <c r="I668" s="248"/>
      <c r="J668" s="244"/>
      <c r="K668" s="244"/>
      <c r="L668" s="249"/>
      <c r="M668" s="250"/>
      <c r="N668" s="251"/>
      <c r="O668" s="251"/>
      <c r="P668" s="251"/>
      <c r="Q668" s="251"/>
      <c r="R668" s="251"/>
      <c r="S668" s="251"/>
      <c r="T668" s="25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3" t="s">
        <v>134</v>
      </c>
      <c r="AU668" s="253" t="s">
        <v>83</v>
      </c>
      <c r="AV668" s="14" t="s">
        <v>83</v>
      </c>
      <c r="AW668" s="14" t="s">
        <v>4</v>
      </c>
      <c r="AX668" s="14" t="s">
        <v>81</v>
      </c>
      <c r="AY668" s="253" t="s">
        <v>125</v>
      </c>
    </row>
    <row r="669" spans="1:65" s="2" customFormat="1" ht="49.05" customHeight="1">
      <c r="A669" s="39"/>
      <c r="B669" s="40"/>
      <c r="C669" s="219" t="s">
        <v>1414</v>
      </c>
      <c r="D669" s="219" t="s">
        <v>127</v>
      </c>
      <c r="E669" s="220" t="s">
        <v>1415</v>
      </c>
      <c r="F669" s="221" t="s">
        <v>1416</v>
      </c>
      <c r="G669" s="222" t="s">
        <v>272</v>
      </c>
      <c r="H669" s="223">
        <v>188.252</v>
      </c>
      <c r="I669" s="224"/>
      <c r="J669" s="225">
        <f>ROUND(I669*H669,2)</f>
        <v>0</v>
      </c>
      <c r="K669" s="221" t="s">
        <v>131</v>
      </c>
      <c r="L669" s="45"/>
      <c r="M669" s="226" t="s">
        <v>1</v>
      </c>
      <c r="N669" s="227" t="s">
        <v>38</v>
      </c>
      <c r="O669" s="92"/>
      <c r="P669" s="228">
        <f>O669*H669</f>
        <v>0</v>
      </c>
      <c r="Q669" s="228">
        <v>0</v>
      </c>
      <c r="R669" s="228">
        <f>Q669*H669</f>
        <v>0</v>
      </c>
      <c r="S669" s="228">
        <v>0</v>
      </c>
      <c r="T669" s="229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0" t="s">
        <v>132</v>
      </c>
      <c r="AT669" s="230" t="s">
        <v>127</v>
      </c>
      <c r="AU669" s="230" t="s">
        <v>83</v>
      </c>
      <c r="AY669" s="18" t="s">
        <v>125</v>
      </c>
      <c r="BE669" s="231">
        <f>IF(N669="základní",J669,0)</f>
        <v>0</v>
      </c>
      <c r="BF669" s="231">
        <f>IF(N669="snížená",J669,0)</f>
        <v>0</v>
      </c>
      <c r="BG669" s="231">
        <f>IF(N669="zákl. přenesená",J669,0)</f>
        <v>0</v>
      </c>
      <c r="BH669" s="231">
        <f>IF(N669="sníž. přenesená",J669,0)</f>
        <v>0</v>
      </c>
      <c r="BI669" s="231">
        <f>IF(N669="nulová",J669,0)</f>
        <v>0</v>
      </c>
      <c r="BJ669" s="18" t="s">
        <v>81</v>
      </c>
      <c r="BK669" s="231">
        <f>ROUND(I669*H669,2)</f>
        <v>0</v>
      </c>
      <c r="BL669" s="18" t="s">
        <v>132</v>
      </c>
      <c r="BM669" s="230" t="s">
        <v>1417</v>
      </c>
    </row>
    <row r="670" spans="1:51" s="14" customFormat="1" ht="12">
      <c r="A670" s="14"/>
      <c r="B670" s="243"/>
      <c r="C670" s="244"/>
      <c r="D670" s="234" t="s">
        <v>134</v>
      </c>
      <c r="E670" s="245" t="s">
        <v>1</v>
      </c>
      <c r="F670" s="246" t="s">
        <v>1399</v>
      </c>
      <c r="G670" s="244"/>
      <c r="H670" s="247">
        <v>7.374</v>
      </c>
      <c r="I670" s="248"/>
      <c r="J670" s="244"/>
      <c r="K670" s="244"/>
      <c r="L670" s="249"/>
      <c r="M670" s="250"/>
      <c r="N670" s="251"/>
      <c r="O670" s="251"/>
      <c r="P670" s="251"/>
      <c r="Q670" s="251"/>
      <c r="R670" s="251"/>
      <c r="S670" s="251"/>
      <c r="T670" s="25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3" t="s">
        <v>134</v>
      </c>
      <c r="AU670" s="253" t="s">
        <v>83</v>
      </c>
      <c r="AV670" s="14" t="s">
        <v>83</v>
      </c>
      <c r="AW670" s="14" t="s">
        <v>30</v>
      </c>
      <c r="AX670" s="14" t="s">
        <v>73</v>
      </c>
      <c r="AY670" s="253" t="s">
        <v>125</v>
      </c>
    </row>
    <row r="671" spans="1:51" s="14" customFormat="1" ht="12">
      <c r="A671" s="14"/>
      <c r="B671" s="243"/>
      <c r="C671" s="244"/>
      <c r="D671" s="234" t="s">
        <v>134</v>
      </c>
      <c r="E671" s="245" t="s">
        <v>1</v>
      </c>
      <c r="F671" s="246" t="s">
        <v>1407</v>
      </c>
      <c r="G671" s="244"/>
      <c r="H671" s="247">
        <v>15.473</v>
      </c>
      <c r="I671" s="248"/>
      <c r="J671" s="244"/>
      <c r="K671" s="244"/>
      <c r="L671" s="249"/>
      <c r="M671" s="250"/>
      <c r="N671" s="251"/>
      <c r="O671" s="251"/>
      <c r="P671" s="251"/>
      <c r="Q671" s="251"/>
      <c r="R671" s="251"/>
      <c r="S671" s="251"/>
      <c r="T671" s="25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3" t="s">
        <v>134</v>
      </c>
      <c r="AU671" s="253" t="s">
        <v>83</v>
      </c>
      <c r="AV671" s="14" t="s">
        <v>83</v>
      </c>
      <c r="AW671" s="14" t="s">
        <v>30</v>
      </c>
      <c r="AX671" s="14" t="s">
        <v>73</v>
      </c>
      <c r="AY671" s="253" t="s">
        <v>125</v>
      </c>
    </row>
    <row r="672" spans="1:51" s="14" customFormat="1" ht="12">
      <c r="A672" s="14"/>
      <c r="B672" s="243"/>
      <c r="C672" s="244"/>
      <c r="D672" s="234" t="s">
        <v>134</v>
      </c>
      <c r="E672" s="245" t="s">
        <v>1</v>
      </c>
      <c r="F672" s="246" t="s">
        <v>1408</v>
      </c>
      <c r="G672" s="244"/>
      <c r="H672" s="247">
        <v>0.118</v>
      </c>
      <c r="I672" s="248"/>
      <c r="J672" s="244"/>
      <c r="K672" s="244"/>
      <c r="L672" s="249"/>
      <c r="M672" s="250"/>
      <c r="N672" s="251"/>
      <c r="O672" s="251"/>
      <c r="P672" s="251"/>
      <c r="Q672" s="251"/>
      <c r="R672" s="251"/>
      <c r="S672" s="251"/>
      <c r="T672" s="25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3" t="s">
        <v>134</v>
      </c>
      <c r="AU672" s="253" t="s">
        <v>83</v>
      </c>
      <c r="AV672" s="14" t="s">
        <v>83</v>
      </c>
      <c r="AW672" s="14" t="s">
        <v>30</v>
      </c>
      <c r="AX672" s="14" t="s">
        <v>73</v>
      </c>
      <c r="AY672" s="253" t="s">
        <v>125</v>
      </c>
    </row>
    <row r="673" spans="1:51" s="14" customFormat="1" ht="12">
      <c r="A673" s="14"/>
      <c r="B673" s="243"/>
      <c r="C673" s="244"/>
      <c r="D673" s="234" t="s">
        <v>134</v>
      </c>
      <c r="E673" s="245" t="s">
        <v>1</v>
      </c>
      <c r="F673" s="246" t="s">
        <v>1400</v>
      </c>
      <c r="G673" s="244"/>
      <c r="H673" s="247">
        <v>131.654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134</v>
      </c>
      <c r="AU673" s="253" t="s">
        <v>83</v>
      </c>
      <c r="AV673" s="14" t="s">
        <v>83</v>
      </c>
      <c r="AW673" s="14" t="s">
        <v>30</v>
      </c>
      <c r="AX673" s="14" t="s">
        <v>73</v>
      </c>
      <c r="AY673" s="253" t="s">
        <v>125</v>
      </c>
    </row>
    <row r="674" spans="1:51" s="14" customFormat="1" ht="12">
      <c r="A674" s="14"/>
      <c r="B674" s="243"/>
      <c r="C674" s="244"/>
      <c r="D674" s="234" t="s">
        <v>134</v>
      </c>
      <c r="E674" s="245" t="s">
        <v>1</v>
      </c>
      <c r="F674" s="246" t="s">
        <v>1401</v>
      </c>
      <c r="G674" s="244"/>
      <c r="H674" s="247">
        <v>26.79</v>
      </c>
      <c r="I674" s="248"/>
      <c r="J674" s="244"/>
      <c r="K674" s="244"/>
      <c r="L674" s="249"/>
      <c r="M674" s="250"/>
      <c r="N674" s="251"/>
      <c r="O674" s="251"/>
      <c r="P674" s="251"/>
      <c r="Q674" s="251"/>
      <c r="R674" s="251"/>
      <c r="S674" s="251"/>
      <c r="T674" s="25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3" t="s">
        <v>134</v>
      </c>
      <c r="AU674" s="253" t="s">
        <v>83</v>
      </c>
      <c r="AV674" s="14" t="s">
        <v>83</v>
      </c>
      <c r="AW674" s="14" t="s">
        <v>30</v>
      </c>
      <c r="AX674" s="14" t="s">
        <v>73</v>
      </c>
      <c r="AY674" s="253" t="s">
        <v>125</v>
      </c>
    </row>
    <row r="675" spans="1:51" s="14" customFormat="1" ht="12">
      <c r="A675" s="14"/>
      <c r="B675" s="243"/>
      <c r="C675" s="244"/>
      <c r="D675" s="234" t="s">
        <v>134</v>
      </c>
      <c r="E675" s="245" t="s">
        <v>1</v>
      </c>
      <c r="F675" s="246" t="s">
        <v>1402</v>
      </c>
      <c r="G675" s="244"/>
      <c r="H675" s="247">
        <v>6.843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3" t="s">
        <v>134</v>
      </c>
      <c r="AU675" s="253" t="s">
        <v>83</v>
      </c>
      <c r="AV675" s="14" t="s">
        <v>83</v>
      </c>
      <c r="AW675" s="14" t="s">
        <v>30</v>
      </c>
      <c r="AX675" s="14" t="s">
        <v>73</v>
      </c>
      <c r="AY675" s="253" t="s">
        <v>125</v>
      </c>
    </row>
    <row r="676" spans="1:51" s="15" customFormat="1" ht="12">
      <c r="A676" s="15"/>
      <c r="B676" s="254"/>
      <c r="C676" s="255"/>
      <c r="D676" s="234" t="s">
        <v>134</v>
      </c>
      <c r="E676" s="256" t="s">
        <v>1</v>
      </c>
      <c r="F676" s="257" t="s">
        <v>235</v>
      </c>
      <c r="G676" s="255"/>
      <c r="H676" s="258">
        <v>188.252</v>
      </c>
      <c r="I676" s="259"/>
      <c r="J676" s="255"/>
      <c r="K676" s="255"/>
      <c r="L676" s="260"/>
      <c r="M676" s="261"/>
      <c r="N676" s="262"/>
      <c r="O676" s="262"/>
      <c r="P676" s="262"/>
      <c r="Q676" s="262"/>
      <c r="R676" s="262"/>
      <c r="S676" s="262"/>
      <c r="T676" s="263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64" t="s">
        <v>134</v>
      </c>
      <c r="AU676" s="264" t="s">
        <v>83</v>
      </c>
      <c r="AV676" s="15" t="s">
        <v>132</v>
      </c>
      <c r="AW676" s="15" t="s">
        <v>30</v>
      </c>
      <c r="AX676" s="15" t="s">
        <v>81</v>
      </c>
      <c r="AY676" s="264" t="s">
        <v>125</v>
      </c>
    </row>
    <row r="677" spans="1:65" s="2" customFormat="1" ht="49.05" customHeight="1">
      <c r="A677" s="39"/>
      <c r="B677" s="40"/>
      <c r="C677" s="219" t="s">
        <v>1418</v>
      </c>
      <c r="D677" s="219" t="s">
        <v>127</v>
      </c>
      <c r="E677" s="220" t="s">
        <v>1419</v>
      </c>
      <c r="F677" s="221" t="s">
        <v>1420</v>
      </c>
      <c r="G677" s="222" t="s">
        <v>272</v>
      </c>
      <c r="H677" s="223">
        <v>188.252</v>
      </c>
      <c r="I677" s="224"/>
      <c r="J677" s="225">
        <f>ROUND(I677*H677,2)</f>
        <v>0</v>
      </c>
      <c r="K677" s="221" t="s">
        <v>131</v>
      </c>
      <c r="L677" s="45"/>
      <c r="M677" s="226" t="s">
        <v>1</v>
      </c>
      <c r="N677" s="227" t="s">
        <v>38</v>
      </c>
      <c r="O677" s="92"/>
      <c r="P677" s="228">
        <f>O677*H677</f>
        <v>0</v>
      </c>
      <c r="Q677" s="228">
        <v>0</v>
      </c>
      <c r="R677" s="228">
        <f>Q677*H677</f>
        <v>0</v>
      </c>
      <c r="S677" s="228">
        <v>0</v>
      </c>
      <c r="T677" s="22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0" t="s">
        <v>132</v>
      </c>
      <c r="AT677" s="230" t="s">
        <v>127</v>
      </c>
      <c r="AU677" s="230" t="s">
        <v>83</v>
      </c>
      <c r="AY677" s="18" t="s">
        <v>125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18" t="s">
        <v>81</v>
      </c>
      <c r="BK677" s="231">
        <f>ROUND(I677*H677,2)</f>
        <v>0</v>
      </c>
      <c r="BL677" s="18" t="s">
        <v>132</v>
      </c>
      <c r="BM677" s="230" t="s">
        <v>1421</v>
      </c>
    </row>
    <row r="678" spans="1:51" s="14" customFormat="1" ht="12">
      <c r="A678" s="14"/>
      <c r="B678" s="243"/>
      <c r="C678" s="244"/>
      <c r="D678" s="234" t="s">
        <v>134</v>
      </c>
      <c r="E678" s="245" t="s">
        <v>1</v>
      </c>
      <c r="F678" s="246" t="s">
        <v>1399</v>
      </c>
      <c r="G678" s="244"/>
      <c r="H678" s="247">
        <v>7.374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3" t="s">
        <v>134</v>
      </c>
      <c r="AU678" s="253" t="s">
        <v>83</v>
      </c>
      <c r="AV678" s="14" t="s">
        <v>83</v>
      </c>
      <c r="AW678" s="14" t="s">
        <v>30</v>
      </c>
      <c r="AX678" s="14" t="s">
        <v>73</v>
      </c>
      <c r="AY678" s="253" t="s">
        <v>125</v>
      </c>
    </row>
    <row r="679" spans="1:51" s="14" customFormat="1" ht="12">
      <c r="A679" s="14"/>
      <c r="B679" s="243"/>
      <c r="C679" s="244"/>
      <c r="D679" s="234" t="s">
        <v>134</v>
      </c>
      <c r="E679" s="245" t="s">
        <v>1</v>
      </c>
      <c r="F679" s="246" t="s">
        <v>1407</v>
      </c>
      <c r="G679" s="244"/>
      <c r="H679" s="247">
        <v>15.473</v>
      </c>
      <c r="I679" s="248"/>
      <c r="J679" s="244"/>
      <c r="K679" s="244"/>
      <c r="L679" s="249"/>
      <c r="M679" s="250"/>
      <c r="N679" s="251"/>
      <c r="O679" s="251"/>
      <c r="P679" s="251"/>
      <c r="Q679" s="251"/>
      <c r="R679" s="251"/>
      <c r="S679" s="251"/>
      <c r="T679" s="25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3" t="s">
        <v>134</v>
      </c>
      <c r="AU679" s="253" t="s">
        <v>83</v>
      </c>
      <c r="AV679" s="14" t="s">
        <v>83</v>
      </c>
      <c r="AW679" s="14" t="s">
        <v>30</v>
      </c>
      <c r="AX679" s="14" t="s">
        <v>73</v>
      </c>
      <c r="AY679" s="253" t="s">
        <v>125</v>
      </c>
    </row>
    <row r="680" spans="1:51" s="14" customFormat="1" ht="12">
      <c r="A680" s="14"/>
      <c r="B680" s="243"/>
      <c r="C680" s="244"/>
      <c r="D680" s="234" t="s">
        <v>134</v>
      </c>
      <c r="E680" s="245" t="s">
        <v>1</v>
      </c>
      <c r="F680" s="246" t="s">
        <v>1408</v>
      </c>
      <c r="G680" s="244"/>
      <c r="H680" s="247">
        <v>0.118</v>
      </c>
      <c r="I680" s="248"/>
      <c r="J680" s="244"/>
      <c r="K680" s="244"/>
      <c r="L680" s="249"/>
      <c r="M680" s="250"/>
      <c r="N680" s="251"/>
      <c r="O680" s="251"/>
      <c r="P680" s="251"/>
      <c r="Q680" s="251"/>
      <c r="R680" s="251"/>
      <c r="S680" s="251"/>
      <c r="T680" s="25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3" t="s">
        <v>134</v>
      </c>
      <c r="AU680" s="253" t="s">
        <v>83</v>
      </c>
      <c r="AV680" s="14" t="s">
        <v>83</v>
      </c>
      <c r="AW680" s="14" t="s">
        <v>30</v>
      </c>
      <c r="AX680" s="14" t="s">
        <v>73</v>
      </c>
      <c r="AY680" s="253" t="s">
        <v>125</v>
      </c>
    </row>
    <row r="681" spans="1:51" s="14" customFormat="1" ht="12">
      <c r="A681" s="14"/>
      <c r="B681" s="243"/>
      <c r="C681" s="244"/>
      <c r="D681" s="234" t="s">
        <v>134</v>
      </c>
      <c r="E681" s="245" t="s">
        <v>1</v>
      </c>
      <c r="F681" s="246" t="s">
        <v>1400</v>
      </c>
      <c r="G681" s="244"/>
      <c r="H681" s="247">
        <v>131.654</v>
      </c>
      <c r="I681" s="248"/>
      <c r="J681" s="244"/>
      <c r="K681" s="244"/>
      <c r="L681" s="249"/>
      <c r="M681" s="250"/>
      <c r="N681" s="251"/>
      <c r="O681" s="251"/>
      <c r="P681" s="251"/>
      <c r="Q681" s="251"/>
      <c r="R681" s="251"/>
      <c r="S681" s="251"/>
      <c r="T681" s="25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3" t="s">
        <v>134</v>
      </c>
      <c r="AU681" s="253" t="s">
        <v>83</v>
      </c>
      <c r="AV681" s="14" t="s">
        <v>83</v>
      </c>
      <c r="AW681" s="14" t="s">
        <v>30</v>
      </c>
      <c r="AX681" s="14" t="s">
        <v>73</v>
      </c>
      <c r="AY681" s="253" t="s">
        <v>125</v>
      </c>
    </row>
    <row r="682" spans="1:51" s="14" customFormat="1" ht="12">
      <c r="A682" s="14"/>
      <c r="B682" s="243"/>
      <c r="C682" s="244"/>
      <c r="D682" s="234" t="s">
        <v>134</v>
      </c>
      <c r="E682" s="245" t="s">
        <v>1</v>
      </c>
      <c r="F682" s="246" t="s">
        <v>1401</v>
      </c>
      <c r="G682" s="244"/>
      <c r="H682" s="247">
        <v>26.79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3" t="s">
        <v>134</v>
      </c>
      <c r="AU682" s="253" t="s">
        <v>83</v>
      </c>
      <c r="AV682" s="14" t="s">
        <v>83</v>
      </c>
      <c r="AW682" s="14" t="s">
        <v>30</v>
      </c>
      <c r="AX682" s="14" t="s">
        <v>73</v>
      </c>
      <c r="AY682" s="253" t="s">
        <v>125</v>
      </c>
    </row>
    <row r="683" spans="1:51" s="14" customFormat="1" ht="12">
      <c r="A683" s="14"/>
      <c r="B683" s="243"/>
      <c r="C683" s="244"/>
      <c r="D683" s="234" t="s">
        <v>134</v>
      </c>
      <c r="E683" s="245" t="s">
        <v>1</v>
      </c>
      <c r="F683" s="246" t="s">
        <v>1402</v>
      </c>
      <c r="G683" s="244"/>
      <c r="H683" s="247">
        <v>6.843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3" t="s">
        <v>134</v>
      </c>
      <c r="AU683" s="253" t="s">
        <v>83</v>
      </c>
      <c r="AV683" s="14" t="s">
        <v>83</v>
      </c>
      <c r="AW683" s="14" t="s">
        <v>30</v>
      </c>
      <c r="AX683" s="14" t="s">
        <v>73</v>
      </c>
      <c r="AY683" s="253" t="s">
        <v>125</v>
      </c>
    </row>
    <row r="684" spans="1:51" s="15" customFormat="1" ht="12">
      <c r="A684" s="15"/>
      <c r="B684" s="254"/>
      <c r="C684" s="255"/>
      <c r="D684" s="234" t="s">
        <v>134</v>
      </c>
      <c r="E684" s="256" t="s">
        <v>1</v>
      </c>
      <c r="F684" s="257" t="s">
        <v>235</v>
      </c>
      <c r="G684" s="255"/>
      <c r="H684" s="258">
        <v>188.252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4" t="s">
        <v>134</v>
      </c>
      <c r="AU684" s="264" t="s">
        <v>83</v>
      </c>
      <c r="AV684" s="15" t="s">
        <v>132</v>
      </c>
      <c r="AW684" s="15" t="s">
        <v>30</v>
      </c>
      <c r="AX684" s="15" t="s">
        <v>81</v>
      </c>
      <c r="AY684" s="264" t="s">
        <v>125</v>
      </c>
    </row>
    <row r="685" spans="1:63" s="12" customFormat="1" ht="22.8" customHeight="1">
      <c r="A685" s="12"/>
      <c r="B685" s="203"/>
      <c r="C685" s="204"/>
      <c r="D685" s="205" t="s">
        <v>72</v>
      </c>
      <c r="E685" s="217" t="s">
        <v>802</v>
      </c>
      <c r="F685" s="217" t="s">
        <v>803</v>
      </c>
      <c r="G685" s="204"/>
      <c r="H685" s="204"/>
      <c r="I685" s="207"/>
      <c r="J685" s="218">
        <f>BK685</f>
        <v>0</v>
      </c>
      <c r="K685" s="204"/>
      <c r="L685" s="209"/>
      <c r="M685" s="210"/>
      <c r="N685" s="211"/>
      <c r="O685" s="211"/>
      <c r="P685" s="212">
        <f>P686</f>
        <v>0</v>
      </c>
      <c r="Q685" s="211"/>
      <c r="R685" s="212">
        <f>R686</f>
        <v>0</v>
      </c>
      <c r="S685" s="211"/>
      <c r="T685" s="213">
        <f>T686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14" t="s">
        <v>81</v>
      </c>
      <c r="AT685" s="215" t="s">
        <v>72</v>
      </c>
      <c r="AU685" s="215" t="s">
        <v>81</v>
      </c>
      <c r="AY685" s="214" t="s">
        <v>125</v>
      </c>
      <c r="BK685" s="216">
        <f>BK686</f>
        <v>0</v>
      </c>
    </row>
    <row r="686" spans="1:65" s="2" customFormat="1" ht="37.8" customHeight="1">
      <c r="A686" s="39"/>
      <c r="B686" s="40"/>
      <c r="C686" s="219" t="s">
        <v>1422</v>
      </c>
      <c r="D686" s="219" t="s">
        <v>127</v>
      </c>
      <c r="E686" s="220" t="s">
        <v>1423</v>
      </c>
      <c r="F686" s="221" t="s">
        <v>1424</v>
      </c>
      <c r="G686" s="222" t="s">
        <v>272</v>
      </c>
      <c r="H686" s="223">
        <v>178.851</v>
      </c>
      <c r="I686" s="224"/>
      <c r="J686" s="225">
        <f>ROUND(I686*H686,2)</f>
        <v>0</v>
      </c>
      <c r="K686" s="221" t="s">
        <v>131</v>
      </c>
      <c r="L686" s="45"/>
      <c r="M686" s="226" t="s">
        <v>1</v>
      </c>
      <c r="N686" s="227" t="s">
        <v>38</v>
      </c>
      <c r="O686" s="92"/>
      <c r="P686" s="228">
        <f>O686*H686</f>
        <v>0</v>
      </c>
      <c r="Q686" s="228">
        <v>0</v>
      </c>
      <c r="R686" s="228">
        <f>Q686*H686</f>
        <v>0</v>
      </c>
      <c r="S686" s="228">
        <v>0</v>
      </c>
      <c r="T686" s="229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30" t="s">
        <v>132</v>
      </c>
      <c r="AT686" s="230" t="s">
        <v>127</v>
      </c>
      <c r="AU686" s="230" t="s">
        <v>83</v>
      </c>
      <c r="AY686" s="18" t="s">
        <v>125</v>
      </c>
      <c r="BE686" s="231">
        <f>IF(N686="základní",J686,0)</f>
        <v>0</v>
      </c>
      <c r="BF686" s="231">
        <f>IF(N686="snížená",J686,0)</f>
        <v>0</v>
      </c>
      <c r="BG686" s="231">
        <f>IF(N686="zákl. přenesená",J686,0)</f>
        <v>0</v>
      </c>
      <c r="BH686" s="231">
        <f>IF(N686="sníž. přenesená",J686,0)</f>
        <v>0</v>
      </c>
      <c r="BI686" s="231">
        <f>IF(N686="nulová",J686,0)</f>
        <v>0</v>
      </c>
      <c r="BJ686" s="18" t="s">
        <v>81</v>
      </c>
      <c r="BK686" s="231">
        <f>ROUND(I686*H686,2)</f>
        <v>0</v>
      </c>
      <c r="BL686" s="18" t="s">
        <v>132</v>
      </c>
      <c r="BM686" s="230" t="s">
        <v>1425</v>
      </c>
    </row>
    <row r="687" spans="1:63" s="12" customFormat="1" ht="25.9" customHeight="1">
      <c r="A687" s="12"/>
      <c r="B687" s="203"/>
      <c r="C687" s="204"/>
      <c r="D687" s="205" t="s">
        <v>72</v>
      </c>
      <c r="E687" s="206" t="s">
        <v>1426</v>
      </c>
      <c r="F687" s="206" t="s">
        <v>1427</v>
      </c>
      <c r="G687" s="204"/>
      <c r="H687" s="204"/>
      <c r="I687" s="207"/>
      <c r="J687" s="208">
        <f>BK687</f>
        <v>0</v>
      </c>
      <c r="K687" s="204"/>
      <c r="L687" s="209"/>
      <c r="M687" s="210"/>
      <c r="N687" s="211"/>
      <c r="O687" s="211"/>
      <c r="P687" s="212">
        <f>P688+P696+P826</f>
        <v>0</v>
      </c>
      <c r="Q687" s="211"/>
      <c r="R687" s="212">
        <f>R688+R696+R826</f>
        <v>5.23519774</v>
      </c>
      <c r="S687" s="211"/>
      <c r="T687" s="213">
        <f>T688+T696+T826</f>
        <v>0</v>
      </c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R687" s="214" t="s">
        <v>83</v>
      </c>
      <c r="AT687" s="215" t="s">
        <v>72</v>
      </c>
      <c r="AU687" s="215" t="s">
        <v>73</v>
      </c>
      <c r="AY687" s="214" t="s">
        <v>125</v>
      </c>
      <c r="BK687" s="216">
        <f>BK688+BK696+BK826</f>
        <v>0</v>
      </c>
    </row>
    <row r="688" spans="1:63" s="12" customFormat="1" ht="22.8" customHeight="1">
      <c r="A688" s="12"/>
      <c r="B688" s="203"/>
      <c r="C688" s="204"/>
      <c r="D688" s="205" t="s">
        <v>72</v>
      </c>
      <c r="E688" s="217" t="s">
        <v>1428</v>
      </c>
      <c r="F688" s="217" t="s">
        <v>1429</v>
      </c>
      <c r="G688" s="204"/>
      <c r="H688" s="204"/>
      <c r="I688" s="207"/>
      <c r="J688" s="218">
        <f>BK688</f>
        <v>0</v>
      </c>
      <c r="K688" s="204"/>
      <c r="L688" s="209"/>
      <c r="M688" s="210"/>
      <c r="N688" s="211"/>
      <c r="O688" s="211"/>
      <c r="P688" s="212">
        <f>SUM(P689:P695)</f>
        <v>0</v>
      </c>
      <c r="Q688" s="211"/>
      <c r="R688" s="212">
        <f>SUM(R689:R695)</f>
        <v>0.0007920000000000001</v>
      </c>
      <c r="S688" s="211"/>
      <c r="T688" s="213">
        <f>SUM(T689:T695)</f>
        <v>0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14" t="s">
        <v>83</v>
      </c>
      <c r="AT688" s="215" t="s">
        <v>72</v>
      </c>
      <c r="AU688" s="215" t="s">
        <v>81</v>
      </c>
      <c r="AY688" s="214" t="s">
        <v>125</v>
      </c>
      <c r="BK688" s="216">
        <f>SUM(BK689:BK695)</f>
        <v>0</v>
      </c>
    </row>
    <row r="689" spans="1:65" s="2" customFormat="1" ht="37.8" customHeight="1">
      <c r="A689" s="39"/>
      <c r="B689" s="40"/>
      <c r="C689" s="219" t="s">
        <v>1430</v>
      </c>
      <c r="D689" s="219" t="s">
        <v>127</v>
      </c>
      <c r="E689" s="220" t="s">
        <v>1431</v>
      </c>
      <c r="F689" s="221" t="s">
        <v>1432</v>
      </c>
      <c r="G689" s="222" t="s">
        <v>154</v>
      </c>
      <c r="H689" s="223">
        <v>0.48</v>
      </c>
      <c r="I689" s="224"/>
      <c r="J689" s="225">
        <f>ROUND(I689*H689,2)</f>
        <v>0</v>
      </c>
      <c r="K689" s="221" t="s">
        <v>131</v>
      </c>
      <c r="L689" s="45"/>
      <c r="M689" s="226" t="s">
        <v>1</v>
      </c>
      <c r="N689" s="227" t="s">
        <v>38</v>
      </c>
      <c r="O689" s="92"/>
      <c r="P689" s="228">
        <f>O689*H689</f>
        <v>0</v>
      </c>
      <c r="Q689" s="228">
        <v>0</v>
      </c>
      <c r="R689" s="228">
        <f>Q689*H689</f>
        <v>0</v>
      </c>
      <c r="S689" s="228">
        <v>0</v>
      </c>
      <c r="T689" s="229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30" t="s">
        <v>217</v>
      </c>
      <c r="AT689" s="230" t="s">
        <v>127</v>
      </c>
      <c r="AU689" s="230" t="s">
        <v>83</v>
      </c>
      <c r="AY689" s="18" t="s">
        <v>125</v>
      </c>
      <c r="BE689" s="231">
        <f>IF(N689="základní",J689,0)</f>
        <v>0</v>
      </c>
      <c r="BF689" s="231">
        <f>IF(N689="snížená",J689,0)</f>
        <v>0</v>
      </c>
      <c r="BG689" s="231">
        <f>IF(N689="zákl. přenesená",J689,0)</f>
        <v>0</v>
      </c>
      <c r="BH689" s="231">
        <f>IF(N689="sníž. přenesená",J689,0)</f>
        <v>0</v>
      </c>
      <c r="BI689" s="231">
        <f>IF(N689="nulová",J689,0)</f>
        <v>0</v>
      </c>
      <c r="BJ689" s="18" t="s">
        <v>81</v>
      </c>
      <c r="BK689" s="231">
        <f>ROUND(I689*H689,2)</f>
        <v>0</v>
      </c>
      <c r="BL689" s="18" t="s">
        <v>217</v>
      </c>
      <c r="BM689" s="230" t="s">
        <v>1433</v>
      </c>
    </row>
    <row r="690" spans="1:51" s="13" customFormat="1" ht="12">
      <c r="A690" s="13"/>
      <c r="B690" s="232"/>
      <c r="C690" s="233"/>
      <c r="D690" s="234" t="s">
        <v>134</v>
      </c>
      <c r="E690" s="235" t="s">
        <v>1</v>
      </c>
      <c r="F690" s="236" t="s">
        <v>1434</v>
      </c>
      <c r="G690" s="233"/>
      <c r="H690" s="235" t="s">
        <v>1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134</v>
      </c>
      <c r="AU690" s="242" t="s">
        <v>83</v>
      </c>
      <c r="AV690" s="13" t="s">
        <v>81</v>
      </c>
      <c r="AW690" s="13" t="s">
        <v>30</v>
      </c>
      <c r="AX690" s="13" t="s">
        <v>73</v>
      </c>
      <c r="AY690" s="242" t="s">
        <v>125</v>
      </c>
    </row>
    <row r="691" spans="1:51" s="14" customFormat="1" ht="12">
      <c r="A691" s="14"/>
      <c r="B691" s="243"/>
      <c r="C691" s="244"/>
      <c r="D691" s="234" t="s">
        <v>134</v>
      </c>
      <c r="E691" s="245" t="s">
        <v>1</v>
      </c>
      <c r="F691" s="246" t="s">
        <v>1435</v>
      </c>
      <c r="G691" s="244"/>
      <c r="H691" s="247">
        <v>0.48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3" t="s">
        <v>134</v>
      </c>
      <c r="AU691" s="253" t="s">
        <v>83</v>
      </c>
      <c r="AV691" s="14" t="s">
        <v>83</v>
      </c>
      <c r="AW691" s="14" t="s">
        <v>30</v>
      </c>
      <c r="AX691" s="14" t="s">
        <v>81</v>
      </c>
      <c r="AY691" s="253" t="s">
        <v>125</v>
      </c>
    </row>
    <row r="692" spans="1:65" s="2" customFormat="1" ht="24.15" customHeight="1">
      <c r="A692" s="39"/>
      <c r="B692" s="40"/>
      <c r="C692" s="269" t="s">
        <v>1436</v>
      </c>
      <c r="D692" s="269" t="s">
        <v>490</v>
      </c>
      <c r="E692" s="270" t="s">
        <v>1437</v>
      </c>
      <c r="F692" s="271" t="s">
        <v>1438</v>
      </c>
      <c r="G692" s="272" t="s">
        <v>493</v>
      </c>
      <c r="H692" s="273">
        <v>0.792</v>
      </c>
      <c r="I692" s="274"/>
      <c r="J692" s="275">
        <f>ROUND(I692*H692,2)</f>
        <v>0</v>
      </c>
      <c r="K692" s="271" t="s">
        <v>131</v>
      </c>
      <c r="L692" s="276"/>
      <c r="M692" s="277" t="s">
        <v>1</v>
      </c>
      <c r="N692" s="278" t="s">
        <v>38</v>
      </c>
      <c r="O692" s="92"/>
      <c r="P692" s="228">
        <f>O692*H692</f>
        <v>0</v>
      </c>
      <c r="Q692" s="228">
        <v>0.001</v>
      </c>
      <c r="R692" s="228">
        <f>Q692*H692</f>
        <v>0.0007920000000000001</v>
      </c>
      <c r="S692" s="228">
        <v>0</v>
      </c>
      <c r="T692" s="229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0" t="s">
        <v>291</v>
      </c>
      <c r="AT692" s="230" t="s">
        <v>490</v>
      </c>
      <c r="AU692" s="230" t="s">
        <v>83</v>
      </c>
      <c r="AY692" s="18" t="s">
        <v>125</v>
      </c>
      <c r="BE692" s="231">
        <f>IF(N692="základní",J692,0)</f>
        <v>0</v>
      </c>
      <c r="BF692" s="231">
        <f>IF(N692="snížená",J692,0)</f>
        <v>0</v>
      </c>
      <c r="BG692" s="231">
        <f>IF(N692="zákl. přenesená",J692,0)</f>
        <v>0</v>
      </c>
      <c r="BH692" s="231">
        <f>IF(N692="sníž. přenesená",J692,0)</f>
        <v>0</v>
      </c>
      <c r="BI692" s="231">
        <f>IF(N692="nulová",J692,0)</f>
        <v>0</v>
      </c>
      <c r="BJ692" s="18" t="s">
        <v>81</v>
      </c>
      <c r="BK692" s="231">
        <f>ROUND(I692*H692,2)</f>
        <v>0</v>
      </c>
      <c r="BL692" s="18" t="s">
        <v>217</v>
      </c>
      <c r="BM692" s="230" t="s">
        <v>1439</v>
      </c>
    </row>
    <row r="693" spans="1:51" s="13" customFormat="1" ht="12">
      <c r="A693" s="13"/>
      <c r="B693" s="232"/>
      <c r="C693" s="233"/>
      <c r="D693" s="234" t="s">
        <v>134</v>
      </c>
      <c r="E693" s="235" t="s">
        <v>1</v>
      </c>
      <c r="F693" s="236" t="s">
        <v>1434</v>
      </c>
      <c r="G693" s="233"/>
      <c r="H693" s="235" t="s">
        <v>1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2" t="s">
        <v>134</v>
      </c>
      <c r="AU693" s="242" t="s">
        <v>83</v>
      </c>
      <c r="AV693" s="13" t="s">
        <v>81</v>
      </c>
      <c r="AW693" s="13" t="s">
        <v>30</v>
      </c>
      <c r="AX693" s="13" t="s">
        <v>73</v>
      </c>
      <c r="AY693" s="242" t="s">
        <v>125</v>
      </c>
    </row>
    <row r="694" spans="1:51" s="14" customFormat="1" ht="12">
      <c r="A694" s="14"/>
      <c r="B694" s="243"/>
      <c r="C694" s="244"/>
      <c r="D694" s="234" t="s">
        <v>134</v>
      </c>
      <c r="E694" s="245" t="s">
        <v>1</v>
      </c>
      <c r="F694" s="246" t="s">
        <v>1435</v>
      </c>
      <c r="G694" s="244"/>
      <c r="H694" s="247">
        <v>0.48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3" t="s">
        <v>134</v>
      </c>
      <c r="AU694" s="253" t="s">
        <v>83</v>
      </c>
      <c r="AV694" s="14" t="s">
        <v>83</v>
      </c>
      <c r="AW694" s="14" t="s">
        <v>30</v>
      </c>
      <c r="AX694" s="14" t="s">
        <v>81</v>
      </c>
      <c r="AY694" s="253" t="s">
        <v>125</v>
      </c>
    </row>
    <row r="695" spans="1:51" s="14" customFormat="1" ht="12">
      <c r="A695" s="14"/>
      <c r="B695" s="243"/>
      <c r="C695" s="244"/>
      <c r="D695" s="234" t="s">
        <v>134</v>
      </c>
      <c r="E695" s="244"/>
      <c r="F695" s="246" t="s">
        <v>1440</v>
      </c>
      <c r="G695" s="244"/>
      <c r="H695" s="247">
        <v>0.792</v>
      </c>
      <c r="I695" s="248"/>
      <c r="J695" s="244"/>
      <c r="K695" s="244"/>
      <c r="L695" s="249"/>
      <c r="M695" s="250"/>
      <c r="N695" s="251"/>
      <c r="O695" s="251"/>
      <c r="P695" s="251"/>
      <c r="Q695" s="251"/>
      <c r="R695" s="251"/>
      <c r="S695" s="251"/>
      <c r="T695" s="252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3" t="s">
        <v>134</v>
      </c>
      <c r="AU695" s="253" t="s">
        <v>83</v>
      </c>
      <c r="AV695" s="14" t="s">
        <v>83</v>
      </c>
      <c r="AW695" s="14" t="s">
        <v>4</v>
      </c>
      <c r="AX695" s="14" t="s">
        <v>81</v>
      </c>
      <c r="AY695" s="253" t="s">
        <v>125</v>
      </c>
    </row>
    <row r="696" spans="1:63" s="12" customFormat="1" ht="22.8" customHeight="1">
      <c r="A696" s="12"/>
      <c r="B696" s="203"/>
      <c r="C696" s="204"/>
      <c r="D696" s="205" t="s">
        <v>72</v>
      </c>
      <c r="E696" s="217" t="s">
        <v>1441</v>
      </c>
      <c r="F696" s="217" t="s">
        <v>1442</v>
      </c>
      <c r="G696" s="204"/>
      <c r="H696" s="204"/>
      <c r="I696" s="207"/>
      <c r="J696" s="218">
        <f>BK696</f>
        <v>0</v>
      </c>
      <c r="K696" s="204"/>
      <c r="L696" s="209"/>
      <c r="M696" s="210"/>
      <c r="N696" s="211"/>
      <c r="O696" s="211"/>
      <c r="P696" s="212">
        <f>SUM(P697:P825)</f>
        <v>0</v>
      </c>
      <c r="Q696" s="211"/>
      <c r="R696" s="212">
        <f>SUM(R697:R825)</f>
        <v>3.32624774</v>
      </c>
      <c r="S696" s="211"/>
      <c r="T696" s="213">
        <f>SUM(T697:T825)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14" t="s">
        <v>83</v>
      </c>
      <c r="AT696" s="215" t="s">
        <v>72</v>
      </c>
      <c r="AU696" s="215" t="s">
        <v>81</v>
      </c>
      <c r="AY696" s="214" t="s">
        <v>125</v>
      </c>
      <c r="BK696" s="216">
        <f>SUM(BK697:BK825)</f>
        <v>0</v>
      </c>
    </row>
    <row r="697" spans="1:65" s="2" customFormat="1" ht="24.15" customHeight="1">
      <c r="A697" s="39"/>
      <c r="B697" s="40"/>
      <c r="C697" s="219" t="s">
        <v>1443</v>
      </c>
      <c r="D697" s="219" t="s">
        <v>127</v>
      </c>
      <c r="E697" s="220" t="s">
        <v>1444</v>
      </c>
      <c r="F697" s="221" t="s">
        <v>1445</v>
      </c>
      <c r="G697" s="222" t="s">
        <v>146</v>
      </c>
      <c r="H697" s="223">
        <v>77.474</v>
      </c>
      <c r="I697" s="224"/>
      <c r="J697" s="225">
        <f>ROUND(I697*H697,2)</f>
        <v>0</v>
      </c>
      <c r="K697" s="221" t="s">
        <v>1</v>
      </c>
      <c r="L697" s="45"/>
      <c r="M697" s="226" t="s">
        <v>1</v>
      </c>
      <c r="N697" s="227" t="s">
        <v>38</v>
      </c>
      <c r="O697" s="92"/>
      <c r="P697" s="228">
        <f>O697*H697</f>
        <v>0</v>
      </c>
      <c r="Q697" s="228">
        <v>0</v>
      </c>
      <c r="R697" s="228">
        <f>Q697*H697</f>
        <v>0</v>
      </c>
      <c r="S697" s="228">
        <v>0</v>
      </c>
      <c r="T697" s="22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30" t="s">
        <v>217</v>
      </c>
      <c r="AT697" s="230" t="s">
        <v>127</v>
      </c>
      <c r="AU697" s="230" t="s">
        <v>83</v>
      </c>
      <c r="AY697" s="18" t="s">
        <v>125</v>
      </c>
      <c r="BE697" s="231">
        <f>IF(N697="základní",J697,0)</f>
        <v>0</v>
      </c>
      <c r="BF697" s="231">
        <f>IF(N697="snížená",J697,0)</f>
        <v>0</v>
      </c>
      <c r="BG697" s="231">
        <f>IF(N697="zákl. přenesená",J697,0)</f>
        <v>0</v>
      </c>
      <c r="BH697" s="231">
        <f>IF(N697="sníž. přenesená",J697,0)</f>
        <v>0</v>
      </c>
      <c r="BI697" s="231">
        <f>IF(N697="nulová",J697,0)</f>
        <v>0</v>
      </c>
      <c r="BJ697" s="18" t="s">
        <v>81</v>
      </c>
      <c r="BK697" s="231">
        <f>ROUND(I697*H697,2)</f>
        <v>0</v>
      </c>
      <c r="BL697" s="18" t="s">
        <v>217</v>
      </c>
      <c r="BM697" s="230" t="s">
        <v>1446</v>
      </c>
    </row>
    <row r="698" spans="1:51" s="13" customFormat="1" ht="12">
      <c r="A698" s="13"/>
      <c r="B698" s="232"/>
      <c r="C698" s="233"/>
      <c r="D698" s="234" t="s">
        <v>134</v>
      </c>
      <c r="E698" s="235" t="s">
        <v>1</v>
      </c>
      <c r="F698" s="236" t="s">
        <v>1447</v>
      </c>
      <c r="G698" s="233"/>
      <c r="H698" s="235" t="s">
        <v>1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2" t="s">
        <v>134</v>
      </c>
      <c r="AU698" s="242" t="s">
        <v>83</v>
      </c>
      <c r="AV698" s="13" t="s">
        <v>81</v>
      </c>
      <c r="AW698" s="13" t="s">
        <v>30</v>
      </c>
      <c r="AX698" s="13" t="s">
        <v>73</v>
      </c>
      <c r="AY698" s="242" t="s">
        <v>125</v>
      </c>
    </row>
    <row r="699" spans="1:51" s="13" customFormat="1" ht="12">
      <c r="A699" s="13"/>
      <c r="B699" s="232"/>
      <c r="C699" s="233"/>
      <c r="D699" s="234" t="s">
        <v>134</v>
      </c>
      <c r="E699" s="235" t="s">
        <v>1</v>
      </c>
      <c r="F699" s="236" t="s">
        <v>1448</v>
      </c>
      <c r="G699" s="233"/>
      <c r="H699" s="235" t="s">
        <v>1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2" t="s">
        <v>134</v>
      </c>
      <c r="AU699" s="242" t="s">
        <v>83</v>
      </c>
      <c r="AV699" s="13" t="s">
        <v>81</v>
      </c>
      <c r="AW699" s="13" t="s">
        <v>30</v>
      </c>
      <c r="AX699" s="13" t="s">
        <v>73</v>
      </c>
      <c r="AY699" s="242" t="s">
        <v>125</v>
      </c>
    </row>
    <row r="700" spans="1:51" s="13" customFormat="1" ht="12">
      <c r="A700" s="13"/>
      <c r="B700" s="232"/>
      <c r="C700" s="233"/>
      <c r="D700" s="234" t="s">
        <v>134</v>
      </c>
      <c r="E700" s="235" t="s">
        <v>1</v>
      </c>
      <c r="F700" s="236" t="s">
        <v>1449</v>
      </c>
      <c r="G700" s="233"/>
      <c r="H700" s="235" t="s">
        <v>1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2" t="s">
        <v>134</v>
      </c>
      <c r="AU700" s="242" t="s">
        <v>83</v>
      </c>
      <c r="AV700" s="13" t="s">
        <v>81</v>
      </c>
      <c r="AW700" s="13" t="s">
        <v>30</v>
      </c>
      <c r="AX700" s="13" t="s">
        <v>73</v>
      </c>
      <c r="AY700" s="242" t="s">
        <v>125</v>
      </c>
    </row>
    <row r="701" spans="1:51" s="13" customFormat="1" ht="12">
      <c r="A701" s="13"/>
      <c r="B701" s="232"/>
      <c r="C701" s="233"/>
      <c r="D701" s="234" t="s">
        <v>134</v>
      </c>
      <c r="E701" s="235" t="s">
        <v>1</v>
      </c>
      <c r="F701" s="236" t="s">
        <v>1450</v>
      </c>
      <c r="G701" s="233"/>
      <c r="H701" s="235" t="s">
        <v>1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2" t="s">
        <v>134</v>
      </c>
      <c r="AU701" s="242" t="s">
        <v>83</v>
      </c>
      <c r="AV701" s="13" t="s">
        <v>81</v>
      </c>
      <c r="AW701" s="13" t="s">
        <v>30</v>
      </c>
      <c r="AX701" s="13" t="s">
        <v>73</v>
      </c>
      <c r="AY701" s="242" t="s">
        <v>125</v>
      </c>
    </row>
    <row r="702" spans="1:51" s="14" customFormat="1" ht="12">
      <c r="A702" s="14"/>
      <c r="B702" s="243"/>
      <c r="C702" s="244"/>
      <c r="D702" s="234" t="s">
        <v>134</v>
      </c>
      <c r="E702" s="245" t="s">
        <v>1</v>
      </c>
      <c r="F702" s="246" t="s">
        <v>1451</v>
      </c>
      <c r="G702" s="244"/>
      <c r="H702" s="247">
        <v>35.45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3" t="s">
        <v>134</v>
      </c>
      <c r="AU702" s="253" t="s">
        <v>83</v>
      </c>
      <c r="AV702" s="14" t="s">
        <v>83</v>
      </c>
      <c r="AW702" s="14" t="s">
        <v>30</v>
      </c>
      <c r="AX702" s="14" t="s">
        <v>73</v>
      </c>
      <c r="AY702" s="253" t="s">
        <v>125</v>
      </c>
    </row>
    <row r="703" spans="1:51" s="14" customFormat="1" ht="12">
      <c r="A703" s="14"/>
      <c r="B703" s="243"/>
      <c r="C703" s="244"/>
      <c r="D703" s="234" t="s">
        <v>134</v>
      </c>
      <c r="E703" s="245" t="s">
        <v>1</v>
      </c>
      <c r="F703" s="246" t="s">
        <v>1452</v>
      </c>
      <c r="G703" s="244"/>
      <c r="H703" s="247">
        <v>42.024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3" t="s">
        <v>134</v>
      </c>
      <c r="AU703" s="253" t="s">
        <v>83</v>
      </c>
      <c r="AV703" s="14" t="s">
        <v>83</v>
      </c>
      <c r="AW703" s="14" t="s">
        <v>30</v>
      </c>
      <c r="AX703" s="14" t="s">
        <v>73</v>
      </c>
      <c r="AY703" s="253" t="s">
        <v>125</v>
      </c>
    </row>
    <row r="704" spans="1:51" s="15" customFormat="1" ht="12">
      <c r="A704" s="15"/>
      <c r="B704" s="254"/>
      <c r="C704" s="255"/>
      <c r="D704" s="234" t="s">
        <v>134</v>
      </c>
      <c r="E704" s="256" t="s">
        <v>1</v>
      </c>
      <c r="F704" s="257" t="s">
        <v>235</v>
      </c>
      <c r="G704" s="255"/>
      <c r="H704" s="258">
        <v>77.474</v>
      </c>
      <c r="I704" s="259"/>
      <c r="J704" s="255"/>
      <c r="K704" s="255"/>
      <c r="L704" s="260"/>
      <c r="M704" s="261"/>
      <c r="N704" s="262"/>
      <c r="O704" s="262"/>
      <c r="P704" s="262"/>
      <c r="Q704" s="262"/>
      <c r="R704" s="262"/>
      <c r="S704" s="262"/>
      <c r="T704" s="263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4" t="s">
        <v>134</v>
      </c>
      <c r="AU704" s="264" t="s">
        <v>83</v>
      </c>
      <c r="AV704" s="15" t="s">
        <v>132</v>
      </c>
      <c r="AW704" s="15" t="s">
        <v>30</v>
      </c>
      <c r="AX704" s="15" t="s">
        <v>81</v>
      </c>
      <c r="AY704" s="264" t="s">
        <v>125</v>
      </c>
    </row>
    <row r="705" spans="1:65" s="2" customFormat="1" ht="24.15" customHeight="1">
      <c r="A705" s="39"/>
      <c r="B705" s="40"/>
      <c r="C705" s="269" t="s">
        <v>1453</v>
      </c>
      <c r="D705" s="269" t="s">
        <v>490</v>
      </c>
      <c r="E705" s="270" t="s">
        <v>1454</v>
      </c>
      <c r="F705" s="271" t="s">
        <v>1455</v>
      </c>
      <c r="G705" s="272" t="s">
        <v>272</v>
      </c>
      <c r="H705" s="273">
        <v>0.002</v>
      </c>
      <c r="I705" s="274"/>
      <c r="J705" s="275">
        <f>ROUND(I705*H705,2)</f>
        <v>0</v>
      </c>
      <c r="K705" s="271" t="s">
        <v>131</v>
      </c>
      <c r="L705" s="276"/>
      <c r="M705" s="277" t="s">
        <v>1</v>
      </c>
      <c r="N705" s="278" t="s">
        <v>38</v>
      </c>
      <c r="O705" s="92"/>
      <c r="P705" s="228">
        <f>O705*H705</f>
        <v>0</v>
      </c>
      <c r="Q705" s="228">
        <v>1</v>
      </c>
      <c r="R705" s="228">
        <f>Q705*H705</f>
        <v>0.002</v>
      </c>
      <c r="S705" s="228">
        <v>0</v>
      </c>
      <c r="T705" s="22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0" t="s">
        <v>291</v>
      </c>
      <c r="AT705" s="230" t="s">
        <v>490</v>
      </c>
      <c r="AU705" s="230" t="s">
        <v>83</v>
      </c>
      <c r="AY705" s="18" t="s">
        <v>125</v>
      </c>
      <c r="BE705" s="231">
        <f>IF(N705="základní",J705,0)</f>
        <v>0</v>
      </c>
      <c r="BF705" s="231">
        <f>IF(N705="snížená",J705,0)</f>
        <v>0</v>
      </c>
      <c r="BG705" s="231">
        <f>IF(N705="zákl. přenesená",J705,0)</f>
        <v>0</v>
      </c>
      <c r="BH705" s="231">
        <f>IF(N705="sníž. přenesená",J705,0)</f>
        <v>0</v>
      </c>
      <c r="BI705" s="231">
        <f>IF(N705="nulová",J705,0)</f>
        <v>0</v>
      </c>
      <c r="BJ705" s="18" t="s">
        <v>81</v>
      </c>
      <c r="BK705" s="231">
        <f>ROUND(I705*H705,2)</f>
        <v>0</v>
      </c>
      <c r="BL705" s="18" t="s">
        <v>217</v>
      </c>
      <c r="BM705" s="230" t="s">
        <v>1456</v>
      </c>
    </row>
    <row r="706" spans="1:51" s="13" customFormat="1" ht="12">
      <c r="A706" s="13"/>
      <c r="B706" s="232"/>
      <c r="C706" s="233"/>
      <c r="D706" s="234" t="s">
        <v>134</v>
      </c>
      <c r="E706" s="235" t="s">
        <v>1</v>
      </c>
      <c r="F706" s="236" t="s">
        <v>1457</v>
      </c>
      <c r="G706" s="233"/>
      <c r="H706" s="235" t="s">
        <v>1</v>
      </c>
      <c r="I706" s="237"/>
      <c r="J706" s="233"/>
      <c r="K706" s="233"/>
      <c r="L706" s="238"/>
      <c r="M706" s="239"/>
      <c r="N706" s="240"/>
      <c r="O706" s="240"/>
      <c r="P706" s="240"/>
      <c r="Q706" s="240"/>
      <c r="R706" s="240"/>
      <c r="S706" s="240"/>
      <c r="T706" s="24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2" t="s">
        <v>134</v>
      </c>
      <c r="AU706" s="242" t="s">
        <v>83</v>
      </c>
      <c r="AV706" s="13" t="s">
        <v>81</v>
      </c>
      <c r="AW706" s="13" t="s">
        <v>30</v>
      </c>
      <c r="AX706" s="13" t="s">
        <v>73</v>
      </c>
      <c r="AY706" s="242" t="s">
        <v>125</v>
      </c>
    </row>
    <row r="707" spans="1:51" s="14" customFormat="1" ht="12">
      <c r="A707" s="14"/>
      <c r="B707" s="243"/>
      <c r="C707" s="244"/>
      <c r="D707" s="234" t="s">
        <v>134</v>
      </c>
      <c r="E707" s="245" t="s">
        <v>1</v>
      </c>
      <c r="F707" s="246" t="s">
        <v>1458</v>
      </c>
      <c r="G707" s="244"/>
      <c r="H707" s="247">
        <v>0.002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3" t="s">
        <v>134</v>
      </c>
      <c r="AU707" s="253" t="s">
        <v>83</v>
      </c>
      <c r="AV707" s="14" t="s">
        <v>83</v>
      </c>
      <c r="AW707" s="14" t="s">
        <v>30</v>
      </c>
      <c r="AX707" s="14" t="s">
        <v>81</v>
      </c>
      <c r="AY707" s="253" t="s">
        <v>125</v>
      </c>
    </row>
    <row r="708" spans="1:65" s="2" customFormat="1" ht="37.8" customHeight="1">
      <c r="A708" s="39"/>
      <c r="B708" s="40"/>
      <c r="C708" s="269" t="s">
        <v>1459</v>
      </c>
      <c r="D708" s="269" t="s">
        <v>490</v>
      </c>
      <c r="E708" s="270" t="s">
        <v>1460</v>
      </c>
      <c r="F708" s="271" t="s">
        <v>1461</v>
      </c>
      <c r="G708" s="272" t="s">
        <v>511</v>
      </c>
      <c r="H708" s="273">
        <v>8</v>
      </c>
      <c r="I708" s="274"/>
      <c r="J708" s="275">
        <f>ROUND(I708*H708,2)</f>
        <v>0</v>
      </c>
      <c r="K708" s="271" t="s">
        <v>131</v>
      </c>
      <c r="L708" s="276"/>
      <c r="M708" s="277" t="s">
        <v>1</v>
      </c>
      <c r="N708" s="278" t="s">
        <v>38</v>
      </c>
      <c r="O708" s="92"/>
      <c r="P708" s="228">
        <f>O708*H708</f>
        <v>0</v>
      </c>
      <c r="Q708" s="228">
        <v>0.0016</v>
      </c>
      <c r="R708" s="228">
        <f>Q708*H708</f>
        <v>0.0128</v>
      </c>
      <c r="S708" s="228">
        <v>0</v>
      </c>
      <c r="T708" s="229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30" t="s">
        <v>291</v>
      </c>
      <c r="AT708" s="230" t="s">
        <v>490</v>
      </c>
      <c r="AU708" s="230" t="s">
        <v>83</v>
      </c>
      <c r="AY708" s="18" t="s">
        <v>125</v>
      </c>
      <c r="BE708" s="231">
        <f>IF(N708="základní",J708,0)</f>
        <v>0</v>
      </c>
      <c r="BF708" s="231">
        <f>IF(N708="snížená",J708,0)</f>
        <v>0</v>
      </c>
      <c r="BG708" s="231">
        <f>IF(N708="zákl. přenesená",J708,0)</f>
        <v>0</v>
      </c>
      <c r="BH708" s="231">
        <f>IF(N708="sníž. přenesená",J708,0)</f>
        <v>0</v>
      </c>
      <c r="BI708" s="231">
        <f>IF(N708="nulová",J708,0)</f>
        <v>0</v>
      </c>
      <c r="BJ708" s="18" t="s">
        <v>81</v>
      </c>
      <c r="BK708" s="231">
        <f>ROUND(I708*H708,2)</f>
        <v>0</v>
      </c>
      <c r="BL708" s="18" t="s">
        <v>217</v>
      </c>
      <c r="BM708" s="230" t="s">
        <v>1462</v>
      </c>
    </row>
    <row r="709" spans="1:51" s="13" customFormat="1" ht="12">
      <c r="A709" s="13"/>
      <c r="B709" s="232"/>
      <c r="C709" s="233"/>
      <c r="D709" s="234" t="s">
        <v>134</v>
      </c>
      <c r="E709" s="235" t="s">
        <v>1</v>
      </c>
      <c r="F709" s="236" t="s">
        <v>1457</v>
      </c>
      <c r="G709" s="233"/>
      <c r="H709" s="235" t="s">
        <v>1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2" t="s">
        <v>134</v>
      </c>
      <c r="AU709" s="242" t="s">
        <v>83</v>
      </c>
      <c r="AV709" s="13" t="s">
        <v>81</v>
      </c>
      <c r="AW709" s="13" t="s">
        <v>30</v>
      </c>
      <c r="AX709" s="13" t="s">
        <v>73</v>
      </c>
      <c r="AY709" s="242" t="s">
        <v>125</v>
      </c>
    </row>
    <row r="710" spans="1:51" s="14" customFormat="1" ht="12">
      <c r="A710" s="14"/>
      <c r="B710" s="243"/>
      <c r="C710" s="244"/>
      <c r="D710" s="234" t="s">
        <v>134</v>
      </c>
      <c r="E710" s="245" t="s">
        <v>1</v>
      </c>
      <c r="F710" s="246" t="s">
        <v>175</v>
      </c>
      <c r="G710" s="244"/>
      <c r="H710" s="247">
        <v>8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3" t="s">
        <v>134</v>
      </c>
      <c r="AU710" s="253" t="s">
        <v>83</v>
      </c>
      <c r="AV710" s="14" t="s">
        <v>83</v>
      </c>
      <c r="AW710" s="14" t="s">
        <v>30</v>
      </c>
      <c r="AX710" s="14" t="s">
        <v>81</v>
      </c>
      <c r="AY710" s="253" t="s">
        <v>125</v>
      </c>
    </row>
    <row r="711" spans="1:65" s="2" customFormat="1" ht="14.4" customHeight="1">
      <c r="A711" s="39"/>
      <c r="B711" s="40"/>
      <c r="C711" s="269" t="s">
        <v>1463</v>
      </c>
      <c r="D711" s="269" t="s">
        <v>490</v>
      </c>
      <c r="E711" s="270" t="s">
        <v>1464</v>
      </c>
      <c r="F711" s="271" t="s">
        <v>1465</v>
      </c>
      <c r="G711" s="272" t="s">
        <v>146</v>
      </c>
      <c r="H711" s="273">
        <v>10.2</v>
      </c>
      <c r="I711" s="274"/>
      <c r="J711" s="275">
        <f>ROUND(I711*H711,2)</f>
        <v>0</v>
      </c>
      <c r="K711" s="271" t="s">
        <v>1</v>
      </c>
      <c r="L711" s="276"/>
      <c r="M711" s="277" t="s">
        <v>1</v>
      </c>
      <c r="N711" s="278" t="s">
        <v>38</v>
      </c>
      <c r="O711" s="92"/>
      <c r="P711" s="228">
        <f>O711*H711</f>
        <v>0</v>
      </c>
      <c r="Q711" s="228">
        <v>0.0001</v>
      </c>
      <c r="R711" s="228">
        <f>Q711*H711</f>
        <v>0.00102</v>
      </c>
      <c r="S711" s="228">
        <v>0</v>
      </c>
      <c r="T711" s="22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0" t="s">
        <v>291</v>
      </c>
      <c r="AT711" s="230" t="s">
        <v>490</v>
      </c>
      <c r="AU711" s="230" t="s">
        <v>83</v>
      </c>
      <c r="AY711" s="18" t="s">
        <v>125</v>
      </c>
      <c r="BE711" s="231">
        <f>IF(N711="základní",J711,0)</f>
        <v>0</v>
      </c>
      <c r="BF711" s="231">
        <f>IF(N711="snížená",J711,0)</f>
        <v>0</v>
      </c>
      <c r="BG711" s="231">
        <f>IF(N711="zákl. přenesená",J711,0)</f>
        <v>0</v>
      </c>
      <c r="BH711" s="231">
        <f>IF(N711="sníž. přenesená",J711,0)</f>
        <v>0</v>
      </c>
      <c r="BI711" s="231">
        <f>IF(N711="nulová",J711,0)</f>
        <v>0</v>
      </c>
      <c r="BJ711" s="18" t="s">
        <v>81</v>
      </c>
      <c r="BK711" s="231">
        <f>ROUND(I711*H711,2)</f>
        <v>0</v>
      </c>
      <c r="BL711" s="18" t="s">
        <v>217</v>
      </c>
      <c r="BM711" s="230" t="s">
        <v>1466</v>
      </c>
    </row>
    <row r="712" spans="1:51" s="13" customFormat="1" ht="12">
      <c r="A712" s="13"/>
      <c r="B712" s="232"/>
      <c r="C712" s="233"/>
      <c r="D712" s="234" t="s">
        <v>134</v>
      </c>
      <c r="E712" s="235" t="s">
        <v>1</v>
      </c>
      <c r="F712" s="236" t="s">
        <v>1457</v>
      </c>
      <c r="G712" s="233"/>
      <c r="H712" s="235" t="s">
        <v>1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2" t="s">
        <v>134</v>
      </c>
      <c r="AU712" s="242" t="s">
        <v>83</v>
      </c>
      <c r="AV712" s="13" t="s">
        <v>81</v>
      </c>
      <c r="AW712" s="13" t="s">
        <v>30</v>
      </c>
      <c r="AX712" s="13" t="s">
        <v>73</v>
      </c>
      <c r="AY712" s="242" t="s">
        <v>125</v>
      </c>
    </row>
    <row r="713" spans="1:51" s="14" customFormat="1" ht="12">
      <c r="A713" s="14"/>
      <c r="B713" s="243"/>
      <c r="C713" s="244"/>
      <c r="D713" s="234" t="s">
        <v>134</v>
      </c>
      <c r="E713" s="245" t="s">
        <v>1</v>
      </c>
      <c r="F713" s="246" t="s">
        <v>1467</v>
      </c>
      <c r="G713" s="244"/>
      <c r="H713" s="247">
        <v>10.2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3" t="s">
        <v>134</v>
      </c>
      <c r="AU713" s="253" t="s">
        <v>83</v>
      </c>
      <c r="AV713" s="14" t="s">
        <v>83</v>
      </c>
      <c r="AW713" s="14" t="s">
        <v>30</v>
      </c>
      <c r="AX713" s="14" t="s">
        <v>81</v>
      </c>
      <c r="AY713" s="253" t="s">
        <v>125</v>
      </c>
    </row>
    <row r="714" spans="1:65" s="2" customFormat="1" ht="14.4" customHeight="1">
      <c r="A714" s="39"/>
      <c r="B714" s="40"/>
      <c r="C714" s="269" t="s">
        <v>1468</v>
      </c>
      <c r="D714" s="269" t="s">
        <v>490</v>
      </c>
      <c r="E714" s="270" t="s">
        <v>1469</v>
      </c>
      <c r="F714" s="271" t="s">
        <v>1470</v>
      </c>
      <c r="G714" s="272" t="s">
        <v>272</v>
      </c>
      <c r="H714" s="273">
        <v>1.539</v>
      </c>
      <c r="I714" s="274"/>
      <c r="J714" s="275">
        <f>ROUND(I714*H714,2)</f>
        <v>0</v>
      </c>
      <c r="K714" s="271" t="s">
        <v>131</v>
      </c>
      <c r="L714" s="276"/>
      <c r="M714" s="277" t="s">
        <v>1</v>
      </c>
      <c r="N714" s="278" t="s">
        <v>38</v>
      </c>
      <c r="O714" s="92"/>
      <c r="P714" s="228">
        <f>O714*H714</f>
        <v>0</v>
      </c>
      <c r="Q714" s="228">
        <v>1</v>
      </c>
      <c r="R714" s="228">
        <f>Q714*H714</f>
        <v>1.539</v>
      </c>
      <c r="S714" s="228">
        <v>0</v>
      </c>
      <c r="T714" s="229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0" t="s">
        <v>291</v>
      </c>
      <c r="AT714" s="230" t="s">
        <v>490</v>
      </c>
      <c r="AU714" s="230" t="s">
        <v>83</v>
      </c>
      <c r="AY714" s="18" t="s">
        <v>125</v>
      </c>
      <c r="BE714" s="231">
        <f>IF(N714="základní",J714,0)</f>
        <v>0</v>
      </c>
      <c r="BF714" s="231">
        <f>IF(N714="snížená",J714,0)</f>
        <v>0</v>
      </c>
      <c r="BG714" s="231">
        <f>IF(N714="zákl. přenesená",J714,0)</f>
        <v>0</v>
      </c>
      <c r="BH714" s="231">
        <f>IF(N714="sníž. přenesená",J714,0)</f>
        <v>0</v>
      </c>
      <c r="BI714" s="231">
        <f>IF(N714="nulová",J714,0)</f>
        <v>0</v>
      </c>
      <c r="BJ714" s="18" t="s">
        <v>81</v>
      </c>
      <c r="BK714" s="231">
        <f>ROUND(I714*H714,2)</f>
        <v>0</v>
      </c>
      <c r="BL714" s="18" t="s">
        <v>217</v>
      </c>
      <c r="BM714" s="230" t="s">
        <v>1471</v>
      </c>
    </row>
    <row r="715" spans="1:51" s="13" customFormat="1" ht="12">
      <c r="A715" s="13"/>
      <c r="B715" s="232"/>
      <c r="C715" s="233"/>
      <c r="D715" s="234" t="s">
        <v>134</v>
      </c>
      <c r="E715" s="235" t="s">
        <v>1</v>
      </c>
      <c r="F715" s="236" t="s">
        <v>1457</v>
      </c>
      <c r="G715" s="233"/>
      <c r="H715" s="235" t="s">
        <v>1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2" t="s">
        <v>134</v>
      </c>
      <c r="AU715" s="242" t="s">
        <v>83</v>
      </c>
      <c r="AV715" s="13" t="s">
        <v>81</v>
      </c>
      <c r="AW715" s="13" t="s">
        <v>30</v>
      </c>
      <c r="AX715" s="13" t="s">
        <v>73</v>
      </c>
      <c r="AY715" s="242" t="s">
        <v>125</v>
      </c>
    </row>
    <row r="716" spans="1:51" s="14" customFormat="1" ht="12">
      <c r="A716" s="14"/>
      <c r="B716" s="243"/>
      <c r="C716" s="244"/>
      <c r="D716" s="234" t="s">
        <v>134</v>
      </c>
      <c r="E716" s="245" t="s">
        <v>1</v>
      </c>
      <c r="F716" s="246" t="s">
        <v>1472</v>
      </c>
      <c r="G716" s="244"/>
      <c r="H716" s="247">
        <v>1.539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3" t="s">
        <v>134</v>
      </c>
      <c r="AU716" s="253" t="s">
        <v>83</v>
      </c>
      <c r="AV716" s="14" t="s">
        <v>83</v>
      </c>
      <c r="AW716" s="14" t="s">
        <v>30</v>
      </c>
      <c r="AX716" s="14" t="s">
        <v>81</v>
      </c>
      <c r="AY716" s="253" t="s">
        <v>125</v>
      </c>
    </row>
    <row r="717" spans="1:65" s="2" customFormat="1" ht="14.4" customHeight="1">
      <c r="A717" s="39"/>
      <c r="B717" s="40"/>
      <c r="C717" s="269" t="s">
        <v>1473</v>
      </c>
      <c r="D717" s="269" t="s">
        <v>490</v>
      </c>
      <c r="E717" s="270" t="s">
        <v>1474</v>
      </c>
      <c r="F717" s="271" t="s">
        <v>1475</v>
      </c>
      <c r="G717" s="272" t="s">
        <v>272</v>
      </c>
      <c r="H717" s="273">
        <v>0.016</v>
      </c>
      <c r="I717" s="274"/>
      <c r="J717" s="275">
        <f>ROUND(I717*H717,2)</f>
        <v>0</v>
      </c>
      <c r="K717" s="271" t="s">
        <v>131</v>
      </c>
      <c r="L717" s="276"/>
      <c r="M717" s="277" t="s">
        <v>1</v>
      </c>
      <c r="N717" s="278" t="s">
        <v>38</v>
      </c>
      <c r="O717" s="92"/>
      <c r="P717" s="228">
        <f>O717*H717</f>
        <v>0</v>
      </c>
      <c r="Q717" s="228">
        <v>1</v>
      </c>
      <c r="R717" s="228">
        <f>Q717*H717</f>
        <v>0.016</v>
      </c>
      <c r="S717" s="228">
        <v>0</v>
      </c>
      <c r="T717" s="22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0" t="s">
        <v>291</v>
      </c>
      <c r="AT717" s="230" t="s">
        <v>490</v>
      </c>
      <c r="AU717" s="230" t="s">
        <v>83</v>
      </c>
      <c r="AY717" s="18" t="s">
        <v>125</v>
      </c>
      <c r="BE717" s="231">
        <f>IF(N717="základní",J717,0)</f>
        <v>0</v>
      </c>
      <c r="BF717" s="231">
        <f>IF(N717="snížená",J717,0)</f>
        <v>0</v>
      </c>
      <c r="BG717" s="231">
        <f>IF(N717="zákl. přenesená",J717,0)</f>
        <v>0</v>
      </c>
      <c r="BH717" s="231">
        <f>IF(N717="sníž. přenesená",J717,0)</f>
        <v>0</v>
      </c>
      <c r="BI717" s="231">
        <f>IF(N717="nulová",J717,0)</f>
        <v>0</v>
      </c>
      <c r="BJ717" s="18" t="s">
        <v>81</v>
      </c>
      <c r="BK717" s="231">
        <f>ROUND(I717*H717,2)</f>
        <v>0</v>
      </c>
      <c r="BL717" s="18" t="s">
        <v>217</v>
      </c>
      <c r="BM717" s="230" t="s">
        <v>1476</v>
      </c>
    </row>
    <row r="718" spans="1:51" s="13" customFormat="1" ht="12">
      <c r="A718" s="13"/>
      <c r="B718" s="232"/>
      <c r="C718" s="233"/>
      <c r="D718" s="234" t="s">
        <v>134</v>
      </c>
      <c r="E718" s="235" t="s">
        <v>1</v>
      </c>
      <c r="F718" s="236" t="s">
        <v>1457</v>
      </c>
      <c r="G718" s="233"/>
      <c r="H718" s="235" t="s">
        <v>1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2" t="s">
        <v>134</v>
      </c>
      <c r="AU718" s="242" t="s">
        <v>83</v>
      </c>
      <c r="AV718" s="13" t="s">
        <v>81</v>
      </c>
      <c r="AW718" s="13" t="s">
        <v>30</v>
      </c>
      <c r="AX718" s="13" t="s">
        <v>73</v>
      </c>
      <c r="AY718" s="242" t="s">
        <v>125</v>
      </c>
    </row>
    <row r="719" spans="1:51" s="14" customFormat="1" ht="12">
      <c r="A719" s="14"/>
      <c r="B719" s="243"/>
      <c r="C719" s="244"/>
      <c r="D719" s="234" t="s">
        <v>134</v>
      </c>
      <c r="E719" s="245" t="s">
        <v>1</v>
      </c>
      <c r="F719" s="246" t="s">
        <v>1477</v>
      </c>
      <c r="G719" s="244"/>
      <c r="H719" s="247">
        <v>0.016</v>
      </c>
      <c r="I719" s="248"/>
      <c r="J719" s="244"/>
      <c r="K719" s="244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134</v>
      </c>
      <c r="AU719" s="253" t="s">
        <v>83</v>
      </c>
      <c r="AV719" s="14" t="s">
        <v>83</v>
      </c>
      <c r="AW719" s="14" t="s">
        <v>30</v>
      </c>
      <c r="AX719" s="14" t="s">
        <v>81</v>
      </c>
      <c r="AY719" s="253" t="s">
        <v>125</v>
      </c>
    </row>
    <row r="720" spans="1:65" s="2" customFormat="1" ht="24.15" customHeight="1">
      <c r="A720" s="39"/>
      <c r="B720" s="40"/>
      <c r="C720" s="269" t="s">
        <v>1478</v>
      </c>
      <c r="D720" s="269" t="s">
        <v>490</v>
      </c>
      <c r="E720" s="270" t="s">
        <v>1479</v>
      </c>
      <c r="F720" s="271" t="s">
        <v>1480</v>
      </c>
      <c r="G720" s="272" t="s">
        <v>1481</v>
      </c>
      <c r="H720" s="273">
        <v>0.4</v>
      </c>
      <c r="I720" s="274"/>
      <c r="J720" s="275">
        <f>ROUND(I720*H720,2)</f>
        <v>0</v>
      </c>
      <c r="K720" s="271" t="s">
        <v>1</v>
      </c>
      <c r="L720" s="276"/>
      <c r="M720" s="277" t="s">
        <v>1</v>
      </c>
      <c r="N720" s="278" t="s">
        <v>38</v>
      </c>
      <c r="O720" s="92"/>
      <c r="P720" s="228">
        <f>O720*H720</f>
        <v>0</v>
      </c>
      <c r="Q720" s="228">
        <v>0.00558</v>
      </c>
      <c r="R720" s="228">
        <f>Q720*H720</f>
        <v>0.002232</v>
      </c>
      <c r="S720" s="228">
        <v>0</v>
      </c>
      <c r="T720" s="229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30" t="s">
        <v>291</v>
      </c>
      <c r="AT720" s="230" t="s">
        <v>490</v>
      </c>
      <c r="AU720" s="230" t="s">
        <v>83</v>
      </c>
      <c r="AY720" s="18" t="s">
        <v>125</v>
      </c>
      <c r="BE720" s="231">
        <f>IF(N720="základní",J720,0)</f>
        <v>0</v>
      </c>
      <c r="BF720" s="231">
        <f>IF(N720="snížená",J720,0)</f>
        <v>0</v>
      </c>
      <c r="BG720" s="231">
        <f>IF(N720="zákl. přenesená",J720,0)</f>
        <v>0</v>
      </c>
      <c r="BH720" s="231">
        <f>IF(N720="sníž. přenesená",J720,0)</f>
        <v>0</v>
      </c>
      <c r="BI720" s="231">
        <f>IF(N720="nulová",J720,0)</f>
        <v>0</v>
      </c>
      <c r="BJ720" s="18" t="s">
        <v>81</v>
      </c>
      <c r="BK720" s="231">
        <f>ROUND(I720*H720,2)</f>
        <v>0</v>
      </c>
      <c r="BL720" s="18" t="s">
        <v>217</v>
      </c>
      <c r="BM720" s="230" t="s">
        <v>1482</v>
      </c>
    </row>
    <row r="721" spans="1:51" s="13" customFormat="1" ht="12">
      <c r="A721" s="13"/>
      <c r="B721" s="232"/>
      <c r="C721" s="233"/>
      <c r="D721" s="234" t="s">
        <v>134</v>
      </c>
      <c r="E721" s="235" t="s">
        <v>1</v>
      </c>
      <c r="F721" s="236" t="s">
        <v>1457</v>
      </c>
      <c r="G721" s="233"/>
      <c r="H721" s="235" t="s">
        <v>1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2" t="s">
        <v>134</v>
      </c>
      <c r="AU721" s="242" t="s">
        <v>83</v>
      </c>
      <c r="AV721" s="13" t="s">
        <v>81</v>
      </c>
      <c r="AW721" s="13" t="s">
        <v>30</v>
      </c>
      <c r="AX721" s="13" t="s">
        <v>73</v>
      </c>
      <c r="AY721" s="242" t="s">
        <v>125</v>
      </c>
    </row>
    <row r="722" spans="1:51" s="14" customFormat="1" ht="12">
      <c r="A722" s="14"/>
      <c r="B722" s="243"/>
      <c r="C722" s="244"/>
      <c r="D722" s="234" t="s">
        <v>134</v>
      </c>
      <c r="E722" s="245" t="s">
        <v>1</v>
      </c>
      <c r="F722" s="246" t="s">
        <v>1483</v>
      </c>
      <c r="G722" s="244"/>
      <c r="H722" s="247">
        <v>0.4</v>
      </c>
      <c r="I722" s="248"/>
      <c r="J722" s="244"/>
      <c r="K722" s="244"/>
      <c r="L722" s="249"/>
      <c r="M722" s="250"/>
      <c r="N722" s="251"/>
      <c r="O722" s="251"/>
      <c r="P722" s="251"/>
      <c r="Q722" s="251"/>
      <c r="R722" s="251"/>
      <c r="S722" s="251"/>
      <c r="T722" s="25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3" t="s">
        <v>134</v>
      </c>
      <c r="AU722" s="253" t="s">
        <v>83</v>
      </c>
      <c r="AV722" s="14" t="s">
        <v>83</v>
      </c>
      <c r="AW722" s="14" t="s">
        <v>30</v>
      </c>
      <c r="AX722" s="14" t="s">
        <v>81</v>
      </c>
      <c r="AY722" s="253" t="s">
        <v>125</v>
      </c>
    </row>
    <row r="723" spans="1:65" s="2" customFormat="1" ht="24.15" customHeight="1">
      <c r="A723" s="39"/>
      <c r="B723" s="40"/>
      <c r="C723" s="269" t="s">
        <v>1484</v>
      </c>
      <c r="D723" s="269" t="s">
        <v>490</v>
      </c>
      <c r="E723" s="270" t="s">
        <v>1485</v>
      </c>
      <c r="F723" s="271" t="s">
        <v>1486</v>
      </c>
      <c r="G723" s="272" t="s">
        <v>1481</v>
      </c>
      <c r="H723" s="273">
        <v>0.52</v>
      </c>
      <c r="I723" s="274"/>
      <c r="J723" s="275">
        <f>ROUND(I723*H723,2)</f>
        <v>0</v>
      </c>
      <c r="K723" s="271" t="s">
        <v>1</v>
      </c>
      <c r="L723" s="276"/>
      <c r="M723" s="277" t="s">
        <v>1</v>
      </c>
      <c r="N723" s="278" t="s">
        <v>38</v>
      </c>
      <c r="O723" s="92"/>
      <c r="P723" s="228">
        <f>O723*H723</f>
        <v>0</v>
      </c>
      <c r="Q723" s="228">
        <v>0.00922</v>
      </c>
      <c r="R723" s="228">
        <f>Q723*H723</f>
        <v>0.004794400000000001</v>
      </c>
      <c r="S723" s="228">
        <v>0</v>
      </c>
      <c r="T723" s="22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0" t="s">
        <v>291</v>
      </c>
      <c r="AT723" s="230" t="s">
        <v>490</v>
      </c>
      <c r="AU723" s="230" t="s">
        <v>83</v>
      </c>
      <c r="AY723" s="18" t="s">
        <v>125</v>
      </c>
      <c r="BE723" s="231">
        <f>IF(N723="základní",J723,0)</f>
        <v>0</v>
      </c>
      <c r="BF723" s="231">
        <f>IF(N723="snížená",J723,0)</f>
        <v>0</v>
      </c>
      <c r="BG723" s="231">
        <f>IF(N723="zákl. přenesená",J723,0)</f>
        <v>0</v>
      </c>
      <c r="BH723" s="231">
        <f>IF(N723="sníž. přenesená",J723,0)</f>
        <v>0</v>
      </c>
      <c r="BI723" s="231">
        <f>IF(N723="nulová",J723,0)</f>
        <v>0</v>
      </c>
      <c r="BJ723" s="18" t="s">
        <v>81</v>
      </c>
      <c r="BK723" s="231">
        <f>ROUND(I723*H723,2)</f>
        <v>0</v>
      </c>
      <c r="BL723" s="18" t="s">
        <v>217</v>
      </c>
      <c r="BM723" s="230" t="s">
        <v>1487</v>
      </c>
    </row>
    <row r="724" spans="1:51" s="13" customFormat="1" ht="12">
      <c r="A724" s="13"/>
      <c r="B724" s="232"/>
      <c r="C724" s="233"/>
      <c r="D724" s="234" t="s">
        <v>134</v>
      </c>
      <c r="E724" s="235" t="s">
        <v>1</v>
      </c>
      <c r="F724" s="236" t="s">
        <v>1457</v>
      </c>
      <c r="G724" s="233"/>
      <c r="H724" s="235" t="s">
        <v>1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134</v>
      </c>
      <c r="AU724" s="242" t="s">
        <v>83</v>
      </c>
      <c r="AV724" s="13" t="s">
        <v>81</v>
      </c>
      <c r="AW724" s="13" t="s">
        <v>30</v>
      </c>
      <c r="AX724" s="13" t="s">
        <v>73</v>
      </c>
      <c r="AY724" s="242" t="s">
        <v>125</v>
      </c>
    </row>
    <row r="725" spans="1:51" s="14" customFormat="1" ht="12">
      <c r="A725" s="14"/>
      <c r="B725" s="243"/>
      <c r="C725" s="244"/>
      <c r="D725" s="234" t="s">
        <v>134</v>
      </c>
      <c r="E725" s="245" t="s">
        <v>1</v>
      </c>
      <c r="F725" s="246" t="s">
        <v>1488</v>
      </c>
      <c r="G725" s="244"/>
      <c r="H725" s="247">
        <v>0.52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3" t="s">
        <v>134</v>
      </c>
      <c r="AU725" s="253" t="s">
        <v>83</v>
      </c>
      <c r="AV725" s="14" t="s">
        <v>83</v>
      </c>
      <c r="AW725" s="14" t="s">
        <v>30</v>
      </c>
      <c r="AX725" s="14" t="s">
        <v>81</v>
      </c>
      <c r="AY725" s="253" t="s">
        <v>125</v>
      </c>
    </row>
    <row r="726" spans="1:65" s="2" customFormat="1" ht="24.15" customHeight="1">
      <c r="A726" s="39"/>
      <c r="B726" s="40"/>
      <c r="C726" s="269" t="s">
        <v>1489</v>
      </c>
      <c r="D726" s="269" t="s">
        <v>490</v>
      </c>
      <c r="E726" s="270" t="s">
        <v>1490</v>
      </c>
      <c r="F726" s="271" t="s">
        <v>1491</v>
      </c>
      <c r="G726" s="272" t="s">
        <v>1481</v>
      </c>
      <c r="H726" s="273">
        <v>2.38</v>
      </c>
      <c r="I726" s="274"/>
      <c r="J726" s="275">
        <f>ROUND(I726*H726,2)</f>
        <v>0</v>
      </c>
      <c r="K726" s="271" t="s">
        <v>131</v>
      </c>
      <c r="L726" s="276"/>
      <c r="M726" s="277" t="s">
        <v>1</v>
      </c>
      <c r="N726" s="278" t="s">
        <v>38</v>
      </c>
      <c r="O726" s="92"/>
      <c r="P726" s="228">
        <f>O726*H726</f>
        <v>0</v>
      </c>
      <c r="Q726" s="228">
        <v>0.00068</v>
      </c>
      <c r="R726" s="228">
        <f>Q726*H726</f>
        <v>0.0016184</v>
      </c>
      <c r="S726" s="228">
        <v>0</v>
      </c>
      <c r="T726" s="229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0" t="s">
        <v>291</v>
      </c>
      <c r="AT726" s="230" t="s">
        <v>490</v>
      </c>
      <c r="AU726" s="230" t="s">
        <v>83</v>
      </c>
      <c r="AY726" s="18" t="s">
        <v>125</v>
      </c>
      <c r="BE726" s="231">
        <f>IF(N726="základní",J726,0)</f>
        <v>0</v>
      </c>
      <c r="BF726" s="231">
        <f>IF(N726="snížená",J726,0)</f>
        <v>0</v>
      </c>
      <c r="BG726" s="231">
        <f>IF(N726="zákl. přenesená",J726,0)</f>
        <v>0</v>
      </c>
      <c r="BH726" s="231">
        <f>IF(N726="sníž. přenesená",J726,0)</f>
        <v>0</v>
      </c>
      <c r="BI726" s="231">
        <f>IF(N726="nulová",J726,0)</f>
        <v>0</v>
      </c>
      <c r="BJ726" s="18" t="s">
        <v>81</v>
      </c>
      <c r="BK726" s="231">
        <f>ROUND(I726*H726,2)</f>
        <v>0</v>
      </c>
      <c r="BL726" s="18" t="s">
        <v>217</v>
      </c>
      <c r="BM726" s="230" t="s">
        <v>1492</v>
      </c>
    </row>
    <row r="727" spans="1:51" s="13" customFormat="1" ht="12">
      <c r="A727" s="13"/>
      <c r="B727" s="232"/>
      <c r="C727" s="233"/>
      <c r="D727" s="234" t="s">
        <v>134</v>
      </c>
      <c r="E727" s="235" t="s">
        <v>1</v>
      </c>
      <c r="F727" s="236" t="s">
        <v>1493</v>
      </c>
      <c r="G727" s="233"/>
      <c r="H727" s="235" t="s">
        <v>1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2" t="s">
        <v>134</v>
      </c>
      <c r="AU727" s="242" t="s">
        <v>83</v>
      </c>
      <c r="AV727" s="13" t="s">
        <v>81</v>
      </c>
      <c r="AW727" s="13" t="s">
        <v>30</v>
      </c>
      <c r="AX727" s="13" t="s">
        <v>73</v>
      </c>
      <c r="AY727" s="242" t="s">
        <v>125</v>
      </c>
    </row>
    <row r="728" spans="1:51" s="14" customFormat="1" ht="12">
      <c r="A728" s="14"/>
      <c r="B728" s="243"/>
      <c r="C728" s="244"/>
      <c r="D728" s="234" t="s">
        <v>134</v>
      </c>
      <c r="E728" s="245" t="s">
        <v>1</v>
      </c>
      <c r="F728" s="246" t="s">
        <v>1494</v>
      </c>
      <c r="G728" s="244"/>
      <c r="H728" s="247">
        <v>2.36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3" t="s">
        <v>134</v>
      </c>
      <c r="AU728" s="253" t="s">
        <v>83</v>
      </c>
      <c r="AV728" s="14" t="s">
        <v>83</v>
      </c>
      <c r="AW728" s="14" t="s">
        <v>30</v>
      </c>
      <c r="AX728" s="14" t="s">
        <v>73</v>
      </c>
      <c r="AY728" s="253" t="s">
        <v>125</v>
      </c>
    </row>
    <row r="729" spans="1:51" s="14" customFormat="1" ht="12">
      <c r="A729" s="14"/>
      <c r="B729" s="243"/>
      <c r="C729" s="244"/>
      <c r="D729" s="234" t="s">
        <v>134</v>
      </c>
      <c r="E729" s="245" t="s">
        <v>1</v>
      </c>
      <c r="F729" s="246" t="s">
        <v>1495</v>
      </c>
      <c r="G729" s="244"/>
      <c r="H729" s="247">
        <v>0.02</v>
      </c>
      <c r="I729" s="248"/>
      <c r="J729" s="244"/>
      <c r="K729" s="244"/>
      <c r="L729" s="249"/>
      <c r="M729" s="250"/>
      <c r="N729" s="251"/>
      <c r="O729" s="251"/>
      <c r="P729" s="251"/>
      <c r="Q729" s="251"/>
      <c r="R729" s="251"/>
      <c r="S729" s="251"/>
      <c r="T729" s="25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3" t="s">
        <v>134</v>
      </c>
      <c r="AU729" s="253" t="s">
        <v>83</v>
      </c>
      <c r="AV729" s="14" t="s">
        <v>83</v>
      </c>
      <c r="AW729" s="14" t="s">
        <v>30</v>
      </c>
      <c r="AX729" s="14" t="s">
        <v>73</v>
      </c>
      <c r="AY729" s="253" t="s">
        <v>125</v>
      </c>
    </row>
    <row r="730" spans="1:51" s="15" customFormat="1" ht="12">
      <c r="A730" s="15"/>
      <c r="B730" s="254"/>
      <c r="C730" s="255"/>
      <c r="D730" s="234" t="s">
        <v>134</v>
      </c>
      <c r="E730" s="256" t="s">
        <v>1</v>
      </c>
      <c r="F730" s="257" t="s">
        <v>235</v>
      </c>
      <c r="G730" s="255"/>
      <c r="H730" s="258">
        <v>2.38</v>
      </c>
      <c r="I730" s="259"/>
      <c r="J730" s="255"/>
      <c r="K730" s="255"/>
      <c r="L730" s="260"/>
      <c r="M730" s="261"/>
      <c r="N730" s="262"/>
      <c r="O730" s="262"/>
      <c r="P730" s="262"/>
      <c r="Q730" s="262"/>
      <c r="R730" s="262"/>
      <c r="S730" s="262"/>
      <c r="T730" s="263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64" t="s">
        <v>134</v>
      </c>
      <c r="AU730" s="264" t="s">
        <v>83</v>
      </c>
      <c r="AV730" s="15" t="s">
        <v>132</v>
      </c>
      <c r="AW730" s="15" t="s">
        <v>30</v>
      </c>
      <c r="AX730" s="15" t="s">
        <v>81</v>
      </c>
      <c r="AY730" s="264" t="s">
        <v>125</v>
      </c>
    </row>
    <row r="731" spans="1:65" s="2" customFormat="1" ht="24.15" customHeight="1">
      <c r="A731" s="39"/>
      <c r="B731" s="40"/>
      <c r="C731" s="269" t="s">
        <v>1496</v>
      </c>
      <c r="D731" s="269" t="s">
        <v>490</v>
      </c>
      <c r="E731" s="270" t="s">
        <v>1497</v>
      </c>
      <c r="F731" s="271" t="s">
        <v>1498</v>
      </c>
      <c r="G731" s="272" t="s">
        <v>1481</v>
      </c>
      <c r="H731" s="273">
        <v>0.42</v>
      </c>
      <c r="I731" s="274"/>
      <c r="J731" s="275">
        <f>ROUND(I731*H731,2)</f>
        <v>0</v>
      </c>
      <c r="K731" s="271" t="s">
        <v>131</v>
      </c>
      <c r="L731" s="276"/>
      <c r="M731" s="277" t="s">
        <v>1</v>
      </c>
      <c r="N731" s="278" t="s">
        <v>38</v>
      </c>
      <c r="O731" s="92"/>
      <c r="P731" s="228">
        <f>O731*H731</f>
        <v>0</v>
      </c>
      <c r="Q731" s="228">
        <v>0.00175</v>
      </c>
      <c r="R731" s="228">
        <f>Q731*H731</f>
        <v>0.000735</v>
      </c>
      <c r="S731" s="228">
        <v>0</v>
      </c>
      <c r="T731" s="229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30" t="s">
        <v>291</v>
      </c>
      <c r="AT731" s="230" t="s">
        <v>490</v>
      </c>
      <c r="AU731" s="230" t="s">
        <v>83</v>
      </c>
      <c r="AY731" s="18" t="s">
        <v>125</v>
      </c>
      <c r="BE731" s="231">
        <f>IF(N731="základní",J731,0)</f>
        <v>0</v>
      </c>
      <c r="BF731" s="231">
        <f>IF(N731="snížená",J731,0)</f>
        <v>0</v>
      </c>
      <c r="BG731" s="231">
        <f>IF(N731="zákl. přenesená",J731,0)</f>
        <v>0</v>
      </c>
      <c r="BH731" s="231">
        <f>IF(N731="sníž. přenesená",J731,0)</f>
        <v>0</v>
      </c>
      <c r="BI731" s="231">
        <f>IF(N731="nulová",J731,0)</f>
        <v>0</v>
      </c>
      <c r="BJ731" s="18" t="s">
        <v>81</v>
      </c>
      <c r="BK731" s="231">
        <f>ROUND(I731*H731,2)</f>
        <v>0</v>
      </c>
      <c r="BL731" s="18" t="s">
        <v>217</v>
      </c>
      <c r="BM731" s="230" t="s">
        <v>1499</v>
      </c>
    </row>
    <row r="732" spans="1:51" s="13" customFormat="1" ht="12">
      <c r="A732" s="13"/>
      <c r="B732" s="232"/>
      <c r="C732" s="233"/>
      <c r="D732" s="234" t="s">
        <v>134</v>
      </c>
      <c r="E732" s="235" t="s">
        <v>1</v>
      </c>
      <c r="F732" s="236" t="s">
        <v>1493</v>
      </c>
      <c r="G732" s="233"/>
      <c r="H732" s="235" t="s">
        <v>1</v>
      </c>
      <c r="I732" s="237"/>
      <c r="J732" s="233"/>
      <c r="K732" s="233"/>
      <c r="L732" s="238"/>
      <c r="M732" s="239"/>
      <c r="N732" s="240"/>
      <c r="O732" s="240"/>
      <c r="P732" s="240"/>
      <c r="Q732" s="240"/>
      <c r="R732" s="240"/>
      <c r="S732" s="240"/>
      <c r="T732" s="24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2" t="s">
        <v>134</v>
      </c>
      <c r="AU732" s="242" t="s">
        <v>83</v>
      </c>
      <c r="AV732" s="13" t="s">
        <v>81</v>
      </c>
      <c r="AW732" s="13" t="s">
        <v>30</v>
      </c>
      <c r="AX732" s="13" t="s">
        <v>73</v>
      </c>
      <c r="AY732" s="242" t="s">
        <v>125</v>
      </c>
    </row>
    <row r="733" spans="1:51" s="14" customFormat="1" ht="12">
      <c r="A733" s="14"/>
      <c r="B733" s="243"/>
      <c r="C733" s="244"/>
      <c r="D733" s="234" t="s">
        <v>134</v>
      </c>
      <c r="E733" s="245" t="s">
        <v>1</v>
      </c>
      <c r="F733" s="246" t="s">
        <v>1500</v>
      </c>
      <c r="G733" s="244"/>
      <c r="H733" s="247">
        <v>0.4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3" t="s">
        <v>134</v>
      </c>
      <c r="AU733" s="253" t="s">
        <v>83</v>
      </c>
      <c r="AV733" s="14" t="s">
        <v>83</v>
      </c>
      <c r="AW733" s="14" t="s">
        <v>30</v>
      </c>
      <c r="AX733" s="14" t="s">
        <v>73</v>
      </c>
      <c r="AY733" s="253" t="s">
        <v>125</v>
      </c>
    </row>
    <row r="734" spans="1:51" s="14" customFormat="1" ht="12">
      <c r="A734" s="14"/>
      <c r="B734" s="243"/>
      <c r="C734" s="244"/>
      <c r="D734" s="234" t="s">
        <v>134</v>
      </c>
      <c r="E734" s="245" t="s">
        <v>1</v>
      </c>
      <c r="F734" s="246" t="s">
        <v>1495</v>
      </c>
      <c r="G734" s="244"/>
      <c r="H734" s="247">
        <v>0.02</v>
      </c>
      <c r="I734" s="248"/>
      <c r="J734" s="244"/>
      <c r="K734" s="244"/>
      <c r="L734" s="249"/>
      <c r="M734" s="250"/>
      <c r="N734" s="251"/>
      <c r="O734" s="251"/>
      <c r="P734" s="251"/>
      <c r="Q734" s="251"/>
      <c r="R734" s="251"/>
      <c r="S734" s="251"/>
      <c r="T734" s="25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3" t="s">
        <v>134</v>
      </c>
      <c r="AU734" s="253" t="s">
        <v>83</v>
      </c>
      <c r="AV734" s="14" t="s">
        <v>83</v>
      </c>
      <c r="AW734" s="14" t="s">
        <v>30</v>
      </c>
      <c r="AX734" s="14" t="s">
        <v>73</v>
      </c>
      <c r="AY734" s="253" t="s">
        <v>125</v>
      </c>
    </row>
    <row r="735" spans="1:51" s="15" customFormat="1" ht="12">
      <c r="A735" s="15"/>
      <c r="B735" s="254"/>
      <c r="C735" s="255"/>
      <c r="D735" s="234" t="s">
        <v>134</v>
      </c>
      <c r="E735" s="256" t="s">
        <v>1</v>
      </c>
      <c r="F735" s="257" t="s">
        <v>235</v>
      </c>
      <c r="G735" s="255"/>
      <c r="H735" s="258">
        <v>0.42</v>
      </c>
      <c r="I735" s="259"/>
      <c r="J735" s="255"/>
      <c r="K735" s="255"/>
      <c r="L735" s="260"/>
      <c r="M735" s="261"/>
      <c r="N735" s="262"/>
      <c r="O735" s="262"/>
      <c r="P735" s="262"/>
      <c r="Q735" s="262"/>
      <c r="R735" s="262"/>
      <c r="S735" s="262"/>
      <c r="T735" s="263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64" t="s">
        <v>134</v>
      </c>
      <c r="AU735" s="264" t="s">
        <v>83</v>
      </c>
      <c r="AV735" s="15" t="s">
        <v>132</v>
      </c>
      <c r="AW735" s="15" t="s">
        <v>30</v>
      </c>
      <c r="AX735" s="15" t="s">
        <v>81</v>
      </c>
      <c r="AY735" s="264" t="s">
        <v>125</v>
      </c>
    </row>
    <row r="736" spans="1:65" s="2" customFormat="1" ht="14.4" customHeight="1">
      <c r="A736" s="39"/>
      <c r="B736" s="40"/>
      <c r="C736" s="269" t="s">
        <v>1501</v>
      </c>
      <c r="D736" s="269" t="s">
        <v>490</v>
      </c>
      <c r="E736" s="270" t="s">
        <v>1502</v>
      </c>
      <c r="F736" s="271" t="s">
        <v>1503</v>
      </c>
      <c r="G736" s="272" t="s">
        <v>272</v>
      </c>
      <c r="H736" s="273">
        <v>0.131</v>
      </c>
      <c r="I736" s="274"/>
      <c r="J736" s="275">
        <f>ROUND(I736*H736,2)</f>
        <v>0</v>
      </c>
      <c r="K736" s="271" t="s">
        <v>131</v>
      </c>
      <c r="L736" s="276"/>
      <c r="M736" s="277" t="s">
        <v>1</v>
      </c>
      <c r="N736" s="278" t="s">
        <v>38</v>
      </c>
      <c r="O736" s="92"/>
      <c r="P736" s="228">
        <f>O736*H736</f>
        <v>0</v>
      </c>
      <c r="Q736" s="228">
        <v>1</v>
      </c>
      <c r="R736" s="228">
        <f>Q736*H736</f>
        <v>0.131</v>
      </c>
      <c r="S736" s="228">
        <v>0</v>
      </c>
      <c r="T736" s="229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0" t="s">
        <v>291</v>
      </c>
      <c r="AT736" s="230" t="s">
        <v>490</v>
      </c>
      <c r="AU736" s="230" t="s">
        <v>83</v>
      </c>
      <c r="AY736" s="18" t="s">
        <v>125</v>
      </c>
      <c r="BE736" s="231">
        <f>IF(N736="základní",J736,0)</f>
        <v>0</v>
      </c>
      <c r="BF736" s="231">
        <f>IF(N736="snížená",J736,0)</f>
        <v>0</v>
      </c>
      <c r="BG736" s="231">
        <f>IF(N736="zákl. přenesená",J736,0)</f>
        <v>0</v>
      </c>
      <c r="BH736" s="231">
        <f>IF(N736="sníž. přenesená",J736,0)</f>
        <v>0</v>
      </c>
      <c r="BI736" s="231">
        <f>IF(N736="nulová",J736,0)</f>
        <v>0</v>
      </c>
      <c r="BJ736" s="18" t="s">
        <v>81</v>
      </c>
      <c r="BK736" s="231">
        <f>ROUND(I736*H736,2)</f>
        <v>0</v>
      </c>
      <c r="BL736" s="18" t="s">
        <v>217</v>
      </c>
      <c r="BM736" s="230" t="s">
        <v>1504</v>
      </c>
    </row>
    <row r="737" spans="1:51" s="13" customFormat="1" ht="12">
      <c r="A737" s="13"/>
      <c r="B737" s="232"/>
      <c r="C737" s="233"/>
      <c r="D737" s="234" t="s">
        <v>134</v>
      </c>
      <c r="E737" s="235" t="s">
        <v>1</v>
      </c>
      <c r="F737" s="236" t="s">
        <v>1457</v>
      </c>
      <c r="G737" s="233"/>
      <c r="H737" s="235" t="s">
        <v>1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2" t="s">
        <v>134</v>
      </c>
      <c r="AU737" s="242" t="s">
        <v>83</v>
      </c>
      <c r="AV737" s="13" t="s">
        <v>81</v>
      </c>
      <c r="AW737" s="13" t="s">
        <v>30</v>
      </c>
      <c r="AX737" s="13" t="s">
        <v>73</v>
      </c>
      <c r="AY737" s="242" t="s">
        <v>125</v>
      </c>
    </row>
    <row r="738" spans="1:51" s="14" customFormat="1" ht="12">
      <c r="A738" s="14"/>
      <c r="B738" s="243"/>
      <c r="C738" s="244"/>
      <c r="D738" s="234" t="s">
        <v>134</v>
      </c>
      <c r="E738" s="245" t="s">
        <v>1</v>
      </c>
      <c r="F738" s="246" t="s">
        <v>1505</v>
      </c>
      <c r="G738" s="244"/>
      <c r="H738" s="247">
        <v>0.131</v>
      </c>
      <c r="I738" s="248"/>
      <c r="J738" s="244"/>
      <c r="K738" s="244"/>
      <c r="L738" s="249"/>
      <c r="M738" s="250"/>
      <c r="N738" s="251"/>
      <c r="O738" s="251"/>
      <c r="P738" s="251"/>
      <c r="Q738" s="251"/>
      <c r="R738" s="251"/>
      <c r="S738" s="251"/>
      <c r="T738" s="25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3" t="s">
        <v>134</v>
      </c>
      <c r="AU738" s="253" t="s">
        <v>83</v>
      </c>
      <c r="AV738" s="14" t="s">
        <v>83</v>
      </c>
      <c r="AW738" s="14" t="s">
        <v>30</v>
      </c>
      <c r="AX738" s="14" t="s">
        <v>81</v>
      </c>
      <c r="AY738" s="253" t="s">
        <v>125</v>
      </c>
    </row>
    <row r="739" spans="1:65" s="2" customFormat="1" ht="24.15" customHeight="1">
      <c r="A739" s="39"/>
      <c r="B739" s="40"/>
      <c r="C739" s="269" t="s">
        <v>1506</v>
      </c>
      <c r="D739" s="269" t="s">
        <v>490</v>
      </c>
      <c r="E739" s="270" t="s">
        <v>1507</v>
      </c>
      <c r="F739" s="271" t="s">
        <v>1508</v>
      </c>
      <c r="G739" s="272" t="s">
        <v>1481</v>
      </c>
      <c r="H739" s="273">
        <v>1.96</v>
      </c>
      <c r="I739" s="274"/>
      <c r="J739" s="275">
        <f>ROUND(I739*H739,2)</f>
        <v>0</v>
      </c>
      <c r="K739" s="271" t="s">
        <v>1</v>
      </c>
      <c r="L739" s="276"/>
      <c r="M739" s="277" t="s">
        <v>1</v>
      </c>
      <c r="N739" s="278" t="s">
        <v>38</v>
      </c>
      <c r="O739" s="92"/>
      <c r="P739" s="228">
        <f>O739*H739</f>
        <v>0</v>
      </c>
      <c r="Q739" s="228">
        <v>0.00175</v>
      </c>
      <c r="R739" s="228">
        <f>Q739*H739</f>
        <v>0.00343</v>
      </c>
      <c r="S739" s="228">
        <v>0</v>
      </c>
      <c r="T739" s="229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0" t="s">
        <v>291</v>
      </c>
      <c r="AT739" s="230" t="s">
        <v>490</v>
      </c>
      <c r="AU739" s="230" t="s">
        <v>83</v>
      </c>
      <c r="AY739" s="18" t="s">
        <v>125</v>
      </c>
      <c r="BE739" s="231">
        <f>IF(N739="základní",J739,0)</f>
        <v>0</v>
      </c>
      <c r="BF739" s="231">
        <f>IF(N739="snížená",J739,0)</f>
        <v>0</v>
      </c>
      <c r="BG739" s="231">
        <f>IF(N739="zákl. přenesená",J739,0)</f>
        <v>0</v>
      </c>
      <c r="BH739" s="231">
        <f>IF(N739="sníž. přenesená",J739,0)</f>
        <v>0</v>
      </c>
      <c r="BI739" s="231">
        <f>IF(N739="nulová",J739,0)</f>
        <v>0</v>
      </c>
      <c r="BJ739" s="18" t="s">
        <v>81</v>
      </c>
      <c r="BK739" s="231">
        <f>ROUND(I739*H739,2)</f>
        <v>0</v>
      </c>
      <c r="BL739" s="18" t="s">
        <v>217</v>
      </c>
      <c r="BM739" s="230" t="s">
        <v>1509</v>
      </c>
    </row>
    <row r="740" spans="1:51" s="13" customFormat="1" ht="12">
      <c r="A740" s="13"/>
      <c r="B740" s="232"/>
      <c r="C740" s="233"/>
      <c r="D740" s="234" t="s">
        <v>134</v>
      </c>
      <c r="E740" s="235" t="s">
        <v>1</v>
      </c>
      <c r="F740" s="236" t="s">
        <v>1457</v>
      </c>
      <c r="G740" s="233"/>
      <c r="H740" s="235" t="s">
        <v>1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2" t="s">
        <v>134</v>
      </c>
      <c r="AU740" s="242" t="s">
        <v>83</v>
      </c>
      <c r="AV740" s="13" t="s">
        <v>81</v>
      </c>
      <c r="AW740" s="13" t="s">
        <v>30</v>
      </c>
      <c r="AX740" s="13" t="s">
        <v>73</v>
      </c>
      <c r="AY740" s="242" t="s">
        <v>125</v>
      </c>
    </row>
    <row r="741" spans="1:51" s="14" customFormat="1" ht="12">
      <c r="A741" s="14"/>
      <c r="B741" s="243"/>
      <c r="C741" s="244"/>
      <c r="D741" s="234" t="s">
        <v>134</v>
      </c>
      <c r="E741" s="245" t="s">
        <v>1</v>
      </c>
      <c r="F741" s="246" t="s">
        <v>1510</v>
      </c>
      <c r="G741" s="244"/>
      <c r="H741" s="247">
        <v>1.96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3" t="s">
        <v>134</v>
      </c>
      <c r="AU741" s="253" t="s">
        <v>83</v>
      </c>
      <c r="AV741" s="14" t="s">
        <v>83</v>
      </c>
      <c r="AW741" s="14" t="s">
        <v>30</v>
      </c>
      <c r="AX741" s="14" t="s">
        <v>81</v>
      </c>
      <c r="AY741" s="253" t="s">
        <v>125</v>
      </c>
    </row>
    <row r="742" spans="1:65" s="2" customFormat="1" ht="14.4" customHeight="1">
      <c r="A742" s="39"/>
      <c r="B742" s="40"/>
      <c r="C742" s="269" t="s">
        <v>1511</v>
      </c>
      <c r="D742" s="269" t="s">
        <v>490</v>
      </c>
      <c r="E742" s="270" t="s">
        <v>1512</v>
      </c>
      <c r="F742" s="271" t="s">
        <v>1513</v>
      </c>
      <c r="G742" s="272" t="s">
        <v>272</v>
      </c>
      <c r="H742" s="273">
        <v>0.528</v>
      </c>
      <c r="I742" s="274"/>
      <c r="J742" s="275">
        <f>ROUND(I742*H742,2)</f>
        <v>0</v>
      </c>
      <c r="K742" s="271" t="s">
        <v>131</v>
      </c>
      <c r="L742" s="276"/>
      <c r="M742" s="277" t="s">
        <v>1</v>
      </c>
      <c r="N742" s="278" t="s">
        <v>38</v>
      </c>
      <c r="O742" s="92"/>
      <c r="P742" s="228">
        <f>O742*H742</f>
        <v>0</v>
      </c>
      <c r="Q742" s="228">
        <v>1</v>
      </c>
      <c r="R742" s="228">
        <f>Q742*H742</f>
        <v>0.528</v>
      </c>
      <c r="S742" s="228">
        <v>0</v>
      </c>
      <c r="T742" s="229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0" t="s">
        <v>291</v>
      </c>
      <c r="AT742" s="230" t="s">
        <v>490</v>
      </c>
      <c r="AU742" s="230" t="s">
        <v>83</v>
      </c>
      <c r="AY742" s="18" t="s">
        <v>125</v>
      </c>
      <c r="BE742" s="231">
        <f>IF(N742="základní",J742,0)</f>
        <v>0</v>
      </c>
      <c r="BF742" s="231">
        <f>IF(N742="snížená",J742,0)</f>
        <v>0</v>
      </c>
      <c r="BG742" s="231">
        <f>IF(N742="zákl. přenesená",J742,0)</f>
        <v>0</v>
      </c>
      <c r="BH742" s="231">
        <f>IF(N742="sníž. přenesená",J742,0)</f>
        <v>0</v>
      </c>
      <c r="BI742" s="231">
        <f>IF(N742="nulová",J742,0)</f>
        <v>0</v>
      </c>
      <c r="BJ742" s="18" t="s">
        <v>81</v>
      </c>
      <c r="BK742" s="231">
        <f>ROUND(I742*H742,2)</f>
        <v>0</v>
      </c>
      <c r="BL742" s="18" t="s">
        <v>217</v>
      </c>
      <c r="BM742" s="230" t="s">
        <v>1514</v>
      </c>
    </row>
    <row r="743" spans="1:51" s="13" customFormat="1" ht="12">
      <c r="A743" s="13"/>
      <c r="B743" s="232"/>
      <c r="C743" s="233"/>
      <c r="D743" s="234" t="s">
        <v>134</v>
      </c>
      <c r="E743" s="235" t="s">
        <v>1</v>
      </c>
      <c r="F743" s="236" t="s">
        <v>1457</v>
      </c>
      <c r="G743" s="233"/>
      <c r="H743" s="235" t="s">
        <v>1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2" t="s">
        <v>134</v>
      </c>
      <c r="AU743" s="242" t="s">
        <v>83</v>
      </c>
      <c r="AV743" s="13" t="s">
        <v>81</v>
      </c>
      <c r="AW743" s="13" t="s">
        <v>30</v>
      </c>
      <c r="AX743" s="13" t="s">
        <v>73</v>
      </c>
      <c r="AY743" s="242" t="s">
        <v>125</v>
      </c>
    </row>
    <row r="744" spans="1:51" s="14" customFormat="1" ht="12">
      <c r="A744" s="14"/>
      <c r="B744" s="243"/>
      <c r="C744" s="244"/>
      <c r="D744" s="234" t="s">
        <v>134</v>
      </c>
      <c r="E744" s="245" t="s">
        <v>1</v>
      </c>
      <c r="F744" s="246" t="s">
        <v>1515</v>
      </c>
      <c r="G744" s="244"/>
      <c r="H744" s="247">
        <v>0.528</v>
      </c>
      <c r="I744" s="248"/>
      <c r="J744" s="244"/>
      <c r="K744" s="244"/>
      <c r="L744" s="249"/>
      <c r="M744" s="250"/>
      <c r="N744" s="251"/>
      <c r="O744" s="251"/>
      <c r="P744" s="251"/>
      <c r="Q744" s="251"/>
      <c r="R744" s="251"/>
      <c r="S744" s="251"/>
      <c r="T744" s="25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3" t="s">
        <v>134</v>
      </c>
      <c r="AU744" s="253" t="s">
        <v>83</v>
      </c>
      <c r="AV744" s="14" t="s">
        <v>83</v>
      </c>
      <c r="AW744" s="14" t="s">
        <v>30</v>
      </c>
      <c r="AX744" s="14" t="s">
        <v>81</v>
      </c>
      <c r="AY744" s="253" t="s">
        <v>125</v>
      </c>
    </row>
    <row r="745" spans="1:65" s="2" customFormat="1" ht="14.4" customHeight="1">
      <c r="A745" s="39"/>
      <c r="B745" s="40"/>
      <c r="C745" s="269" t="s">
        <v>1516</v>
      </c>
      <c r="D745" s="269" t="s">
        <v>490</v>
      </c>
      <c r="E745" s="270" t="s">
        <v>1517</v>
      </c>
      <c r="F745" s="271" t="s">
        <v>1518</v>
      </c>
      <c r="G745" s="272" t="s">
        <v>272</v>
      </c>
      <c r="H745" s="273">
        <v>0.144</v>
      </c>
      <c r="I745" s="274"/>
      <c r="J745" s="275">
        <f>ROUND(I745*H745,2)</f>
        <v>0</v>
      </c>
      <c r="K745" s="271" t="s">
        <v>131</v>
      </c>
      <c r="L745" s="276"/>
      <c r="M745" s="277" t="s">
        <v>1</v>
      </c>
      <c r="N745" s="278" t="s">
        <v>38</v>
      </c>
      <c r="O745" s="92"/>
      <c r="P745" s="228">
        <f>O745*H745</f>
        <v>0</v>
      </c>
      <c r="Q745" s="228">
        <v>1</v>
      </c>
      <c r="R745" s="228">
        <f>Q745*H745</f>
        <v>0.144</v>
      </c>
      <c r="S745" s="228">
        <v>0</v>
      </c>
      <c r="T745" s="229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30" t="s">
        <v>291</v>
      </c>
      <c r="AT745" s="230" t="s">
        <v>490</v>
      </c>
      <c r="AU745" s="230" t="s">
        <v>83</v>
      </c>
      <c r="AY745" s="18" t="s">
        <v>125</v>
      </c>
      <c r="BE745" s="231">
        <f>IF(N745="základní",J745,0)</f>
        <v>0</v>
      </c>
      <c r="BF745" s="231">
        <f>IF(N745="snížená",J745,0)</f>
        <v>0</v>
      </c>
      <c r="BG745" s="231">
        <f>IF(N745="zákl. přenesená",J745,0)</f>
        <v>0</v>
      </c>
      <c r="BH745" s="231">
        <f>IF(N745="sníž. přenesená",J745,0)</f>
        <v>0</v>
      </c>
      <c r="BI745" s="231">
        <f>IF(N745="nulová",J745,0)</f>
        <v>0</v>
      </c>
      <c r="BJ745" s="18" t="s">
        <v>81</v>
      </c>
      <c r="BK745" s="231">
        <f>ROUND(I745*H745,2)</f>
        <v>0</v>
      </c>
      <c r="BL745" s="18" t="s">
        <v>217</v>
      </c>
      <c r="BM745" s="230" t="s">
        <v>1519</v>
      </c>
    </row>
    <row r="746" spans="1:51" s="13" customFormat="1" ht="12">
      <c r="A746" s="13"/>
      <c r="B746" s="232"/>
      <c r="C746" s="233"/>
      <c r="D746" s="234" t="s">
        <v>134</v>
      </c>
      <c r="E746" s="235" t="s">
        <v>1</v>
      </c>
      <c r="F746" s="236" t="s">
        <v>1457</v>
      </c>
      <c r="G746" s="233"/>
      <c r="H746" s="235" t="s">
        <v>1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134</v>
      </c>
      <c r="AU746" s="242" t="s">
        <v>83</v>
      </c>
      <c r="AV746" s="13" t="s">
        <v>81</v>
      </c>
      <c r="AW746" s="13" t="s">
        <v>30</v>
      </c>
      <c r="AX746" s="13" t="s">
        <v>73</v>
      </c>
      <c r="AY746" s="242" t="s">
        <v>125</v>
      </c>
    </row>
    <row r="747" spans="1:51" s="14" customFormat="1" ht="12">
      <c r="A747" s="14"/>
      <c r="B747" s="243"/>
      <c r="C747" s="244"/>
      <c r="D747" s="234" t="s">
        <v>134</v>
      </c>
      <c r="E747" s="245" t="s">
        <v>1</v>
      </c>
      <c r="F747" s="246" t="s">
        <v>1520</v>
      </c>
      <c r="G747" s="244"/>
      <c r="H747" s="247">
        <v>0.144</v>
      </c>
      <c r="I747" s="248"/>
      <c r="J747" s="244"/>
      <c r="K747" s="244"/>
      <c r="L747" s="249"/>
      <c r="M747" s="250"/>
      <c r="N747" s="251"/>
      <c r="O747" s="251"/>
      <c r="P747" s="251"/>
      <c r="Q747" s="251"/>
      <c r="R747" s="251"/>
      <c r="S747" s="251"/>
      <c r="T747" s="25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3" t="s">
        <v>134</v>
      </c>
      <c r="AU747" s="253" t="s">
        <v>83</v>
      </c>
      <c r="AV747" s="14" t="s">
        <v>83</v>
      </c>
      <c r="AW747" s="14" t="s">
        <v>30</v>
      </c>
      <c r="AX747" s="14" t="s">
        <v>81</v>
      </c>
      <c r="AY747" s="253" t="s">
        <v>125</v>
      </c>
    </row>
    <row r="748" spans="1:65" s="2" customFormat="1" ht="14.4" customHeight="1">
      <c r="A748" s="39"/>
      <c r="B748" s="40"/>
      <c r="C748" s="269" t="s">
        <v>1521</v>
      </c>
      <c r="D748" s="269" t="s">
        <v>490</v>
      </c>
      <c r="E748" s="270" t="s">
        <v>1522</v>
      </c>
      <c r="F748" s="271" t="s">
        <v>1523</v>
      </c>
      <c r="G748" s="272" t="s">
        <v>272</v>
      </c>
      <c r="H748" s="273">
        <v>0.139</v>
      </c>
      <c r="I748" s="274"/>
      <c r="J748" s="275">
        <f>ROUND(I748*H748,2)</f>
        <v>0</v>
      </c>
      <c r="K748" s="271" t="s">
        <v>131</v>
      </c>
      <c r="L748" s="276"/>
      <c r="M748" s="277" t="s">
        <v>1</v>
      </c>
      <c r="N748" s="278" t="s">
        <v>38</v>
      </c>
      <c r="O748" s="92"/>
      <c r="P748" s="228">
        <f>O748*H748</f>
        <v>0</v>
      </c>
      <c r="Q748" s="228">
        <v>1</v>
      </c>
      <c r="R748" s="228">
        <f>Q748*H748</f>
        <v>0.139</v>
      </c>
      <c r="S748" s="228">
        <v>0</v>
      </c>
      <c r="T748" s="229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30" t="s">
        <v>291</v>
      </c>
      <c r="AT748" s="230" t="s">
        <v>490</v>
      </c>
      <c r="AU748" s="230" t="s">
        <v>83</v>
      </c>
      <c r="AY748" s="18" t="s">
        <v>125</v>
      </c>
      <c r="BE748" s="231">
        <f>IF(N748="základní",J748,0)</f>
        <v>0</v>
      </c>
      <c r="BF748" s="231">
        <f>IF(N748="snížená",J748,0)</f>
        <v>0</v>
      </c>
      <c r="BG748" s="231">
        <f>IF(N748="zákl. přenesená",J748,0)</f>
        <v>0</v>
      </c>
      <c r="BH748" s="231">
        <f>IF(N748="sníž. přenesená",J748,0)</f>
        <v>0</v>
      </c>
      <c r="BI748" s="231">
        <f>IF(N748="nulová",J748,0)</f>
        <v>0</v>
      </c>
      <c r="BJ748" s="18" t="s">
        <v>81</v>
      </c>
      <c r="BK748" s="231">
        <f>ROUND(I748*H748,2)</f>
        <v>0</v>
      </c>
      <c r="BL748" s="18" t="s">
        <v>217</v>
      </c>
      <c r="BM748" s="230" t="s">
        <v>1524</v>
      </c>
    </row>
    <row r="749" spans="1:51" s="13" customFormat="1" ht="12">
      <c r="A749" s="13"/>
      <c r="B749" s="232"/>
      <c r="C749" s="233"/>
      <c r="D749" s="234" t="s">
        <v>134</v>
      </c>
      <c r="E749" s="235" t="s">
        <v>1</v>
      </c>
      <c r="F749" s="236" t="s">
        <v>1457</v>
      </c>
      <c r="G749" s="233"/>
      <c r="H749" s="235" t="s">
        <v>1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2" t="s">
        <v>134</v>
      </c>
      <c r="AU749" s="242" t="s">
        <v>83</v>
      </c>
      <c r="AV749" s="13" t="s">
        <v>81</v>
      </c>
      <c r="AW749" s="13" t="s">
        <v>30</v>
      </c>
      <c r="AX749" s="13" t="s">
        <v>73</v>
      </c>
      <c r="AY749" s="242" t="s">
        <v>125</v>
      </c>
    </row>
    <row r="750" spans="1:51" s="14" customFormat="1" ht="12">
      <c r="A750" s="14"/>
      <c r="B750" s="243"/>
      <c r="C750" s="244"/>
      <c r="D750" s="234" t="s">
        <v>134</v>
      </c>
      <c r="E750" s="245" t="s">
        <v>1</v>
      </c>
      <c r="F750" s="246" t="s">
        <v>1525</v>
      </c>
      <c r="G750" s="244"/>
      <c r="H750" s="247">
        <v>0.139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3" t="s">
        <v>134</v>
      </c>
      <c r="AU750" s="253" t="s">
        <v>83</v>
      </c>
      <c r="AV750" s="14" t="s">
        <v>83</v>
      </c>
      <c r="AW750" s="14" t="s">
        <v>30</v>
      </c>
      <c r="AX750" s="14" t="s">
        <v>81</v>
      </c>
      <c r="AY750" s="253" t="s">
        <v>125</v>
      </c>
    </row>
    <row r="751" spans="1:65" s="2" customFormat="1" ht="14.4" customHeight="1">
      <c r="A751" s="39"/>
      <c r="B751" s="40"/>
      <c r="C751" s="269" t="s">
        <v>1526</v>
      </c>
      <c r="D751" s="269" t="s">
        <v>490</v>
      </c>
      <c r="E751" s="270" t="s">
        <v>1527</v>
      </c>
      <c r="F751" s="271" t="s">
        <v>1528</v>
      </c>
      <c r="G751" s="272" t="s">
        <v>146</v>
      </c>
      <c r="H751" s="273">
        <v>21.25</v>
      </c>
      <c r="I751" s="274"/>
      <c r="J751" s="275">
        <f>ROUND(I751*H751,2)</f>
        <v>0</v>
      </c>
      <c r="K751" s="271" t="s">
        <v>1</v>
      </c>
      <c r="L751" s="276"/>
      <c r="M751" s="277" t="s">
        <v>1</v>
      </c>
      <c r="N751" s="278" t="s">
        <v>38</v>
      </c>
      <c r="O751" s="92"/>
      <c r="P751" s="228">
        <f>O751*H751</f>
        <v>0</v>
      </c>
      <c r="Q751" s="228">
        <v>0.00078</v>
      </c>
      <c r="R751" s="228">
        <f>Q751*H751</f>
        <v>0.016575</v>
      </c>
      <c r="S751" s="228">
        <v>0</v>
      </c>
      <c r="T751" s="229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30" t="s">
        <v>291</v>
      </c>
      <c r="AT751" s="230" t="s">
        <v>490</v>
      </c>
      <c r="AU751" s="230" t="s">
        <v>83</v>
      </c>
      <c r="AY751" s="18" t="s">
        <v>125</v>
      </c>
      <c r="BE751" s="231">
        <f>IF(N751="základní",J751,0)</f>
        <v>0</v>
      </c>
      <c r="BF751" s="231">
        <f>IF(N751="snížená",J751,0)</f>
        <v>0</v>
      </c>
      <c r="BG751" s="231">
        <f>IF(N751="zákl. přenesená",J751,0)</f>
        <v>0</v>
      </c>
      <c r="BH751" s="231">
        <f>IF(N751="sníž. přenesená",J751,0)</f>
        <v>0</v>
      </c>
      <c r="BI751" s="231">
        <f>IF(N751="nulová",J751,0)</f>
        <v>0</v>
      </c>
      <c r="BJ751" s="18" t="s">
        <v>81</v>
      </c>
      <c r="BK751" s="231">
        <f>ROUND(I751*H751,2)</f>
        <v>0</v>
      </c>
      <c r="BL751" s="18" t="s">
        <v>217</v>
      </c>
      <c r="BM751" s="230" t="s">
        <v>1529</v>
      </c>
    </row>
    <row r="752" spans="1:51" s="13" customFormat="1" ht="12">
      <c r="A752" s="13"/>
      <c r="B752" s="232"/>
      <c r="C752" s="233"/>
      <c r="D752" s="234" t="s">
        <v>134</v>
      </c>
      <c r="E752" s="235" t="s">
        <v>1</v>
      </c>
      <c r="F752" s="236" t="s">
        <v>1493</v>
      </c>
      <c r="G752" s="233"/>
      <c r="H752" s="235" t="s">
        <v>1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2" t="s">
        <v>134</v>
      </c>
      <c r="AU752" s="242" t="s">
        <v>83</v>
      </c>
      <c r="AV752" s="13" t="s">
        <v>81</v>
      </c>
      <c r="AW752" s="13" t="s">
        <v>30</v>
      </c>
      <c r="AX752" s="13" t="s">
        <v>73</v>
      </c>
      <c r="AY752" s="242" t="s">
        <v>125</v>
      </c>
    </row>
    <row r="753" spans="1:51" s="14" customFormat="1" ht="12">
      <c r="A753" s="14"/>
      <c r="B753" s="243"/>
      <c r="C753" s="244"/>
      <c r="D753" s="234" t="s">
        <v>134</v>
      </c>
      <c r="E753" s="245" t="s">
        <v>1</v>
      </c>
      <c r="F753" s="246" t="s">
        <v>1530</v>
      </c>
      <c r="G753" s="244"/>
      <c r="H753" s="247">
        <v>20.88</v>
      </c>
      <c r="I753" s="248"/>
      <c r="J753" s="244"/>
      <c r="K753" s="244"/>
      <c r="L753" s="249"/>
      <c r="M753" s="250"/>
      <c r="N753" s="251"/>
      <c r="O753" s="251"/>
      <c r="P753" s="251"/>
      <c r="Q753" s="251"/>
      <c r="R753" s="251"/>
      <c r="S753" s="251"/>
      <c r="T753" s="25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3" t="s">
        <v>134</v>
      </c>
      <c r="AU753" s="253" t="s">
        <v>83</v>
      </c>
      <c r="AV753" s="14" t="s">
        <v>83</v>
      </c>
      <c r="AW753" s="14" t="s">
        <v>30</v>
      </c>
      <c r="AX753" s="14" t="s">
        <v>73</v>
      </c>
      <c r="AY753" s="253" t="s">
        <v>125</v>
      </c>
    </row>
    <row r="754" spans="1:51" s="14" customFormat="1" ht="12">
      <c r="A754" s="14"/>
      <c r="B754" s="243"/>
      <c r="C754" s="244"/>
      <c r="D754" s="234" t="s">
        <v>134</v>
      </c>
      <c r="E754" s="245" t="s">
        <v>1</v>
      </c>
      <c r="F754" s="246" t="s">
        <v>1531</v>
      </c>
      <c r="G754" s="244"/>
      <c r="H754" s="247">
        <v>0.37</v>
      </c>
      <c r="I754" s="248"/>
      <c r="J754" s="244"/>
      <c r="K754" s="244"/>
      <c r="L754" s="249"/>
      <c r="M754" s="250"/>
      <c r="N754" s="251"/>
      <c r="O754" s="251"/>
      <c r="P754" s="251"/>
      <c r="Q754" s="251"/>
      <c r="R754" s="251"/>
      <c r="S754" s="251"/>
      <c r="T754" s="25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3" t="s">
        <v>134</v>
      </c>
      <c r="AU754" s="253" t="s">
        <v>83</v>
      </c>
      <c r="AV754" s="14" t="s">
        <v>83</v>
      </c>
      <c r="AW754" s="14" t="s">
        <v>30</v>
      </c>
      <c r="AX754" s="14" t="s">
        <v>73</v>
      </c>
      <c r="AY754" s="253" t="s">
        <v>125</v>
      </c>
    </row>
    <row r="755" spans="1:51" s="15" customFormat="1" ht="12">
      <c r="A755" s="15"/>
      <c r="B755" s="254"/>
      <c r="C755" s="255"/>
      <c r="D755" s="234" t="s">
        <v>134</v>
      </c>
      <c r="E755" s="256" t="s">
        <v>1</v>
      </c>
      <c r="F755" s="257" t="s">
        <v>235</v>
      </c>
      <c r="G755" s="255"/>
      <c r="H755" s="258">
        <v>21.25</v>
      </c>
      <c r="I755" s="259"/>
      <c r="J755" s="255"/>
      <c r="K755" s="255"/>
      <c r="L755" s="260"/>
      <c r="M755" s="261"/>
      <c r="N755" s="262"/>
      <c r="O755" s="262"/>
      <c r="P755" s="262"/>
      <c r="Q755" s="262"/>
      <c r="R755" s="262"/>
      <c r="S755" s="262"/>
      <c r="T755" s="263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4" t="s">
        <v>134</v>
      </c>
      <c r="AU755" s="264" t="s">
        <v>83</v>
      </c>
      <c r="AV755" s="15" t="s">
        <v>132</v>
      </c>
      <c r="AW755" s="15" t="s">
        <v>30</v>
      </c>
      <c r="AX755" s="15" t="s">
        <v>81</v>
      </c>
      <c r="AY755" s="264" t="s">
        <v>125</v>
      </c>
    </row>
    <row r="756" spans="1:65" s="2" customFormat="1" ht="24.15" customHeight="1">
      <c r="A756" s="39"/>
      <c r="B756" s="40"/>
      <c r="C756" s="269" t="s">
        <v>1532</v>
      </c>
      <c r="D756" s="269" t="s">
        <v>490</v>
      </c>
      <c r="E756" s="270" t="s">
        <v>261</v>
      </c>
      <c r="F756" s="271" t="s">
        <v>1533</v>
      </c>
      <c r="G756" s="272" t="s">
        <v>493</v>
      </c>
      <c r="H756" s="273">
        <v>7.992</v>
      </c>
      <c r="I756" s="274"/>
      <c r="J756" s="275">
        <f>ROUND(I756*H756,2)</f>
        <v>0</v>
      </c>
      <c r="K756" s="271" t="s">
        <v>1</v>
      </c>
      <c r="L756" s="276"/>
      <c r="M756" s="277" t="s">
        <v>1</v>
      </c>
      <c r="N756" s="278" t="s">
        <v>38</v>
      </c>
      <c r="O756" s="92"/>
      <c r="P756" s="228">
        <f>O756*H756</f>
        <v>0</v>
      </c>
      <c r="Q756" s="228">
        <v>0</v>
      </c>
      <c r="R756" s="228">
        <f>Q756*H756</f>
        <v>0</v>
      </c>
      <c r="S756" s="228">
        <v>0</v>
      </c>
      <c r="T756" s="229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30" t="s">
        <v>291</v>
      </c>
      <c r="AT756" s="230" t="s">
        <v>490</v>
      </c>
      <c r="AU756" s="230" t="s">
        <v>83</v>
      </c>
      <c r="AY756" s="18" t="s">
        <v>125</v>
      </c>
      <c r="BE756" s="231">
        <f>IF(N756="základní",J756,0)</f>
        <v>0</v>
      </c>
      <c r="BF756" s="231">
        <f>IF(N756="snížená",J756,0)</f>
        <v>0</v>
      </c>
      <c r="BG756" s="231">
        <f>IF(N756="zákl. přenesená",J756,0)</f>
        <v>0</v>
      </c>
      <c r="BH756" s="231">
        <f>IF(N756="sníž. přenesená",J756,0)</f>
        <v>0</v>
      </c>
      <c r="BI756" s="231">
        <f>IF(N756="nulová",J756,0)</f>
        <v>0</v>
      </c>
      <c r="BJ756" s="18" t="s">
        <v>81</v>
      </c>
      <c r="BK756" s="231">
        <f>ROUND(I756*H756,2)</f>
        <v>0</v>
      </c>
      <c r="BL756" s="18" t="s">
        <v>217</v>
      </c>
      <c r="BM756" s="230" t="s">
        <v>1534</v>
      </c>
    </row>
    <row r="757" spans="1:51" s="13" customFormat="1" ht="12">
      <c r="A757" s="13"/>
      <c r="B757" s="232"/>
      <c r="C757" s="233"/>
      <c r="D757" s="234" t="s">
        <v>134</v>
      </c>
      <c r="E757" s="235" t="s">
        <v>1</v>
      </c>
      <c r="F757" s="236" t="s">
        <v>1457</v>
      </c>
      <c r="G757" s="233"/>
      <c r="H757" s="235" t="s">
        <v>1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2" t="s">
        <v>134</v>
      </c>
      <c r="AU757" s="242" t="s">
        <v>83</v>
      </c>
      <c r="AV757" s="13" t="s">
        <v>81</v>
      </c>
      <c r="AW757" s="13" t="s">
        <v>30</v>
      </c>
      <c r="AX757" s="13" t="s">
        <v>73</v>
      </c>
      <c r="AY757" s="242" t="s">
        <v>125</v>
      </c>
    </row>
    <row r="758" spans="1:51" s="14" customFormat="1" ht="12">
      <c r="A758" s="14"/>
      <c r="B758" s="243"/>
      <c r="C758" s="244"/>
      <c r="D758" s="234" t="s">
        <v>134</v>
      </c>
      <c r="E758" s="245" t="s">
        <v>1</v>
      </c>
      <c r="F758" s="246" t="s">
        <v>1535</v>
      </c>
      <c r="G758" s="244"/>
      <c r="H758" s="247">
        <v>4.32</v>
      </c>
      <c r="I758" s="248"/>
      <c r="J758" s="244"/>
      <c r="K758" s="244"/>
      <c r="L758" s="249"/>
      <c r="M758" s="250"/>
      <c r="N758" s="251"/>
      <c r="O758" s="251"/>
      <c r="P758" s="251"/>
      <c r="Q758" s="251"/>
      <c r="R758" s="251"/>
      <c r="S758" s="251"/>
      <c r="T758" s="25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3" t="s">
        <v>134</v>
      </c>
      <c r="AU758" s="253" t="s">
        <v>83</v>
      </c>
      <c r="AV758" s="14" t="s">
        <v>83</v>
      </c>
      <c r="AW758" s="14" t="s">
        <v>30</v>
      </c>
      <c r="AX758" s="14" t="s">
        <v>81</v>
      </c>
      <c r="AY758" s="253" t="s">
        <v>125</v>
      </c>
    </row>
    <row r="759" spans="1:51" s="14" customFormat="1" ht="12">
      <c r="A759" s="14"/>
      <c r="B759" s="243"/>
      <c r="C759" s="244"/>
      <c r="D759" s="234" t="s">
        <v>134</v>
      </c>
      <c r="E759" s="244"/>
      <c r="F759" s="246" t="s">
        <v>1536</v>
      </c>
      <c r="G759" s="244"/>
      <c r="H759" s="247">
        <v>7.992</v>
      </c>
      <c r="I759" s="248"/>
      <c r="J759" s="244"/>
      <c r="K759" s="244"/>
      <c r="L759" s="249"/>
      <c r="M759" s="250"/>
      <c r="N759" s="251"/>
      <c r="O759" s="251"/>
      <c r="P759" s="251"/>
      <c r="Q759" s="251"/>
      <c r="R759" s="251"/>
      <c r="S759" s="251"/>
      <c r="T759" s="25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3" t="s">
        <v>134</v>
      </c>
      <c r="AU759" s="253" t="s">
        <v>83</v>
      </c>
      <c r="AV759" s="14" t="s">
        <v>83</v>
      </c>
      <c r="AW759" s="14" t="s">
        <v>4</v>
      </c>
      <c r="AX759" s="14" t="s">
        <v>81</v>
      </c>
      <c r="AY759" s="253" t="s">
        <v>125</v>
      </c>
    </row>
    <row r="760" spans="1:65" s="2" customFormat="1" ht="14.4" customHeight="1">
      <c r="A760" s="39"/>
      <c r="B760" s="40"/>
      <c r="C760" s="269" t="s">
        <v>1537</v>
      </c>
      <c r="D760" s="269" t="s">
        <v>490</v>
      </c>
      <c r="E760" s="270" t="s">
        <v>540</v>
      </c>
      <c r="F760" s="271" t="s">
        <v>1538</v>
      </c>
      <c r="G760" s="272" t="s">
        <v>511</v>
      </c>
      <c r="H760" s="273">
        <v>18</v>
      </c>
      <c r="I760" s="274"/>
      <c r="J760" s="275">
        <f>ROUND(I760*H760,2)</f>
        <v>0</v>
      </c>
      <c r="K760" s="271" t="s">
        <v>1</v>
      </c>
      <c r="L760" s="276"/>
      <c r="M760" s="277" t="s">
        <v>1</v>
      </c>
      <c r="N760" s="278" t="s">
        <v>38</v>
      </c>
      <c r="O760" s="92"/>
      <c r="P760" s="228">
        <f>O760*H760</f>
        <v>0</v>
      </c>
      <c r="Q760" s="228">
        <v>0</v>
      </c>
      <c r="R760" s="228">
        <f>Q760*H760</f>
        <v>0</v>
      </c>
      <c r="S760" s="228">
        <v>0</v>
      </c>
      <c r="T760" s="229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0" t="s">
        <v>291</v>
      </c>
      <c r="AT760" s="230" t="s">
        <v>490</v>
      </c>
      <c r="AU760" s="230" t="s">
        <v>83</v>
      </c>
      <c r="AY760" s="18" t="s">
        <v>125</v>
      </c>
      <c r="BE760" s="231">
        <f>IF(N760="základní",J760,0)</f>
        <v>0</v>
      </c>
      <c r="BF760" s="231">
        <f>IF(N760="snížená",J760,0)</f>
        <v>0</v>
      </c>
      <c r="BG760" s="231">
        <f>IF(N760="zákl. přenesená",J760,0)</f>
        <v>0</v>
      </c>
      <c r="BH760" s="231">
        <f>IF(N760="sníž. přenesená",J760,0)</f>
        <v>0</v>
      </c>
      <c r="BI760" s="231">
        <f>IF(N760="nulová",J760,0)</f>
        <v>0</v>
      </c>
      <c r="BJ760" s="18" t="s">
        <v>81</v>
      </c>
      <c r="BK760" s="231">
        <f>ROUND(I760*H760,2)</f>
        <v>0</v>
      </c>
      <c r="BL760" s="18" t="s">
        <v>217</v>
      </c>
      <c r="BM760" s="230" t="s">
        <v>1539</v>
      </c>
    </row>
    <row r="761" spans="1:51" s="13" customFormat="1" ht="12">
      <c r="A761" s="13"/>
      <c r="B761" s="232"/>
      <c r="C761" s="233"/>
      <c r="D761" s="234" t="s">
        <v>134</v>
      </c>
      <c r="E761" s="235" t="s">
        <v>1</v>
      </c>
      <c r="F761" s="236" t="s">
        <v>1493</v>
      </c>
      <c r="G761" s="233"/>
      <c r="H761" s="235" t="s">
        <v>1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2" t="s">
        <v>134</v>
      </c>
      <c r="AU761" s="242" t="s">
        <v>83</v>
      </c>
      <c r="AV761" s="13" t="s">
        <v>81</v>
      </c>
      <c r="AW761" s="13" t="s">
        <v>30</v>
      </c>
      <c r="AX761" s="13" t="s">
        <v>73</v>
      </c>
      <c r="AY761" s="242" t="s">
        <v>125</v>
      </c>
    </row>
    <row r="762" spans="1:51" s="14" customFormat="1" ht="12">
      <c r="A762" s="14"/>
      <c r="B762" s="243"/>
      <c r="C762" s="244"/>
      <c r="D762" s="234" t="s">
        <v>134</v>
      </c>
      <c r="E762" s="245" t="s">
        <v>1</v>
      </c>
      <c r="F762" s="246" t="s">
        <v>1540</v>
      </c>
      <c r="G762" s="244"/>
      <c r="H762" s="247">
        <v>18</v>
      </c>
      <c r="I762" s="248"/>
      <c r="J762" s="244"/>
      <c r="K762" s="244"/>
      <c r="L762" s="249"/>
      <c r="M762" s="250"/>
      <c r="N762" s="251"/>
      <c r="O762" s="251"/>
      <c r="P762" s="251"/>
      <c r="Q762" s="251"/>
      <c r="R762" s="251"/>
      <c r="S762" s="251"/>
      <c r="T762" s="25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3" t="s">
        <v>134</v>
      </c>
      <c r="AU762" s="253" t="s">
        <v>83</v>
      </c>
      <c r="AV762" s="14" t="s">
        <v>83</v>
      </c>
      <c r="AW762" s="14" t="s">
        <v>30</v>
      </c>
      <c r="AX762" s="14" t="s">
        <v>81</v>
      </c>
      <c r="AY762" s="253" t="s">
        <v>125</v>
      </c>
    </row>
    <row r="763" spans="1:65" s="2" customFormat="1" ht="24.15" customHeight="1">
      <c r="A763" s="39"/>
      <c r="B763" s="40"/>
      <c r="C763" s="269" t="s">
        <v>1541</v>
      </c>
      <c r="D763" s="269" t="s">
        <v>490</v>
      </c>
      <c r="E763" s="270" t="s">
        <v>546</v>
      </c>
      <c r="F763" s="271" t="s">
        <v>1542</v>
      </c>
      <c r="G763" s="272" t="s">
        <v>511</v>
      </c>
      <c r="H763" s="273">
        <v>4</v>
      </c>
      <c r="I763" s="274"/>
      <c r="J763" s="275">
        <f>ROUND(I763*H763,2)</f>
        <v>0</v>
      </c>
      <c r="K763" s="271" t="s">
        <v>1</v>
      </c>
      <c r="L763" s="276"/>
      <c r="M763" s="277" t="s">
        <v>1</v>
      </c>
      <c r="N763" s="278" t="s">
        <v>38</v>
      </c>
      <c r="O763" s="92"/>
      <c r="P763" s="228">
        <f>O763*H763</f>
        <v>0</v>
      </c>
      <c r="Q763" s="228">
        <v>0</v>
      </c>
      <c r="R763" s="228">
        <f>Q763*H763</f>
        <v>0</v>
      </c>
      <c r="S763" s="228">
        <v>0</v>
      </c>
      <c r="T763" s="229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0" t="s">
        <v>291</v>
      </c>
      <c r="AT763" s="230" t="s">
        <v>490</v>
      </c>
      <c r="AU763" s="230" t="s">
        <v>83</v>
      </c>
      <c r="AY763" s="18" t="s">
        <v>125</v>
      </c>
      <c r="BE763" s="231">
        <f>IF(N763="základní",J763,0)</f>
        <v>0</v>
      </c>
      <c r="BF763" s="231">
        <f>IF(N763="snížená",J763,0)</f>
        <v>0</v>
      </c>
      <c r="BG763" s="231">
        <f>IF(N763="zákl. přenesená",J763,0)</f>
        <v>0</v>
      </c>
      <c r="BH763" s="231">
        <f>IF(N763="sníž. přenesená",J763,0)</f>
        <v>0</v>
      </c>
      <c r="BI763" s="231">
        <f>IF(N763="nulová",J763,0)</f>
        <v>0</v>
      </c>
      <c r="BJ763" s="18" t="s">
        <v>81</v>
      </c>
      <c r="BK763" s="231">
        <f>ROUND(I763*H763,2)</f>
        <v>0</v>
      </c>
      <c r="BL763" s="18" t="s">
        <v>217</v>
      </c>
      <c r="BM763" s="230" t="s">
        <v>1543</v>
      </c>
    </row>
    <row r="764" spans="1:51" s="13" customFormat="1" ht="12">
      <c r="A764" s="13"/>
      <c r="B764" s="232"/>
      <c r="C764" s="233"/>
      <c r="D764" s="234" t="s">
        <v>134</v>
      </c>
      <c r="E764" s="235" t="s">
        <v>1</v>
      </c>
      <c r="F764" s="236" t="s">
        <v>1457</v>
      </c>
      <c r="G764" s="233"/>
      <c r="H764" s="235" t="s">
        <v>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2" t="s">
        <v>134</v>
      </c>
      <c r="AU764" s="242" t="s">
        <v>83</v>
      </c>
      <c r="AV764" s="13" t="s">
        <v>81</v>
      </c>
      <c r="AW764" s="13" t="s">
        <v>30</v>
      </c>
      <c r="AX764" s="13" t="s">
        <v>73</v>
      </c>
      <c r="AY764" s="242" t="s">
        <v>125</v>
      </c>
    </row>
    <row r="765" spans="1:51" s="14" customFormat="1" ht="12">
      <c r="A765" s="14"/>
      <c r="B765" s="243"/>
      <c r="C765" s="244"/>
      <c r="D765" s="234" t="s">
        <v>134</v>
      </c>
      <c r="E765" s="245" t="s">
        <v>1</v>
      </c>
      <c r="F765" s="246" t="s">
        <v>132</v>
      </c>
      <c r="G765" s="244"/>
      <c r="H765" s="247">
        <v>4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3" t="s">
        <v>134</v>
      </c>
      <c r="AU765" s="253" t="s">
        <v>83</v>
      </c>
      <c r="AV765" s="14" t="s">
        <v>83</v>
      </c>
      <c r="AW765" s="14" t="s">
        <v>30</v>
      </c>
      <c r="AX765" s="14" t="s">
        <v>81</v>
      </c>
      <c r="AY765" s="253" t="s">
        <v>125</v>
      </c>
    </row>
    <row r="766" spans="1:65" s="2" customFormat="1" ht="14.4" customHeight="1">
      <c r="A766" s="39"/>
      <c r="B766" s="40"/>
      <c r="C766" s="269" t="s">
        <v>1544</v>
      </c>
      <c r="D766" s="269" t="s">
        <v>490</v>
      </c>
      <c r="E766" s="270" t="s">
        <v>1004</v>
      </c>
      <c r="F766" s="271" t="s">
        <v>1545</v>
      </c>
      <c r="G766" s="272" t="s">
        <v>1</v>
      </c>
      <c r="H766" s="273">
        <v>6</v>
      </c>
      <c r="I766" s="274"/>
      <c r="J766" s="275">
        <f>ROUND(I766*H766,2)</f>
        <v>0</v>
      </c>
      <c r="K766" s="271" t="s">
        <v>1</v>
      </c>
      <c r="L766" s="276"/>
      <c r="M766" s="277" t="s">
        <v>1</v>
      </c>
      <c r="N766" s="278" t="s">
        <v>38</v>
      </c>
      <c r="O766" s="92"/>
      <c r="P766" s="228">
        <f>O766*H766</f>
        <v>0</v>
      </c>
      <c r="Q766" s="228">
        <v>0</v>
      </c>
      <c r="R766" s="228">
        <f>Q766*H766</f>
        <v>0</v>
      </c>
      <c r="S766" s="228">
        <v>0</v>
      </c>
      <c r="T766" s="229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0" t="s">
        <v>291</v>
      </c>
      <c r="AT766" s="230" t="s">
        <v>490</v>
      </c>
      <c r="AU766" s="230" t="s">
        <v>83</v>
      </c>
      <c r="AY766" s="18" t="s">
        <v>125</v>
      </c>
      <c r="BE766" s="231">
        <f>IF(N766="základní",J766,0)</f>
        <v>0</v>
      </c>
      <c r="BF766" s="231">
        <f>IF(N766="snížená",J766,0)</f>
        <v>0</v>
      </c>
      <c r="BG766" s="231">
        <f>IF(N766="zákl. přenesená",J766,0)</f>
        <v>0</v>
      </c>
      <c r="BH766" s="231">
        <f>IF(N766="sníž. přenesená",J766,0)</f>
        <v>0</v>
      </c>
      <c r="BI766" s="231">
        <f>IF(N766="nulová",J766,0)</f>
        <v>0</v>
      </c>
      <c r="BJ766" s="18" t="s">
        <v>81</v>
      </c>
      <c r="BK766" s="231">
        <f>ROUND(I766*H766,2)</f>
        <v>0</v>
      </c>
      <c r="BL766" s="18" t="s">
        <v>217</v>
      </c>
      <c r="BM766" s="230" t="s">
        <v>1546</v>
      </c>
    </row>
    <row r="767" spans="1:51" s="13" customFormat="1" ht="12">
      <c r="A767" s="13"/>
      <c r="B767" s="232"/>
      <c r="C767" s="233"/>
      <c r="D767" s="234" t="s">
        <v>134</v>
      </c>
      <c r="E767" s="235" t="s">
        <v>1</v>
      </c>
      <c r="F767" s="236" t="s">
        <v>1547</v>
      </c>
      <c r="G767" s="233"/>
      <c r="H767" s="235" t="s">
        <v>1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2" t="s">
        <v>134</v>
      </c>
      <c r="AU767" s="242" t="s">
        <v>83</v>
      </c>
      <c r="AV767" s="13" t="s">
        <v>81</v>
      </c>
      <c r="AW767" s="13" t="s">
        <v>30</v>
      </c>
      <c r="AX767" s="13" t="s">
        <v>73</v>
      </c>
      <c r="AY767" s="242" t="s">
        <v>125</v>
      </c>
    </row>
    <row r="768" spans="1:51" s="14" customFormat="1" ht="12">
      <c r="A768" s="14"/>
      <c r="B768" s="243"/>
      <c r="C768" s="244"/>
      <c r="D768" s="234" t="s">
        <v>134</v>
      </c>
      <c r="E768" s="245" t="s">
        <v>1</v>
      </c>
      <c r="F768" s="246" t="s">
        <v>1548</v>
      </c>
      <c r="G768" s="244"/>
      <c r="H768" s="247">
        <v>6</v>
      </c>
      <c r="I768" s="248"/>
      <c r="J768" s="244"/>
      <c r="K768" s="244"/>
      <c r="L768" s="249"/>
      <c r="M768" s="250"/>
      <c r="N768" s="251"/>
      <c r="O768" s="251"/>
      <c r="P768" s="251"/>
      <c r="Q768" s="251"/>
      <c r="R768" s="251"/>
      <c r="S768" s="251"/>
      <c r="T768" s="25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3" t="s">
        <v>134</v>
      </c>
      <c r="AU768" s="253" t="s">
        <v>83</v>
      </c>
      <c r="AV768" s="14" t="s">
        <v>83</v>
      </c>
      <c r="AW768" s="14" t="s">
        <v>30</v>
      </c>
      <c r="AX768" s="14" t="s">
        <v>81</v>
      </c>
      <c r="AY768" s="253" t="s">
        <v>125</v>
      </c>
    </row>
    <row r="769" spans="1:65" s="2" customFormat="1" ht="14.4" customHeight="1">
      <c r="A769" s="39"/>
      <c r="B769" s="40"/>
      <c r="C769" s="219" t="s">
        <v>1549</v>
      </c>
      <c r="D769" s="219" t="s">
        <v>127</v>
      </c>
      <c r="E769" s="220" t="s">
        <v>1550</v>
      </c>
      <c r="F769" s="221" t="s">
        <v>1551</v>
      </c>
      <c r="G769" s="222" t="s">
        <v>154</v>
      </c>
      <c r="H769" s="223">
        <v>4.294</v>
      </c>
      <c r="I769" s="224"/>
      <c r="J769" s="225">
        <f>ROUND(I769*H769,2)</f>
        <v>0</v>
      </c>
      <c r="K769" s="221" t="s">
        <v>1</v>
      </c>
      <c r="L769" s="45"/>
      <c r="M769" s="226" t="s">
        <v>1</v>
      </c>
      <c r="N769" s="227" t="s">
        <v>38</v>
      </c>
      <c r="O769" s="92"/>
      <c r="P769" s="228">
        <f>O769*H769</f>
        <v>0</v>
      </c>
      <c r="Q769" s="228">
        <v>1E-05</v>
      </c>
      <c r="R769" s="228">
        <f>Q769*H769</f>
        <v>4.294E-05</v>
      </c>
      <c r="S769" s="228">
        <v>0</v>
      </c>
      <c r="T769" s="229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30" t="s">
        <v>217</v>
      </c>
      <c r="AT769" s="230" t="s">
        <v>127</v>
      </c>
      <c r="AU769" s="230" t="s">
        <v>83</v>
      </c>
      <c r="AY769" s="18" t="s">
        <v>125</v>
      </c>
      <c r="BE769" s="231">
        <f>IF(N769="základní",J769,0)</f>
        <v>0</v>
      </c>
      <c r="BF769" s="231">
        <f>IF(N769="snížená",J769,0)</f>
        <v>0</v>
      </c>
      <c r="BG769" s="231">
        <f>IF(N769="zákl. přenesená",J769,0)</f>
        <v>0</v>
      </c>
      <c r="BH769" s="231">
        <f>IF(N769="sníž. přenesená",J769,0)</f>
        <v>0</v>
      </c>
      <c r="BI769" s="231">
        <f>IF(N769="nulová",J769,0)</f>
        <v>0</v>
      </c>
      <c r="BJ769" s="18" t="s">
        <v>81</v>
      </c>
      <c r="BK769" s="231">
        <f>ROUND(I769*H769,2)</f>
        <v>0</v>
      </c>
      <c r="BL769" s="18" t="s">
        <v>217</v>
      </c>
      <c r="BM769" s="230" t="s">
        <v>1552</v>
      </c>
    </row>
    <row r="770" spans="1:51" s="13" customFormat="1" ht="12">
      <c r="A770" s="13"/>
      <c r="B770" s="232"/>
      <c r="C770" s="233"/>
      <c r="D770" s="234" t="s">
        <v>134</v>
      </c>
      <c r="E770" s="235" t="s">
        <v>1</v>
      </c>
      <c r="F770" s="236" t="s">
        <v>1553</v>
      </c>
      <c r="G770" s="233"/>
      <c r="H770" s="235" t="s">
        <v>1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2" t="s">
        <v>134</v>
      </c>
      <c r="AU770" s="242" t="s">
        <v>83</v>
      </c>
      <c r="AV770" s="13" t="s">
        <v>81</v>
      </c>
      <c r="AW770" s="13" t="s">
        <v>30</v>
      </c>
      <c r="AX770" s="13" t="s">
        <v>73</v>
      </c>
      <c r="AY770" s="242" t="s">
        <v>125</v>
      </c>
    </row>
    <row r="771" spans="1:51" s="13" customFormat="1" ht="12">
      <c r="A771" s="13"/>
      <c r="B771" s="232"/>
      <c r="C771" s="233"/>
      <c r="D771" s="234" t="s">
        <v>134</v>
      </c>
      <c r="E771" s="235" t="s">
        <v>1</v>
      </c>
      <c r="F771" s="236" t="s">
        <v>1554</v>
      </c>
      <c r="G771" s="233"/>
      <c r="H771" s="235" t="s">
        <v>1</v>
      </c>
      <c r="I771" s="237"/>
      <c r="J771" s="233"/>
      <c r="K771" s="233"/>
      <c r="L771" s="238"/>
      <c r="M771" s="239"/>
      <c r="N771" s="240"/>
      <c r="O771" s="240"/>
      <c r="P771" s="240"/>
      <c r="Q771" s="240"/>
      <c r="R771" s="240"/>
      <c r="S771" s="240"/>
      <c r="T771" s="24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2" t="s">
        <v>134</v>
      </c>
      <c r="AU771" s="242" t="s">
        <v>83</v>
      </c>
      <c r="AV771" s="13" t="s">
        <v>81</v>
      </c>
      <c r="AW771" s="13" t="s">
        <v>30</v>
      </c>
      <c r="AX771" s="13" t="s">
        <v>73</v>
      </c>
      <c r="AY771" s="242" t="s">
        <v>125</v>
      </c>
    </row>
    <row r="772" spans="1:51" s="13" customFormat="1" ht="12">
      <c r="A772" s="13"/>
      <c r="B772" s="232"/>
      <c r="C772" s="233"/>
      <c r="D772" s="234" t="s">
        <v>134</v>
      </c>
      <c r="E772" s="235" t="s">
        <v>1</v>
      </c>
      <c r="F772" s="236" t="s">
        <v>1555</v>
      </c>
      <c r="G772" s="233"/>
      <c r="H772" s="235" t="s">
        <v>1</v>
      </c>
      <c r="I772" s="237"/>
      <c r="J772" s="233"/>
      <c r="K772" s="233"/>
      <c r="L772" s="238"/>
      <c r="M772" s="239"/>
      <c r="N772" s="240"/>
      <c r="O772" s="240"/>
      <c r="P772" s="240"/>
      <c r="Q772" s="240"/>
      <c r="R772" s="240"/>
      <c r="S772" s="240"/>
      <c r="T772" s="24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2" t="s">
        <v>134</v>
      </c>
      <c r="AU772" s="242" t="s">
        <v>83</v>
      </c>
      <c r="AV772" s="13" t="s">
        <v>81</v>
      </c>
      <c r="AW772" s="13" t="s">
        <v>30</v>
      </c>
      <c r="AX772" s="13" t="s">
        <v>73</v>
      </c>
      <c r="AY772" s="242" t="s">
        <v>125</v>
      </c>
    </row>
    <row r="773" spans="1:51" s="13" customFormat="1" ht="12">
      <c r="A773" s="13"/>
      <c r="B773" s="232"/>
      <c r="C773" s="233"/>
      <c r="D773" s="234" t="s">
        <v>134</v>
      </c>
      <c r="E773" s="235" t="s">
        <v>1</v>
      </c>
      <c r="F773" s="236" t="s">
        <v>1556</v>
      </c>
      <c r="G773" s="233"/>
      <c r="H773" s="235" t="s">
        <v>1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2" t="s">
        <v>134</v>
      </c>
      <c r="AU773" s="242" t="s">
        <v>83</v>
      </c>
      <c r="AV773" s="13" t="s">
        <v>81</v>
      </c>
      <c r="AW773" s="13" t="s">
        <v>30</v>
      </c>
      <c r="AX773" s="13" t="s">
        <v>73</v>
      </c>
      <c r="AY773" s="242" t="s">
        <v>125</v>
      </c>
    </row>
    <row r="774" spans="1:51" s="14" customFormat="1" ht="12">
      <c r="A774" s="14"/>
      <c r="B774" s="243"/>
      <c r="C774" s="244"/>
      <c r="D774" s="234" t="s">
        <v>134</v>
      </c>
      <c r="E774" s="245" t="s">
        <v>1</v>
      </c>
      <c r="F774" s="246" t="s">
        <v>1557</v>
      </c>
      <c r="G774" s="244"/>
      <c r="H774" s="247">
        <v>0.792</v>
      </c>
      <c r="I774" s="248"/>
      <c r="J774" s="244"/>
      <c r="K774" s="244"/>
      <c r="L774" s="249"/>
      <c r="M774" s="250"/>
      <c r="N774" s="251"/>
      <c r="O774" s="251"/>
      <c r="P774" s="251"/>
      <c r="Q774" s="251"/>
      <c r="R774" s="251"/>
      <c r="S774" s="251"/>
      <c r="T774" s="25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3" t="s">
        <v>134</v>
      </c>
      <c r="AU774" s="253" t="s">
        <v>83</v>
      </c>
      <c r="AV774" s="14" t="s">
        <v>83</v>
      </c>
      <c r="AW774" s="14" t="s">
        <v>30</v>
      </c>
      <c r="AX774" s="14" t="s">
        <v>73</v>
      </c>
      <c r="AY774" s="253" t="s">
        <v>125</v>
      </c>
    </row>
    <row r="775" spans="1:51" s="14" customFormat="1" ht="12">
      <c r="A775" s="14"/>
      <c r="B775" s="243"/>
      <c r="C775" s="244"/>
      <c r="D775" s="234" t="s">
        <v>134</v>
      </c>
      <c r="E775" s="245" t="s">
        <v>1</v>
      </c>
      <c r="F775" s="246" t="s">
        <v>1558</v>
      </c>
      <c r="G775" s="244"/>
      <c r="H775" s="247">
        <v>3.502</v>
      </c>
      <c r="I775" s="248"/>
      <c r="J775" s="244"/>
      <c r="K775" s="244"/>
      <c r="L775" s="249"/>
      <c r="M775" s="250"/>
      <c r="N775" s="251"/>
      <c r="O775" s="251"/>
      <c r="P775" s="251"/>
      <c r="Q775" s="251"/>
      <c r="R775" s="251"/>
      <c r="S775" s="251"/>
      <c r="T775" s="252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3" t="s">
        <v>134</v>
      </c>
      <c r="AU775" s="253" t="s">
        <v>83</v>
      </c>
      <c r="AV775" s="14" t="s">
        <v>83</v>
      </c>
      <c r="AW775" s="14" t="s">
        <v>30</v>
      </c>
      <c r="AX775" s="14" t="s">
        <v>73</v>
      </c>
      <c r="AY775" s="253" t="s">
        <v>125</v>
      </c>
    </row>
    <row r="776" spans="1:51" s="15" customFormat="1" ht="12">
      <c r="A776" s="15"/>
      <c r="B776" s="254"/>
      <c r="C776" s="255"/>
      <c r="D776" s="234" t="s">
        <v>134</v>
      </c>
      <c r="E776" s="256" t="s">
        <v>1</v>
      </c>
      <c r="F776" s="257" t="s">
        <v>235</v>
      </c>
      <c r="G776" s="255"/>
      <c r="H776" s="258">
        <v>4.294</v>
      </c>
      <c r="I776" s="259"/>
      <c r="J776" s="255"/>
      <c r="K776" s="255"/>
      <c r="L776" s="260"/>
      <c r="M776" s="261"/>
      <c r="N776" s="262"/>
      <c r="O776" s="262"/>
      <c r="P776" s="262"/>
      <c r="Q776" s="262"/>
      <c r="R776" s="262"/>
      <c r="S776" s="262"/>
      <c r="T776" s="263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64" t="s">
        <v>134</v>
      </c>
      <c r="AU776" s="264" t="s">
        <v>83</v>
      </c>
      <c r="AV776" s="15" t="s">
        <v>132</v>
      </c>
      <c r="AW776" s="15" t="s">
        <v>30</v>
      </c>
      <c r="AX776" s="15" t="s">
        <v>81</v>
      </c>
      <c r="AY776" s="264" t="s">
        <v>125</v>
      </c>
    </row>
    <row r="777" spans="1:65" s="2" customFormat="1" ht="14.4" customHeight="1">
      <c r="A777" s="39"/>
      <c r="B777" s="40"/>
      <c r="C777" s="269" t="s">
        <v>1559</v>
      </c>
      <c r="D777" s="269" t="s">
        <v>490</v>
      </c>
      <c r="E777" s="270" t="s">
        <v>1560</v>
      </c>
      <c r="F777" s="271" t="s">
        <v>1561</v>
      </c>
      <c r="G777" s="272" t="s">
        <v>272</v>
      </c>
      <c r="H777" s="273">
        <v>0.031</v>
      </c>
      <c r="I777" s="274"/>
      <c r="J777" s="275">
        <f>ROUND(I777*H777,2)</f>
        <v>0</v>
      </c>
      <c r="K777" s="271" t="s">
        <v>131</v>
      </c>
      <c r="L777" s="276"/>
      <c r="M777" s="277" t="s">
        <v>1</v>
      </c>
      <c r="N777" s="278" t="s">
        <v>38</v>
      </c>
      <c r="O777" s="92"/>
      <c r="P777" s="228">
        <f>O777*H777</f>
        <v>0</v>
      </c>
      <c r="Q777" s="228">
        <v>1</v>
      </c>
      <c r="R777" s="228">
        <f>Q777*H777</f>
        <v>0.031</v>
      </c>
      <c r="S777" s="228">
        <v>0</v>
      </c>
      <c r="T777" s="229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0" t="s">
        <v>291</v>
      </c>
      <c r="AT777" s="230" t="s">
        <v>490</v>
      </c>
      <c r="AU777" s="230" t="s">
        <v>83</v>
      </c>
      <c r="AY777" s="18" t="s">
        <v>125</v>
      </c>
      <c r="BE777" s="231">
        <f>IF(N777="základní",J777,0)</f>
        <v>0</v>
      </c>
      <c r="BF777" s="231">
        <f>IF(N777="snížená",J777,0)</f>
        <v>0</v>
      </c>
      <c r="BG777" s="231">
        <f>IF(N777="zákl. přenesená",J777,0)</f>
        <v>0</v>
      </c>
      <c r="BH777" s="231">
        <f>IF(N777="sníž. přenesená",J777,0)</f>
        <v>0</v>
      </c>
      <c r="BI777" s="231">
        <f>IF(N777="nulová",J777,0)</f>
        <v>0</v>
      </c>
      <c r="BJ777" s="18" t="s">
        <v>81</v>
      </c>
      <c r="BK777" s="231">
        <f>ROUND(I777*H777,2)</f>
        <v>0</v>
      </c>
      <c r="BL777" s="18" t="s">
        <v>217</v>
      </c>
      <c r="BM777" s="230" t="s">
        <v>1562</v>
      </c>
    </row>
    <row r="778" spans="1:51" s="13" customFormat="1" ht="12">
      <c r="A778" s="13"/>
      <c r="B778" s="232"/>
      <c r="C778" s="233"/>
      <c r="D778" s="234" t="s">
        <v>134</v>
      </c>
      <c r="E778" s="235" t="s">
        <v>1</v>
      </c>
      <c r="F778" s="236" t="s">
        <v>1563</v>
      </c>
      <c r="G778" s="233"/>
      <c r="H778" s="235" t="s">
        <v>1</v>
      </c>
      <c r="I778" s="237"/>
      <c r="J778" s="233"/>
      <c r="K778" s="233"/>
      <c r="L778" s="238"/>
      <c r="M778" s="239"/>
      <c r="N778" s="240"/>
      <c r="O778" s="240"/>
      <c r="P778" s="240"/>
      <c r="Q778" s="240"/>
      <c r="R778" s="240"/>
      <c r="S778" s="240"/>
      <c r="T778" s="24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2" t="s">
        <v>134</v>
      </c>
      <c r="AU778" s="242" t="s">
        <v>83</v>
      </c>
      <c r="AV778" s="13" t="s">
        <v>81</v>
      </c>
      <c r="AW778" s="13" t="s">
        <v>30</v>
      </c>
      <c r="AX778" s="13" t="s">
        <v>73</v>
      </c>
      <c r="AY778" s="242" t="s">
        <v>125</v>
      </c>
    </row>
    <row r="779" spans="1:51" s="14" customFormat="1" ht="12">
      <c r="A779" s="14"/>
      <c r="B779" s="243"/>
      <c r="C779" s="244"/>
      <c r="D779" s="234" t="s">
        <v>134</v>
      </c>
      <c r="E779" s="245" t="s">
        <v>1</v>
      </c>
      <c r="F779" s="246" t="s">
        <v>1564</v>
      </c>
      <c r="G779" s="244"/>
      <c r="H779" s="247">
        <v>0.031</v>
      </c>
      <c r="I779" s="248"/>
      <c r="J779" s="244"/>
      <c r="K779" s="244"/>
      <c r="L779" s="249"/>
      <c r="M779" s="250"/>
      <c r="N779" s="251"/>
      <c r="O779" s="251"/>
      <c r="P779" s="251"/>
      <c r="Q779" s="251"/>
      <c r="R779" s="251"/>
      <c r="S779" s="251"/>
      <c r="T779" s="252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3" t="s">
        <v>134</v>
      </c>
      <c r="AU779" s="253" t="s">
        <v>83</v>
      </c>
      <c r="AV779" s="14" t="s">
        <v>83</v>
      </c>
      <c r="AW779" s="14" t="s">
        <v>30</v>
      </c>
      <c r="AX779" s="14" t="s">
        <v>81</v>
      </c>
      <c r="AY779" s="253" t="s">
        <v>125</v>
      </c>
    </row>
    <row r="780" spans="1:65" s="2" customFormat="1" ht="14.4" customHeight="1">
      <c r="A780" s="39"/>
      <c r="B780" s="40"/>
      <c r="C780" s="269" t="s">
        <v>1565</v>
      </c>
      <c r="D780" s="269" t="s">
        <v>490</v>
      </c>
      <c r="E780" s="270" t="s">
        <v>1566</v>
      </c>
      <c r="F780" s="271" t="s">
        <v>1567</v>
      </c>
      <c r="G780" s="272" t="s">
        <v>272</v>
      </c>
      <c r="H780" s="273">
        <v>0.046</v>
      </c>
      <c r="I780" s="274"/>
      <c r="J780" s="275">
        <f>ROUND(I780*H780,2)</f>
        <v>0</v>
      </c>
      <c r="K780" s="271" t="s">
        <v>131</v>
      </c>
      <c r="L780" s="276"/>
      <c r="M780" s="277" t="s">
        <v>1</v>
      </c>
      <c r="N780" s="278" t="s">
        <v>38</v>
      </c>
      <c r="O780" s="92"/>
      <c r="P780" s="228">
        <f>O780*H780</f>
        <v>0</v>
      </c>
      <c r="Q780" s="228">
        <v>1</v>
      </c>
      <c r="R780" s="228">
        <f>Q780*H780</f>
        <v>0.046</v>
      </c>
      <c r="S780" s="228">
        <v>0</v>
      </c>
      <c r="T780" s="229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0" t="s">
        <v>291</v>
      </c>
      <c r="AT780" s="230" t="s">
        <v>490</v>
      </c>
      <c r="AU780" s="230" t="s">
        <v>83</v>
      </c>
      <c r="AY780" s="18" t="s">
        <v>125</v>
      </c>
      <c r="BE780" s="231">
        <f>IF(N780="základní",J780,0)</f>
        <v>0</v>
      </c>
      <c r="BF780" s="231">
        <f>IF(N780="snížená",J780,0)</f>
        <v>0</v>
      </c>
      <c r="BG780" s="231">
        <f>IF(N780="zákl. přenesená",J780,0)</f>
        <v>0</v>
      </c>
      <c r="BH780" s="231">
        <f>IF(N780="sníž. přenesená",J780,0)</f>
        <v>0</v>
      </c>
      <c r="BI780" s="231">
        <f>IF(N780="nulová",J780,0)</f>
        <v>0</v>
      </c>
      <c r="BJ780" s="18" t="s">
        <v>81</v>
      </c>
      <c r="BK780" s="231">
        <f>ROUND(I780*H780,2)</f>
        <v>0</v>
      </c>
      <c r="BL780" s="18" t="s">
        <v>217</v>
      </c>
      <c r="BM780" s="230" t="s">
        <v>1568</v>
      </c>
    </row>
    <row r="781" spans="1:51" s="13" customFormat="1" ht="12">
      <c r="A781" s="13"/>
      <c r="B781" s="232"/>
      <c r="C781" s="233"/>
      <c r="D781" s="234" t="s">
        <v>134</v>
      </c>
      <c r="E781" s="235" t="s">
        <v>1</v>
      </c>
      <c r="F781" s="236" t="s">
        <v>1563</v>
      </c>
      <c r="G781" s="233"/>
      <c r="H781" s="235" t="s">
        <v>1</v>
      </c>
      <c r="I781" s="237"/>
      <c r="J781" s="233"/>
      <c r="K781" s="233"/>
      <c r="L781" s="238"/>
      <c r="M781" s="239"/>
      <c r="N781" s="240"/>
      <c r="O781" s="240"/>
      <c r="P781" s="240"/>
      <c r="Q781" s="240"/>
      <c r="R781" s="240"/>
      <c r="S781" s="240"/>
      <c r="T781" s="24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2" t="s">
        <v>134</v>
      </c>
      <c r="AU781" s="242" t="s">
        <v>83</v>
      </c>
      <c r="AV781" s="13" t="s">
        <v>81</v>
      </c>
      <c r="AW781" s="13" t="s">
        <v>30</v>
      </c>
      <c r="AX781" s="13" t="s">
        <v>73</v>
      </c>
      <c r="AY781" s="242" t="s">
        <v>125</v>
      </c>
    </row>
    <row r="782" spans="1:51" s="14" customFormat="1" ht="12">
      <c r="A782" s="14"/>
      <c r="B782" s="243"/>
      <c r="C782" s="244"/>
      <c r="D782" s="234" t="s">
        <v>134</v>
      </c>
      <c r="E782" s="245" t="s">
        <v>1</v>
      </c>
      <c r="F782" s="246" t="s">
        <v>1569</v>
      </c>
      <c r="G782" s="244"/>
      <c r="H782" s="247">
        <v>0.009</v>
      </c>
      <c r="I782" s="248"/>
      <c r="J782" s="244"/>
      <c r="K782" s="244"/>
      <c r="L782" s="249"/>
      <c r="M782" s="250"/>
      <c r="N782" s="251"/>
      <c r="O782" s="251"/>
      <c r="P782" s="251"/>
      <c r="Q782" s="251"/>
      <c r="R782" s="251"/>
      <c r="S782" s="251"/>
      <c r="T782" s="25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3" t="s">
        <v>134</v>
      </c>
      <c r="AU782" s="253" t="s">
        <v>83</v>
      </c>
      <c r="AV782" s="14" t="s">
        <v>83</v>
      </c>
      <c r="AW782" s="14" t="s">
        <v>30</v>
      </c>
      <c r="AX782" s="14" t="s">
        <v>73</v>
      </c>
      <c r="AY782" s="253" t="s">
        <v>125</v>
      </c>
    </row>
    <row r="783" spans="1:51" s="14" customFormat="1" ht="12">
      <c r="A783" s="14"/>
      <c r="B783" s="243"/>
      <c r="C783" s="244"/>
      <c r="D783" s="234" t="s">
        <v>134</v>
      </c>
      <c r="E783" s="245" t="s">
        <v>1</v>
      </c>
      <c r="F783" s="246" t="s">
        <v>1570</v>
      </c>
      <c r="G783" s="244"/>
      <c r="H783" s="247">
        <v>0.037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3" t="s">
        <v>134</v>
      </c>
      <c r="AU783" s="253" t="s">
        <v>83</v>
      </c>
      <c r="AV783" s="14" t="s">
        <v>83</v>
      </c>
      <c r="AW783" s="14" t="s">
        <v>30</v>
      </c>
      <c r="AX783" s="14" t="s">
        <v>73</v>
      </c>
      <c r="AY783" s="253" t="s">
        <v>125</v>
      </c>
    </row>
    <row r="784" spans="1:51" s="15" customFormat="1" ht="12">
      <c r="A784" s="15"/>
      <c r="B784" s="254"/>
      <c r="C784" s="255"/>
      <c r="D784" s="234" t="s">
        <v>134</v>
      </c>
      <c r="E784" s="256" t="s">
        <v>1</v>
      </c>
      <c r="F784" s="257" t="s">
        <v>235</v>
      </c>
      <c r="G784" s="255"/>
      <c r="H784" s="258">
        <v>0.046</v>
      </c>
      <c r="I784" s="259"/>
      <c r="J784" s="255"/>
      <c r="K784" s="255"/>
      <c r="L784" s="260"/>
      <c r="M784" s="261"/>
      <c r="N784" s="262"/>
      <c r="O784" s="262"/>
      <c r="P784" s="262"/>
      <c r="Q784" s="262"/>
      <c r="R784" s="262"/>
      <c r="S784" s="262"/>
      <c r="T784" s="263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64" t="s">
        <v>134</v>
      </c>
      <c r="AU784" s="264" t="s">
        <v>83</v>
      </c>
      <c r="AV784" s="15" t="s">
        <v>132</v>
      </c>
      <c r="AW784" s="15" t="s">
        <v>30</v>
      </c>
      <c r="AX784" s="15" t="s">
        <v>81</v>
      </c>
      <c r="AY784" s="264" t="s">
        <v>125</v>
      </c>
    </row>
    <row r="785" spans="1:65" s="2" customFormat="1" ht="14.4" customHeight="1">
      <c r="A785" s="39"/>
      <c r="B785" s="40"/>
      <c r="C785" s="269" t="s">
        <v>1571</v>
      </c>
      <c r="D785" s="269" t="s">
        <v>490</v>
      </c>
      <c r="E785" s="270" t="s">
        <v>1572</v>
      </c>
      <c r="F785" s="271" t="s">
        <v>1573</v>
      </c>
      <c r="G785" s="272" t="s">
        <v>272</v>
      </c>
      <c r="H785" s="273">
        <v>0.038</v>
      </c>
      <c r="I785" s="274"/>
      <c r="J785" s="275">
        <f>ROUND(I785*H785,2)</f>
        <v>0</v>
      </c>
      <c r="K785" s="271" t="s">
        <v>131</v>
      </c>
      <c r="L785" s="276"/>
      <c r="M785" s="277" t="s">
        <v>1</v>
      </c>
      <c r="N785" s="278" t="s">
        <v>38</v>
      </c>
      <c r="O785" s="92"/>
      <c r="P785" s="228">
        <f>O785*H785</f>
        <v>0</v>
      </c>
      <c r="Q785" s="228">
        <v>1</v>
      </c>
      <c r="R785" s="228">
        <f>Q785*H785</f>
        <v>0.038</v>
      </c>
      <c r="S785" s="228">
        <v>0</v>
      </c>
      <c r="T785" s="229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0" t="s">
        <v>291</v>
      </c>
      <c r="AT785" s="230" t="s">
        <v>490</v>
      </c>
      <c r="AU785" s="230" t="s">
        <v>83</v>
      </c>
      <c r="AY785" s="18" t="s">
        <v>125</v>
      </c>
      <c r="BE785" s="231">
        <f>IF(N785="základní",J785,0)</f>
        <v>0</v>
      </c>
      <c r="BF785" s="231">
        <f>IF(N785="snížená",J785,0)</f>
        <v>0</v>
      </c>
      <c r="BG785" s="231">
        <f>IF(N785="zákl. přenesená",J785,0)</f>
        <v>0</v>
      </c>
      <c r="BH785" s="231">
        <f>IF(N785="sníž. přenesená",J785,0)</f>
        <v>0</v>
      </c>
      <c r="BI785" s="231">
        <f>IF(N785="nulová",J785,0)</f>
        <v>0</v>
      </c>
      <c r="BJ785" s="18" t="s">
        <v>81</v>
      </c>
      <c r="BK785" s="231">
        <f>ROUND(I785*H785,2)</f>
        <v>0</v>
      </c>
      <c r="BL785" s="18" t="s">
        <v>217</v>
      </c>
      <c r="BM785" s="230" t="s">
        <v>1574</v>
      </c>
    </row>
    <row r="786" spans="1:51" s="13" customFormat="1" ht="12">
      <c r="A786" s="13"/>
      <c r="B786" s="232"/>
      <c r="C786" s="233"/>
      <c r="D786" s="234" t="s">
        <v>134</v>
      </c>
      <c r="E786" s="235" t="s">
        <v>1</v>
      </c>
      <c r="F786" s="236" t="s">
        <v>1563</v>
      </c>
      <c r="G786" s="233"/>
      <c r="H786" s="235" t="s">
        <v>1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2" t="s">
        <v>134</v>
      </c>
      <c r="AU786" s="242" t="s">
        <v>83</v>
      </c>
      <c r="AV786" s="13" t="s">
        <v>81</v>
      </c>
      <c r="AW786" s="13" t="s">
        <v>30</v>
      </c>
      <c r="AX786" s="13" t="s">
        <v>73</v>
      </c>
      <c r="AY786" s="242" t="s">
        <v>125</v>
      </c>
    </row>
    <row r="787" spans="1:51" s="14" customFormat="1" ht="12">
      <c r="A787" s="14"/>
      <c r="B787" s="243"/>
      <c r="C787" s="244"/>
      <c r="D787" s="234" t="s">
        <v>134</v>
      </c>
      <c r="E787" s="245" t="s">
        <v>1</v>
      </c>
      <c r="F787" s="246" t="s">
        <v>1575</v>
      </c>
      <c r="G787" s="244"/>
      <c r="H787" s="247">
        <v>0.038</v>
      </c>
      <c r="I787" s="248"/>
      <c r="J787" s="244"/>
      <c r="K787" s="244"/>
      <c r="L787" s="249"/>
      <c r="M787" s="250"/>
      <c r="N787" s="251"/>
      <c r="O787" s="251"/>
      <c r="P787" s="251"/>
      <c r="Q787" s="251"/>
      <c r="R787" s="251"/>
      <c r="S787" s="251"/>
      <c r="T787" s="252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3" t="s">
        <v>134</v>
      </c>
      <c r="AU787" s="253" t="s">
        <v>83</v>
      </c>
      <c r="AV787" s="14" t="s">
        <v>83</v>
      </c>
      <c r="AW787" s="14" t="s">
        <v>30</v>
      </c>
      <c r="AX787" s="14" t="s">
        <v>81</v>
      </c>
      <c r="AY787" s="253" t="s">
        <v>125</v>
      </c>
    </row>
    <row r="788" spans="1:65" s="2" customFormat="1" ht="14.4" customHeight="1">
      <c r="A788" s="39"/>
      <c r="B788" s="40"/>
      <c r="C788" s="219" t="s">
        <v>1576</v>
      </c>
      <c r="D788" s="219" t="s">
        <v>127</v>
      </c>
      <c r="E788" s="220" t="s">
        <v>1577</v>
      </c>
      <c r="F788" s="221" t="s">
        <v>1578</v>
      </c>
      <c r="G788" s="222" t="s">
        <v>146</v>
      </c>
      <c r="H788" s="223">
        <v>81.302</v>
      </c>
      <c r="I788" s="224"/>
      <c r="J788" s="225">
        <f>ROUND(I788*H788,2)</f>
        <v>0</v>
      </c>
      <c r="K788" s="221" t="s">
        <v>1</v>
      </c>
      <c r="L788" s="45"/>
      <c r="M788" s="226" t="s">
        <v>1</v>
      </c>
      <c r="N788" s="227" t="s">
        <v>38</v>
      </c>
      <c r="O788" s="92"/>
      <c r="P788" s="228">
        <f>O788*H788</f>
        <v>0</v>
      </c>
      <c r="Q788" s="228">
        <v>0</v>
      </c>
      <c r="R788" s="228">
        <f>Q788*H788</f>
        <v>0</v>
      </c>
      <c r="S788" s="228">
        <v>0</v>
      </c>
      <c r="T788" s="229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30" t="s">
        <v>217</v>
      </c>
      <c r="AT788" s="230" t="s">
        <v>127</v>
      </c>
      <c r="AU788" s="230" t="s">
        <v>83</v>
      </c>
      <c r="AY788" s="18" t="s">
        <v>125</v>
      </c>
      <c r="BE788" s="231">
        <f>IF(N788="základní",J788,0)</f>
        <v>0</v>
      </c>
      <c r="BF788" s="231">
        <f>IF(N788="snížená",J788,0)</f>
        <v>0</v>
      </c>
      <c r="BG788" s="231">
        <f>IF(N788="zákl. přenesená",J788,0)</f>
        <v>0</v>
      </c>
      <c r="BH788" s="231">
        <f>IF(N788="sníž. přenesená",J788,0)</f>
        <v>0</v>
      </c>
      <c r="BI788" s="231">
        <f>IF(N788="nulová",J788,0)</f>
        <v>0</v>
      </c>
      <c r="BJ788" s="18" t="s">
        <v>81</v>
      </c>
      <c r="BK788" s="231">
        <f>ROUND(I788*H788,2)</f>
        <v>0</v>
      </c>
      <c r="BL788" s="18" t="s">
        <v>217</v>
      </c>
      <c r="BM788" s="230" t="s">
        <v>1579</v>
      </c>
    </row>
    <row r="789" spans="1:51" s="13" customFormat="1" ht="12">
      <c r="A789" s="13"/>
      <c r="B789" s="232"/>
      <c r="C789" s="233"/>
      <c r="D789" s="234" t="s">
        <v>134</v>
      </c>
      <c r="E789" s="235" t="s">
        <v>1</v>
      </c>
      <c r="F789" s="236" t="s">
        <v>1580</v>
      </c>
      <c r="G789" s="233"/>
      <c r="H789" s="235" t="s">
        <v>1</v>
      </c>
      <c r="I789" s="237"/>
      <c r="J789" s="233"/>
      <c r="K789" s="233"/>
      <c r="L789" s="238"/>
      <c r="M789" s="239"/>
      <c r="N789" s="240"/>
      <c r="O789" s="240"/>
      <c r="P789" s="240"/>
      <c r="Q789" s="240"/>
      <c r="R789" s="240"/>
      <c r="S789" s="240"/>
      <c r="T789" s="24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2" t="s">
        <v>134</v>
      </c>
      <c r="AU789" s="242" t="s">
        <v>83</v>
      </c>
      <c r="AV789" s="13" t="s">
        <v>81</v>
      </c>
      <c r="AW789" s="13" t="s">
        <v>30</v>
      </c>
      <c r="AX789" s="13" t="s">
        <v>73</v>
      </c>
      <c r="AY789" s="242" t="s">
        <v>125</v>
      </c>
    </row>
    <row r="790" spans="1:51" s="13" customFormat="1" ht="12">
      <c r="A790" s="13"/>
      <c r="B790" s="232"/>
      <c r="C790" s="233"/>
      <c r="D790" s="234" t="s">
        <v>134</v>
      </c>
      <c r="E790" s="235" t="s">
        <v>1</v>
      </c>
      <c r="F790" s="236" t="s">
        <v>1581</v>
      </c>
      <c r="G790" s="233"/>
      <c r="H790" s="235" t="s">
        <v>1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2" t="s">
        <v>134</v>
      </c>
      <c r="AU790" s="242" t="s">
        <v>83</v>
      </c>
      <c r="AV790" s="13" t="s">
        <v>81</v>
      </c>
      <c r="AW790" s="13" t="s">
        <v>30</v>
      </c>
      <c r="AX790" s="13" t="s">
        <v>73</v>
      </c>
      <c r="AY790" s="242" t="s">
        <v>125</v>
      </c>
    </row>
    <row r="791" spans="1:51" s="13" customFormat="1" ht="12">
      <c r="A791" s="13"/>
      <c r="B791" s="232"/>
      <c r="C791" s="233"/>
      <c r="D791" s="234" t="s">
        <v>134</v>
      </c>
      <c r="E791" s="235" t="s">
        <v>1</v>
      </c>
      <c r="F791" s="236" t="s">
        <v>1450</v>
      </c>
      <c r="G791" s="233"/>
      <c r="H791" s="235" t="s">
        <v>1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2" t="s">
        <v>134</v>
      </c>
      <c r="AU791" s="242" t="s">
        <v>83</v>
      </c>
      <c r="AV791" s="13" t="s">
        <v>81</v>
      </c>
      <c r="AW791" s="13" t="s">
        <v>30</v>
      </c>
      <c r="AX791" s="13" t="s">
        <v>73</v>
      </c>
      <c r="AY791" s="242" t="s">
        <v>125</v>
      </c>
    </row>
    <row r="792" spans="1:51" s="14" customFormat="1" ht="12">
      <c r="A792" s="14"/>
      <c r="B792" s="243"/>
      <c r="C792" s="244"/>
      <c r="D792" s="234" t="s">
        <v>134</v>
      </c>
      <c r="E792" s="245" t="s">
        <v>853</v>
      </c>
      <c r="F792" s="246" t="s">
        <v>1582</v>
      </c>
      <c r="G792" s="244"/>
      <c r="H792" s="247">
        <v>50.32</v>
      </c>
      <c r="I792" s="248"/>
      <c r="J792" s="244"/>
      <c r="K792" s="244"/>
      <c r="L792" s="249"/>
      <c r="M792" s="250"/>
      <c r="N792" s="251"/>
      <c r="O792" s="251"/>
      <c r="P792" s="251"/>
      <c r="Q792" s="251"/>
      <c r="R792" s="251"/>
      <c r="S792" s="251"/>
      <c r="T792" s="25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3" t="s">
        <v>134</v>
      </c>
      <c r="AU792" s="253" t="s">
        <v>83</v>
      </c>
      <c r="AV792" s="14" t="s">
        <v>83</v>
      </c>
      <c r="AW792" s="14" t="s">
        <v>30</v>
      </c>
      <c r="AX792" s="14" t="s">
        <v>73</v>
      </c>
      <c r="AY792" s="253" t="s">
        <v>125</v>
      </c>
    </row>
    <row r="793" spans="1:51" s="14" customFormat="1" ht="12">
      <c r="A793" s="14"/>
      <c r="B793" s="243"/>
      <c r="C793" s="244"/>
      <c r="D793" s="234" t="s">
        <v>134</v>
      </c>
      <c r="E793" s="245" t="s">
        <v>826</v>
      </c>
      <c r="F793" s="246" t="s">
        <v>1583</v>
      </c>
      <c r="G793" s="244"/>
      <c r="H793" s="247">
        <v>17.822</v>
      </c>
      <c r="I793" s="248"/>
      <c r="J793" s="244"/>
      <c r="K793" s="244"/>
      <c r="L793" s="249"/>
      <c r="M793" s="250"/>
      <c r="N793" s="251"/>
      <c r="O793" s="251"/>
      <c r="P793" s="251"/>
      <c r="Q793" s="251"/>
      <c r="R793" s="251"/>
      <c r="S793" s="251"/>
      <c r="T793" s="25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3" t="s">
        <v>134</v>
      </c>
      <c r="AU793" s="253" t="s">
        <v>83</v>
      </c>
      <c r="AV793" s="14" t="s">
        <v>83</v>
      </c>
      <c r="AW793" s="14" t="s">
        <v>30</v>
      </c>
      <c r="AX793" s="14" t="s">
        <v>73</v>
      </c>
      <c r="AY793" s="253" t="s">
        <v>125</v>
      </c>
    </row>
    <row r="794" spans="1:51" s="14" customFormat="1" ht="12">
      <c r="A794" s="14"/>
      <c r="B794" s="243"/>
      <c r="C794" s="244"/>
      <c r="D794" s="234" t="s">
        <v>134</v>
      </c>
      <c r="E794" s="245" t="s">
        <v>824</v>
      </c>
      <c r="F794" s="246" t="s">
        <v>1584</v>
      </c>
      <c r="G794" s="244"/>
      <c r="H794" s="247">
        <v>0.4</v>
      </c>
      <c r="I794" s="248"/>
      <c r="J794" s="244"/>
      <c r="K794" s="244"/>
      <c r="L794" s="249"/>
      <c r="M794" s="250"/>
      <c r="N794" s="251"/>
      <c r="O794" s="251"/>
      <c r="P794" s="251"/>
      <c r="Q794" s="251"/>
      <c r="R794" s="251"/>
      <c r="S794" s="251"/>
      <c r="T794" s="25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3" t="s">
        <v>134</v>
      </c>
      <c r="AU794" s="253" t="s">
        <v>83</v>
      </c>
      <c r="AV794" s="14" t="s">
        <v>83</v>
      </c>
      <c r="AW794" s="14" t="s">
        <v>30</v>
      </c>
      <c r="AX794" s="14" t="s">
        <v>73</v>
      </c>
      <c r="AY794" s="253" t="s">
        <v>125</v>
      </c>
    </row>
    <row r="795" spans="1:51" s="14" customFormat="1" ht="12">
      <c r="A795" s="14"/>
      <c r="B795" s="243"/>
      <c r="C795" s="244"/>
      <c r="D795" s="234" t="s">
        <v>134</v>
      </c>
      <c r="E795" s="245" t="s">
        <v>852</v>
      </c>
      <c r="F795" s="246" t="s">
        <v>1585</v>
      </c>
      <c r="G795" s="244"/>
      <c r="H795" s="247">
        <v>2.48</v>
      </c>
      <c r="I795" s="248"/>
      <c r="J795" s="244"/>
      <c r="K795" s="244"/>
      <c r="L795" s="249"/>
      <c r="M795" s="250"/>
      <c r="N795" s="251"/>
      <c r="O795" s="251"/>
      <c r="P795" s="251"/>
      <c r="Q795" s="251"/>
      <c r="R795" s="251"/>
      <c r="S795" s="251"/>
      <c r="T795" s="252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3" t="s">
        <v>134</v>
      </c>
      <c r="AU795" s="253" t="s">
        <v>83</v>
      </c>
      <c r="AV795" s="14" t="s">
        <v>83</v>
      </c>
      <c r="AW795" s="14" t="s">
        <v>30</v>
      </c>
      <c r="AX795" s="14" t="s">
        <v>73</v>
      </c>
      <c r="AY795" s="253" t="s">
        <v>125</v>
      </c>
    </row>
    <row r="796" spans="1:51" s="14" customFormat="1" ht="12">
      <c r="A796" s="14"/>
      <c r="B796" s="243"/>
      <c r="C796" s="244"/>
      <c r="D796" s="234" t="s">
        <v>134</v>
      </c>
      <c r="E796" s="245" t="s">
        <v>850</v>
      </c>
      <c r="F796" s="246" t="s">
        <v>1586</v>
      </c>
      <c r="G796" s="244"/>
      <c r="H796" s="247">
        <v>2.48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3" t="s">
        <v>134</v>
      </c>
      <c r="AU796" s="253" t="s">
        <v>83</v>
      </c>
      <c r="AV796" s="14" t="s">
        <v>83</v>
      </c>
      <c r="AW796" s="14" t="s">
        <v>30</v>
      </c>
      <c r="AX796" s="14" t="s">
        <v>73</v>
      </c>
      <c r="AY796" s="253" t="s">
        <v>125</v>
      </c>
    </row>
    <row r="797" spans="1:51" s="14" customFormat="1" ht="12">
      <c r="A797" s="14"/>
      <c r="B797" s="243"/>
      <c r="C797" s="244"/>
      <c r="D797" s="234" t="s">
        <v>134</v>
      </c>
      <c r="E797" s="245" t="s">
        <v>830</v>
      </c>
      <c r="F797" s="246" t="s">
        <v>1587</v>
      </c>
      <c r="G797" s="244"/>
      <c r="H797" s="247">
        <v>7.8</v>
      </c>
      <c r="I797" s="248"/>
      <c r="J797" s="244"/>
      <c r="K797" s="244"/>
      <c r="L797" s="249"/>
      <c r="M797" s="250"/>
      <c r="N797" s="251"/>
      <c r="O797" s="251"/>
      <c r="P797" s="251"/>
      <c r="Q797" s="251"/>
      <c r="R797" s="251"/>
      <c r="S797" s="251"/>
      <c r="T797" s="252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3" t="s">
        <v>134</v>
      </c>
      <c r="AU797" s="253" t="s">
        <v>83</v>
      </c>
      <c r="AV797" s="14" t="s">
        <v>83</v>
      </c>
      <c r="AW797" s="14" t="s">
        <v>30</v>
      </c>
      <c r="AX797" s="14" t="s">
        <v>73</v>
      </c>
      <c r="AY797" s="253" t="s">
        <v>125</v>
      </c>
    </row>
    <row r="798" spans="1:51" s="15" customFormat="1" ht="12">
      <c r="A798" s="15"/>
      <c r="B798" s="254"/>
      <c r="C798" s="255"/>
      <c r="D798" s="234" t="s">
        <v>134</v>
      </c>
      <c r="E798" s="256" t="s">
        <v>1</v>
      </c>
      <c r="F798" s="257" t="s">
        <v>235</v>
      </c>
      <c r="G798" s="255"/>
      <c r="H798" s="258">
        <v>81.302</v>
      </c>
      <c r="I798" s="259"/>
      <c r="J798" s="255"/>
      <c r="K798" s="255"/>
      <c r="L798" s="260"/>
      <c r="M798" s="261"/>
      <c r="N798" s="262"/>
      <c r="O798" s="262"/>
      <c r="P798" s="262"/>
      <c r="Q798" s="262"/>
      <c r="R798" s="262"/>
      <c r="S798" s="262"/>
      <c r="T798" s="263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4" t="s">
        <v>134</v>
      </c>
      <c r="AU798" s="264" t="s">
        <v>83</v>
      </c>
      <c r="AV798" s="15" t="s">
        <v>132</v>
      </c>
      <c r="AW798" s="15" t="s">
        <v>30</v>
      </c>
      <c r="AX798" s="15" t="s">
        <v>81</v>
      </c>
      <c r="AY798" s="264" t="s">
        <v>125</v>
      </c>
    </row>
    <row r="799" spans="1:65" s="2" customFormat="1" ht="14.4" customHeight="1">
      <c r="A799" s="39"/>
      <c r="B799" s="40"/>
      <c r="C799" s="269" t="s">
        <v>1588</v>
      </c>
      <c r="D799" s="269" t="s">
        <v>490</v>
      </c>
      <c r="E799" s="270" t="s">
        <v>1589</v>
      </c>
      <c r="F799" s="271" t="s">
        <v>1590</v>
      </c>
      <c r="G799" s="272" t="s">
        <v>272</v>
      </c>
      <c r="H799" s="273">
        <v>0.435</v>
      </c>
      <c r="I799" s="274"/>
      <c r="J799" s="275">
        <f>ROUND(I799*H799,2)</f>
        <v>0</v>
      </c>
      <c r="K799" s="271" t="s">
        <v>131</v>
      </c>
      <c r="L799" s="276"/>
      <c r="M799" s="277" t="s">
        <v>1</v>
      </c>
      <c r="N799" s="278" t="s">
        <v>38</v>
      </c>
      <c r="O799" s="92"/>
      <c r="P799" s="228">
        <f>O799*H799</f>
        <v>0</v>
      </c>
      <c r="Q799" s="228">
        <v>1</v>
      </c>
      <c r="R799" s="228">
        <f>Q799*H799</f>
        <v>0.435</v>
      </c>
      <c r="S799" s="228">
        <v>0</v>
      </c>
      <c r="T799" s="229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0" t="s">
        <v>291</v>
      </c>
      <c r="AT799" s="230" t="s">
        <v>490</v>
      </c>
      <c r="AU799" s="230" t="s">
        <v>83</v>
      </c>
      <c r="AY799" s="18" t="s">
        <v>125</v>
      </c>
      <c r="BE799" s="231">
        <f>IF(N799="základní",J799,0)</f>
        <v>0</v>
      </c>
      <c r="BF799" s="231">
        <f>IF(N799="snížená",J799,0)</f>
        <v>0</v>
      </c>
      <c r="BG799" s="231">
        <f>IF(N799="zákl. přenesená",J799,0)</f>
        <v>0</v>
      </c>
      <c r="BH799" s="231">
        <f>IF(N799="sníž. přenesená",J799,0)</f>
        <v>0</v>
      </c>
      <c r="BI799" s="231">
        <f>IF(N799="nulová",J799,0)</f>
        <v>0</v>
      </c>
      <c r="BJ799" s="18" t="s">
        <v>81</v>
      </c>
      <c r="BK799" s="231">
        <f>ROUND(I799*H799,2)</f>
        <v>0</v>
      </c>
      <c r="BL799" s="18" t="s">
        <v>217</v>
      </c>
      <c r="BM799" s="230" t="s">
        <v>1591</v>
      </c>
    </row>
    <row r="800" spans="1:51" s="14" customFormat="1" ht="12">
      <c r="A800" s="14"/>
      <c r="B800" s="243"/>
      <c r="C800" s="244"/>
      <c r="D800" s="234" t="s">
        <v>134</v>
      </c>
      <c r="E800" s="245" t="s">
        <v>1</v>
      </c>
      <c r="F800" s="246" t="s">
        <v>1592</v>
      </c>
      <c r="G800" s="244"/>
      <c r="H800" s="247">
        <v>0.435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3" t="s">
        <v>134</v>
      </c>
      <c r="AU800" s="253" t="s">
        <v>83</v>
      </c>
      <c r="AV800" s="14" t="s">
        <v>83</v>
      </c>
      <c r="AW800" s="14" t="s">
        <v>30</v>
      </c>
      <c r="AX800" s="14" t="s">
        <v>81</v>
      </c>
      <c r="AY800" s="253" t="s">
        <v>125</v>
      </c>
    </row>
    <row r="801" spans="1:65" s="2" customFormat="1" ht="14.4" customHeight="1">
      <c r="A801" s="39"/>
      <c r="B801" s="40"/>
      <c r="C801" s="269" t="s">
        <v>1593</v>
      </c>
      <c r="D801" s="269" t="s">
        <v>490</v>
      </c>
      <c r="E801" s="270" t="s">
        <v>1594</v>
      </c>
      <c r="F801" s="271" t="s">
        <v>1595</v>
      </c>
      <c r="G801" s="272" t="s">
        <v>272</v>
      </c>
      <c r="H801" s="273">
        <v>0.04</v>
      </c>
      <c r="I801" s="274"/>
      <c r="J801" s="275">
        <f>ROUND(I801*H801,2)</f>
        <v>0</v>
      </c>
      <c r="K801" s="271" t="s">
        <v>131</v>
      </c>
      <c r="L801" s="276"/>
      <c r="M801" s="277" t="s">
        <v>1</v>
      </c>
      <c r="N801" s="278" t="s">
        <v>38</v>
      </c>
      <c r="O801" s="92"/>
      <c r="P801" s="228">
        <f>O801*H801</f>
        <v>0</v>
      </c>
      <c r="Q801" s="228">
        <v>1</v>
      </c>
      <c r="R801" s="228">
        <f>Q801*H801</f>
        <v>0.04</v>
      </c>
      <c r="S801" s="228">
        <v>0</v>
      </c>
      <c r="T801" s="22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0" t="s">
        <v>291</v>
      </c>
      <c r="AT801" s="230" t="s">
        <v>490</v>
      </c>
      <c r="AU801" s="230" t="s">
        <v>83</v>
      </c>
      <c r="AY801" s="18" t="s">
        <v>125</v>
      </c>
      <c r="BE801" s="231">
        <f>IF(N801="základní",J801,0)</f>
        <v>0</v>
      </c>
      <c r="BF801" s="231">
        <f>IF(N801="snížená",J801,0)</f>
        <v>0</v>
      </c>
      <c r="BG801" s="231">
        <f>IF(N801="zákl. přenesená",J801,0)</f>
        <v>0</v>
      </c>
      <c r="BH801" s="231">
        <f>IF(N801="sníž. přenesená",J801,0)</f>
        <v>0</v>
      </c>
      <c r="BI801" s="231">
        <f>IF(N801="nulová",J801,0)</f>
        <v>0</v>
      </c>
      <c r="BJ801" s="18" t="s">
        <v>81</v>
      </c>
      <c r="BK801" s="231">
        <f>ROUND(I801*H801,2)</f>
        <v>0</v>
      </c>
      <c r="BL801" s="18" t="s">
        <v>217</v>
      </c>
      <c r="BM801" s="230" t="s">
        <v>1596</v>
      </c>
    </row>
    <row r="802" spans="1:51" s="14" customFormat="1" ht="12">
      <c r="A802" s="14"/>
      <c r="B802" s="243"/>
      <c r="C802" s="244"/>
      <c r="D802" s="234" t="s">
        <v>134</v>
      </c>
      <c r="E802" s="245" t="s">
        <v>1</v>
      </c>
      <c r="F802" s="246" t="s">
        <v>1597</v>
      </c>
      <c r="G802" s="244"/>
      <c r="H802" s="247">
        <v>0.04</v>
      </c>
      <c r="I802" s="248"/>
      <c r="J802" s="244"/>
      <c r="K802" s="244"/>
      <c r="L802" s="249"/>
      <c r="M802" s="250"/>
      <c r="N802" s="251"/>
      <c r="O802" s="251"/>
      <c r="P802" s="251"/>
      <c r="Q802" s="251"/>
      <c r="R802" s="251"/>
      <c r="S802" s="251"/>
      <c r="T802" s="25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3" t="s">
        <v>134</v>
      </c>
      <c r="AU802" s="253" t="s">
        <v>83</v>
      </c>
      <c r="AV802" s="14" t="s">
        <v>83</v>
      </c>
      <c r="AW802" s="14" t="s">
        <v>30</v>
      </c>
      <c r="AX802" s="14" t="s">
        <v>81</v>
      </c>
      <c r="AY802" s="253" t="s">
        <v>125</v>
      </c>
    </row>
    <row r="803" spans="1:65" s="2" customFormat="1" ht="14.4" customHeight="1">
      <c r="A803" s="39"/>
      <c r="B803" s="40"/>
      <c r="C803" s="269" t="s">
        <v>1598</v>
      </c>
      <c r="D803" s="269" t="s">
        <v>490</v>
      </c>
      <c r="E803" s="270" t="s">
        <v>1599</v>
      </c>
      <c r="F803" s="271" t="s">
        <v>1600</v>
      </c>
      <c r="G803" s="272" t="s">
        <v>272</v>
      </c>
      <c r="H803" s="273">
        <v>0.117</v>
      </c>
      <c r="I803" s="274"/>
      <c r="J803" s="275">
        <f>ROUND(I803*H803,2)</f>
        <v>0</v>
      </c>
      <c r="K803" s="271" t="s">
        <v>131</v>
      </c>
      <c r="L803" s="276"/>
      <c r="M803" s="277" t="s">
        <v>1</v>
      </c>
      <c r="N803" s="278" t="s">
        <v>38</v>
      </c>
      <c r="O803" s="92"/>
      <c r="P803" s="228">
        <f>O803*H803</f>
        <v>0</v>
      </c>
      <c r="Q803" s="228">
        <v>1</v>
      </c>
      <c r="R803" s="228">
        <f>Q803*H803</f>
        <v>0.117</v>
      </c>
      <c r="S803" s="228">
        <v>0</v>
      </c>
      <c r="T803" s="229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0" t="s">
        <v>291</v>
      </c>
      <c r="AT803" s="230" t="s">
        <v>490</v>
      </c>
      <c r="AU803" s="230" t="s">
        <v>83</v>
      </c>
      <c r="AY803" s="18" t="s">
        <v>125</v>
      </c>
      <c r="BE803" s="231">
        <f>IF(N803="základní",J803,0)</f>
        <v>0</v>
      </c>
      <c r="BF803" s="231">
        <f>IF(N803="snížená",J803,0)</f>
        <v>0</v>
      </c>
      <c r="BG803" s="231">
        <f>IF(N803="zákl. přenesená",J803,0)</f>
        <v>0</v>
      </c>
      <c r="BH803" s="231">
        <f>IF(N803="sníž. přenesená",J803,0)</f>
        <v>0</v>
      </c>
      <c r="BI803" s="231">
        <f>IF(N803="nulová",J803,0)</f>
        <v>0</v>
      </c>
      <c r="BJ803" s="18" t="s">
        <v>81</v>
      </c>
      <c r="BK803" s="231">
        <f>ROUND(I803*H803,2)</f>
        <v>0</v>
      </c>
      <c r="BL803" s="18" t="s">
        <v>217</v>
      </c>
      <c r="BM803" s="230" t="s">
        <v>1601</v>
      </c>
    </row>
    <row r="804" spans="1:51" s="14" customFormat="1" ht="12">
      <c r="A804" s="14"/>
      <c r="B804" s="243"/>
      <c r="C804" s="244"/>
      <c r="D804" s="234" t="s">
        <v>134</v>
      </c>
      <c r="E804" s="245" t="s">
        <v>1</v>
      </c>
      <c r="F804" s="246" t="s">
        <v>1602</v>
      </c>
      <c r="G804" s="244"/>
      <c r="H804" s="247">
        <v>0.117</v>
      </c>
      <c r="I804" s="248"/>
      <c r="J804" s="244"/>
      <c r="K804" s="244"/>
      <c r="L804" s="249"/>
      <c r="M804" s="250"/>
      <c r="N804" s="251"/>
      <c r="O804" s="251"/>
      <c r="P804" s="251"/>
      <c r="Q804" s="251"/>
      <c r="R804" s="251"/>
      <c r="S804" s="251"/>
      <c r="T804" s="252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3" t="s">
        <v>134</v>
      </c>
      <c r="AU804" s="253" t="s">
        <v>83</v>
      </c>
      <c r="AV804" s="14" t="s">
        <v>83</v>
      </c>
      <c r="AW804" s="14" t="s">
        <v>30</v>
      </c>
      <c r="AX804" s="14" t="s">
        <v>81</v>
      </c>
      <c r="AY804" s="253" t="s">
        <v>125</v>
      </c>
    </row>
    <row r="805" spans="1:65" s="2" customFormat="1" ht="24.15" customHeight="1">
      <c r="A805" s="39"/>
      <c r="B805" s="40"/>
      <c r="C805" s="269" t="s">
        <v>1603</v>
      </c>
      <c r="D805" s="269" t="s">
        <v>490</v>
      </c>
      <c r="E805" s="270" t="s">
        <v>1604</v>
      </c>
      <c r="F805" s="271" t="s">
        <v>1605</v>
      </c>
      <c r="G805" s="272" t="s">
        <v>272</v>
      </c>
      <c r="H805" s="273">
        <v>0.067</v>
      </c>
      <c r="I805" s="274"/>
      <c r="J805" s="275">
        <f>ROUND(I805*H805,2)</f>
        <v>0</v>
      </c>
      <c r="K805" s="271" t="s">
        <v>131</v>
      </c>
      <c r="L805" s="276"/>
      <c r="M805" s="277" t="s">
        <v>1</v>
      </c>
      <c r="N805" s="278" t="s">
        <v>38</v>
      </c>
      <c r="O805" s="92"/>
      <c r="P805" s="228">
        <f>O805*H805</f>
        <v>0</v>
      </c>
      <c r="Q805" s="228">
        <v>1</v>
      </c>
      <c r="R805" s="228">
        <f>Q805*H805</f>
        <v>0.067</v>
      </c>
      <c r="S805" s="228">
        <v>0</v>
      </c>
      <c r="T805" s="22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0" t="s">
        <v>291</v>
      </c>
      <c r="AT805" s="230" t="s">
        <v>490</v>
      </c>
      <c r="AU805" s="230" t="s">
        <v>83</v>
      </c>
      <c r="AY805" s="18" t="s">
        <v>125</v>
      </c>
      <c r="BE805" s="231">
        <f>IF(N805="základní",J805,0)</f>
        <v>0</v>
      </c>
      <c r="BF805" s="231">
        <f>IF(N805="snížená",J805,0)</f>
        <v>0</v>
      </c>
      <c r="BG805" s="231">
        <f>IF(N805="zákl. přenesená",J805,0)</f>
        <v>0</v>
      </c>
      <c r="BH805" s="231">
        <f>IF(N805="sníž. přenesená",J805,0)</f>
        <v>0</v>
      </c>
      <c r="BI805" s="231">
        <f>IF(N805="nulová",J805,0)</f>
        <v>0</v>
      </c>
      <c r="BJ805" s="18" t="s">
        <v>81</v>
      </c>
      <c r="BK805" s="231">
        <f>ROUND(I805*H805,2)</f>
        <v>0</v>
      </c>
      <c r="BL805" s="18" t="s">
        <v>217</v>
      </c>
      <c r="BM805" s="230" t="s">
        <v>1606</v>
      </c>
    </row>
    <row r="806" spans="1:51" s="14" customFormat="1" ht="12">
      <c r="A806" s="14"/>
      <c r="B806" s="243"/>
      <c r="C806" s="244"/>
      <c r="D806" s="234" t="s">
        <v>134</v>
      </c>
      <c r="E806" s="245" t="s">
        <v>1</v>
      </c>
      <c r="F806" s="246" t="s">
        <v>1607</v>
      </c>
      <c r="G806" s="244"/>
      <c r="H806" s="247">
        <v>0.067</v>
      </c>
      <c r="I806" s="248"/>
      <c r="J806" s="244"/>
      <c r="K806" s="244"/>
      <c r="L806" s="249"/>
      <c r="M806" s="250"/>
      <c r="N806" s="251"/>
      <c r="O806" s="251"/>
      <c r="P806" s="251"/>
      <c r="Q806" s="251"/>
      <c r="R806" s="251"/>
      <c r="S806" s="251"/>
      <c r="T806" s="252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3" t="s">
        <v>134</v>
      </c>
      <c r="AU806" s="253" t="s">
        <v>83</v>
      </c>
      <c r="AV806" s="14" t="s">
        <v>83</v>
      </c>
      <c r="AW806" s="14" t="s">
        <v>30</v>
      </c>
      <c r="AX806" s="14" t="s">
        <v>81</v>
      </c>
      <c r="AY806" s="253" t="s">
        <v>125</v>
      </c>
    </row>
    <row r="807" spans="1:65" s="2" customFormat="1" ht="24.15" customHeight="1">
      <c r="A807" s="39"/>
      <c r="B807" s="40"/>
      <c r="C807" s="269" t="s">
        <v>1608</v>
      </c>
      <c r="D807" s="269" t="s">
        <v>490</v>
      </c>
      <c r="E807" s="270" t="s">
        <v>1609</v>
      </c>
      <c r="F807" s="271" t="s">
        <v>1610</v>
      </c>
      <c r="G807" s="272" t="s">
        <v>272</v>
      </c>
      <c r="H807" s="273">
        <v>0.001</v>
      </c>
      <c r="I807" s="274"/>
      <c r="J807" s="275">
        <f>ROUND(I807*H807,2)</f>
        <v>0</v>
      </c>
      <c r="K807" s="271" t="s">
        <v>131</v>
      </c>
      <c r="L807" s="276"/>
      <c r="M807" s="277" t="s">
        <v>1</v>
      </c>
      <c r="N807" s="278" t="s">
        <v>38</v>
      </c>
      <c r="O807" s="92"/>
      <c r="P807" s="228">
        <f>O807*H807</f>
        <v>0</v>
      </c>
      <c r="Q807" s="228">
        <v>1</v>
      </c>
      <c r="R807" s="228">
        <f>Q807*H807</f>
        <v>0.001</v>
      </c>
      <c r="S807" s="228">
        <v>0</v>
      </c>
      <c r="T807" s="229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0" t="s">
        <v>291</v>
      </c>
      <c r="AT807" s="230" t="s">
        <v>490</v>
      </c>
      <c r="AU807" s="230" t="s">
        <v>83</v>
      </c>
      <c r="AY807" s="18" t="s">
        <v>125</v>
      </c>
      <c r="BE807" s="231">
        <f>IF(N807="základní",J807,0)</f>
        <v>0</v>
      </c>
      <c r="BF807" s="231">
        <f>IF(N807="snížená",J807,0)</f>
        <v>0</v>
      </c>
      <c r="BG807" s="231">
        <f>IF(N807="zákl. přenesená",J807,0)</f>
        <v>0</v>
      </c>
      <c r="BH807" s="231">
        <f>IF(N807="sníž. přenesená",J807,0)</f>
        <v>0</v>
      </c>
      <c r="BI807" s="231">
        <f>IF(N807="nulová",J807,0)</f>
        <v>0</v>
      </c>
      <c r="BJ807" s="18" t="s">
        <v>81</v>
      </c>
      <c r="BK807" s="231">
        <f>ROUND(I807*H807,2)</f>
        <v>0</v>
      </c>
      <c r="BL807" s="18" t="s">
        <v>217</v>
      </c>
      <c r="BM807" s="230" t="s">
        <v>1611</v>
      </c>
    </row>
    <row r="808" spans="1:51" s="14" customFormat="1" ht="12">
      <c r="A808" s="14"/>
      <c r="B808" s="243"/>
      <c r="C808" s="244"/>
      <c r="D808" s="234" t="s">
        <v>134</v>
      </c>
      <c r="E808" s="245" t="s">
        <v>1</v>
      </c>
      <c r="F808" s="246" t="s">
        <v>1612</v>
      </c>
      <c r="G808" s="244"/>
      <c r="H808" s="247">
        <v>0.001</v>
      </c>
      <c r="I808" s="248"/>
      <c r="J808" s="244"/>
      <c r="K808" s="244"/>
      <c r="L808" s="249"/>
      <c r="M808" s="250"/>
      <c r="N808" s="251"/>
      <c r="O808" s="251"/>
      <c r="P808" s="251"/>
      <c r="Q808" s="251"/>
      <c r="R808" s="251"/>
      <c r="S808" s="251"/>
      <c r="T808" s="252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3" t="s">
        <v>134</v>
      </c>
      <c r="AU808" s="253" t="s">
        <v>83</v>
      </c>
      <c r="AV808" s="14" t="s">
        <v>83</v>
      </c>
      <c r="AW808" s="14" t="s">
        <v>30</v>
      </c>
      <c r="AX808" s="14" t="s">
        <v>81</v>
      </c>
      <c r="AY808" s="253" t="s">
        <v>125</v>
      </c>
    </row>
    <row r="809" spans="1:65" s="2" customFormat="1" ht="14.4" customHeight="1">
      <c r="A809" s="39"/>
      <c r="B809" s="40"/>
      <c r="C809" s="269" t="s">
        <v>1613</v>
      </c>
      <c r="D809" s="269" t="s">
        <v>490</v>
      </c>
      <c r="E809" s="270" t="s">
        <v>1614</v>
      </c>
      <c r="F809" s="271" t="s">
        <v>1615</v>
      </c>
      <c r="G809" s="272" t="s">
        <v>272</v>
      </c>
      <c r="H809" s="273">
        <v>0.007</v>
      </c>
      <c r="I809" s="274"/>
      <c r="J809" s="275">
        <f>ROUND(I809*H809,2)</f>
        <v>0</v>
      </c>
      <c r="K809" s="271" t="s">
        <v>131</v>
      </c>
      <c r="L809" s="276"/>
      <c r="M809" s="277" t="s">
        <v>1</v>
      </c>
      <c r="N809" s="278" t="s">
        <v>38</v>
      </c>
      <c r="O809" s="92"/>
      <c r="P809" s="228">
        <f>O809*H809</f>
        <v>0</v>
      </c>
      <c r="Q809" s="228">
        <v>1</v>
      </c>
      <c r="R809" s="228">
        <f>Q809*H809</f>
        <v>0.007</v>
      </c>
      <c r="S809" s="228">
        <v>0</v>
      </c>
      <c r="T809" s="229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0" t="s">
        <v>291</v>
      </c>
      <c r="AT809" s="230" t="s">
        <v>490</v>
      </c>
      <c r="AU809" s="230" t="s">
        <v>83</v>
      </c>
      <c r="AY809" s="18" t="s">
        <v>125</v>
      </c>
      <c r="BE809" s="231">
        <f>IF(N809="základní",J809,0)</f>
        <v>0</v>
      </c>
      <c r="BF809" s="231">
        <f>IF(N809="snížená",J809,0)</f>
        <v>0</v>
      </c>
      <c r="BG809" s="231">
        <f>IF(N809="zákl. přenesená",J809,0)</f>
        <v>0</v>
      </c>
      <c r="BH809" s="231">
        <f>IF(N809="sníž. přenesená",J809,0)</f>
        <v>0</v>
      </c>
      <c r="BI809" s="231">
        <f>IF(N809="nulová",J809,0)</f>
        <v>0</v>
      </c>
      <c r="BJ809" s="18" t="s">
        <v>81</v>
      </c>
      <c r="BK809" s="231">
        <f>ROUND(I809*H809,2)</f>
        <v>0</v>
      </c>
      <c r="BL809" s="18" t="s">
        <v>217</v>
      </c>
      <c r="BM809" s="230" t="s">
        <v>1616</v>
      </c>
    </row>
    <row r="810" spans="1:51" s="14" customFormat="1" ht="12">
      <c r="A810" s="14"/>
      <c r="B810" s="243"/>
      <c r="C810" s="244"/>
      <c r="D810" s="234" t="s">
        <v>134</v>
      </c>
      <c r="E810" s="245" t="s">
        <v>1</v>
      </c>
      <c r="F810" s="246" t="s">
        <v>1617</v>
      </c>
      <c r="G810" s="244"/>
      <c r="H810" s="247">
        <v>0.007</v>
      </c>
      <c r="I810" s="248"/>
      <c r="J810" s="244"/>
      <c r="K810" s="244"/>
      <c r="L810" s="249"/>
      <c r="M810" s="250"/>
      <c r="N810" s="251"/>
      <c r="O810" s="251"/>
      <c r="P810" s="251"/>
      <c r="Q810" s="251"/>
      <c r="R810" s="251"/>
      <c r="S810" s="251"/>
      <c r="T810" s="25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3" t="s">
        <v>134</v>
      </c>
      <c r="AU810" s="253" t="s">
        <v>83</v>
      </c>
      <c r="AV810" s="14" t="s">
        <v>83</v>
      </c>
      <c r="AW810" s="14" t="s">
        <v>30</v>
      </c>
      <c r="AX810" s="14" t="s">
        <v>81</v>
      </c>
      <c r="AY810" s="253" t="s">
        <v>125</v>
      </c>
    </row>
    <row r="811" spans="1:65" s="2" customFormat="1" ht="14.4" customHeight="1">
      <c r="A811" s="39"/>
      <c r="B811" s="40"/>
      <c r="C811" s="269" t="s">
        <v>1618</v>
      </c>
      <c r="D811" s="269" t="s">
        <v>490</v>
      </c>
      <c r="E811" s="270" t="s">
        <v>1619</v>
      </c>
      <c r="F811" s="271" t="s">
        <v>1620</v>
      </c>
      <c r="G811" s="272" t="s">
        <v>272</v>
      </c>
      <c r="H811" s="273">
        <v>0.002</v>
      </c>
      <c r="I811" s="274"/>
      <c r="J811" s="275">
        <f>ROUND(I811*H811,2)</f>
        <v>0</v>
      </c>
      <c r="K811" s="271" t="s">
        <v>131</v>
      </c>
      <c r="L811" s="276"/>
      <c r="M811" s="277" t="s">
        <v>1</v>
      </c>
      <c r="N811" s="278" t="s">
        <v>38</v>
      </c>
      <c r="O811" s="92"/>
      <c r="P811" s="228">
        <f>O811*H811</f>
        <v>0</v>
      </c>
      <c r="Q811" s="228">
        <v>1</v>
      </c>
      <c r="R811" s="228">
        <f>Q811*H811</f>
        <v>0.002</v>
      </c>
      <c r="S811" s="228">
        <v>0</v>
      </c>
      <c r="T811" s="229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0" t="s">
        <v>291</v>
      </c>
      <c r="AT811" s="230" t="s">
        <v>490</v>
      </c>
      <c r="AU811" s="230" t="s">
        <v>83</v>
      </c>
      <c r="AY811" s="18" t="s">
        <v>125</v>
      </c>
      <c r="BE811" s="231">
        <f>IF(N811="základní",J811,0)</f>
        <v>0</v>
      </c>
      <c r="BF811" s="231">
        <f>IF(N811="snížená",J811,0)</f>
        <v>0</v>
      </c>
      <c r="BG811" s="231">
        <f>IF(N811="zákl. přenesená",J811,0)</f>
        <v>0</v>
      </c>
      <c r="BH811" s="231">
        <f>IF(N811="sníž. přenesená",J811,0)</f>
        <v>0</v>
      </c>
      <c r="BI811" s="231">
        <f>IF(N811="nulová",J811,0)</f>
        <v>0</v>
      </c>
      <c r="BJ811" s="18" t="s">
        <v>81</v>
      </c>
      <c r="BK811" s="231">
        <f>ROUND(I811*H811,2)</f>
        <v>0</v>
      </c>
      <c r="BL811" s="18" t="s">
        <v>217</v>
      </c>
      <c r="BM811" s="230" t="s">
        <v>1621</v>
      </c>
    </row>
    <row r="812" spans="1:51" s="13" customFormat="1" ht="12">
      <c r="A812" s="13"/>
      <c r="B812" s="232"/>
      <c r="C812" s="233"/>
      <c r="D812" s="234" t="s">
        <v>134</v>
      </c>
      <c r="E812" s="235" t="s">
        <v>1</v>
      </c>
      <c r="F812" s="236" t="s">
        <v>1622</v>
      </c>
      <c r="G812" s="233"/>
      <c r="H812" s="235" t="s">
        <v>1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2" t="s">
        <v>134</v>
      </c>
      <c r="AU812" s="242" t="s">
        <v>83</v>
      </c>
      <c r="AV812" s="13" t="s">
        <v>81</v>
      </c>
      <c r="AW812" s="13" t="s">
        <v>30</v>
      </c>
      <c r="AX812" s="13" t="s">
        <v>73</v>
      </c>
      <c r="AY812" s="242" t="s">
        <v>125</v>
      </c>
    </row>
    <row r="813" spans="1:51" s="14" customFormat="1" ht="12">
      <c r="A813" s="14"/>
      <c r="B813" s="243"/>
      <c r="C813" s="244"/>
      <c r="D813" s="234" t="s">
        <v>134</v>
      </c>
      <c r="E813" s="245" t="s">
        <v>1</v>
      </c>
      <c r="F813" s="246" t="s">
        <v>1623</v>
      </c>
      <c r="G813" s="244"/>
      <c r="H813" s="247">
        <v>0.002</v>
      </c>
      <c r="I813" s="248"/>
      <c r="J813" s="244"/>
      <c r="K813" s="244"/>
      <c r="L813" s="249"/>
      <c r="M813" s="250"/>
      <c r="N813" s="251"/>
      <c r="O813" s="251"/>
      <c r="P813" s="251"/>
      <c r="Q813" s="251"/>
      <c r="R813" s="251"/>
      <c r="S813" s="251"/>
      <c r="T813" s="25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3" t="s">
        <v>134</v>
      </c>
      <c r="AU813" s="253" t="s">
        <v>83</v>
      </c>
      <c r="AV813" s="14" t="s">
        <v>83</v>
      </c>
      <c r="AW813" s="14" t="s">
        <v>30</v>
      </c>
      <c r="AX813" s="14" t="s">
        <v>81</v>
      </c>
      <c r="AY813" s="253" t="s">
        <v>125</v>
      </c>
    </row>
    <row r="814" spans="1:65" s="2" customFormat="1" ht="37.8" customHeight="1">
      <c r="A814" s="39"/>
      <c r="B814" s="40"/>
      <c r="C814" s="219" t="s">
        <v>1624</v>
      </c>
      <c r="D814" s="219" t="s">
        <v>127</v>
      </c>
      <c r="E814" s="220" t="s">
        <v>1625</v>
      </c>
      <c r="F814" s="221" t="s">
        <v>1626</v>
      </c>
      <c r="G814" s="222" t="s">
        <v>511</v>
      </c>
      <c r="H814" s="223">
        <v>2</v>
      </c>
      <c r="I814" s="224"/>
      <c r="J814" s="225">
        <f>ROUND(I814*H814,2)</f>
        <v>0</v>
      </c>
      <c r="K814" s="221" t="s">
        <v>1</v>
      </c>
      <c r="L814" s="45"/>
      <c r="M814" s="226" t="s">
        <v>1</v>
      </c>
      <c r="N814" s="227" t="s">
        <v>38</v>
      </c>
      <c r="O814" s="92"/>
      <c r="P814" s="228">
        <f>O814*H814</f>
        <v>0</v>
      </c>
      <c r="Q814" s="228">
        <v>0</v>
      </c>
      <c r="R814" s="228">
        <f>Q814*H814</f>
        <v>0</v>
      </c>
      <c r="S814" s="228">
        <v>0</v>
      </c>
      <c r="T814" s="229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0" t="s">
        <v>217</v>
      </c>
      <c r="AT814" s="230" t="s">
        <v>127</v>
      </c>
      <c r="AU814" s="230" t="s">
        <v>83</v>
      </c>
      <c r="AY814" s="18" t="s">
        <v>125</v>
      </c>
      <c r="BE814" s="231">
        <f>IF(N814="základní",J814,0)</f>
        <v>0</v>
      </c>
      <c r="BF814" s="231">
        <f>IF(N814="snížená",J814,0)</f>
        <v>0</v>
      </c>
      <c r="BG814" s="231">
        <f>IF(N814="zákl. přenesená",J814,0)</f>
        <v>0</v>
      </c>
      <c r="BH814" s="231">
        <f>IF(N814="sníž. přenesená",J814,0)</f>
        <v>0</v>
      </c>
      <c r="BI814" s="231">
        <f>IF(N814="nulová",J814,0)</f>
        <v>0</v>
      </c>
      <c r="BJ814" s="18" t="s">
        <v>81</v>
      </c>
      <c r="BK814" s="231">
        <f>ROUND(I814*H814,2)</f>
        <v>0</v>
      </c>
      <c r="BL814" s="18" t="s">
        <v>217</v>
      </c>
      <c r="BM814" s="230" t="s">
        <v>1627</v>
      </c>
    </row>
    <row r="815" spans="1:51" s="13" customFormat="1" ht="12">
      <c r="A815" s="13"/>
      <c r="B815" s="232"/>
      <c r="C815" s="233"/>
      <c r="D815" s="234" t="s">
        <v>134</v>
      </c>
      <c r="E815" s="235" t="s">
        <v>1</v>
      </c>
      <c r="F815" s="236" t="s">
        <v>1628</v>
      </c>
      <c r="G815" s="233"/>
      <c r="H815" s="235" t="s">
        <v>1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2" t="s">
        <v>134</v>
      </c>
      <c r="AU815" s="242" t="s">
        <v>83</v>
      </c>
      <c r="AV815" s="13" t="s">
        <v>81</v>
      </c>
      <c r="AW815" s="13" t="s">
        <v>30</v>
      </c>
      <c r="AX815" s="13" t="s">
        <v>73</v>
      </c>
      <c r="AY815" s="242" t="s">
        <v>125</v>
      </c>
    </row>
    <row r="816" spans="1:51" s="14" customFormat="1" ht="12">
      <c r="A816" s="14"/>
      <c r="B816" s="243"/>
      <c r="C816" s="244"/>
      <c r="D816" s="234" t="s">
        <v>134</v>
      </c>
      <c r="E816" s="245" t="s">
        <v>1</v>
      </c>
      <c r="F816" s="246" t="s">
        <v>83</v>
      </c>
      <c r="G816" s="244"/>
      <c r="H816" s="247">
        <v>2</v>
      </c>
      <c r="I816" s="248"/>
      <c r="J816" s="244"/>
      <c r="K816" s="244"/>
      <c r="L816" s="249"/>
      <c r="M816" s="250"/>
      <c r="N816" s="251"/>
      <c r="O816" s="251"/>
      <c r="P816" s="251"/>
      <c r="Q816" s="251"/>
      <c r="R816" s="251"/>
      <c r="S816" s="251"/>
      <c r="T816" s="252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3" t="s">
        <v>134</v>
      </c>
      <c r="AU816" s="253" t="s">
        <v>83</v>
      </c>
      <c r="AV816" s="14" t="s">
        <v>83</v>
      </c>
      <c r="AW816" s="14" t="s">
        <v>30</v>
      </c>
      <c r="AX816" s="14" t="s">
        <v>81</v>
      </c>
      <c r="AY816" s="253" t="s">
        <v>125</v>
      </c>
    </row>
    <row r="817" spans="1:65" s="2" customFormat="1" ht="24.15" customHeight="1">
      <c r="A817" s="39"/>
      <c r="B817" s="40"/>
      <c r="C817" s="219" t="s">
        <v>1629</v>
      </c>
      <c r="D817" s="219" t="s">
        <v>127</v>
      </c>
      <c r="E817" s="220" t="s">
        <v>1630</v>
      </c>
      <c r="F817" s="221" t="s">
        <v>1631</v>
      </c>
      <c r="G817" s="222" t="s">
        <v>511</v>
      </c>
      <c r="H817" s="223">
        <v>2</v>
      </c>
      <c r="I817" s="224"/>
      <c r="J817" s="225">
        <f>ROUND(I817*H817,2)</f>
        <v>0</v>
      </c>
      <c r="K817" s="221" t="s">
        <v>1</v>
      </c>
      <c r="L817" s="45"/>
      <c r="M817" s="226" t="s">
        <v>1</v>
      </c>
      <c r="N817" s="227" t="s">
        <v>38</v>
      </c>
      <c r="O817" s="92"/>
      <c r="P817" s="228">
        <f>O817*H817</f>
        <v>0</v>
      </c>
      <c r="Q817" s="228">
        <v>0</v>
      </c>
      <c r="R817" s="228">
        <f>Q817*H817</f>
        <v>0</v>
      </c>
      <c r="S817" s="228">
        <v>0</v>
      </c>
      <c r="T817" s="229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0" t="s">
        <v>217</v>
      </c>
      <c r="AT817" s="230" t="s">
        <v>127</v>
      </c>
      <c r="AU817" s="230" t="s">
        <v>83</v>
      </c>
      <c r="AY817" s="18" t="s">
        <v>125</v>
      </c>
      <c r="BE817" s="231">
        <f>IF(N817="základní",J817,0)</f>
        <v>0</v>
      </c>
      <c r="BF817" s="231">
        <f>IF(N817="snížená",J817,0)</f>
        <v>0</v>
      </c>
      <c r="BG817" s="231">
        <f>IF(N817="zákl. přenesená",J817,0)</f>
        <v>0</v>
      </c>
      <c r="BH817" s="231">
        <f>IF(N817="sníž. přenesená",J817,0)</f>
        <v>0</v>
      </c>
      <c r="BI817" s="231">
        <f>IF(N817="nulová",J817,0)</f>
        <v>0</v>
      </c>
      <c r="BJ817" s="18" t="s">
        <v>81</v>
      </c>
      <c r="BK817" s="231">
        <f>ROUND(I817*H817,2)</f>
        <v>0</v>
      </c>
      <c r="BL817" s="18" t="s">
        <v>217</v>
      </c>
      <c r="BM817" s="230" t="s">
        <v>1632</v>
      </c>
    </row>
    <row r="818" spans="1:51" s="13" customFormat="1" ht="12">
      <c r="A818" s="13"/>
      <c r="B818" s="232"/>
      <c r="C818" s="233"/>
      <c r="D818" s="234" t="s">
        <v>134</v>
      </c>
      <c r="E818" s="235" t="s">
        <v>1</v>
      </c>
      <c r="F818" s="236" t="s">
        <v>1633</v>
      </c>
      <c r="G818" s="233"/>
      <c r="H818" s="235" t="s">
        <v>1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2" t="s">
        <v>134</v>
      </c>
      <c r="AU818" s="242" t="s">
        <v>83</v>
      </c>
      <c r="AV818" s="13" t="s">
        <v>81</v>
      </c>
      <c r="AW818" s="13" t="s">
        <v>30</v>
      </c>
      <c r="AX818" s="13" t="s">
        <v>73</v>
      </c>
      <c r="AY818" s="242" t="s">
        <v>125</v>
      </c>
    </row>
    <row r="819" spans="1:51" s="14" customFormat="1" ht="12">
      <c r="A819" s="14"/>
      <c r="B819" s="243"/>
      <c r="C819" s="244"/>
      <c r="D819" s="234" t="s">
        <v>134</v>
      </c>
      <c r="E819" s="245" t="s">
        <v>1</v>
      </c>
      <c r="F819" s="246" t="s">
        <v>83</v>
      </c>
      <c r="G819" s="244"/>
      <c r="H819" s="247">
        <v>2</v>
      </c>
      <c r="I819" s="248"/>
      <c r="J819" s="244"/>
      <c r="K819" s="244"/>
      <c r="L819" s="249"/>
      <c r="M819" s="250"/>
      <c r="N819" s="251"/>
      <c r="O819" s="251"/>
      <c r="P819" s="251"/>
      <c r="Q819" s="251"/>
      <c r="R819" s="251"/>
      <c r="S819" s="251"/>
      <c r="T819" s="25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3" t="s">
        <v>134</v>
      </c>
      <c r="AU819" s="253" t="s">
        <v>83</v>
      </c>
      <c r="AV819" s="14" t="s">
        <v>83</v>
      </c>
      <c r="AW819" s="14" t="s">
        <v>30</v>
      </c>
      <c r="AX819" s="14" t="s">
        <v>81</v>
      </c>
      <c r="AY819" s="253" t="s">
        <v>125</v>
      </c>
    </row>
    <row r="820" spans="1:65" s="2" customFormat="1" ht="24.15" customHeight="1">
      <c r="A820" s="39"/>
      <c r="B820" s="40"/>
      <c r="C820" s="219" t="s">
        <v>1634</v>
      </c>
      <c r="D820" s="219" t="s">
        <v>127</v>
      </c>
      <c r="E820" s="220" t="s">
        <v>1635</v>
      </c>
      <c r="F820" s="221" t="s">
        <v>1636</v>
      </c>
      <c r="G820" s="222" t="s">
        <v>154</v>
      </c>
      <c r="H820" s="223">
        <v>20.404</v>
      </c>
      <c r="I820" s="224"/>
      <c r="J820" s="225">
        <f>ROUND(I820*H820,2)</f>
        <v>0</v>
      </c>
      <c r="K820" s="221" t="s">
        <v>1</v>
      </c>
      <c r="L820" s="45"/>
      <c r="M820" s="226" t="s">
        <v>1</v>
      </c>
      <c r="N820" s="227" t="s">
        <v>38</v>
      </c>
      <c r="O820" s="92"/>
      <c r="P820" s="228">
        <f>O820*H820</f>
        <v>0</v>
      </c>
      <c r="Q820" s="228">
        <v>0</v>
      </c>
      <c r="R820" s="228">
        <f>Q820*H820</f>
        <v>0</v>
      </c>
      <c r="S820" s="228">
        <v>0</v>
      </c>
      <c r="T820" s="229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0" t="s">
        <v>217</v>
      </c>
      <c r="AT820" s="230" t="s">
        <v>127</v>
      </c>
      <c r="AU820" s="230" t="s">
        <v>83</v>
      </c>
      <c r="AY820" s="18" t="s">
        <v>125</v>
      </c>
      <c r="BE820" s="231">
        <f>IF(N820="základní",J820,0)</f>
        <v>0</v>
      </c>
      <c r="BF820" s="231">
        <f>IF(N820="snížená",J820,0)</f>
        <v>0</v>
      </c>
      <c r="BG820" s="231">
        <f>IF(N820="zákl. přenesená",J820,0)</f>
        <v>0</v>
      </c>
      <c r="BH820" s="231">
        <f>IF(N820="sníž. přenesená",J820,0)</f>
        <v>0</v>
      </c>
      <c r="BI820" s="231">
        <f>IF(N820="nulová",J820,0)</f>
        <v>0</v>
      </c>
      <c r="BJ820" s="18" t="s">
        <v>81</v>
      </c>
      <c r="BK820" s="231">
        <f>ROUND(I820*H820,2)</f>
        <v>0</v>
      </c>
      <c r="BL820" s="18" t="s">
        <v>217</v>
      </c>
      <c r="BM820" s="230" t="s">
        <v>1637</v>
      </c>
    </row>
    <row r="821" spans="1:51" s="13" customFormat="1" ht="12">
      <c r="A821" s="13"/>
      <c r="B821" s="232"/>
      <c r="C821" s="233"/>
      <c r="D821" s="234" t="s">
        <v>134</v>
      </c>
      <c r="E821" s="235" t="s">
        <v>1</v>
      </c>
      <c r="F821" s="236" t="s">
        <v>1638</v>
      </c>
      <c r="G821" s="233"/>
      <c r="H821" s="235" t="s">
        <v>1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2" t="s">
        <v>134</v>
      </c>
      <c r="AU821" s="242" t="s">
        <v>83</v>
      </c>
      <c r="AV821" s="13" t="s">
        <v>81</v>
      </c>
      <c r="AW821" s="13" t="s">
        <v>30</v>
      </c>
      <c r="AX821" s="13" t="s">
        <v>73</v>
      </c>
      <c r="AY821" s="242" t="s">
        <v>125</v>
      </c>
    </row>
    <row r="822" spans="1:51" s="14" customFormat="1" ht="12">
      <c r="A822" s="14"/>
      <c r="B822" s="243"/>
      <c r="C822" s="244"/>
      <c r="D822" s="234" t="s">
        <v>134</v>
      </c>
      <c r="E822" s="245" t="s">
        <v>1</v>
      </c>
      <c r="F822" s="246" t="s">
        <v>1639</v>
      </c>
      <c r="G822" s="244"/>
      <c r="H822" s="247">
        <v>20.404</v>
      </c>
      <c r="I822" s="248"/>
      <c r="J822" s="244"/>
      <c r="K822" s="244"/>
      <c r="L822" s="249"/>
      <c r="M822" s="250"/>
      <c r="N822" s="251"/>
      <c r="O822" s="251"/>
      <c r="P822" s="251"/>
      <c r="Q822" s="251"/>
      <c r="R822" s="251"/>
      <c r="S822" s="251"/>
      <c r="T822" s="25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3" t="s">
        <v>134</v>
      </c>
      <c r="AU822" s="253" t="s">
        <v>83</v>
      </c>
      <c r="AV822" s="14" t="s">
        <v>83</v>
      </c>
      <c r="AW822" s="14" t="s">
        <v>30</v>
      </c>
      <c r="AX822" s="14" t="s">
        <v>81</v>
      </c>
      <c r="AY822" s="253" t="s">
        <v>125</v>
      </c>
    </row>
    <row r="823" spans="1:65" s="2" customFormat="1" ht="24.15" customHeight="1">
      <c r="A823" s="39"/>
      <c r="B823" s="40"/>
      <c r="C823" s="219" t="s">
        <v>1640</v>
      </c>
      <c r="D823" s="219" t="s">
        <v>127</v>
      </c>
      <c r="E823" s="220" t="s">
        <v>1641</v>
      </c>
      <c r="F823" s="221" t="s">
        <v>1642</v>
      </c>
      <c r="G823" s="222" t="s">
        <v>511</v>
      </c>
      <c r="H823" s="223">
        <v>1</v>
      </c>
      <c r="I823" s="224"/>
      <c r="J823" s="225">
        <f>ROUND(I823*H823,2)</f>
        <v>0</v>
      </c>
      <c r="K823" s="221" t="s">
        <v>1</v>
      </c>
      <c r="L823" s="45"/>
      <c r="M823" s="226" t="s">
        <v>1</v>
      </c>
      <c r="N823" s="227" t="s">
        <v>38</v>
      </c>
      <c r="O823" s="92"/>
      <c r="P823" s="228">
        <f>O823*H823</f>
        <v>0</v>
      </c>
      <c r="Q823" s="228">
        <v>0</v>
      </c>
      <c r="R823" s="228">
        <f>Q823*H823</f>
        <v>0</v>
      </c>
      <c r="S823" s="228">
        <v>0</v>
      </c>
      <c r="T823" s="229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0" t="s">
        <v>217</v>
      </c>
      <c r="AT823" s="230" t="s">
        <v>127</v>
      </c>
      <c r="AU823" s="230" t="s">
        <v>83</v>
      </c>
      <c r="AY823" s="18" t="s">
        <v>125</v>
      </c>
      <c r="BE823" s="231">
        <f>IF(N823="základní",J823,0)</f>
        <v>0</v>
      </c>
      <c r="BF823" s="231">
        <f>IF(N823="snížená",J823,0)</f>
        <v>0</v>
      </c>
      <c r="BG823" s="231">
        <f>IF(N823="zákl. přenesená",J823,0)</f>
        <v>0</v>
      </c>
      <c r="BH823" s="231">
        <f>IF(N823="sníž. přenesená",J823,0)</f>
        <v>0</v>
      </c>
      <c r="BI823" s="231">
        <f>IF(N823="nulová",J823,0)</f>
        <v>0</v>
      </c>
      <c r="BJ823" s="18" t="s">
        <v>81</v>
      </c>
      <c r="BK823" s="231">
        <f>ROUND(I823*H823,2)</f>
        <v>0</v>
      </c>
      <c r="BL823" s="18" t="s">
        <v>217</v>
      </c>
      <c r="BM823" s="230" t="s">
        <v>1643</v>
      </c>
    </row>
    <row r="824" spans="1:51" s="13" customFormat="1" ht="12">
      <c r="A824" s="13"/>
      <c r="B824" s="232"/>
      <c r="C824" s="233"/>
      <c r="D824" s="234" t="s">
        <v>134</v>
      </c>
      <c r="E824" s="235" t="s">
        <v>1</v>
      </c>
      <c r="F824" s="236" t="s">
        <v>1644</v>
      </c>
      <c r="G824" s="233"/>
      <c r="H824" s="235" t="s">
        <v>1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2" t="s">
        <v>134</v>
      </c>
      <c r="AU824" s="242" t="s">
        <v>83</v>
      </c>
      <c r="AV824" s="13" t="s">
        <v>81</v>
      </c>
      <c r="AW824" s="13" t="s">
        <v>30</v>
      </c>
      <c r="AX824" s="13" t="s">
        <v>73</v>
      </c>
      <c r="AY824" s="242" t="s">
        <v>125</v>
      </c>
    </row>
    <row r="825" spans="1:51" s="14" customFormat="1" ht="12">
      <c r="A825" s="14"/>
      <c r="B825" s="243"/>
      <c r="C825" s="244"/>
      <c r="D825" s="234" t="s">
        <v>134</v>
      </c>
      <c r="E825" s="245" t="s">
        <v>1</v>
      </c>
      <c r="F825" s="246" t="s">
        <v>81</v>
      </c>
      <c r="G825" s="244"/>
      <c r="H825" s="247">
        <v>1</v>
      </c>
      <c r="I825" s="248"/>
      <c r="J825" s="244"/>
      <c r="K825" s="244"/>
      <c r="L825" s="249"/>
      <c r="M825" s="250"/>
      <c r="N825" s="251"/>
      <c r="O825" s="251"/>
      <c r="P825" s="251"/>
      <c r="Q825" s="251"/>
      <c r="R825" s="251"/>
      <c r="S825" s="251"/>
      <c r="T825" s="252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3" t="s">
        <v>134</v>
      </c>
      <c r="AU825" s="253" t="s">
        <v>83</v>
      </c>
      <c r="AV825" s="14" t="s">
        <v>83</v>
      </c>
      <c r="AW825" s="14" t="s">
        <v>30</v>
      </c>
      <c r="AX825" s="14" t="s">
        <v>81</v>
      </c>
      <c r="AY825" s="253" t="s">
        <v>125</v>
      </c>
    </row>
    <row r="826" spans="1:63" s="12" customFormat="1" ht="22.8" customHeight="1">
      <c r="A826" s="12"/>
      <c r="B826" s="203"/>
      <c r="C826" s="204"/>
      <c r="D826" s="205" t="s">
        <v>72</v>
      </c>
      <c r="E826" s="217" t="s">
        <v>1645</v>
      </c>
      <c r="F826" s="217" t="s">
        <v>1646</v>
      </c>
      <c r="G826" s="204"/>
      <c r="H826" s="204"/>
      <c r="I826" s="207"/>
      <c r="J826" s="218">
        <f>BK826</f>
        <v>0</v>
      </c>
      <c r="K826" s="204"/>
      <c r="L826" s="209"/>
      <c r="M826" s="210"/>
      <c r="N826" s="211"/>
      <c r="O826" s="211"/>
      <c r="P826" s="212">
        <f>SUM(P827:P843)</f>
        <v>0</v>
      </c>
      <c r="Q826" s="211"/>
      <c r="R826" s="212">
        <f>SUM(R827:R843)</f>
        <v>1.9081580000000002</v>
      </c>
      <c r="S826" s="211"/>
      <c r="T826" s="213">
        <f>SUM(T827:T843)</f>
        <v>0</v>
      </c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R826" s="214" t="s">
        <v>83</v>
      </c>
      <c r="AT826" s="215" t="s">
        <v>72</v>
      </c>
      <c r="AU826" s="215" t="s">
        <v>81</v>
      </c>
      <c r="AY826" s="214" t="s">
        <v>125</v>
      </c>
      <c r="BK826" s="216">
        <f>SUM(BK827:BK843)</f>
        <v>0</v>
      </c>
    </row>
    <row r="827" spans="1:65" s="2" customFormat="1" ht="37.8" customHeight="1">
      <c r="A827" s="39"/>
      <c r="B827" s="40"/>
      <c r="C827" s="219" t="s">
        <v>1647</v>
      </c>
      <c r="D827" s="219" t="s">
        <v>127</v>
      </c>
      <c r="E827" s="220" t="s">
        <v>1648</v>
      </c>
      <c r="F827" s="221" t="s">
        <v>1649</v>
      </c>
      <c r="G827" s="222" t="s">
        <v>154</v>
      </c>
      <c r="H827" s="223">
        <v>37.23</v>
      </c>
      <c r="I827" s="224"/>
      <c r="J827" s="225">
        <f>ROUND(I827*H827,2)</f>
        <v>0</v>
      </c>
      <c r="K827" s="221" t="s">
        <v>131</v>
      </c>
      <c r="L827" s="45"/>
      <c r="M827" s="226" t="s">
        <v>1</v>
      </c>
      <c r="N827" s="227" t="s">
        <v>38</v>
      </c>
      <c r="O827" s="92"/>
      <c r="P827" s="228">
        <f>O827*H827</f>
        <v>0</v>
      </c>
      <c r="Q827" s="228">
        <v>0</v>
      </c>
      <c r="R827" s="228">
        <f>Q827*H827</f>
        <v>0</v>
      </c>
      <c r="S827" s="228">
        <v>0</v>
      </c>
      <c r="T827" s="22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0" t="s">
        <v>217</v>
      </c>
      <c r="AT827" s="230" t="s">
        <v>127</v>
      </c>
      <c r="AU827" s="230" t="s">
        <v>83</v>
      </c>
      <c r="AY827" s="18" t="s">
        <v>125</v>
      </c>
      <c r="BE827" s="231">
        <f>IF(N827="základní",J827,0)</f>
        <v>0</v>
      </c>
      <c r="BF827" s="231">
        <f>IF(N827="snížená",J827,0)</f>
        <v>0</v>
      </c>
      <c r="BG827" s="231">
        <f>IF(N827="zákl. přenesená",J827,0)</f>
        <v>0</v>
      </c>
      <c r="BH827" s="231">
        <f>IF(N827="sníž. přenesená",J827,0)</f>
        <v>0</v>
      </c>
      <c r="BI827" s="231">
        <f>IF(N827="nulová",J827,0)</f>
        <v>0</v>
      </c>
      <c r="BJ827" s="18" t="s">
        <v>81</v>
      </c>
      <c r="BK827" s="231">
        <f>ROUND(I827*H827,2)</f>
        <v>0</v>
      </c>
      <c r="BL827" s="18" t="s">
        <v>217</v>
      </c>
      <c r="BM827" s="230" t="s">
        <v>1650</v>
      </c>
    </row>
    <row r="828" spans="1:51" s="13" customFormat="1" ht="12">
      <c r="A828" s="13"/>
      <c r="B828" s="232"/>
      <c r="C828" s="233"/>
      <c r="D828" s="234" t="s">
        <v>134</v>
      </c>
      <c r="E828" s="235" t="s">
        <v>1</v>
      </c>
      <c r="F828" s="236" t="s">
        <v>1651</v>
      </c>
      <c r="G828" s="233"/>
      <c r="H828" s="235" t="s">
        <v>1</v>
      </c>
      <c r="I828" s="237"/>
      <c r="J828" s="233"/>
      <c r="K828" s="233"/>
      <c r="L828" s="238"/>
      <c r="M828" s="239"/>
      <c r="N828" s="240"/>
      <c r="O828" s="240"/>
      <c r="P828" s="240"/>
      <c r="Q828" s="240"/>
      <c r="R828" s="240"/>
      <c r="S828" s="240"/>
      <c r="T828" s="24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2" t="s">
        <v>134</v>
      </c>
      <c r="AU828" s="242" t="s">
        <v>83</v>
      </c>
      <c r="AV828" s="13" t="s">
        <v>81</v>
      </c>
      <c r="AW828" s="13" t="s">
        <v>30</v>
      </c>
      <c r="AX828" s="13" t="s">
        <v>73</v>
      </c>
      <c r="AY828" s="242" t="s">
        <v>125</v>
      </c>
    </row>
    <row r="829" spans="1:51" s="14" customFormat="1" ht="12">
      <c r="A829" s="14"/>
      <c r="B829" s="243"/>
      <c r="C829" s="244"/>
      <c r="D829" s="234" t="s">
        <v>134</v>
      </c>
      <c r="E829" s="245" t="s">
        <v>1</v>
      </c>
      <c r="F829" s="246" t="s">
        <v>1652</v>
      </c>
      <c r="G829" s="244"/>
      <c r="H829" s="247">
        <v>26.46</v>
      </c>
      <c r="I829" s="248"/>
      <c r="J829" s="244"/>
      <c r="K829" s="244"/>
      <c r="L829" s="249"/>
      <c r="M829" s="250"/>
      <c r="N829" s="251"/>
      <c r="O829" s="251"/>
      <c r="P829" s="251"/>
      <c r="Q829" s="251"/>
      <c r="R829" s="251"/>
      <c r="S829" s="251"/>
      <c r="T829" s="252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3" t="s">
        <v>134</v>
      </c>
      <c r="AU829" s="253" t="s">
        <v>83</v>
      </c>
      <c r="AV829" s="14" t="s">
        <v>83</v>
      </c>
      <c r="AW829" s="14" t="s">
        <v>30</v>
      </c>
      <c r="AX829" s="14" t="s">
        <v>73</v>
      </c>
      <c r="AY829" s="253" t="s">
        <v>125</v>
      </c>
    </row>
    <row r="830" spans="1:51" s="14" customFormat="1" ht="12">
      <c r="A830" s="14"/>
      <c r="B830" s="243"/>
      <c r="C830" s="244"/>
      <c r="D830" s="234" t="s">
        <v>134</v>
      </c>
      <c r="E830" s="245" t="s">
        <v>1</v>
      </c>
      <c r="F830" s="246" t="s">
        <v>1653</v>
      </c>
      <c r="G830" s="244"/>
      <c r="H830" s="247">
        <v>4.997</v>
      </c>
      <c r="I830" s="248"/>
      <c r="J830" s="244"/>
      <c r="K830" s="244"/>
      <c r="L830" s="249"/>
      <c r="M830" s="250"/>
      <c r="N830" s="251"/>
      <c r="O830" s="251"/>
      <c r="P830" s="251"/>
      <c r="Q830" s="251"/>
      <c r="R830" s="251"/>
      <c r="S830" s="251"/>
      <c r="T830" s="25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3" t="s">
        <v>134</v>
      </c>
      <c r="AU830" s="253" t="s">
        <v>83</v>
      </c>
      <c r="AV830" s="14" t="s">
        <v>83</v>
      </c>
      <c r="AW830" s="14" t="s">
        <v>30</v>
      </c>
      <c r="AX830" s="14" t="s">
        <v>73</v>
      </c>
      <c r="AY830" s="253" t="s">
        <v>125</v>
      </c>
    </row>
    <row r="831" spans="1:51" s="14" customFormat="1" ht="12">
      <c r="A831" s="14"/>
      <c r="B831" s="243"/>
      <c r="C831" s="244"/>
      <c r="D831" s="234" t="s">
        <v>134</v>
      </c>
      <c r="E831" s="245" t="s">
        <v>1</v>
      </c>
      <c r="F831" s="246" t="s">
        <v>1654</v>
      </c>
      <c r="G831" s="244"/>
      <c r="H831" s="247">
        <v>2.938</v>
      </c>
      <c r="I831" s="248"/>
      <c r="J831" s="244"/>
      <c r="K831" s="244"/>
      <c r="L831" s="249"/>
      <c r="M831" s="250"/>
      <c r="N831" s="251"/>
      <c r="O831" s="251"/>
      <c r="P831" s="251"/>
      <c r="Q831" s="251"/>
      <c r="R831" s="251"/>
      <c r="S831" s="251"/>
      <c r="T831" s="25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3" t="s">
        <v>134</v>
      </c>
      <c r="AU831" s="253" t="s">
        <v>83</v>
      </c>
      <c r="AV831" s="14" t="s">
        <v>83</v>
      </c>
      <c r="AW831" s="14" t="s">
        <v>30</v>
      </c>
      <c r="AX831" s="14" t="s">
        <v>73</v>
      </c>
      <c r="AY831" s="253" t="s">
        <v>125</v>
      </c>
    </row>
    <row r="832" spans="1:51" s="14" customFormat="1" ht="12">
      <c r="A832" s="14"/>
      <c r="B832" s="243"/>
      <c r="C832" s="244"/>
      <c r="D832" s="234" t="s">
        <v>134</v>
      </c>
      <c r="E832" s="245" t="s">
        <v>1</v>
      </c>
      <c r="F832" s="246" t="s">
        <v>1655</v>
      </c>
      <c r="G832" s="244"/>
      <c r="H832" s="247">
        <v>2.835</v>
      </c>
      <c r="I832" s="248"/>
      <c r="J832" s="244"/>
      <c r="K832" s="244"/>
      <c r="L832" s="249"/>
      <c r="M832" s="250"/>
      <c r="N832" s="251"/>
      <c r="O832" s="251"/>
      <c r="P832" s="251"/>
      <c r="Q832" s="251"/>
      <c r="R832" s="251"/>
      <c r="S832" s="251"/>
      <c r="T832" s="252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3" t="s">
        <v>134</v>
      </c>
      <c r="AU832" s="253" t="s">
        <v>83</v>
      </c>
      <c r="AV832" s="14" t="s">
        <v>83</v>
      </c>
      <c r="AW832" s="14" t="s">
        <v>30</v>
      </c>
      <c r="AX832" s="14" t="s">
        <v>73</v>
      </c>
      <c r="AY832" s="253" t="s">
        <v>125</v>
      </c>
    </row>
    <row r="833" spans="1:51" s="15" customFormat="1" ht="12">
      <c r="A833" s="15"/>
      <c r="B833" s="254"/>
      <c r="C833" s="255"/>
      <c r="D833" s="234" t="s">
        <v>134</v>
      </c>
      <c r="E833" s="256" t="s">
        <v>848</v>
      </c>
      <c r="F833" s="257" t="s">
        <v>235</v>
      </c>
      <c r="G833" s="255"/>
      <c r="H833" s="258">
        <v>37.23</v>
      </c>
      <c r="I833" s="259"/>
      <c r="J833" s="255"/>
      <c r="K833" s="255"/>
      <c r="L833" s="260"/>
      <c r="M833" s="261"/>
      <c r="N833" s="262"/>
      <c r="O833" s="262"/>
      <c r="P833" s="262"/>
      <c r="Q833" s="262"/>
      <c r="R833" s="262"/>
      <c r="S833" s="262"/>
      <c r="T833" s="263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64" t="s">
        <v>134</v>
      </c>
      <c r="AU833" s="264" t="s">
        <v>83</v>
      </c>
      <c r="AV833" s="15" t="s">
        <v>132</v>
      </c>
      <c r="AW833" s="15" t="s">
        <v>30</v>
      </c>
      <c r="AX833" s="15" t="s">
        <v>81</v>
      </c>
      <c r="AY833" s="264" t="s">
        <v>125</v>
      </c>
    </row>
    <row r="834" spans="1:65" s="2" customFormat="1" ht="14.4" customHeight="1">
      <c r="A834" s="39"/>
      <c r="B834" s="40"/>
      <c r="C834" s="269" t="s">
        <v>1656</v>
      </c>
      <c r="D834" s="269" t="s">
        <v>490</v>
      </c>
      <c r="E834" s="270" t="s">
        <v>1657</v>
      </c>
      <c r="F834" s="271" t="s">
        <v>1658</v>
      </c>
      <c r="G834" s="272" t="s">
        <v>272</v>
      </c>
      <c r="H834" s="273">
        <v>1.899</v>
      </c>
      <c r="I834" s="274"/>
      <c r="J834" s="275">
        <f>ROUND(I834*H834,2)</f>
        <v>0</v>
      </c>
      <c r="K834" s="271" t="s">
        <v>131</v>
      </c>
      <c r="L834" s="276"/>
      <c r="M834" s="277" t="s">
        <v>1</v>
      </c>
      <c r="N834" s="278" t="s">
        <v>38</v>
      </c>
      <c r="O834" s="92"/>
      <c r="P834" s="228">
        <f>O834*H834</f>
        <v>0</v>
      </c>
      <c r="Q834" s="228">
        <v>1</v>
      </c>
      <c r="R834" s="228">
        <f>Q834*H834</f>
        <v>1.899</v>
      </c>
      <c r="S834" s="228">
        <v>0</v>
      </c>
      <c r="T834" s="229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30" t="s">
        <v>291</v>
      </c>
      <c r="AT834" s="230" t="s">
        <v>490</v>
      </c>
      <c r="AU834" s="230" t="s">
        <v>83</v>
      </c>
      <c r="AY834" s="18" t="s">
        <v>125</v>
      </c>
      <c r="BE834" s="231">
        <f>IF(N834="základní",J834,0)</f>
        <v>0</v>
      </c>
      <c r="BF834" s="231">
        <f>IF(N834="snížená",J834,0)</f>
        <v>0</v>
      </c>
      <c r="BG834" s="231">
        <f>IF(N834="zákl. přenesená",J834,0)</f>
        <v>0</v>
      </c>
      <c r="BH834" s="231">
        <f>IF(N834="sníž. přenesená",J834,0)</f>
        <v>0</v>
      </c>
      <c r="BI834" s="231">
        <f>IF(N834="nulová",J834,0)</f>
        <v>0</v>
      </c>
      <c r="BJ834" s="18" t="s">
        <v>81</v>
      </c>
      <c r="BK834" s="231">
        <f>ROUND(I834*H834,2)</f>
        <v>0</v>
      </c>
      <c r="BL834" s="18" t="s">
        <v>217</v>
      </c>
      <c r="BM834" s="230" t="s">
        <v>1659</v>
      </c>
    </row>
    <row r="835" spans="1:51" s="14" customFormat="1" ht="12">
      <c r="A835" s="14"/>
      <c r="B835" s="243"/>
      <c r="C835" s="244"/>
      <c r="D835" s="234" t="s">
        <v>134</v>
      </c>
      <c r="E835" s="245" t="s">
        <v>1</v>
      </c>
      <c r="F835" s="246" t="s">
        <v>1660</v>
      </c>
      <c r="G835" s="244"/>
      <c r="H835" s="247">
        <v>1.899</v>
      </c>
      <c r="I835" s="248"/>
      <c r="J835" s="244"/>
      <c r="K835" s="244"/>
      <c r="L835" s="249"/>
      <c r="M835" s="250"/>
      <c r="N835" s="251"/>
      <c r="O835" s="251"/>
      <c r="P835" s="251"/>
      <c r="Q835" s="251"/>
      <c r="R835" s="251"/>
      <c r="S835" s="251"/>
      <c r="T835" s="252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3" t="s">
        <v>134</v>
      </c>
      <c r="AU835" s="253" t="s">
        <v>83</v>
      </c>
      <c r="AV835" s="14" t="s">
        <v>83</v>
      </c>
      <c r="AW835" s="14" t="s">
        <v>30</v>
      </c>
      <c r="AX835" s="14" t="s">
        <v>81</v>
      </c>
      <c r="AY835" s="253" t="s">
        <v>125</v>
      </c>
    </row>
    <row r="836" spans="1:65" s="2" customFormat="1" ht="24.15" customHeight="1">
      <c r="A836" s="39"/>
      <c r="B836" s="40"/>
      <c r="C836" s="219" t="s">
        <v>1661</v>
      </c>
      <c r="D836" s="219" t="s">
        <v>127</v>
      </c>
      <c r="E836" s="220" t="s">
        <v>1662</v>
      </c>
      <c r="F836" s="221" t="s">
        <v>1663</v>
      </c>
      <c r="G836" s="222" t="s">
        <v>154</v>
      </c>
      <c r="H836" s="223">
        <v>37.23</v>
      </c>
      <c r="I836" s="224"/>
      <c r="J836" s="225">
        <f>ROUND(I836*H836,2)</f>
        <v>0</v>
      </c>
      <c r="K836" s="221" t="s">
        <v>131</v>
      </c>
      <c r="L836" s="45"/>
      <c r="M836" s="226" t="s">
        <v>1</v>
      </c>
      <c r="N836" s="227" t="s">
        <v>38</v>
      </c>
      <c r="O836" s="92"/>
      <c r="P836" s="228">
        <f>O836*H836</f>
        <v>0</v>
      </c>
      <c r="Q836" s="228">
        <v>0</v>
      </c>
      <c r="R836" s="228">
        <f>Q836*H836</f>
        <v>0</v>
      </c>
      <c r="S836" s="228">
        <v>0</v>
      </c>
      <c r="T836" s="229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30" t="s">
        <v>217</v>
      </c>
      <c r="AT836" s="230" t="s">
        <v>127</v>
      </c>
      <c r="AU836" s="230" t="s">
        <v>83</v>
      </c>
      <c r="AY836" s="18" t="s">
        <v>125</v>
      </c>
      <c r="BE836" s="231">
        <f>IF(N836="základní",J836,0)</f>
        <v>0</v>
      </c>
      <c r="BF836" s="231">
        <f>IF(N836="snížená",J836,0)</f>
        <v>0</v>
      </c>
      <c r="BG836" s="231">
        <f>IF(N836="zákl. přenesená",J836,0)</f>
        <v>0</v>
      </c>
      <c r="BH836" s="231">
        <f>IF(N836="sníž. přenesená",J836,0)</f>
        <v>0</v>
      </c>
      <c r="BI836" s="231">
        <f>IF(N836="nulová",J836,0)</f>
        <v>0</v>
      </c>
      <c r="BJ836" s="18" t="s">
        <v>81</v>
      </c>
      <c r="BK836" s="231">
        <f>ROUND(I836*H836,2)</f>
        <v>0</v>
      </c>
      <c r="BL836" s="18" t="s">
        <v>217</v>
      </c>
      <c r="BM836" s="230" t="s">
        <v>1664</v>
      </c>
    </row>
    <row r="837" spans="1:51" s="14" customFormat="1" ht="12">
      <c r="A837" s="14"/>
      <c r="B837" s="243"/>
      <c r="C837" s="244"/>
      <c r="D837" s="234" t="s">
        <v>134</v>
      </c>
      <c r="E837" s="245" t="s">
        <v>1</v>
      </c>
      <c r="F837" s="246" t="s">
        <v>848</v>
      </c>
      <c r="G837" s="244"/>
      <c r="H837" s="247">
        <v>37.23</v>
      </c>
      <c r="I837" s="248"/>
      <c r="J837" s="244"/>
      <c r="K837" s="244"/>
      <c r="L837" s="249"/>
      <c r="M837" s="250"/>
      <c r="N837" s="251"/>
      <c r="O837" s="251"/>
      <c r="P837" s="251"/>
      <c r="Q837" s="251"/>
      <c r="R837" s="251"/>
      <c r="S837" s="251"/>
      <c r="T837" s="25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3" t="s">
        <v>134</v>
      </c>
      <c r="AU837" s="253" t="s">
        <v>83</v>
      </c>
      <c r="AV837" s="14" t="s">
        <v>83</v>
      </c>
      <c r="AW837" s="14" t="s">
        <v>30</v>
      </c>
      <c r="AX837" s="14" t="s">
        <v>81</v>
      </c>
      <c r="AY837" s="253" t="s">
        <v>125</v>
      </c>
    </row>
    <row r="838" spans="1:65" s="2" customFormat="1" ht="24.15" customHeight="1">
      <c r="A838" s="39"/>
      <c r="B838" s="40"/>
      <c r="C838" s="269" t="s">
        <v>1665</v>
      </c>
      <c r="D838" s="269" t="s">
        <v>490</v>
      </c>
      <c r="E838" s="270" t="s">
        <v>1666</v>
      </c>
      <c r="F838" s="271" t="s">
        <v>1667</v>
      </c>
      <c r="G838" s="272" t="s">
        <v>493</v>
      </c>
      <c r="H838" s="273">
        <v>4.579</v>
      </c>
      <c r="I838" s="274"/>
      <c r="J838" s="275">
        <f>ROUND(I838*H838,2)</f>
        <v>0</v>
      </c>
      <c r="K838" s="271" t="s">
        <v>131</v>
      </c>
      <c r="L838" s="276"/>
      <c r="M838" s="277" t="s">
        <v>1</v>
      </c>
      <c r="N838" s="278" t="s">
        <v>38</v>
      </c>
      <c r="O838" s="92"/>
      <c r="P838" s="228">
        <f>O838*H838</f>
        <v>0</v>
      </c>
      <c r="Q838" s="228">
        <v>0.001</v>
      </c>
      <c r="R838" s="228">
        <f>Q838*H838</f>
        <v>0.004579</v>
      </c>
      <c r="S838" s="228">
        <v>0</v>
      </c>
      <c r="T838" s="229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30" t="s">
        <v>291</v>
      </c>
      <c r="AT838" s="230" t="s">
        <v>490</v>
      </c>
      <c r="AU838" s="230" t="s">
        <v>83</v>
      </c>
      <c r="AY838" s="18" t="s">
        <v>125</v>
      </c>
      <c r="BE838" s="231">
        <f>IF(N838="základní",J838,0)</f>
        <v>0</v>
      </c>
      <c r="BF838" s="231">
        <f>IF(N838="snížená",J838,0)</f>
        <v>0</v>
      </c>
      <c r="BG838" s="231">
        <f>IF(N838="zákl. přenesená",J838,0)</f>
        <v>0</v>
      </c>
      <c r="BH838" s="231">
        <f>IF(N838="sníž. přenesená",J838,0)</f>
        <v>0</v>
      </c>
      <c r="BI838" s="231">
        <f>IF(N838="nulová",J838,0)</f>
        <v>0</v>
      </c>
      <c r="BJ838" s="18" t="s">
        <v>81</v>
      </c>
      <c r="BK838" s="231">
        <f>ROUND(I838*H838,2)</f>
        <v>0</v>
      </c>
      <c r="BL838" s="18" t="s">
        <v>217</v>
      </c>
      <c r="BM838" s="230" t="s">
        <v>1668</v>
      </c>
    </row>
    <row r="839" spans="1:51" s="14" customFormat="1" ht="12">
      <c r="A839" s="14"/>
      <c r="B839" s="243"/>
      <c r="C839" s="244"/>
      <c r="D839" s="234" t="s">
        <v>134</v>
      </c>
      <c r="E839" s="245" t="s">
        <v>1</v>
      </c>
      <c r="F839" s="246" t="s">
        <v>1669</v>
      </c>
      <c r="G839" s="244"/>
      <c r="H839" s="247">
        <v>4.579</v>
      </c>
      <c r="I839" s="248"/>
      <c r="J839" s="244"/>
      <c r="K839" s="244"/>
      <c r="L839" s="249"/>
      <c r="M839" s="250"/>
      <c r="N839" s="251"/>
      <c r="O839" s="251"/>
      <c r="P839" s="251"/>
      <c r="Q839" s="251"/>
      <c r="R839" s="251"/>
      <c r="S839" s="251"/>
      <c r="T839" s="25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3" t="s">
        <v>134</v>
      </c>
      <c r="AU839" s="253" t="s">
        <v>83</v>
      </c>
      <c r="AV839" s="14" t="s">
        <v>83</v>
      </c>
      <c r="AW839" s="14" t="s">
        <v>30</v>
      </c>
      <c r="AX839" s="14" t="s">
        <v>81</v>
      </c>
      <c r="AY839" s="253" t="s">
        <v>125</v>
      </c>
    </row>
    <row r="840" spans="1:65" s="2" customFormat="1" ht="24.15" customHeight="1">
      <c r="A840" s="39"/>
      <c r="B840" s="40"/>
      <c r="C840" s="219" t="s">
        <v>1670</v>
      </c>
      <c r="D840" s="219" t="s">
        <v>127</v>
      </c>
      <c r="E840" s="220" t="s">
        <v>1671</v>
      </c>
      <c r="F840" s="221" t="s">
        <v>1672</v>
      </c>
      <c r="G840" s="222" t="s">
        <v>154</v>
      </c>
      <c r="H840" s="223">
        <v>37.23</v>
      </c>
      <c r="I840" s="224"/>
      <c r="J840" s="225">
        <f>ROUND(I840*H840,2)</f>
        <v>0</v>
      </c>
      <c r="K840" s="221" t="s">
        <v>131</v>
      </c>
      <c r="L840" s="45"/>
      <c r="M840" s="226" t="s">
        <v>1</v>
      </c>
      <c r="N840" s="227" t="s">
        <v>38</v>
      </c>
      <c r="O840" s="92"/>
      <c r="P840" s="228">
        <f>O840*H840</f>
        <v>0</v>
      </c>
      <c r="Q840" s="228">
        <v>0</v>
      </c>
      <c r="R840" s="228">
        <f>Q840*H840</f>
        <v>0</v>
      </c>
      <c r="S840" s="228">
        <v>0</v>
      </c>
      <c r="T840" s="229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0" t="s">
        <v>217</v>
      </c>
      <c r="AT840" s="230" t="s">
        <v>127</v>
      </c>
      <c r="AU840" s="230" t="s">
        <v>83</v>
      </c>
      <c r="AY840" s="18" t="s">
        <v>125</v>
      </c>
      <c r="BE840" s="231">
        <f>IF(N840="základní",J840,0)</f>
        <v>0</v>
      </c>
      <c r="BF840" s="231">
        <f>IF(N840="snížená",J840,0)</f>
        <v>0</v>
      </c>
      <c r="BG840" s="231">
        <f>IF(N840="zákl. přenesená",J840,0)</f>
        <v>0</v>
      </c>
      <c r="BH840" s="231">
        <f>IF(N840="sníž. přenesená",J840,0)</f>
        <v>0</v>
      </c>
      <c r="BI840" s="231">
        <f>IF(N840="nulová",J840,0)</f>
        <v>0</v>
      </c>
      <c r="BJ840" s="18" t="s">
        <v>81</v>
      </c>
      <c r="BK840" s="231">
        <f>ROUND(I840*H840,2)</f>
        <v>0</v>
      </c>
      <c r="BL840" s="18" t="s">
        <v>217</v>
      </c>
      <c r="BM840" s="230" t="s">
        <v>1673</v>
      </c>
    </row>
    <row r="841" spans="1:51" s="14" customFormat="1" ht="12">
      <c r="A841" s="14"/>
      <c r="B841" s="243"/>
      <c r="C841" s="244"/>
      <c r="D841" s="234" t="s">
        <v>134</v>
      </c>
      <c r="E841" s="245" t="s">
        <v>1</v>
      </c>
      <c r="F841" s="246" t="s">
        <v>848</v>
      </c>
      <c r="G841" s="244"/>
      <c r="H841" s="247">
        <v>37.23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3" t="s">
        <v>134</v>
      </c>
      <c r="AU841" s="253" t="s">
        <v>83</v>
      </c>
      <c r="AV841" s="14" t="s">
        <v>83</v>
      </c>
      <c r="AW841" s="14" t="s">
        <v>30</v>
      </c>
      <c r="AX841" s="14" t="s">
        <v>81</v>
      </c>
      <c r="AY841" s="253" t="s">
        <v>125</v>
      </c>
    </row>
    <row r="842" spans="1:65" s="2" customFormat="1" ht="24.15" customHeight="1">
      <c r="A842" s="39"/>
      <c r="B842" s="40"/>
      <c r="C842" s="269" t="s">
        <v>1674</v>
      </c>
      <c r="D842" s="269" t="s">
        <v>490</v>
      </c>
      <c r="E842" s="270" t="s">
        <v>1675</v>
      </c>
      <c r="F842" s="271" t="s">
        <v>1676</v>
      </c>
      <c r="G842" s="272" t="s">
        <v>493</v>
      </c>
      <c r="H842" s="273">
        <v>4.579</v>
      </c>
      <c r="I842" s="274"/>
      <c r="J842" s="275">
        <f>ROUND(I842*H842,2)</f>
        <v>0</v>
      </c>
      <c r="K842" s="271" t="s">
        <v>131</v>
      </c>
      <c r="L842" s="276"/>
      <c r="M842" s="277" t="s">
        <v>1</v>
      </c>
      <c r="N842" s="278" t="s">
        <v>38</v>
      </c>
      <c r="O842" s="92"/>
      <c r="P842" s="228">
        <f>O842*H842</f>
        <v>0</v>
      </c>
      <c r="Q842" s="228">
        <v>0.001</v>
      </c>
      <c r="R842" s="228">
        <f>Q842*H842</f>
        <v>0.004579</v>
      </c>
      <c r="S842" s="228">
        <v>0</v>
      </c>
      <c r="T842" s="229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30" t="s">
        <v>291</v>
      </c>
      <c r="AT842" s="230" t="s">
        <v>490</v>
      </c>
      <c r="AU842" s="230" t="s">
        <v>83</v>
      </c>
      <c r="AY842" s="18" t="s">
        <v>125</v>
      </c>
      <c r="BE842" s="231">
        <f>IF(N842="základní",J842,0)</f>
        <v>0</v>
      </c>
      <c r="BF842" s="231">
        <f>IF(N842="snížená",J842,0)</f>
        <v>0</v>
      </c>
      <c r="BG842" s="231">
        <f>IF(N842="zákl. přenesená",J842,0)</f>
        <v>0</v>
      </c>
      <c r="BH842" s="231">
        <f>IF(N842="sníž. přenesená",J842,0)</f>
        <v>0</v>
      </c>
      <c r="BI842" s="231">
        <f>IF(N842="nulová",J842,0)</f>
        <v>0</v>
      </c>
      <c r="BJ842" s="18" t="s">
        <v>81</v>
      </c>
      <c r="BK842" s="231">
        <f>ROUND(I842*H842,2)</f>
        <v>0</v>
      </c>
      <c r="BL842" s="18" t="s">
        <v>217</v>
      </c>
      <c r="BM842" s="230" t="s">
        <v>1677</v>
      </c>
    </row>
    <row r="843" spans="1:51" s="14" customFormat="1" ht="12">
      <c r="A843" s="14"/>
      <c r="B843" s="243"/>
      <c r="C843" s="244"/>
      <c r="D843" s="234" t="s">
        <v>134</v>
      </c>
      <c r="E843" s="245" t="s">
        <v>1</v>
      </c>
      <c r="F843" s="246" t="s">
        <v>1669</v>
      </c>
      <c r="G843" s="244"/>
      <c r="H843" s="247">
        <v>4.579</v>
      </c>
      <c r="I843" s="248"/>
      <c r="J843" s="244"/>
      <c r="K843" s="244"/>
      <c r="L843" s="249"/>
      <c r="M843" s="265"/>
      <c r="N843" s="266"/>
      <c r="O843" s="266"/>
      <c r="P843" s="266"/>
      <c r="Q843" s="266"/>
      <c r="R843" s="266"/>
      <c r="S843" s="266"/>
      <c r="T843" s="26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3" t="s">
        <v>134</v>
      </c>
      <c r="AU843" s="253" t="s">
        <v>83</v>
      </c>
      <c r="AV843" s="14" t="s">
        <v>83</v>
      </c>
      <c r="AW843" s="14" t="s">
        <v>30</v>
      </c>
      <c r="AX843" s="14" t="s">
        <v>81</v>
      </c>
      <c r="AY843" s="253" t="s">
        <v>125</v>
      </c>
    </row>
    <row r="844" spans="1:31" s="2" customFormat="1" ht="6.95" customHeight="1">
      <c r="A844" s="39"/>
      <c r="B844" s="67"/>
      <c r="C844" s="68"/>
      <c r="D844" s="68"/>
      <c r="E844" s="68"/>
      <c r="F844" s="68"/>
      <c r="G844" s="68"/>
      <c r="H844" s="68"/>
      <c r="I844" s="68"/>
      <c r="J844" s="68"/>
      <c r="K844" s="68"/>
      <c r="L844" s="45"/>
      <c r="M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</row>
  </sheetData>
  <sheetProtection password="CC35" sheet="1" objects="1" scenarios="1" formatColumns="0" formatRows="0" autoFilter="0"/>
  <autoFilter ref="C130:K843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68" t="s">
        <v>820</v>
      </c>
      <c r="BA2" s="268" t="s">
        <v>1</v>
      </c>
      <c r="BB2" s="268" t="s">
        <v>821</v>
      </c>
      <c r="BC2" s="268" t="s">
        <v>251</v>
      </c>
      <c r="BD2" s="268" t="s">
        <v>83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  <c r="AZ3" s="268" t="s">
        <v>823</v>
      </c>
      <c r="BA3" s="268" t="s">
        <v>1</v>
      </c>
      <c r="BB3" s="268" t="s">
        <v>511</v>
      </c>
      <c r="BC3" s="268" t="s">
        <v>159</v>
      </c>
      <c r="BD3" s="268" t="s">
        <v>83</v>
      </c>
    </row>
    <row r="4" spans="2:5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  <c r="AZ4" s="268" t="s">
        <v>1678</v>
      </c>
      <c r="BA4" s="268" t="s">
        <v>1</v>
      </c>
      <c r="BB4" s="268" t="s">
        <v>275</v>
      </c>
      <c r="BC4" s="268" t="s">
        <v>1679</v>
      </c>
      <c r="BD4" s="268" t="s">
        <v>83</v>
      </c>
    </row>
    <row r="5" spans="2:56" s="1" customFormat="1" ht="6.95" customHeight="1">
      <c r="B5" s="21"/>
      <c r="L5" s="21"/>
      <c r="AZ5" s="268" t="s">
        <v>1680</v>
      </c>
      <c r="BA5" s="268" t="s">
        <v>1</v>
      </c>
      <c r="BB5" s="268" t="s">
        <v>275</v>
      </c>
      <c r="BC5" s="268" t="s">
        <v>1681</v>
      </c>
      <c r="BD5" s="268" t="s">
        <v>83</v>
      </c>
    </row>
    <row r="6" spans="2:56" s="1" customFormat="1" ht="12" customHeight="1">
      <c r="B6" s="21"/>
      <c r="D6" s="141" t="s">
        <v>16</v>
      </c>
      <c r="L6" s="21"/>
      <c r="AZ6" s="268" t="s">
        <v>286</v>
      </c>
      <c r="BA6" s="268" t="s">
        <v>1</v>
      </c>
      <c r="BB6" s="268" t="s">
        <v>154</v>
      </c>
      <c r="BC6" s="268" t="s">
        <v>287</v>
      </c>
      <c r="BD6" s="268" t="s">
        <v>142</v>
      </c>
    </row>
    <row r="7" spans="2:56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  <c r="AZ7" s="268" t="s">
        <v>1682</v>
      </c>
      <c r="BA7" s="268" t="s">
        <v>1</v>
      </c>
      <c r="BB7" s="268" t="s">
        <v>275</v>
      </c>
      <c r="BC7" s="268" t="s">
        <v>1683</v>
      </c>
      <c r="BD7" s="268" t="s">
        <v>83</v>
      </c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1684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ROUND((SUM(BE119:BE204)),2)</f>
        <v>0</v>
      </c>
      <c r="G33" s="39"/>
      <c r="H33" s="39"/>
      <c r="I33" s="156">
        <v>0.21</v>
      </c>
      <c r="J33" s="155">
        <f>ROUND(((SUM(BE119:BE204))*I33),2)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ROUND((SUM(BF119:BF204)),2)</f>
        <v>0</v>
      </c>
      <c r="G34" s="39"/>
      <c r="H34" s="39"/>
      <c r="I34" s="156">
        <v>0.15</v>
      </c>
      <c r="J34" s="155">
        <f>ROUND(((SUM(BF119:BF204))*I34),2)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ROUND((SUM(BG119:BG204)),2)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ROUND((SUM(BH119:BH204)),2)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ROUND((SUM(BI119:BI204)),2)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SO-03 - Odstranění nánosů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307</v>
      </c>
      <c r="E99" s="189"/>
      <c r="F99" s="189"/>
      <c r="G99" s="189"/>
      <c r="H99" s="189"/>
      <c r="I99" s="189"/>
      <c r="J99" s="190">
        <f>J191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110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VN Martinice - rekonstrukce hráze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94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SO-03 - Odstranění nánosů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 </v>
      </c>
      <c r="G113" s="41"/>
      <c r="H113" s="41"/>
      <c r="I113" s="33" t="s">
        <v>22</v>
      </c>
      <c r="J113" s="80" t="str">
        <f>IF(J12="","",J12)</f>
        <v>25. 9. 2019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33" t="s">
        <v>29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31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111</v>
      </c>
      <c r="D118" s="195" t="s">
        <v>58</v>
      </c>
      <c r="E118" s="195" t="s">
        <v>54</v>
      </c>
      <c r="F118" s="195" t="s">
        <v>55</v>
      </c>
      <c r="G118" s="195" t="s">
        <v>112</v>
      </c>
      <c r="H118" s="195" t="s">
        <v>113</v>
      </c>
      <c r="I118" s="195" t="s">
        <v>114</v>
      </c>
      <c r="J118" s="195" t="s">
        <v>98</v>
      </c>
      <c r="K118" s="196" t="s">
        <v>115</v>
      </c>
      <c r="L118" s="197"/>
      <c r="M118" s="101" t="s">
        <v>1</v>
      </c>
      <c r="N118" s="102" t="s">
        <v>37</v>
      </c>
      <c r="O118" s="102" t="s">
        <v>116</v>
      </c>
      <c r="P118" s="102" t="s">
        <v>117</v>
      </c>
      <c r="Q118" s="102" t="s">
        <v>118</v>
      </c>
      <c r="R118" s="102" t="s">
        <v>119</v>
      </c>
      <c r="S118" s="102" t="s">
        <v>120</v>
      </c>
      <c r="T118" s="103" t="s">
        <v>121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122</v>
      </c>
      <c r="D119" s="41"/>
      <c r="E119" s="41"/>
      <c r="F119" s="41"/>
      <c r="G119" s="41"/>
      <c r="H119" s="41"/>
      <c r="I119" s="41"/>
      <c r="J119" s="198">
        <f>BK119</f>
        <v>0</v>
      </c>
      <c r="K119" s="41"/>
      <c r="L119" s="45"/>
      <c r="M119" s="104"/>
      <c r="N119" s="199"/>
      <c r="O119" s="105"/>
      <c r="P119" s="200">
        <f>P120</f>
        <v>0</v>
      </c>
      <c r="Q119" s="105"/>
      <c r="R119" s="200">
        <f>R120</f>
        <v>1.58886</v>
      </c>
      <c r="S119" s="105"/>
      <c r="T119" s="20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72</v>
      </c>
      <c r="AU119" s="18" t="s">
        <v>100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123</v>
      </c>
      <c r="F120" s="206" t="s">
        <v>124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P121+P191</f>
        <v>0</v>
      </c>
      <c r="Q120" s="211"/>
      <c r="R120" s="212">
        <f>R121+R191</f>
        <v>1.58886</v>
      </c>
      <c r="S120" s="211"/>
      <c r="T120" s="213">
        <f>T121+T191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125</v>
      </c>
      <c r="BK120" s="216">
        <f>BK121+BK191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81</v>
      </c>
      <c r="F121" s="217" t="s">
        <v>126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SUM(P122:P190)</f>
        <v>0</v>
      </c>
      <c r="Q121" s="211"/>
      <c r="R121" s="212">
        <f>SUM(R122:R190)</f>
        <v>1.58886</v>
      </c>
      <c r="S121" s="211"/>
      <c r="T121" s="213">
        <f>SUM(T122:T190)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125</v>
      </c>
      <c r="BK121" s="216">
        <f>SUM(BK122:BK190)</f>
        <v>0</v>
      </c>
    </row>
    <row r="122" spans="1:65" s="2" customFormat="1" ht="24.15" customHeight="1">
      <c r="A122" s="39"/>
      <c r="B122" s="40"/>
      <c r="C122" s="219" t="s">
        <v>81</v>
      </c>
      <c r="D122" s="219" t="s">
        <v>127</v>
      </c>
      <c r="E122" s="220" t="s">
        <v>1685</v>
      </c>
      <c r="F122" s="221" t="s">
        <v>1686</v>
      </c>
      <c r="G122" s="222" t="s">
        <v>154</v>
      </c>
      <c r="H122" s="223">
        <v>8800</v>
      </c>
      <c r="I122" s="224"/>
      <c r="J122" s="225">
        <f>ROUND(I122*H122,2)</f>
        <v>0</v>
      </c>
      <c r="K122" s="221" t="s">
        <v>131</v>
      </c>
      <c r="L122" s="45"/>
      <c r="M122" s="226" t="s">
        <v>1</v>
      </c>
      <c r="N122" s="227" t="s">
        <v>38</v>
      </c>
      <c r="O122" s="92"/>
      <c r="P122" s="228">
        <f>O122*H122</f>
        <v>0</v>
      </c>
      <c r="Q122" s="228">
        <v>0.00018</v>
      </c>
      <c r="R122" s="228">
        <f>Q122*H122</f>
        <v>1.584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132</v>
      </c>
      <c r="AT122" s="230" t="s">
        <v>127</v>
      </c>
      <c r="AU122" s="230" t="s">
        <v>83</v>
      </c>
      <c r="AY122" s="18" t="s">
        <v>125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81</v>
      </c>
      <c r="BK122" s="231">
        <f>ROUND(I122*H122,2)</f>
        <v>0</v>
      </c>
      <c r="BL122" s="18" t="s">
        <v>132</v>
      </c>
      <c r="BM122" s="230" t="s">
        <v>1687</v>
      </c>
    </row>
    <row r="123" spans="1:51" s="13" customFormat="1" ht="12">
      <c r="A123" s="13"/>
      <c r="B123" s="232"/>
      <c r="C123" s="233"/>
      <c r="D123" s="234" t="s">
        <v>134</v>
      </c>
      <c r="E123" s="235" t="s">
        <v>1</v>
      </c>
      <c r="F123" s="236" t="s">
        <v>1688</v>
      </c>
      <c r="G123" s="233"/>
      <c r="H123" s="235" t="s">
        <v>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134</v>
      </c>
      <c r="AU123" s="242" t="s">
        <v>83</v>
      </c>
      <c r="AV123" s="13" t="s">
        <v>81</v>
      </c>
      <c r="AW123" s="13" t="s">
        <v>30</v>
      </c>
      <c r="AX123" s="13" t="s">
        <v>73</v>
      </c>
      <c r="AY123" s="242" t="s">
        <v>125</v>
      </c>
    </row>
    <row r="124" spans="1:51" s="14" customFormat="1" ht="12">
      <c r="A124" s="14"/>
      <c r="B124" s="243"/>
      <c r="C124" s="244"/>
      <c r="D124" s="234" t="s">
        <v>134</v>
      </c>
      <c r="E124" s="245" t="s">
        <v>1</v>
      </c>
      <c r="F124" s="246" t="s">
        <v>1689</v>
      </c>
      <c r="G124" s="244"/>
      <c r="H124" s="247">
        <v>8800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134</v>
      </c>
      <c r="AU124" s="253" t="s">
        <v>83</v>
      </c>
      <c r="AV124" s="14" t="s">
        <v>83</v>
      </c>
      <c r="AW124" s="14" t="s">
        <v>30</v>
      </c>
      <c r="AX124" s="14" t="s">
        <v>81</v>
      </c>
      <c r="AY124" s="253" t="s">
        <v>125</v>
      </c>
    </row>
    <row r="125" spans="1:65" s="2" customFormat="1" ht="49.05" customHeight="1">
      <c r="A125" s="39"/>
      <c r="B125" s="40"/>
      <c r="C125" s="219" t="s">
        <v>83</v>
      </c>
      <c r="D125" s="219" t="s">
        <v>127</v>
      </c>
      <c r="E125" s="220" t="s">
        <v>1690</v>
      </c>
      <c r="F125" s="221" t="s">
        <v>1691</v>
      </c>
      <c r="G125" s="222" t="s">
        <v>154</v>
      </c>
      <c r="H125" s="223">
        <v>8800</v>
      </c>
      <c r="I125" s="224"/>
      <c r="J125" s="225">
        <f>ROUND(I125*H125,2)</f>
        <v>0</v>
      </c>
      <c r="K125" s="221" t="s">
        <v>699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132</v>
      </c>
      <c r="AT125" s="230" t="s">
        <v>127</v>
      </c>
      <c r="AU125" s="230" t="s">
        <v>83</v>
      </c>
      <c r="AY125" s="18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132</v>
      </c>
      <c r="BM125" s="230" t="s">
        <v>1692</v>
      </c>
    </row>
    <row r="126" spans="1:51" s="13" customFormat="1" ht="12">
      <c r="A126" s="13"/>
      <c r="B126" s="232"/>
      <c r="C126" s="233"/>
      <c r="D126" s="234" t="s">
        <v>134</v>
      </c>
      <c r="E126" s="235" t="s">
        <v>1</v>
      </c>
      <c r="F126" s="236" t="s">
        <v>1688</v>
      </c>
      <c r="G126" s="233"/>
      <c r="H126" s="235" t="s">
        <v>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134</v>
      </c>
      <c r="AU126" s="242" t="s">
        <v>83</v>
      </c>
      <c r="AV126" s="13" t="s">
        <v>81</v>
      </c>
      <c r="AW126" s="13" t="s">
        <v>30</v>
      </c>
      <c r="AX126" s="13" t="s">
        <v>73</v>
      </c>
      <c r="AY126" s="242" t="s">
        <v>125</v>
      </c>
    </row>
    <row r="127" spans="1:51" s="14" customFormat="1" ht="12">
      <c r="A127" s="14"/>
      <c r="B127" s="243"/>
      <c r="C127" s="244"/>
      <c r="D127" s="234" t="s">
        <v>134</v>
      </c>
      <c r="E127" s="245" t="s">
        <v>1</v>
      </c>
      <c r="F127" s="246" t="s">
        <v>1689</v>
      </c>
      <c r="G127" s="244"/>
      <c r="H127" s="247">
        <v>8800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134</v>
      </c>
      <c r="AU127" s="253" t="s">
        <v>83</v>
      </c>
      <c r="AV127" s="14" t="s">
        <v>83</v>
      </c>
      <c r="AW127" s="14" t="s">
        <v>30</v>
      </c>
      <c r="AX127" s="14" t="s">
        <v>81</v>
      </c>
      <c r="AY127" s="253" t="s">
        <v>125</v>
      </c>
    </row>
    <row r="128" spans="1:65" s="2" customFormat="1" ht="37.8" customHeight="1">
      <c r="A128" s="39"/>
      <c r="B128" s="40"/>
      <c r="C128" s="219" t="s">
        <v>142</v>
      </c>
      <c r="D128" s="219" t="s">
        <v>127</v>
      </c>
      <c r="E128" s="220" t="s">
        <v>869</v>
      </c>
      <c r="F128" s="221" t="s">
        <v>870</v>
      </c>
      <c r="G128" s="222" t="s">
        <v>511</v>
      </c>
      <c r="H128" s="223">
        <v>22</v>
      </c>
      <c r="I128" s="224"/>
      <c r="J128" s="225">
        <f>ROUND(I128*H128,2)</f>
        <v>0</v>
      </c>
      <c r="K128" s="221" t="s">
        <v>131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0.00018</v>
      </c>
      <c r="R128" s="228">
        <f>Q128*H128</f>
        <v>0.00396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132</v>
      </c>
      <c r="AT128" s="230" t="s">
        <v>127</v>
      </c>
      <c r="AU128" s="230" t="s">
        <v>83</v>
      </c>
      <c r="AY128" s="18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132</v>
      </c>
      <c r="BM128" s="230" t="s">
        <v>1693</v>
      </c>
    </row>
    <row r="129" spans="1:51" s="14" customFormat="1" ht="12">
      <c r="A129" s="14"/>
      <c r="B129" s="243"/>
      <c r="C129" s="244"/>
      <c r="D129" s="234" t="s">
        <v>134</v>
      </c>
      <c r="E129" s="245" t="s">
        <v>1</v>
      </c>
      <c r="F129" s="246" t="s">
        <v>820</v>
      </c>
      <c r="G129" s="244"/>
      <c r="H129" s="247">
        <v>22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134</v>
      </c>
      <c r="AU129" s="253" t="s">
        <v>83</v>
      </c>
      <c r="AV129" s="14" t="s">
        <v>83</v>
      </c>
      <c r="AW129" s="14" t="s">
        <v>30</v>
      </c>
      <c r="AX129" s="14" t="s">
        <v>81</v>
      </c>
      <c r="AY129" s="253" t="s">
        <v>125</v>
      </c>
    </row>
    <row r="130" spans="1:65" s="2" customFormat="1" ht="37.8" customHeight="1">
      <c r="A130" s="39"/>
      <c r="B130" s="40"/>
      <c r="C130" s="219" t="s">
        <v>132</v>
      </c>
      <c r="D130" s="219" t="s">
        <v>127</v>
      </c>
      <c r="E130" s="220" t="s">
        <v>872</v>
      </c>
      <c r="F130" s="221" t="s">
        <v>873</v>
      </c>
      <c r="G130" s="222" t="s">
        <v>511</v>
      </c>
      <c r="H130" s="223">
        <v>5</v>
      </c>
      <c r="I130" s="224"/>
      <c r="J130" s="225">
        <f>ROUND(I130*H130,2)</f>
        <v>0</v>
      </c>
      <c r="K130" s="221" t="s">
        <v>131</v>
      </c>
      <c r="L130" s="45"/>
      <c r="M130" s="226" t="s">
        <v>1</v>
      </c>
      <c r="N130" s="227" t="s">
        <v>38</v>
      </c>
      <c r="O130" s="92"/>
      <c r="P130" s="228">
        <f>O130*H130</f>
        <v>0</v>
      </c>
      <c r="Q130" s="228">
        <v>0.00018</v>
      </c>
      <c r="R130" s="228">
        <f>Q130*H130</f>
        <v>0.0009000000000000001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132</v>
      </c>
      <c r="AT130" s="230" t="s">
        <v>127</v>
      </c>
      <c r="AU130" s="230" t="s">
        <v>83</v>
      </c>
      <c r="AY130" s="18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81</v>
      </c>
      <c r="BK130" s="231">
        <f>ROUND(I130*H130,2)</f>
        <v>0</v>
      </c>
      <c r="BL130" s="18" t="s">
        <v>132</v>
      </c>
      <c r="BM130" s="230" t="s">
        <v>1694</v>
      </c>
    </row>
    <row r="131" spans="1:51" s="14" customFormat="1" ht="12">
      <c r="A131" s="14"/>
      <c r="B131" s="243"/>
      <c r="C131" s="244"/>
      <c r="D131" s="234" t="s">
        <v>134</v>
      </c>
      <c r="E131" s="245" t="s">
        <v>1</v>
      </c>
      <c r="F131" s="246" t="s">
        <v>823</v>
      </c>
      <c r="G131" s="244"/>
      <c r="H131" s="247">
        <v>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134</v>
      </c>
      <c r="AU131" s="253" t="s">
        <v>83</v>
      </c>
      <c r="AV131" s="14" t="s">
        <v>83</v>
      </c>
      <c r="AW131" s="14" t="s">
        <v>30</v>
      </c>
      <c r="AX131" s="14" t="s">
        <v>81</v>
      </c>
      <c r="AY131" s="253" t="s">
        <v>125</v>
      </c>
    </row>
    <row r="132" spans="1:65" s="2" customFormat="1" ht="24.15" customHeight="1">
      <c r="A132" s="39"/>
      <c r="B132" s="40"/>
      <c r="C132" s="219" t="s">
        <v>159</v>
      </c>
      <c r="D132" s="219" t="s">
        <v>127</v>
      </c>
      <c r="E132" s="220" t="s">
        <v>875</v>
      </c>
      <c r="F132" s="221" t="s">
        <v>876</v>
      </c>
      <c r="G132" s="222" t="s">
        <v>511</v>
      </c>
      <c r="H132" s="223">
        <v>22</v>
      </c>
      <c r="I132" s="224"/>
      <c r="J132" s="225">
        <f>ROUND(I132*H132,2)</f>
        <v>0</v>
      </c>
      <c r="K132" s="221" t="s">
        <v>131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132</v>
      </c>
      <c r="AT132" s="230" t="s">
        <v>127</v>
      </c>
      <c r="AU132" s="230" t="s">
        <v>83</v>
      </c>
      <c r="AY132" s="18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132</v>
      </c>
      <c r="BM132" s="230" t="s">
        <v>1695</v>
      </c>
    </row>
    <row r="133" spans="1:51" s="13" customFormat="1" ht="12">
      <c r="A133" s="13"/>
      <c r="B133" s="232"/>
      <c r="C133" s="233"/>
      <c r="D133" s="234" t="s">
        <v>134</v>
      </c>
      <c r="E133" s="235" t="s">
        <v>1</v>
      </c>
      <c r="F133" s="236" t="s">
        <v>1688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134</v>
      </c>
      <c r="AU133" s="242" t="s">
        <v>83</v>
      </c>
      <c r="AV133" s="13" t="s">
        <v>81</v>
      </c>
      <c r="AW133" s="13" t="s">
        <v>30</v>
      </c>
      <c r="AX133" s="13" t="s">
        <v>73</v>
      </c>
      <c r="AY133" s="242" t="s">
        <v>125</v>
      </c>
    </row>
    <row r="134" spans="1:51" s="14" customFormat="1" ht="12">
      <c r="A134" s="14"/>
      <c r="B134" s="243"/>
      <c r="C134" s="244"/>
      <c r="D134" s="234" t="s">
        <v>134</v>
      </c>
      <c r="E134" s="245" t="s">
        <v>820</v>
      </c>
      <c r="F134" s="246" t="s">
        <v>1696</v>
      </c>
      <c r="G134" s="244"/>
      <c r="H134" s="247">
        <v>22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134</v>
      </c>
      <c r="AU134" s="253" t="s">
        <v>83</v>
      </c>
      <c r="AV134" s="14" t="s">
        <v>83</v>
      </c>
      <c r="AW134" s="14" t="s">
        <v>30</v>
      </c>
      <c r="AX134" s="14" t="s">
        <v>81</v>
      </c>
      <c r="AY134" s="253" t="s">
        <v>125</v>
      </c>
    </row>
    <row r="135" spans="1:65" s="2" customFormat="1" ht="24.15" customHeight="1">
      <c r="A135" s="39"/>
      <c r="B135" s="40"/>
      <c r="C135" s="219" t="s">
        <v>167</v>
      </c>
      <c r="D135" s="219" t="s">
        <v>127</v>
      </c>
      <c r="E135" s="220" t="s">
        <v>879</v>
      </c>
      <c r="F135" s="221" t="s">
        <v>880</v>
      </c>
      <c r="G135" s="222" t="s">
        <v>511</v>
      </c>
      <c r="H135" s="223">
        <v>5</v>
      </c>
      <c r="I135" s="224"/>
      <c r="J135" s="225">
        <f>ROUND(I135*H135,2)</f>
        <v>0</v>
      </c>
      <c r="K135" s="221" t="s">
        <v>131</v>
      </c>
      <c r="L135" s="45"/>
      <c r="M135" s="226" t="s">
        <v>1</v>
      </c>
      <c r="N135" s="227" t="s">
        <v>38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132</v>
      </c>
      <c r="AT135" s="230" t="s">
        <v>127</v>
      </c>
      <c r="AU135" s="230" t="s">
        <v>83</v>
      </c>
      <c r="AY135" s="18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81</v>
      </c>
      <c r="BK135" s="231">
        <f>ROUND(I135*H135,2)</f>
        <v>0</v>
      </c>
      <c r="BL135" s="18" t="s">
        <v>132</v>
      </c>
      <c r="BM135" s="230" t="s">
        <v>1697</v>
      </c>
    </row>
    <row r="136" spans="1:51" s="13" customFormat="1" ht="12">
      <c r="A136" s="13"/>
      <c r="B136" s="232"/>
      <c r="C136" s="233"/>
      <c r="D136" s="234" t="s">
        <v>134</v>
      </c>
      <c r="E136" s="235" t="s">
        <v>1</v>
      </c>
      <c r="F136" s="236" t="s">
        <v>1688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134</v>
      </c>
      <c r="AU136" s="242" t="s">
        <v>83</v>
      </c>
      <c r="AV136" s="13" t="s">
        <v>81</v>
      </c>
      <c r="AW136" s="13" t="s">
        <v>30</v>
      </c>
      <c r="AX136" s="13" t="s">
        <v>73</v>
      </c>
      <c r="AY136" s="242" t="s">
        <v>125</v>
      </c>
    </row>
    <row r="137" spans="1:51" s="14" customFormat="1" ht="12">
      <c r="A137" s="14"/>
      <c r="B137" s="243"/>
      <c r="C137" s="244"/>
      <c r="D137" s="234" t="s">
        <v>134</v>
      </c>
      <c r="E137" s="245" t="s">
        <v>823</v>
      </c>
      <c r="F137" s="246" t="s">
        <v>159</v>
      </c>
      <c r="G137" s="244"/>
      <c r="H137" s="247">
        <v>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134</v>
      </c>
      <c r="AU137" s="253" t="s">
        <v>83</v>
      </c>
      <c r="AV137" s="14" t="s">
        <v>83</v>
      </c>
      <c r="AW137" s="14" t="s">
        <v>30</v>
      </c>
      <c r="AX137" s="14" t="s">
        <v>81</v>
      </c>
      <c r="AY137" s="253" t="s">
        <v>125</v>
      </c>
    </row>
    <row r="138" spans="1:65" s="2" customFormat="1" ht="49.05" customHeight="1">
      <c r="A138" s="39"/>
      <c r="B138" s="40"/>
      <c r="C138" s="219" t="s">
        <v>171</v>
      </c>
      <c r="D138" s="219" t="s">
        <v>127</v>
      </c>
      <c r="E138" s="220" t="s">
        <v>1698</v>
      </c>
      <c r="F138" s="221" t="s">
        <v>1699</v>
      </c>
      <c r="G138" s="222" t="s">
        <v>275</v>
      </c>
      <c r="H138" s="223">
        <v>200.8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83</v>
      </c>
      <c r="AY138" s="18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132</v>
      </c>
      <c r="BM138" s="230" t="s">
        <v>1700</v>
      </c>
    </row>
    <row r="139" spans="1:51" s="13" customFormat="1" ht="12">
      <c r="A139" s="13"/>
      <c r="B139" s="232"/>
      <c r="C139" s="233"/>
      <c r="D139" s="234" t="s">
        <v>134</v>
      </c>
      <c r="E139" s="235" t="s">
        <v>1</v>
      </c>
      <c r="F139" s="236" t="s">
        <v>344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134</v>
      </c>
      <c r="AU139" s="242" t="s">
        <v>83</v>
      </c>
      <c r="AV139" s="13" t="s">
        <v>81</v>
      </c>
      <c r="AW139" s="13" t="s">
        <v>30</v>
      </c>
      <c r="AX139" s="13" t="s">
        <v>73</v>
      </c>
      <c r="AY139" s="242" t="s">
        <v>125</v>
      </c>
    </row>
    <row r="140" spans="1:51" s="14" customFormat="1" ht="12">
      <c r="A140" s="14"/>
      <c r="B140" s="243"/>
      <c r="C140" s="244"/>
      <c r="D140" s="234" t="s">
        <v>134</v>
      </c>
      <c r="E140" s="245" t="s">
        <v>1682</v>
      </c>
      <c r="F140" s="246" t="s">
        <v>1683</v>
      </c>
      <c r="G140" s="244"/>
      <c r="H140" s="247">
        <v>200.8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134</v>
      </c>
      <c r="AU140" s="253" t="s">
        <v>83</v>
      </c>
      <c r="AV140" s="14" t="s">
        <v>83</v>
      </c>
      <c r="AW140" s="14" t="s">
        <v>30</v>
      </c>
      <c r="AX140" s="14" t="s">
        <v>81</v>
      </c>
      <c r="AY140" s="253" t="s">
        <v>125</v>
      </c>
    </row>
    <row r="141" spans="1:65" s="2" customFormat="1" ht="49.05" customHeight="1">
      <c r="A141" s="39"/>
      <c r="B141" s="40"/>
      <c r="C141" s="219" t="s">
        <v>175</v>
      </c>
      <c r="D141" s="219" t="s">
        <v>127</v>
      </c>
      <c r="E141" s="220" t="s">
        <v>356</v>
      </c>
      <c r="F141" s="221" t="s">
        <v>357</v>
      </c>
      <c r="G141" s="222" t="s">
        <v>275</v>
      </c>
      <c r="H141" s="223">
        <v>200.8</v>
      </c>
      <c r="I141" s="224"/>
      <c r="J141" s="225">
        <f>ROUND(I141*H141,2)</f>
        <v>0</v>
      </c>
      <c r="K141" s="221" t="s">
        <v>131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132</v>
      </c>
      <c r="AT141" s="230" t="s">
        <v>127</v>
      </c>
      <c r="AU141" s="230" t="s">
        <v>83</v>
      </c>
      <c r="AY141" s="18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132</v>
      </c>
      <c r="BM141" s="230" t="s">
        <v>1701</v>
      </c>
    </row>
    <row r="142" spans="1:51" s="14" customFormat="1" ht="12">
      <c r="A142" s="14"/>
      <c r="B142" s="243"/>
      <c r="C142" s="244"/>
      <c r="D142" s="234" t="s">
        <v>134</v>
      </c>
      <c r="E142" s="245" t="s">
        <v>1</v>
      </c>
      <c r="F142" s="246" t="s">
        <v>1682</v>
      </c>
      <c r="G142" s="244"/>
      <c r="H142" s="247">
        <v>200.8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134</v>
      </c>
      <c r="AU142" s="253" t="s">
        <v>83</v>
      </c>
      <c r="AV142" s="14" t="s">
        <v>83</v>
      </c>
      <c r="AW142" s="14" t="s">
        <v>30</v>
      </c>
      <c r="AX142" s="14" t="s">
        <v>81</v>
      </c>
      <c r="AY142" s="253" t="s">
        <v>125</v>
      </c>
    </row>
    <row r="143" spans="1:65" s="2" customFormat="1" ht="37.8" customHeight="1">
      <c r="A143" s="39"/>
      <c r="B143" s="40"/>
      <c r="C143" s="219" t="s">
        <v>150</v>
      </c>
      <c r="D143" s="219" t="s">
        <v>127</v>
      </c>
      <c r="E143" s="220" t="s">
        <v>1702</v>
      </c>
      <c r="F143" s="221" t="s">
        <v>1703</v>
      </c>
      <c r="G143" s="222" t="s">
        <v>275</v>
      </c>
      <c r="H143" s="223">
        <v>3028.6</v>
      </c>
      <c r="I143" s="224"/>
      <c r="J143" s="225">
        <f>ROUND(I143*H143,2)</f>
        <v>0</v>
      </c>
      <c r="K143" s="221" t="s">
        <v>699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132</v>
      </c>
      <c r="AT143" s="230" t="s">
        <v>127</v>
      </c>
      <c r="AU143" s="230" t="s">
        <v>83</v>
      </c>
      <c r="AY143" s="18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132</v>
      </c>
      <c r="BM143" s="230" t="s">
        <v>1704</v>
      </c>
    </row>
    <row r="144" spans="1:51" s="13" customFormat="1" ht="12">
      <c r="A144" s="13"/>
      <c r="B144" s="232"/>
      <c r="C144" s="233"/>
      <c r="D144" s="234" t="s">
        <v>134</v>
      </c>
      <c r="E144" s="235" t="s">
        <v>1</v>
      </c>
      <c r="F144" s="236" t="s">
        <v>1705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134</v>
      </c>
      <c r="AU144" s="242" t="s">
        <v>83</v>
      </c>
      <c r="AV144" s="13" t="s">
        <v>81</v>
      </c>
      <c r="AW144" s="13" t="s">
        <v>30</v>
      </c>
      <c r="AX144" s="13" t="s">
        <v>73</v>
      </c>
      <c r="AY144" s="242" t="s">
        <v>125</v>
      </c>
    </row>
    <row r="145" spans="1:51" s="14" customFormat="1" ht="12">
      <c r="A145" s="14"/>
      <c r="B145" s="243"/>
      <c r="C145" s="244"/>
      <c r="D145" s="234" t="s">
        <v>134</v>
      </c>
      <c r="E145" s="245" t="s">
        <v>1678</v>
      </c>
      <c r="F145" s="246" t="s">
        <v>1679</v>
      </c>
      <c r="G145" s="244"/>
      <c r="H145" s="247">
        <v>15143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134</v>
      </c>
      <c r="AU145" s="253" t="s">
        <v>83</v>
      </c>
      <c r="AV145" s="14" t="s">
        <v>83</v>
      </c>
      <c r="AW145" s="14" t="s">
        <v>30</v>
      </c>
      <c r="AX145" s="14" t="s">
        <v>73</v>
      </c>
      <c r="AY145" s="253" t="s">
        <v>125</v>
      </c>
    </row>
    <row r="146" spans="1:51" s="13" customFormat="1" ht="12">
      <c r="A146" s="13"/>
      <c r="B146" s="232"/>
      <c r="C146" s="233"/>
      <c r="D146" s="234" t="s">
        <v>134</v>
      </c>
      <c r="E146" s="235" t="s">
        <v>1</v>
      </c>
      <c r="F146" s="236" t="s">
        <v>1706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134</v>
      </c>
      <c r="AU146" s="242" t="s">
        <v>83</v>
      </c>
      <c r="AV146" s="13" t="s">
        <v>81</v>
      </c>
      <c r="AW146" s="13" t="s">
        <v>30</v>
      </c>
      <c r="AX146" s="13" t="s">
        <v>73</v>
      </c>
      <c r="AY146" s="242" t="s">
        <v>125</v>
      </c>
    </row>
    <row r="147" spans="1:51" s="14" customFormat="1" ht="12">
      <c r="A147" s="14"/>
      <c r="B147" s="243"/>
      <c r="C147" s="244"/>
      <c r="D147" s="234" t="s">
        <v>134</v>
      </c>
      <c r="E147" s="245" t="s">
        <v>1</v>
      </c>
      <c r="F147" s="246" t="s">
        <v>1707</v>
      </c>
      <c r="G147" s="244"/>
      <c r="H147" s="247">
        <v>3028.6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83</v>
      </c>
      <c r="AV147" s="14" t="s">
        <v>83</v>
      </c>
      <c r="AW147" s="14" t="s">
        <v>30</v>
      </c>
      <c r="AX147" s="14" t="s">
        <v>81</v>
      </c>
      <c r="AY147" s="253" t="s">
        <v>125</v>
      </c>
    </row>
    <row r="148" spans="1:65" s="2" customFormat="1" ht="37.8" customHeight="1">
      <c r="A148" s="39"/>
      <c r="B148" s="40"/>
      <c r="C148" s="219" t="s">
        <v>182</v>
      </c>
      <c r="D148" s="219" t="s">
        <v>127</v>
      </c>
      <c r="E148" s="220" t="s">
        <v>1708</v>
      </c>
      <c r="F148" s="221" t="s">
        <v>1709</v>
      </c>
      <c r="G148" s="222" t="s">
        <v>275</v>
      </c>
      <c r="H148" s="223">
        <v>6057.2</v>
      </c>
      <c r="I148" s="224"/>
      <c r="J148" s="225">
        <f>ROUND(I148*H148,2)</f>
        <v>0</v>
      </c>
      <c r="K148" s="221" t="s">
        <v>699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132</v>
      </c>
      <c r="AT148" s="230" t="s">
        <v>127</v>
      </c>
      <c r="AU148" s="230" t="s">
        <v>83</v>
      </c>
      <c r="AY148" s="18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132</v>
      </c>
      <c r="BM148" s="230" t="s">
        <v>1710</v>
      </c>
    </row>
    <row r="149" spans="1:51" s="13" customFormat="1" ht="12">
      <c r="A149" s="13"/>
      <c r="B149" s="232"/>
      <c r="C149" s="233"/>
      <c r="D149" s="234" t="s">
        <v>134</v>
      </c>
      <c r="E149" s="235" t="s">
        <v>1</v>
      </c>
      <c r="F149" s="236" t="s">
        <v>1711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134</v>
      </c>
      <c r="AU149" s="242" t="s">
        <v>83</v>
      </c>
      <c r="AV149" s="13" t="s">
        <v>81</v>
      </c>
      <c r="AW149" s="13" t="s">
        <v>30</v>
      </c>
      <c r="AX149" s="13" t="s">
        <v>73</v>
      </c>
      <c r="AY149" s="242" t="s">
        <v>125</v>
      </c>
    </row>
    <row r="150" spans="1:51" s="14" customFormat="1" ht="12">
      <c r="A150" s="14"/>
      <c r="B150" s="243"/>
      <c r="C150" s="244"/>
      <c r="D150" s="234" t="s">
        <v>134</v>
      </c>
      <c r="E150" s="245" t="s">
        <v>1</v>
      </c>
      <c r="F150" s="246" t="s">
        <v>1712</v>
      </c>
      <c r="G150" s="244"/>
      <c r="H150" s="247">
        <v>6057.2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134</v>
      </c>
      <c r="AU150" s="253" t="s">
        <v>83</v>
      </c>
      <c r="AV150" s="14" t="s">
        <v>83</v>
      </c>
      <c r="AW150" s="14" t="s">
        <v>30</v>
      </c>
      <c r="AX150" s="14" t="s">
        <v>81</v>
      </c>
      <c r="AY150" s="253" t="s">
        <v>125</v>
      </c>
    </row>
    <row r="151" spans="1:65" s="2" customFormat="1" ht="37.8" customHeight="1">
      <c r="A151" s="39"/>
      <c r="B151" s="40"/>
      <c r="C151" s="219" t="s">
        <v>188</v>
      </c>
      <c r="D151" s="219" t="s">
        <v>127</v>
      </c>
      <c r="E151" s="220" t="s">
        <v>1713</v>
      </c>
      <c r="F151" s="221" t="s">
        <v>1714</v>
      </c>
      <c r="G151" s="222" t="s">
        <v>275</v>
      </c>
      <c r="H151" s="223">
        <v>6057.2</v>
      </c>
      <c r="I151" s="224"/>
      <c r="J151" s="225">
        <f>ROUND(I151*H151,2)</f>
        <v>0</v>
      </c>
      <c r="K151" s="221" t="s">
        <v>699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132</v>
      </c>
      <c r="AT151" s="230" t="s">
        <v>127</v>
      </c>
      <c r="AU151" s="230" t="s">
        <v>83</v>
      </c>
      <c r="AY151" s="18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132</v>
      </c>
      <c r="BM151" s="230" t="s">
        <v>1715</v>
      </c>
    </row>
    <row r="152" spans="1:51" s="13" customFormat="1" ht="12">
      <c r="A152" s="13"/>
      <c r="B152" s="232"/>
      <c r="C152" s="233"/>
      <c r="D152" s="234" t="s">
        <v>134</v>
      </c>
      <c r="E152" s="235" t="s">
        <v>1</v>
      </c>
      <c r="F152" s="236" t="s">
        <v>1716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134</v>
      </c>
      <c r="AU152" s="242" t="s">
        <v>83</v>
      </c>
      <c r="AV152" s="13" t="s">
        <v>81</v>
      </c>
      <c r="AW152" s="13" t="s">
        <v>30</v>
      </c>
      <c r="AX152" s="13" t="s">
        <v>73</v>
      </c>
      <c r="AY152" s="242" t="s">
        <v>125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1712</v>
      </c>
      <c r="G153" s="244"/>
      <c r="H153" s="247">
        <v>6057.2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81</v>
      </c>
      <c r="AY153" s="253" t="s">
        <v>125</v>
      </c>
    </row>
    <row r="154" spans="1:65" s="2" customFormat="1" ht="49.05" customHeight="1">
      <c r="A154" s="39"/>
      <c r="B154" s="40"/>
      <c r="C154" s="219" t="s">
        <v>192</v>
      </c>
      <c r="D154" s="219" t="s">
        <v>127</v>
      </c>
      <c r="E154" s="220" t="s">
        <v>391</v>
      </c>
      <c r="F154" s="221" t="s">
        <v>392</v>
      </c>
      <c r="G154" s="222" t="s">
        <v>275</v>
      </c>
      <c r="H154" s="223">
        <v>15143</v>
      </c>
      <c r="I154" s="224"/>
      <c r="J154" s="225">
        <f>ROUND(I154*H154,2)</f>
        <v>0</v>
      </c>
      <c r="K154" s="221" t="s">
        <v>131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132</v>
      </c>
      <c r="AT154" s="230" t="s">
        <v>127</v>
      </c>
      <c r="AU154" s="230" t="s">
        <v>83</v>
      </c>
      <c r="AY154" s="18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132</v>
      </c>
      <c r="BM154" s="230" t="s">
        <v>1717</v>
      </c>
    </row>
    <row r="155" spans="1:51" s="13" customFormat="1" ht="12">
      <c r="A155" s="13"/>
      <c r="B155" s="232"/>
      <c r="C155" s="233"/>
      <c r="D155" s="234" t="s">
        <v>134</v>
      </c>
      <c r="E155" s="235" t="s">
        <v>1</v>
      </c>
      <c r="F155" s="236" t="s">
        <v>1718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134</v>
      </c>
      <c r="AU155" s="242" t="s">
        <v>83</v>
      </c>
      <c r="AV155" s="13" t="s">
        <v>81</v>
      </c>
      <c r="AW155" s="13" t="s">
        <v>30</v>
      </c>
      <c r="AX155" s="13" t="s">
        <v>73</v>
      </c>
      <c r="AY155" s="242" t="s">
        <v>125</v>
      </c>
    </row>
    <row r="156" spans="1:51" s="14" customFormat="1" ht="12">
      <c r="A156" s="14"/>
      <c r="B156" s="243"/>
      <c r="C156" s="244"/>
      <c r="D156" s="234" t="s">
        <v>134</v>
      </c>
      <c r="E156" s="245" t="s">
        <v>1</v>
      </c>
      <c r="F156" s="246" t="s">
        <v>1678</v>
      </c>
      <c r="G156" s="244"/>
      <c r="H156" s="247">
        <v>15143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134</v>
      </c>
      <c r="AU156" s="253" t="s">
        <v>83</v>
      </c>
      <c r="AV156" s="14" t="s">
        <v>83</v>
      </c>
      <c r="AW156" s="14" t="s">
        <v>30</v>
      </c>
      <c r="AX156" s="14" t="s">
        <v>81</v>
      </c>
      <c r="AY156" s="253" t="s">
        <v>125</v>
      </c>
    </row>
    <row r="157" spans="1:65" s="2" customFormat="1" ht="49.05" customHeight="1">
      <c r="A157" s="39"/>
      <c r="B157" s="40"/>
      <c r="C157" s="219" t="s">
        <v>199</v>
      </c>
      <c r="D157" s="219" t="s">
        <v>127</v>
      </c>
      <c r="E157" s="220" t="s">
        <v>406</v>
      </c>
      <c r="F157" s="221" t="s">
        <v>407</v>
      </c>
      <c r="G157" s="222" t="s">
        <v>275</v>
      </c>
      <c r="H157" s="223">
        <v>13630.1</v>
      </c>
      <c r="I157" s="224"/>
      <c r="J157" s="225">
        <f>ROUND(I157*H157,2)</f>
        <v>0</v>
      </c>
      <c r="K157" s="221" t="s">
        <v>699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132</v>
      </c>
      <c r="AT157" s="230" t="s">
        <v>127</v>
      </c>
      <c r="AU157" s="230" t="s">
        <v>83</v>
      </c>
      <c r="AY157" s="18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132</v>
      </c>
      <c r="BM157" s="230" t="s">
        <v>1719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221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4" customFormat="1" ht="12">
      <c r="A159" s="14"/>
      <c r="B159" s="243"/>
      <c r="C159" s="244"/>
      <c r="D159" s="234" t="s">
        <v>134</v>
      </c>
      <c r="E159" s="245" t="s">
        <v>1</v>
      </c>
      <c r="F159" s="246" t="s">
        <v>1720</v>
      </c>
      <c r="G159" s="244"/>
      <c r="H159" s="247">
        <v>15136.2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134</v>
      </c>
      <c r="AU159" s="253" t="s">
        <v>83</v>
      </c>
      <c r="AV159" s="14" t="s">
        <v>83</v>
      </c>
      <c r="AW159" s="14" t="s">
        <v>30</v>
      </c>
      <c r="AX159" s="14" t="s">
        <v>73</v>
      </c>
      <c r="AY159" s="253" t="s">
        <v>125</v>
      </c>
    </row>
    <row r="160" spans="1:51" s="14" customFormat="1" ht="12">
      <c r="A160" s="14"/>
      <c r="B160" s="243"/>
      <c r="C160" s="244"/>
      <c r="D160" s="234" t="s">
        <v>134</v>
      </c>
      <c r="E160" s="245" t="s">
        <v>1</v>
      </c>
      <c r="F160" s="246" t="s">
        <v>1721</v>
      </c>
      <c r="G160" s="244"/>
      <c r="H160" s="247">
        <v>-1453.3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134</v>
      </c>
      <c r="AU160" s="253" t="s">
        <v>83</v>
      </c>
      <c r="AV160" s="14" t="s">
        <v>83</v>
      </c>
      <c r="AW160" s="14" t="s">
        <v>30</v>
      </c>
      <c r="AX160" s="14" t="s">
        <v>73</v>
      </c>
      <c r="AY160" s="253" t="s">
        <v>125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1722</v>
      </c>
      <c r="G161" s="244"/>
      <c r="H161" s="247">
        <v>-52.8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73</v>
      </c>
      <c r="AY161" s="253" t="s">
        <v>125</v>
      </c>
    </row>
    <row r="162" spans="1:51" s="15" customFormat="1" ht="12">
      <c r="A162" s="15"/>
      <c r="B162" s="254"/>
      <c r="C162" s="255"/>
      <c r="D162" s="234" t="s">
        <v>134</v>
      </c>
      <c r="E162" s="256" t="s">
        <v>1</v>
      </c>
      <c r="F162" s="257" t="s">
        <v>235</v>
      </c>
      <c r="G162" s="255"/>
      <c r="H162" s="258">
        <v>13630.100000000002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134</v>
      </c>
      <c r="AU162" s="264" t="s">
        <v>83</v>
      </c>
      <c r="AV162" s="15" t="s">
        <v>132</v>
      </c>
      <c r="AW162" s="15" t="s">
        <v>30</v>
      </c>
      <c r="AX162" s="15" t="s">
        <v>81</v>
      </c>
      <c r="AY162" s="264" t="s">
        <v>125</v>
      </c>
    </row>
    <row r="163" spans="1:65" s="2" customFormat="1" ht="62.7" customHeight="1">
      <c r="A163" s="39"/>
      <c r="B163" s="40"/>
      <c r="C163" s="219" t="s">
        <v>208</v>
      </c>
      <c r="D163" s="219" t="s">
        <v>127</v>
      </c>
      <c r="E163" s="220" t="s">
        <v>415</v>
      </c>
      <c r="F163" s="221" t="s">
        <v>416</v>
      </c>
      <c r="G163" s="222" t="s">
        <v>275</v>
      </c>
      <c r="H163" s="223">
        <v>272602</v>
      </c>
      <c r="I163" s="224"/>
      <c r="J163" s="225">
        <f>ROUND(I163*H163,2)</f>
        <v>0</v>
      </c>
      <c r="K163" s="221" t="s">
        <v>699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132</v>
      </c>
      <c r="AT163" s="230" t="s">
        <v>127</v>
      </c>
      <c r="AU163" s="230" t="s">
        <v>83</v>
      </c>
      <c r="AY163" s="18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132</v>
      </c>
      <c r="BM163" s="230" t="s">
        <v>1723</v>
      </c>
    </row>
    <row r="164" spans="1:51" s="13" customFormat="1" ht="12">
      <c r="A164" s="13"/>
      <c r="B164" s="232"/>
      <c r="C164" s="233"/>
      <c r="D164" s="234" t="s">
        <v>134</v>
      </c>
      <c r="E164" s="235" t="s">
        <v>1</v>
      </c>
      <c r="F164" s="236" t="s">
        <v>1724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134</v>
      </c>
      <c r="AU164" s="242" t="s">
        <v>83</v>
      </c>
      <c r="AV164" s="13" t="s">
        <v>81</v>
      </c>
      <c r="AW164" s="13" t="s">
        <v>30</v>
      </c>
      <c r="AX164" s="13" t="s">
        <v>73</v>
      </c>
      <c r="AY164" s="242" t="s">
        <v>125</v>
      </c>
    </row>
    <row r="165" spans="1:51" s="14" customFormat="1" ht="12">
      <c r="A165" s="14"/>
      <c r="B165" s="243"/>
      <c r="C165" s="244"/>
      <c r="D165" s="234" t="s">
        <v>134</v>
      </c>
      <c r="E165" s="245" t="s">
        <v>1</v>
      </c>
      <c r="F165" s="246" t="s">
        <v>1720</v>
      </c>
      <c r="G165" s="244"/>
      <c r="H165" s="247">
        <v>15136.2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134</v>
      </c>
      <c r="AU165" s="253" t="s">
        <v>83</v>
      </c>
      <c r="AV165" s="14" t="s">
        <v>83</v>
      </c>
      <c r="AW165" s="14" t="s">
        <v>30</v>
      </c>
      <c r="AX165" s="14" t="s">
        <v>73</v>
      </c>
      <c r="AY165" s="253" t="s">
        <v>125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1721</v>
      </c>
      <c r="G166" s="244"/>
      <c r="H166" s="247">
        <v>-1453.3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73</v>
      </c>
      <c r="AY166" s="253" t="s">
        <v>125</v>
      </c>
    </row>
    <row r="167" spans="1:51" s="14" customFormat="1" ht="12">
      <c r="A167" s="14"/>
      <c r="B167" s="243"/>
      <c r="C167" s="244"/>
      <c r="D167" s="234" t="s">
        <v>134</v>
      </c>
      <c r="E167" s="245" t="s">
        <v>1</v>
      </c>
      <c r="F167" s="246" t="s">
        <v>1722</v>
      </c>
      <c r="G167" s="244"/>
      <c r="H167" s="247">
        <v>-52.8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134</v>
      </c>
      <c r="AU167" s="253" t="s">
        <v>83</v>
      </c>
      <c r="AV167" s="14" t="s">
        <v>83</v>
      </c>
      <c r="AW167" s="14" t="s">
        <v>30</v>
      </c>
      <c r="AX167" s="14" t="s">
        <v>73</v>
      </c>
      <c r="AY167" s="253" t="s">
        <v>125</v>
      </c>
    </row>
    <row r="168" spans="1:51" s="15" customFormat="1" ht="12">
      <c r="A168" s="15"/>
      <c r="B168" s="254"/>
      <c r="C168" s="255"/>
      <c r="D168" s="234" t="s">
        <v>134</v>
      </c>
      <c r="E168" s="256" t="s">
        <v>1</v>
      </c>
      <c r="F168" s="257" t="s">
        <v>235</v>
      </c>
      <c r="G168" s="255"/>
      <c r="H168" s="258">
        <v>13630.100000000002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134</v>
      </c>
      <c r="AU168" s="264" t="s">
        <v>83</v>
      </c>
      <c r="AV168" s="15" t="s">
        <v>132</v>
      </c>
      <c r="AW168" s="15" t="s">
        <v>30</v>
      </c>
      <c r="AX168" s="15" t="s">
        <v>81</v>
      </c>
      <c r="AY168" s="264" t="s">
        <v>125</v>
      </c>
    </row>
    <row r="169" spans="1:51" s="14" customFormat="1" ht="12">
      <c r="A169" s="14"/>
      <c r="B169" s="243"/>
      <c r="C169" s="244"/>
      <c r="D169" s="234" t="s">
        <v>134</v>
      </c>
      <c r="E169" s="244"/>
      <c r="F169" s="246" t="s">
        <v>1725</v>
      </c>
      <c r="G169" s="244"/>
      <c r="H169" s="247">
        <v>272602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134</v>
      </c>
      <c r="AU169" s="253" t="s">
        <v>83</v>
      </c>
      <c r="AV169" s="14" t="s">
        <v>83</v>
      </c>
      <c r="AW169" s="14" t="s">
        <v>4</v>
      </c>
      <c r="AX169" s="14" t="s">
        <v>81</v>
      </c>
      <c r="AY169" s="253" t="s">
        <v>125</v>
      </c>
    </row>
    <row r="170" spans="1:65" s="2" customFormat="1" ht="37.8" customHeight="1">
      <c r="A170" s="39"/>
      <c r="B170" s="40"/>
      <c r="C170" s="219" t="s">
        <v>8</v>
      </c>
      <c r="D170" s="219" t="s">
        <v>127</v>
      </c>
      <c r="E170" s="220" t="s">
        <v>922</v>
      </c>
      <c r="F170" s="221" t="s">
        <v>923</v>
      </c>
      <c r="G170" s="222" t="s">
        <v>275</v>
      </c>
      <c r="H170" s="223">
        <v>15143</v>
      </c>
      <c r="I170" s="224"/>
      <c r="J170" s="225">
        <f>ROUND(I170*H170,2)</f>
        <v>0</v>
      </c>
      <c r="K170" s="221" t="s">
        <v>699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132</v>
      </c>
      <c r="AT170" s="230" t="s">
        <v>127</v>
      </c>
      <c r="AU170" s="230" t="s">
        <v>83</v>
      </c>
      <c r="AY170" s="18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132</v>
      </c>
      <c r="BM170" s="230" t="s">
        <v>1726</v>
      </c>
    </row>
    <row r="171" spans="1:51" s="13" customFormat="1" ht="12">
      <c r="A171" s="13"/>
      <c r="B171" s="232"/>
      <c r="C171" s="233"/>
      <c r="D171" s="234" t="s">
        <v>134</v>
      </c>
      <c r="E171" s="235" t="s">
        <v>1</v>
      </c>
      <c r="F171" s="236" t="s">
        <v>1727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134</v>
      </c>
      <c r="AU171" s="242" t="s">
        <v>83</v>
      </c>
      <c r="AV171" s="13" t="s">
        <v>81</v>
      </c>
      <c r="AW171" s="13" t="s">
        <v>30</v>
      </c>
      <c r="AX171" s="13" t="s">
        <v>73</v>
      </c>
      <c r="AY171" s="242" t="s">
        <v>125</v>
      </c>
    </row>
    <row r="172" spans="1:51" s="14" customFormat="1" ht="12">
      <c r="A172" s="14"/>
      <c r="B172" s="243"/>
      <c r="C172" s="244"/>
      <c r="D172" s="234" t="s">
        <v>134</v>
      </c>
      <c r="E172" s="245" t="s">
        <v>1</v>
      </c>
      <c r="F172" s="246" t="s">
        <v>1678</v>
      </c>
      <c r="G172" s="244"/>
      <c r="H172" s="247">
        <v>15143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134</v>
      </c>
      <c r="AU172" s="253" t="s">
        <v>83</v>
      </c>
      <c r="AV172" s="14" t="s">
        <v>83</v>
      </c>
      <c r="AW172" s="14" t="s">
        <v>30</v>
      </c>
      <c r="AX172" s="14" t="s">
        <v>81</v>
      </c>
      <c r="AY172" s="253" t="s">
        <v>125</v>
      </c>
    </row>
    <row r="173" spans="1:65" s="2" customFormat="1" ht="62.7" customHeight="1">
      <c r="A173" s="39"/>
      <c r="B173" s="40"/>
      <c r="C173" s="219" t="s">
        <v>217</v>
      </c>
      <c r="D173" s="219" t="s">
        <v>127</v>
      </c>
      <c r="E173" s="220" t="s">
        <v>1728</v>
      </c>
      <c r="F173" s="221" t="s">
        <v>1729</v>
      </c>
      <c r="G173" s="222" t="s">
        <v>275</v>
      </c>
      <c r="H173" s="223">
        <v>207.6</v>
      </c>
      <c r="I173" s="224"/>
      <c r="J173" s="225">
        <f>ROUND(I173*H173,2)</f>
        <v>0</v>
      </c>
      <c r="K173" s="221" t="s">
        <v>131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132</v>
      </c>
      <c r="AT173" s="230" t="s">
        <v>127</v>
      </c>
      <c r="AU173" s="230" t="s">
        <v>83</v>
      </c>
      <c r="AY173" s="18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132</v>
      </c>
      <c r="BM173" s="230" t="s">
        <v>1730</v>
      </c>
    </row>
    <row r="174" spans="1:51" s="13" customFormat="1" ht="12">
      <c r="A174" s="13"/>
      <c r="B174" s="232"/>
      <c r="C174" s="233"/>
      <c r="D174" s="234" t="s">
        <v>134</v>
      </c>
      <c r="E174" s="235" t="s">
        <v>1</v>
      </c>
      <c r="F174" s="236" t="s">
        <v>344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134</v>
      </c>
      <c r="AU174" s="242" t="s">
        <v>83</v>
      </c>
      <c r="AV174" s="13" t="s">
        <v>81</v>
      </c>
      <c r="AW174" s="13" t="s">
        <v>30</v>
      </c>
      <c r="AX174" s="13" t="s">
        <v>73</v>
      </c>
      <c r="AY174" s="242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1</v>
      </c>
      <c r="F175" s="246" t="s">
        <v>1731</v>
      </c>
      <c r="G175" s="244"/>
      <c r="H175" s="247">
        <v>107.8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73</v>
      </c>
      <c r="AY175" s="253" t="s">
        <v>125</v>
      </c>
    </row>
    <row r="176" spans="1:51" s="14" customFormat="1" ht="12">
      <c r="A176" s="14"/>
      <c r="B176" s="243"/>
      <c r="C176" s="244"/>
      <c r="D176" s="234" t="s">
        <v>134</v>
      </c>
      <c r="E176" s="245" t="s">
        <v>1</v>
      </c>
      <c r="F176" s="246" t="s">
        <v>1732</v>
      </c>
      <c r="G176" s="244"/>
      <c r="H176" s="247">
        <v>99.8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134</v>
      </c>
      <c r="AU176" s="253" t="s">
        <v>83</v>
      </c>
      <c r="AV176" s="14" t="s">
        <v>83</v>
      </c>
      <c r="AW176" s="14" t="s">
        <v>30</v>
      </c>
      <c r="AX176" s="14" t="s">
        <v>73</v>
      </c>
      <c r="AY176" s="253" t="s">
        <v>125</v>
      </c>
    </row>
    <row r="177" spans="1:51" s="15" customFormat="1" ht="12">
      <c r="A177" s="15"/>
      <c r="B177" s="254"/>
      <c r="C177" s="255"/>
      <c r="D177" s="234" t="s">
        <v>134</v>
      </c>
      <c r="E177" s="256" t="s">
        <v>1680</v>
      </c>
      <c r="F177" s="257" t="s">
        <v>235</v>
      </c>
      <c r="G177" s="255"/>
      <c r="H177" s="258">
        <v>207.6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134</v>
      </c>
      <c r="AU177" s="264" t="s">
        <v>83</v>
      </c>
      <c r="AV177" s="15" t="s">
        <v>132</v>
      </c>
      <c r="AW177" s="15" t="s">
        <v>30</v>
      </c>
      <c r="AX177" s="15" t="s">
        <v>81</v>
      </c>
      <c r="AY177" s="264" t="s">
        <v>125</v>
      </c>
    </row>
    <row r="178" spans="1:65" s="2" customFormat="1" ht="37.8" customHeight="1">
      <c r="A178" s="39"/>
      <c r="B178" s="40"/>
      <c r="C178" s="219" t="s">
        <v>225</v>
      </c>
      <c r="D178" s="219" t="s">
        <v>127</v>
      </c>
      <c r="E178" s="220" t="s">
        <v>457</v>
      </c>
      <c r="F178" s="221" t="s">
        <v>458</v>
      </c>
      <c r="G178" s="222" t="s">
        <v>272</v>
      </c>
      <c r="H178" s="223">
        <v>23171.17</v>
      </c>
      <c r="I178" s="224"/>
      <c r="J178" s="225">
        <f>ROUND(I178*H178,2)</f>
        <v>0</v>
      </c>
      <c r="K178" s="221" t="s">
        <v>699</v>
      </c>
      <c r="L178" s="45"/>
      <c r="M178" s="226" t="s">
        <v>1</v>
      </c>
      <c r="N178" s="227" t="s">
        <v>38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132</v>
      </c>
      <c r="AT178" s="230" t="s">
        <v>127</v>
      </c>
      <c r="AU178" s="230" t="s">
        <v>83</v>
      </c>
      <c r="AY178" s="18" t="s">
        <v>125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81</v>
      </c>
      <c r="BK178" s="231">
        <f>ROUND(I178*H178,2)</f>
        <v>0</v>
      </c>
      <c r="BL178" s="18" t="s">
        <v>132</v>
      </c>
      <c r="BM178" s="230" t="s">
        <v>1733</v>
      </c>
    </row>
    <row r="179" spans="1:51" s="13" customFormat="1" ht="12">
      <c r="A179" s="13"/>
      <c r="B179" s="232"/>
      <c r="C179" s="233"/>
      <c r="D179" s="234" t="s">
        <v>134</v>
      </c>
      <c r="E179" s="235" t="s">
        <v>1</v>
      </c>
      <c r="F179" s="236" t="s">
        <v>1734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134</v>
      </c>
      <c r="AU179" s="242" t="s">
        <v>83</v>
      </c>
      <c r="AV179" s="13" t="s">
        <v>81</v>
      </c>
      <c r="AW179" s="13" t="s">
        <v>30</v>
      </c>
      <c r="AX179" s="13" t="s">
        <v>73</v>
      </c>
      <c r="AY179" s="242" t="s">
        <v>125</v>
      </c>
    </row>
    <row r="180" spans="1:51" s="14" customFormat="1" ht="12">
      <c r="A180" s="14"/>
      <c r="B180" s="243"/>
      <c r="C180" s="244"/>
      <c r="D180" s="234" t="s">
        <v>134</v>
      </c>
      <c r="E180" s="245" t="s">
        <v>1</v>
      </c>
      <c r="F180" s="246" t="s">
        <v>1720</v>
      </c>
      <c r="G180" s="244"/>
      <c r="H180" s="247">
        <v>15136.2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134</v>
      </c>
      <c r="AU180" s="253" t="s">
        <v>83</v>
      </c>
      <c r="AV180" s="14" t="s">
        <v>83</v>
      </c>
      <c r="AW180" s="14" t="s">
        <v>30</v>
      </c>
      <c r="AX180" s="14" t="s">
        <v>73</v>
      </c>
      <c r="AY180" s="253" t="s">
        <v>125</v>
      </c>
    </row>
    <row r="181" spans="1:51" s="14" customFormat="1" ht="12">
      <c r="A181" s="14"/>
      <c r="B181" s="243"/>
      <c r="C181" s="244"/>
      <c r="D181" s="234" t="s">
        <v>134</v>
      </c>
      <c r="E181" s="245" t="s">
        <v>1</v>
      </c>
      <c r="F181" s="246" t="s">
        <v>1721</v>
      </c>
      <c r="G181" s="244"/>
      <c r="H181" s="247">
        <v>-1453.3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134</v>
      </c>
      <c r="AU181" s="253" t="s">
        <v>83</v>
      </c>
      <c r="AV181" s="14" t="s">
        <v>83</v>
      </c>
      <c r="AW181" s="14" t="s">
        <v>30</v>
      </c>
      <c r="AX181" s="14" t="s">
        <v>73</v>
      </c>
      <c r="AY181" s="253" t="s">
        <v>125</v>
      </c>
    </row>
    <row r="182" spans="1:51" s="14" customFormat="1" ht="12">
      <c r="A182" s="14"/>
      <c r="B182" s="243"/>
      <c r="C182" s="244"/>
      <c r="D182" s="234" t="s">
        <v>134</v>
      </c>
      <c r="E182" s="245" t="s">
        <v>1</v>
      </c>
      <c r="F182" s="246" t="s">
        <v>1722</v>
      </c>
      <c r="G182" s="244"/>
      <c r="H182" s="247">
        <v>-52.8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134</v>
      </c>
      <c r="AU182" s="253" t="s">
        <v>83</v>
      </c>
      <c r="AV182" s="14" t="s">
        <v>83</v>
      </c>
      <c r="AW182" s="14" t="s">
        <v>30</v>
      </c>
      <c r="AX182" s="14" t="s">
        <v>73</v>
      </c>
      <c r="AY182" s="253" t="s">
        <v>125</v>
      </c>
    </row>
    <row r="183" spans="1:51" s="15" customFormat="1" ht="12">
      <c r="A183" s="15"/>
      <c r="B183" s="254"/>
      <c r="C183" s="255"/>
      <c r="D183" s="234" t="s">
        <v>134</v>
      </c>
      <c r="E183" s="256" t="s">
        <v>1</v>
      </c>
      <c r="F183" s="257" t="s">
        <v>235</v>
      </c>
      <c r="G183" s="255"/>
      <c r="H183" s="258">
        <v>13630.100000000002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134</v>
      </c>
      <c r="AU183" s="264" t="s">
        <v>83</v>
      </c>
      <c r="AV183" s="15" t="s">
        <v>132</v>
      </c>
      <c r="AW183" s="15" t="s">
        <v>30</v>
      </c>
      <c r="AX183" s="15" t="s">
        <v>81</v>
      </c>
      <c r="AY183" s="264" t="s">
        <v>125</v>
      </c>
    </row>
    <row r="184" spans="1:51" s="14" customFormat="1" ht="12">
      <c r="A184" s="14"/>
      <c r="B184" s="243"/>
      <c r="C184" s="244"/>
      <c r="D184" s="234" t="s">
        <v>134</v>
      </c>
      <c r="E184" s="244"/>
      <c r="F184" s="246" t="s">
        <v>1735</v>
      </c>
      <c r="G184" s="244"/>
      <c r="H184" s="247">
        <v>23171.17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134</v>
      </c>
      <c r="AU184" s="253" t="s">
        <v>83</v>
      </c>
      <c r="AV184" s="14" t="s">
        <v>83</v>
      </c>
      <c r="AW184" s="14" t="s">
        <v>4</v>
      </c>
      <c r="AX184" s="14" t="s">
        <v>81</v>
      </c>
      <c r="AY184" s="253" t="s">
        <v>125</v>
      </c>
    </row>
    <row r="185" spans="1:65" s="2" customFormat="1" ht="24.15" customHeight="1">
      <c r="A185" s="39"/>
      <c r="B185" s="40"/>
      <c r="C185" s="219" t="s">
        <v>229</v>
      </c>
      <c r="D185" s="219" t="s">
        <v>127</v>
      </c>
      <c r="E185" s="220" t="s">
        <v>1736</v>
      </c>
      <c r="F185" s="221" t="s">
        <v>1737</v>
      </c>
      <c r="G185" s="222" t="s">
        <v>154</v>
      </c>
      <c r="H185" s="223">
        <v>18530</v>
      </c>
      <c r="I185" s="224"/>
      <c r="J185" s="225">
        <f>ROUND(I185*H185,2)</f>
        <v>0</v>
      </c>
      <c r="K185" s="221" t="s">
        <v>699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132</v>
      </c>
      <c r="AT185" s="230" t="s">
        <v>127</v>
      </c>
      <c r="AU185" s="230" t="s">
        <v>83</v>
      </c>
      <c r="AY185" s="18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81</v>
      </c>
      <c r="BK185" s="231">
        <f>ROUND(I185*H185,2)</f>
        <v>0</v>
      </c>
      <c r="BL185" s="18" t="s">
        <v>132</v>
      </c>
      <c r="BM185" s="230" t="s">
        <v>1738</v>
      </c>
    </row>
    <row r="186" spans="1:51" s="13" customFormat="1" ht="12">
      <c r="A186" s="13"/>
      <c r="B186" s="232"/>
      <c r="C186" s="233"/>
      <c r="D186" s="234" t="s">
        <v>134</v>
      </c>
      <c r="E186" s="235" t="s">
        <v>1</v>
      </c>
      <c r="F186" s="236" t="s">
        <v>1739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134</v>
      </c>
      <c r="AU186" s="242" t="s">
        <v>83</v>
      </c>
      <c r="AV186" s="13" t="s">
        <v>81</v>
      </c>
      <c r="AW186" s="13" t="s">
        <v>30</v>
      </c>
      <c r="AX186" s="13" t="s">
        <v>73</v>
      </c>
      <c r="AY186" s="242" t="s">
        <v>125</v>
      </c>
    </row>
    <row r="187" spans="1:51" s="14" customFormat="1" ht="12">
      <c r="A187" s="14"/>
      <c r="B187" s="243"/>
      <c r="C187" s="244"/>
      <c r="D187" s="234" t="s">
        <v>134</v>
      </c>
      <c r="E187" s="245" t="s">
        <v>1</v>
      </c>
      <c r="F187" s="246" t="s">
        <v>1740</v>
      </c>
      <c r="G187" s="244"/>
      <c r="H187" s="247">
        <v>18530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134</v>
      </c>
      <c r="AU187" s="253" t="s">
        <v>83</v>
      </c>
      <c r="AV187" s="14" t="s">
        <v>83</v>
      </c>
      <c r="AW187" s="14" t="s">
        <v>30</v>
      </c>
      <c r="AX187" s="14" t="s">
        <v>81</v>
      </c>
      <c r="AY187" s="253" t="s">
        <v>125</v>
      </c>
    </row>
    <row r="188" spans="1:65" s="2" customFormat="1" ht="37.8" customHeight="1">
      <c r="A188" s="39"/>
      <c r="B188" s="40"/>
      <c r="C188" s="219" t="s">
        <v>236</v>
      </c>
      <c r="D188" s="219" t="s">
        <v>127</v>
      </c>
      <c r="E188" s="220" t="s">
        <v>503</v>
      </c>
      <c r="F188" s="221" t="s">
        <v>504</v>
      </c>
      <c r="G188" s="222" t="s">
        <v>154</v>
      </c>
      <c r="H188" s="223">
        <v>493.3</v>
      </c>
      <c r="I188" s="224"/>
      <c r="J188" s="225">
        <f>ROUND(I188*H188,2)</f>
        <v>0</v>
      </c>
      <c r="K188" s="221" t="s">
        <v>131</v>
      </c>
      <c r="L188" s="45"/>
      <c r="M188" s="226" t="s">
        <v>1</v>
      </c>
      <c r="N188" s="227" t="s">
        <v>38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132</v>
      </c>
      <c r="AT188" s="230" t="s">
        <v>127</v>
      </c>
      <c r="AU188" s="230" t="s">
        <v>83</v>
      </c>
      <c r="AY188" s="18" t="s">
        <v>125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81</v>
      </c>
      <c r="BK188" s="231">
        <f>ROUND(I188*H188,2)</f>
        <v>0</v>
      </c>
      <c r="BL188" s="18" t="s">
        <v>132</v>
      </c>
      <c r="BM188" s="230" t="s">
        <v>1741</v>
      </c>
    </row>
    <row r="189" spans="1:51" s="13" customFormat="1" ht="12">
      <c r="A189" s="13"/>
      <c r="B189" s="232"/>
      <c r="C189" s="233"/>
      <c r="D189" s="234" t="s">
        <v>134</v>
      </c>
      <c r="E189" s="235" t="s">
        <v>1</v>
      </c>
      <c r="F189" s="236" t="s">
        <v>1742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134</v>
      </c>
      <c r="AU189" s="242" t="s">
        <v>83</v>
      </c>
      <c r="AV189" s="13" t="s">
        <v>81</v>
      </c>
      <c r="AW189" s="13" t="s">
        <v>30</v>
      </c>
      <c r="AX189" s="13" t="s">
        <v>73</v>
      </c>
      <c r="AY189" s="242" t="s">
        <v>125</v>
      </c>
    </row>
    <row r="190" spans="1:51" s="14" customFormat="1" ht="12">
      <c r="A190" s="14"/>
      <c r="B190" s="243"/>
      <c r="C190" s="244"/>
      <c r="D190" s="234" t="s">
        <v>134</v>
      </c>
      <c r="E190" s="245" t="s">
        <v>1</v>
      </c>
      <c r="F190" s="246" t="s">
        <v>1743</v>
      </c>
      <c r="G190" s="244"/>
      <c r="H190" s="247">
        <v>493.3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134</v>
      </c>
      <c r="AU190" s="253" t="s">
        <v>83</v>
      </c>
      <c r="AV190" s="14" t="s">
        <v>83</v>
      </c>
      <c r="AW190" s="14" t="s">
        <v>30</v>
      </c>
      <c r="AX190" s="14" t="s">
        <v>81</v>
      </c>
      <c r="AY190" s="253" t="s">
        <v>125</v>
      </c>
    </row>
    <row r="191" spans="1:63" s="12" customFormat="1" ht="22.8" customHeight="1">
      <c r="A191" s="12"/>
      <c r="B191" s="203"/>
      <c r="C191" s="204"/>
      <c r="D191" s="205" t="s">
        <v>72</v>
      </c>
      <c r="E191" s="217" t="s">
        <v>132</v>
      </c>
      <c r="F191" s="217" t="s">
        <v>562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SUM(P192:P204)</f>
        <v>0</v>
      </c>
      <c r="Q191" s="211"/>
      <c r="R191" s="212">
        <f>SUM(R192:R204)</f>
        <v>0</v>
      </c>
      <c r="S191" s="211"/>
      <c r="T191" s="213">
        <f>SUM(T192:T204)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81</v>
      </c>
      <c r="AT191" s="215" t="s">
        <v>72</v>
      </c>
      <c r="AU191" s="215" t="s">
        <v>81</v>
      </c>
      <c r="AY191" s="214" t="s">
        <v>125</v>
      </c>
      <c r="BK191" s="216">
        <f>SUM(BK192:BK204)</f>
        <v>0</v>
      </c>
    </row>
    <row r="192" spans="1:65" s="2" customFormat="1" ht="24.15" customHeight="1">
      <c r="A192" s="39"/>
      <c r="B192" s="40"/>
      <c r="C192" s="219" t="s">
        <v>242</v>
      </c>
      <c r="D192" s="219" t="s">
        <v>127</v>
      </c>
      <c r="E192" s="220" t="s">
        <v>577</v>
      </c>
      <c r="F192" s="221" t="s">
        <v>578</v>
      </c>
      <c r="G192" s="222" t="s">
        <v>275</v>
      </c>
      <c r="H192" s="223">
        <v>98.66</v>
      </c>
      <c r="I192" s="224"/>
      <c r="J192" s="225">
        <f>ROUND(I192*H192,2)</f>
        <v>0</v>
      </c>
      <c r="K192" s="221" t="s">
        <v>131</v>
      </c>
      <c r="L192" s="45"/>
      <c r="M192" s="226" t="s">
        <v>1</v>
      </c>
      <c r="N192" s="227" t="s">
        <v>38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132</v>
      </c>
      <c r="AT192" s="230" t="s">
        <v>127</v>
      </c>
      <c r="AU192" s="230" t="s">
        <v>83</v>
      </c>
      <c r="AY192" s="18" t="s">
        <v>125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81</v>
      </c>
      <c r="BK192" s="231">
        <f>ROUND(I192*H192,2)</f>
        <v>0</v>
      </c>
      <c r="BL192" s="18" t="s">
        <v>132</v>
      </c>
      <c r="BM192" s="230" t="s">
        <v>1744</v>
      </c>
    </row>
    <row r="193" spans="1:51" s="13" customFormat="1" ht="12">
      <c r="A193" s="13"/>
      <c r="B193" s="232"/>
      <c r="C193" s="233"/>
      <c r="D193" s="234" t="s">
        <v>134</v>
      </c>
      <c r="E193" s="235" t="s">
        <v>1</v>
      </c>
      <c r="F193" s="236" t="s">
        <v>1745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134</v>
      </c>
      <c r="AU193" s="242" t="s">
        <v>83</v>
      </c>
      <c r="AV193" s="13" t="s">
        <v>81</v>
      </c>
      <c r="AW193" s="13" t="s">
        <v>30</v>
      </c>
      <c r="AX193" s="13" t="s">
        <v>73</v>
      </c>
      <c r="AY193" s="242" t="s">
        <v>125</v>
      </c>
    </row>
    <row r="194" spans="1:51" s="14" customFormat="1" ht="12">
      <c r="A194" s="14"/>
      <c r="B194" s="243"/>
      <c r="C194" s="244"/>
      <c r="D194" s="234" t="s">
        <v>134</v>
      </c>
      <c r="E194" s="245" t="s">
        <v>1</v>
      </c>
      <c r="F194" s="246" t="s">
        <v>1746</v>
      </c>
      <c r="G194" s="244"/>
      <c r="H194" s="247">
        <v>98.66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134</v>
      </c>
      <c r="AU194" s="253" t="s">
        <v>83</v>
      </c>
      <c r="AV194" s="14" t="s">
        <v>83</v>
      </c>
      <c r="AW194" s="14" t="s">
        <v>30</v>
      </c>
      <c r="AX194" s="14" t="s">
        <v>81</v>
      </c>
      <c r="AY194" s="253" t="s">
        <v>125</v>
      </c>
    </row>
    <row r="195" spans="1:65" s="2" customFormat="1" ht="37.8" customHeight="1">
      <c r="A195" s="39"/>
      <c r="B195" s="40"/>
      <c r="C195" s="219" t="s">
        <v>7</v>
      </c>
      <c r="D195" s="219" t="s">
        <v>127</v>
      </c>
      <c r="E195" s="220" t="s">
        <v>588</v>
      </c>
      <c r="F195" s="221" t="s">
        <v>589</v>
      </c>
      <c r="G195" s="222" t="s">
        <v>275</v>
      </c>
      <c r="H195" s="223">
        <v>335.24</v>
      </c>
      <c r="I195" s="224"/>
      <c r="J195" s="225">
        <f>ROUND(I195*H195,2)</f>
        <v>0</v>
      </c>
      <c r="K195" s="221" t="s">
        <v>131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132</v>
      </c>
      <c r="AT195" s="230" t="s">
        <v>127</v>
      </c>
      <c r="AU195" s="230" t="s">
        <v>83</v>
      </c>
      <c r="AY195" s="18" t="s">
        <v>125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132</v>
      </c>
      <c r="BM195" s="230" t="s">
        <v>1747</v>
      </c>
    </row>
    <row r="196" spans="1:51" s="13" customFormat="1" ht="12">
      <c r="A196" s="13"/>
      <c r="B196" s="232"/>
      <c r="C196" s="233"/>
      <c r="D196" s="234" t="s">
        <v>134</v>
      </c>
      <c r="E196" s="235" t="s">
        <v>1</v>
      </c>
      <c r="F196" s="236" t="s">
        <v>1745</v>
      </c>
      <c r="G196" s="233"/>
      <c r="H196" s="235" t="s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134</v>
      </c>
      <c r="AU196" s="242" t="s">
        <v>83</v>
      </c>
      <c r="AV196" s="13" t="s">
        <v>81</v>
      </c>
      <c r="AW196" s="13" t="s">
        <v>30</v>
      </c>
      <c r="AX196" s="13" t="s">
        <v>73</v>
      </c>
      <c r="AY196" s="242" t="s">
        <v>125</v>
      </c>
    </row>
    <row r="197" spans="1:51" s="14" customFormat="1" ht="12">
      <c r="A197" s="14"/>
      <c r="B197" s="243"/>
      <c r="C197" s="244"/>
      <c r="D197" s="234" t="s">
        <v>134</v>
      </c>
      <c r="E197" s="245" t="s">
        <v>1</v>
      </c>
      <c r="F197" s="246" t="s">
        <v>1748</v>
      </c>
      <c r="G197" s="244"/>
      <c r="H197" s="247">
        <v>162.44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134</v>
      </c>
      <c r="AU197" s="253" t="s">
        <v>83</v>
      </c>
      <c r="AV197" s="14" t="s">
        <v>83</v>
      </c>
      <c r="AW197" s="14" t="s">
        <v>30</v>
      </c>
      <c r="AX197" s="14" t="s">
        <v>73</v>
      </c>
      <c r="AY197" s="253" t="s">
        <v>125</v>
      </c>
    </row>
    <row r="198" spans="1:51" s="14" customFormat="1" ht="12">
      <c r="A198" s="14"/>
      <c r="B198" s="243"/>
      <c r="C198" s="244"/>
      <c r="D198" s="234" t="s">
        <v>134</v>
      </c>
      <c r="E198" s="245" t="s">
        <v>1</v>
      </c>
      <c r="F198" s="246" t="s">
        <v>1749</v>
      </c>
      <c r="G198" s="244"/>
      <c r="H198" s="247">
        <v>172.8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134</v>
      </c>
      <c r="AU198" s="253" t="s">
        <v>83</v>
      </c>
      <c r="AV198" s="14" t="s">
        <v>83</v>
      </c>
      <c r="AW198" s="14" t="s">
        <v>30</v>
      </c>
      <c r="AX198" s="14" t="s">
        <v>73</v>
      </c>
      <c r="AY198" s="253" t="s">
        <v>125</v>
      </c>
    </row>
    <row r="199" spans="1:51" s="15" customFormat="1" ht="12">
      <c r="A199" s="15"/>
      <c r="B199" s="254"/>
      <c r="C199" s="255"/>
      <c r="D199" s="234" t="s">
        <v>134</v>
      </c>
      <c r="E199" s="256" t="s">
        <v>1</v>
      </c>
      <c r="F199" s="257" t="s">
        <v>235</v>
      </c>
      <c r="G199" s="255"/>
      <c r="H199" s="258">
        <v>335.24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134</v>
      </c>
      <c r="AU199" s="264" t="s">
        <v>83</v>
      </c>
      <c r="AV199" s="15" t="s">
        <v>132</v>
      </c>
      <c r="AW199" s="15" t="s">
        <v>30</v>
      </c>
      <c r="AX199" s="15" t="s">
        <v>81</v>
      </c>
      <c r="AY199" s="264" t="s">
        <v>125</v>
      </c>
    </row>
    <row r="200" spans="1:65" s="2" customFormat="1" ht="37.8" customHeight="1">
      <c r="A200" s="39"/>
      <c r="B200" s="40"/>
      <c r="C200" s="219" t="s">
        <v>251</v>
      </c>
      <c r="D200" s="219" t="s">
        <v>127</v>
      </c>
      <c r="E200" s="220" t="s">
        <v>593</v>
      </c>
      <c r="F200" s="221" t="s">
        <v>594</v>
      </c>
      <c r="G200" s="222" t="s">
        <v>154</v>
      </c>
      <c r="H200" s="223">
        <v>564.5</v>
      </c>
      <c r="I200" s="224"/>
      <c r="J200" s="225">
        <f>ROUND(I200*H200,2)</f>
        <v>0</v>
      </c>
      <c r="K200" s="221" t="s">
        <v>131</v>
      </c>
      <c r="L200" s="45"/>
      <c r="M200" s="226" t="s">
        <v>1</v>
      </c>
      <c r="N200" s="227" t="s">
        <v>38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132</v>
      </c>
      <c r="AT200" s="230" t="s">
        <v>127</v>
      </c>
      <c r="AU200" s="230" t="s">
        <v>83</v>
      </c>
      <c r="AY200" s="18" t="s">
        <v>125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81</v>
      </c>
      <c r="BK200" s="231">
        <f>ROUND(I200*H200,2)</f>
        <v>0</v>
      </c>
      <c r="BL200" s="18" t="s">
        <v>132</v>
      </c>
      <c r="BM200" s="230" t="s">
        <v>1750</v>
      </c>
    </row>
    <row r="201" spans="1:51" s="13" customFormat="1" ht="12">
      <c r="A201" s="13"/>
      <c r="B201" s="232"/>
      <c r="C201" s="233"/>
      <c r="D201" s="234" t="s">
        <v>134</v>
      </c>
      <c r="E201" s="235" t="s">
        <v>1</v>
      </c>
      <c r="F201" s="236" t="s">
        <v>1751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134</v>
      </c>
      <c r="AU201" s="242" t="s">
        <v>83</v>
      </c>
      <c r="AV201" s="13" t="s">
        <v>81</v>
      </c>
      <c r="AW201" s="13" t="s">
        <v>30</v>
      </c>
      <c r="AX201" s="13" t="s">
        <v>73</v>
      </c>
      <c r="AY201" s="242" t="s">
        <v>125</v>
      </c>
    </row>
    <row r="202" spans="1:51" s="14" customFormat="1" ht="12">
      <c r="A202" s="14"/>
      <c r="B202" s="243"/>
      <c r="C202" s="244"/>
      <c r="D202" s="234" t="s">
        <v>134</v>
      </c>
      <c r="E202" s="245" t="s">
        <v>1</v>
      </c>
      <c r="F202" s="246" t="s">
        <v>1752</v>
      </c>
      <c r="G202" s="244"/>
      <c r="H202" s="247">
        <v>406.1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134</v>
      </c>
      <c r="AU202" s="253" t="s">
        <v>83</v>
      </c>
      <c r="AV202" s="14" t="s">
        <v>83</v>
      </c>
      <c r="AW202" s="14" t="s">
        <v>30</v>
      </c>
      <c r="AX202" s="14" t="s">
        <v>73</v>
      </c>
      <c r="AY202" s="253" t="s">
        <v>125</v>
      </c>
    </row>
    <row r="203" spans="1:51" s="14" customFormat="1" ht="12">
      <c r="A203" s="14"/>
      <c r="B203" s="243"/>
      <c r="C203" s="244"/>
      <c r="D203" s="234" t="s">
        <v>134</v>
      </c>
      <c r="E203" s="245" t="s">
        <v>1</v>
      </c>
      <c r="F203" s="246" t="s">
        <v>1753</v>
      </c>
      <c r="G203" s="244"/>
      <c r="H203" s="247">
        <v>158.4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134</v>
      </c>
      <c r="AU203" s="253" t="s">
        <v>83</v>
      </c>
      <c r="AV203" s="14" t="s">
        <v>83</v>
      </c>
      <c r="AW203" s="14" t="s">
        <v>30</v>
      </c>
      <c r="AX203" s="14" t="s">
        <v>73</v>
      </c>
      <c r="AY203" s="253" t="s">
        <v>125</v>
      </c>
    </row>
    <row r="204" spans="1:51" s="15" customFormat="1" ht="12">
      <c r="A204" s="15"/>
      <c r="B204" s="254"/>
      <c r="C204" s="255"/>
      <c r="D204" s="234" t="s">
        <v>134</v>
      </c>
      <c r="E204" s="256" t="s">
        <v>1</v>
      </c>
      <c r="F204" s="257" t="s">
        <v>235</v>
      </c>
      <c r="G204" s="255"/>
      <c r="H204" s="258">
        <v>564.5</v>
      </c>
      <c r="I204" s="259"/>
      <c r="J204" s="255"/>
      <c r="K204" s="255"/>
      <c r="L204" s="260"/>
      <c r="M204" s="296"/>
      <c r="N204" s="297"/>
      <c r="O204" s="297"/>
      <c r="P204" s="297"/>
      <c r="Q204" s="297"/>
      <c r="R204" s="297"/>
      <c r="S204" s="297"/>
      <c r="T204" s="29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4" t="s">
        <v>134</v>
      </c>
      <c r="AU204" s="264" t="s">
        <v>83</v>
      </c>
      <c r="AV204" s="15" t="s">
        <v>132</v>
      </c>
      <c r="AW204" s="15" t="s">
        <v>30</v>
      </c>
      <c r="AX204" s="15" t="s">
        <v>81</v>
      </c>
      <c r="AY204" s="264" t="s">
        <v>125</v>
      </c>
    </row>
    <row r="205" spans="1:31" s="2" customFormat="1" ht="6.95" customHeight="1">
      <c r="A205" s="39"/>
      <c r="B205" s="67"/>
      <c r="C205" s="68"/>
      <c r="D205" s="68"/>
      <c r="E205" s="68"/>
      <c r="F205" s="68"/>
      <c r="G205" s="68"/>
      <c r="H205" s="68"/>
      <c r="I205" s="68"/>
      <c r="J205" s="68"/>
      <c r="K205" s="68"/>
      <c r="L205" s="45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password="CC35" sheet="1" objects="1" scenarios="1" formatColumns="0" formatRows="0" autoFilter="0"/>
  <autoFilter ref="C118:K20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1754</v>
      </c>
      <c r="H4" s="21"/>
    </row>
    <row r="5" spans="2:8" s="1" customFormat="1" ht="12" customHeight="1">
      <c r="B5" s="21"/>
      <c r="C5" s="299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00" t="s">
        <v>16</v>
      </c>
      <c r="D6" s="301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25. 9. 2019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302"/>
      <c r="C9" s="303" t="s">
        <v>54</v>
      </c>
      <c r="D9" s="304" t="s">
        <v>55</v>
      </c>
      <c r="E9" s="304" t="s">
        <v>112</v>
      </c>
      <c r="F9" s="305" t="s">
        <v>1755</v>
      </c>
      <c r="G9" s="192"/>
      <c r="H9" s="302"/>
    </row>
    <row r="10" spans="1:8" s="2" customFormat="1" ht="26.4" customHeight="1">
      <c r="A10" s="39"/>
      <c r="B10" s="45"/>
      <c r="C10" s="306" t="s">
        <v>1756</v>
      </c>
      <c r="D10" s="306" t="s">
        <v>85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7" t="s">
        <v>267</v>
      </c>
      <c r="D11" s="308" t="s">
        <v>1</v>
      </c>
      <c r="E11" s="309" t="s">
        <v>154</v>
      </c>
      <c r="F11" s="310">
        <v>280.65</v>
      </c>
      <c r="G11" s="39"/>
      <c r="H11" s="45"/>
    </row>
    <row r="12" spans="1:8" s="2" customFormat="1" ht="16.8" customHeight="1">
      <c r="A12" s="39"/>
      <c r="B12" s="45"/>
      <c r="C12" s="311" t="s">
        <v>1</v>
      </c>
      <c r="D12" s="311" t="s">
        <v>501</v>
      </c>
      <c r="E12" s="18" t="s">
        <v>1</v>
      </c>
      <c r="F12" s="312">
        <v>0</v>
      </c>
      <c r="G12" s="39"/>
      <c r="H12" s="45"/>
    </row>
    <row r="13" spans="1:8" s="2" customFormat="1" ht="16.8" customHeight="1">
      <c r="A13" s="39"/>
      <c r="B13" s="45"/>
      <c r="C13" s="311" t="s">
        <v>267</v>
      </c>
      <c r="D13" s="311" t="s">
        <v>658</v>
      </c>
      <c r="E13" s="18" t="s">
        <v>1</v>
      </c>
      <c r="F13" s="312">
        <v>280.65</v>
      </c>
      <c r="G13" s="39"/>
      <c r="H13" s="45"/>
    </row>
    <row r="14" spans="1:8" s="2" customFormat="1" ht="16.8" customHeight="1">
      <c r="A14" s="39"/>
      <c r="B14" s="45"/>
      <c r="C14" s="313" t="s">
        <v>1757</v>
      </c>
      <c r="D14" s="39"/>
      <c r="E14" s="39"/>
      <c r="F14" s="39"/>
      <c r="G14" s="39"/>
      <c r="H14" s="45"/>
    </row>
    <row r="15" spans="1:8" s="2" customFormat="1" ht="12">
      <c r="A15" s="39"/>
      <c r="B15" s="45"/>
      <c r="C15" s="311" t="s">
        <v>655</v>
      </c>
      <c r="D15" s="311" t="s">
        <v>1758</v>
      </c>
      <c r="E15" s="18" t="s">
        <v>154</v>
      </c>
      <c r="F15" s="312">
        <v>280.65</v>
      </c>
      <c r="G15" s="39"/>
      <c r="H15" s="45"/>
    </row>
    <row r="16" spans="1:8" s="2" customFormat="1" ht="16.8" customHeight="1">
      <c r="A16" s="39"/>
      <c r="B16" s="45"/>
      <c r="C16" s="311" t="s">
        <v>643</v>
      </c>
      <c r="D16" s="311" t="s">
        <v>1759</v>
      </c>
      <c r="E16" s="18" t="s">
        <v>154</v>
      </c>
      <c r="F16" s="312">
        <v>280.65</v>
      </c>
      <c r="G16" s="39"/>
      <c r="H16" s="45"/>
    </row>
    <row r="17" spans="1:8" s="2" customFormat="1" ht="16.8" customHeight="1">
      <c r="A17" s="39"/>
      <c r="B17" s="45"/>
      <c r="C17" s="311" t="s">
        <v>647</v>
      </c>
      <c r="D17" s="311" t="s">
        <v>1760</v>
      </c>
      <c r="E17" s="18" t="s">
        <v>154</v>
      </c>
      <c r="F17" s="312">
        <v>280.65</v>
      </c>
      <c r="G17" s="39"/>
      <c r="H17" s="45"/>
    </row>
    <row r="18" spans="1:8" s="2" customFormat="1" ht="16.8" customHeight="1">
      <c r="A18" s="39"/>
      <c r="B18" s="45"/>
      <c r="C18" s="311" t="s">
        <v>651</v>
      </c>
      <c r="D18" s="311" t="s">
        <v>1761</v>
      </c>
      <c r="E18" s="18" t="s">
        <v>154</v>
      </c>
      <c r="F18" s="312">
        <v>280.65</v>
      </c>
      <c r="G18" s="39"/>
      <c r="H18" s="45"/>
    </row>
    <row r="19" spans="1:8" s="2" customFormat="1" ht="16.8" customHeight="1">
      <c r="A19" s="39"/>
      <c r="B19" s="45"/>
      <c r="C19" s="307" t="s">
        <v>269</v>
      </c>
      <c r="D19" s="308" t="s">
        <v>1</v>
      </c>
      <c r="E19" s="309" t="s">
        <v>154</v>
      </c>
      <c r="F19" s="310">
        <v>280.55</v>
      </c>
      <c r="G19" s="39"/>
      <c r="H19" s="45"/>
    </row>
    <row r="20" spans="1:8" s="2" customFormat="1" ht="16.8" customHeight="1">
      <c r="A20" s="39"/>
      <c r="B20" s="45"/>
      <c r="C20" s="311" t="s">
        <v>1</v>
      </c>
      <c r="D20" s="311" t="s">
        <v>315</v>
      </c>
      <c r="E20" s="18" t="s">
        <v>1</v>
      </c>
      <c r="F20" s="312">
        <v>0</v>
      </c>
      <c r="G20" s="39"/>
      <c r="H20" s="45"/>
    </row>
    <row r="21" spans="1:8" s="2" customFormat="1" ht="16.8" customHeight="1">
      <c r="A21" s="39"/>
      <c r="B21" s="45"/>
      <c r="C21" s="311" t="s">
        <v>269</v>
      </c>
      <c r="D21" s="311" t="s">
        <v>321</v>
      </c>
      <c r="E21" s="18" t="s">
        <v>1</v>
      </c>
      <c r="F21" s="312">
        <v>280.55</v>
      </c>
      <c r="G21" s="39"/>
      <c r="H21" s="45"/>
    </row>
    <row r="22" spans="1:8" s="2" customFormat="1" ht="16.8" customHeight="1">
      <c r="A22" s="39"/>
      <c r="B22" s="45"/>
      <c r="C22" s="313" t="s">
        <v>1757</v>
      </c>
      <c r="D22" s="39"/>
      <c r="E22" s="39"/>
      <c r="F22" s="39"/>
      <c r="G22" s="39"/>
      <c r="H22" s="45"/>
    </row>
    <row r="23" spans="1:8" s="2" customFormat="1" ht="16.8" customHeight="1">
      <c r="A23" s="39"/>
      <c r="B23" s="45"/>
      <c r="C23" s="311" t="s">
        <v>318</v>
      </c>
      <c r="D23" s="311" t="s">
        <v>1762</v>
      </c>
      <c r="E23" s="18" t="s">
        <v>154</v>
      </c>
      <c r="F23" s="312">
        <v>280.55</v>
      </c>
      <c r="G23" s="39"/>
      <c r="H23" s="45"/>
    </row>
    <row r="24" spans="1:8" s="2" customFormat="1" ht="16.8" customHeight="1">
      <c r="A24" s="39"/>
      <c r="B24" s="45"/>
      <c r="C24" s="311" t="s">
        <v>788</v>
      </c>
      <c r="D24" s="311" t="s">
        <v>1763</v>
      </c>
      <c r="E24" s="18" t="s">
        <v>272</v>
      </c>
      <c r="F24" s="312">
        <v>44.392</v>
      </c>
      <c r="G24" s="39"/>
      <c r="H24" s="45"/>
    </row>
    <row r="25" spans="1:8" s="2" customFormat="1" ht="16.8" customHeight="1">
      <c r="A25" s="39"/>
      <c r="B25" s="45"/>
      <c r="C25" s="311" t="s">
        <v>793</v>
      </c>
      <c r="D25" s="311" t="s">
        <v>1764</v>
      </c>
      <c r="E25" s="18" t="s">
        <v>272</v>
      </c>
      <c r="F25" s="312">
        <v>1331.76</v>
      </c>
      <c r="G25" s="39"/>
      <c r="H25" s="45"/>
    </row>
    <row r="26" spans="1:8" s="2" customFormat="1" ht="12">
      <c r="A26" s="39"/>
      <c r="B26" s="45"/>
      <c r="C26" s="311" t="s">
        <v>799</v>
      </c>
      <c r="D26" s="311" t="s">
        <v>1765</v>
      </c>
      <c r="E26" s="18" t="s">
        <v>272</v>
      </c>
      <c r="F26" s="312">
        <v>20.2</v>
      </c>
      <c r="G26" s="39"/>
      <c r="H26" s="45"/>
    </row>
    <row r="27" spans="1:8" s="2" customFormat="1" ht="16.8" customHeight="1">
      <c r="A27" s="39"/>
      <c r="B27" s="45"/>
      <c r="C27" s="307" t="s">
        <v>271</v>
      </c>
      <c r="D27" s="308" t="s">
        <v>1</v>
      </c>
      <c r="E27" s="309" t="s">
        <v>272</v>
      </c>
      <c r="F27" s="310">
        <v>24.192</v>
      </c>
      <c r="G27" s="39"/>
      <c r="H27" s="45"/>
    </row>
    <row r="28" spans="1:8" s="2" customFormat="1" ht="12">
      <c r="A28" s="39"/>
      <c r="B28" s="45"/>
      <c r="C28" s="311" t="s">
        <v>1</v>
      </c>
      <c r="D28" s="311" t="s">
        <v>781</v>
      </c>
      <c r="E28" s="18" t="s">
        <v>1</v>
      </c>
      <c r="F28" s="312">
        <v>0</v>
      </c>
      <c r="G28" s="39"/>
      <c r="H28" s="45"/>
    </row>
    <row r="29" spans="1:8" s="2" customFormat="1" ht="16.8" customHeight="1">
      <c r="A29" s="39"/>
      <c r="B29" s="45"/>
      <c r="C29" s="311" t="s">
        <v>271</v>
      </c>
      <c r="D29" s="311" t="s">
        <v>782</v>
      </c>
      <c r="E29" s="18" t="s">
        <v>1</v>
      </c>
      <c r="F29" s="312">
        <v>24.192</v>
      </c>
      <c r="G29" s="39"/>
      <c r="H29" s="45"/>
    </row>
    <row r="30" spans="1:8" s="2" customFormat="1" ht="16.8" customHeight="1">
      <c r="A30" s="39"/>
      <c r="B30" s="45"/>
      <c r="C30" s="313" t="s">
        <v>1757</v>
      </c>
      <c r="D30" s="39"/>
      <c r="E30" s="39"/>
      <c r="F30" s="39"/>
      <c r="G30" s="39"/>
      <c r="H30" s="45"/>
    </row>
    <row r="31" spans="1:8" s="2" customFormat="1" ht="12">
      <c r="A31" s="39"/>
      <c r="B31" s="45"/>
      <c r="C31" s="311" t="s">
        <v>778</v>
      </c>
      <c r="D31" s="311" t="s">
        <v>1766</v>
      </c>
      <c r="E31" s="18" t="s">
        <v>272</v>
      </c>
      <c r="F31" s="312">
        <v>24.192</v>
      </c>
      <c r="G31" s="39"/>
      <c r="H31" s="45"/>
    </row>
    <row r="32" spans="1:8" s="2" customFormat="1" ht="16.8" customHeight="1">
      <c r="A32" s="39"/>
      <c r="B32" s="45"/>
      <c r="C32" s="311" t="s">
        <v>761</v>
      </c>
      <c r="D32" s="311" t="s">
        <v>1767</v>
      </c>
      <c r="E32" s="18" t="s">
        <v>275</v>
      </c>
      <c r="F32" s="312">
        <v>24.192</v>
      </c>
      <c r="G32" s="39"/>
      <c r="H32" s="45"/>
    </row>
    <row r="33" spans="1:8" s="2" customFormat="1" ht="12">
      <c r="A33" s="39"/>
      <c r="B33" s="45"/>
      <c r="C33" s="311" t="s">
        <v>784</v>
      </c>
      <c r="D33" s="311" t="s">
        <v>1768</v>
      </c>
      <c r="E33" s="18" t="s">
        <v>272</v>
      </c>
      <c r="F33" s="312">
        <v>24.192</v>
      </c>
      <c r="G33" s="39"/>
      <c r="H33" s="45"/>
    </row>
    <row r="34" spans="1:8" s="2" customFormat="1" ht="16.8" customHeight="1">
      <c r="A34" s="39"/>
      <c r="B34" s="45"/>
      <c r="C34" s="311" t="s">
        <v>788</v>
      </c>
      <c r="D34" s="311" t="s">
        <v>1763</v>
      </c>
      <c r="E34" s="18" t="s">
        <v>272</v>
      </c>
      <c r="F34" s="312">
        <v>44.392</v>
      </c>
      <c r="G34" s="39"/>
      <c r="H34" s="45"/>
    </row>
    <row r="35" spans="1:8" s="2" customFormat="1" ht="16.8" customHeight="1">
      <c r="A35" s="39"/>
      <c r="B35" s="45"/>
      <c r="C35" s="311" t="s">
        <v>793</v>
      </c>
      <c r="D35" s="311" t="s">
        <v>1764</v>
      </c>
      <c r="E35" s="18" t="s">
        <v>272</v>
      </c>
      <c r="F35" s="312">
        <v>1331.76</v>
      </c>
      <c r="G35" s="39"/>
      <c r="H35" s="45"/>
    </row>
    <row r="36" spans="1:8" s="2" customFormat="1" ht="16.8" customHeight="1">
      <c r="A36" s="39"/>
      <c r="B36" s="45"/>
      <c r="C36" s="307" t="s">
        <v>274</v>
      </c>
      <c r="D36" s="308" t="s">
        <v>1</v>
      </c>
      <c r="E36" s="309" t="s">
        <v>275</v>
      </c>
      <c r="F36" s="310">
        <v>59.5</v>
      </c>
      <c r="G36" s="39"/>
      <c r="H36" s="45"/>
    </row>
    <row r="37" spans="1:8" s="2" customFormat="1" ht="16.8" customHeight="1">
      <c r="A37" s="39"/>
      <c r="B37" s="45"/>
      <c r="C37" s="311" t="s">
        <v>1</v>
      </c>
      <c r="D37" s="311" t="s">
        <v>586</v>
      </c>
      <c r="E37" s="18" t="s">
        <v>1</v>
      </c>
      <c r="F37" s="312">
        <v>0</v>
      </c>
      <c r="G37" s="39"/>
      <c r="H37" s="45"/>
    </row>
    <row r="38" spans="1:8" s="2" customFormat="1" ht="16.8" customHeight="1">
      <c r="A38" s="39"/>
      <c r="B38" s="45"/>
      <c r="C38" s="311" t="s">
        <v>274</v>
      </c>
      <c r="D38" s="311" t="s">
        <v>276</v>
      </c>
      <c r="E38" s="18" t="s">
        <v>1</v>
      </c>
      <c r="F38" s="312">
        <v>59.5</v>
      </c>
      <c r="G38" s="39"/>
      <c r="H38" s="45"/>
    </row>
    <row r="39" spans="1:8" s="2" customFormat="1" ht="16.8" customHeight="1">
      <c r="A39" s="39"/>
      <c r="B39" s="45"/>
      <c r="C39" s="313" t="s">
        <v>1757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311" t="s">
        <v>583</v>
      </c>
      <c r="D40" s="311" t="s">
        <v>1769</v>
      </c>
      <c r="E40" s="18" t="s">
        <v>275</v>
      </c>
      <c r="F40" s="312">
        <v>59.5</v>
      </c>
      <c r="G40" s="39"/>
      <c r="H40" s="45"/>
    </row>
    <row r="41" spans="1:8" s="2" customFormat="1" ht="16.8" customHeight="1">
      <c r="A41" s="39"/>
      <c r="B41" s="45"/>
      <c r="C41" s="311" t="s">
        <v>406</v>
      </c>
      <c r="D41" s="311" t="s">
        <v>1770</v>
      </c>
      <c r="E41" s="18" t="s">
        <v>275</v>
      </c>
      <c r="F41" s="312">
        <v>3749.74</v>
      </c>
      <c r="G41" s="39"/>
      <c r="H41" s="45"/>
    </row>
    <row r="42" spans="1:8" s="2" customFormat="1" ht="12">
      <c r="A42" s="39"/>
      <c r="B42" s="45"/>
      <c r="C42" s="311" t="s">
        <v>421</v>
      </c>
      <c r="D42" s="311" t="s">
        <v>1771</v>
      </c>
      <c r="E42" s="18" t="s">
        <v>275</v>
      </c>
      <c r="F42" s="312">
        <v>41712.175</v>
      </c>
      <c r="G42" s="39"/>
      <c r="H42" s="45"/>
    </row>
    <row r="43" spans="1:8" s="2" customFormat="1" ht="16.8" customHeight="1">
      <c r="A43" s="39"/>
      <c r="B43" s="45"/>
      <c r="C43" s="311" t="s">
        <v>448</v>
      </c>
      <c r="D43" s="311" t="s">
        <v>1772</v>
      </c>
      <c r="E43" s="18" t="s">
        <v>275</v>
      </c>
      <c r="F43" s="312">
        <v>2582.983</v>
      </c>
      <c r="G43" s="39"/>
      <c r="H43" s="45"/>
    </row>
    <row r="44" spans="1:8" s="2" customFormat="1" ht="16.8" customHeight="1">
      <c r="A44" s="39"/>
      <c r="B44" s="45"/>
      <c r="C44" s="311" t="s">
        <v>457</v>
      </c>
      <c r="D44" s="311" t="s">
        <v>1773</v>
      </c>
      <c r="E44" s="18" t="s">
        <v>272</v>
      </c>
      <c r="F44" s="312">
        <v>4391.071</v>
      </c>
      <c r="G44" s="39"/>
      <c r="H44" s="45"/>
    </row>
    <row r="45" spans="1:8" s="2" customFormat="1" ht="16.8" customHeight="1">
      <c r="A45" s="39"/>
      <c r="B45" s="45"/>
      <c r="C45" s="311" t="s">
        <v>476</v>
      </c>
      <c r="D45" s="311" t="s">
        <v>1774</v>
      </c>
      <c r="E45" s="18" t="s">
        <v>275</v>
      </c>
      <c r="F45" s="312">
        <v>146.4</v>
      </c>
      <c r="G45" s="39"/>
      <c r="H45" s="45"/>
    </row>
    <row r="46" spans="1:8" s="2" customFormat="1" ht="16.8" customHeight="1">
      <c r="A46" s="39"/>
      <c r="B46" s="45"/>
      <c r="C46" s="307" t="s">
        <v>472</v>
      </c>
      <c r="D46" s="308" t="s">
        <v>1</v>
      </c>
      <c r="E46" s="309" t="s">
        <v>275</v>
      </c>
      <c r="F46" s="310">
        <v>138.8</v>
      </c>
      <c r="G46" s="39"/>
      <c r="H46" s="45"/>
    </row>
    <row r="47" spans="1:8" s="2" customFormat="1" ht="12">
      <c r="A47" s="39"/>
      <c r="B47" s="45"/>
      <c r="C47" s="311" t="s">
        <v>1</v>
      </c>
      <c r="D47" s="311" t="s">
        <v>470</v>
      </c>
      <c r="E47" s="18" t="s">
        <v>1</v>
      </c>
      <c r="F47" s="312">
        <v>0</v>
      </c>
      <c r="G47" s="39"/>
      <c r="H47" s="45"/>
    </row>
    <row r="48" spans="1:8" s="2" customFormat="1" ht="16.8" customHeight="1">
      <c r="A48" s="39"/>
      <c r="B48" s="45"/>
      <c r="C48" s="311" t="s">
        <v>1</v>
      </c>
      <c r="D48" s="311" t="s">
        <v>471</v>
      </c>
      <c r="E48" s="18" t="s">
        <v>1</v>
      </c>
      <c r="F48" s="312">
        <v>0</v>
      </c>
      <c r="G48" s="39"/>
      <c r="H48" s="45"/>
    </row>
    <row r="49" spans="1:8" s="2" customFormat="1" ht="16.8" customHeight="1">
      <c r="A49" s="39"/>
      <c r="B49" s="45"/>
      <c r="C49" s="311" t="s">
        <v>472</v>
      </c>
      <c r="D49" s="311" t="s">
        <v>473</v>
      </c>
      <c r="E49" s="18" t="s">
        <v>1</v>
      </c>
      <c r="F49" s="312">
        <v>138.8</v>
      </c>
      <c r="G49" s="39"/>
      <c r="H49" s="45"/>
    </row>
    <row r="50" spans="1:8" s="2" customFormat="1" ht="16.8" customHeight="1">
      <c r="A50" s="39"/>
      <c r="B50" s="45"/>
      <c r="C50" s="307" t="s">
        <v>277</v>
      </c>
      <c r="D50" s="308" t="s">
        <v>1</v>
      </c>
      <c r="E50" s="309" t="s">
        <v>275</v>
      </c>
      <c r="F50" s="310">
        <v>699.6</v>
      </c>
      <c r="G50" s="39"/>
      <c r="H50" s="45"/>
    </row>
    <row r="51" spans="1:8" s="2" customFormat="1" ht="16.8" customHeight="1">
      <c r="A51" s="39"/>
      <c r="B51" s="45"/>
      <c r="C51" s="311" t="s">
        <v>277</v>
      </c>
      <c r="D51" s="311" t="s">
        <v>618</v>
      </c>
      <c r="E51" s="18" t="s">
        <v>1</v>
      </c>
      <c r="F51" s="312">
        <v>699.6</v>
      </c>
      <c r="G51" s="39"/>
      <c r="H51" s="45"/>
    </row>
    <row r="52" spans="1:8" s="2" customFormat="1" ht="16.8" customHeight="1">
      <c r="A52" s="39"/>
      <c r="B52" s="45"/>
      <c r="C52" s="313" t="s">
        <v>1757</v>
      </c>
      <c r="D52" s="39"/>
      <c r="E52" s="39"/>
      <c r="F52" s="39"/>
      <c r="G52" s="39"/>
      <c r="H52" s="45"/>
    </row>
    <row r="53" spans="1:8" s="2" customFormat="1" ht="12">
      <c r="A53" s="39"/>
      <c r="B53" s="45"/>
      <c r="C53" s="311" t="s">
        <v>613</v>
      </c>
      <c r="D53" s="311" t="s">
        <v>1775</v>
      </c>
      <c r="E53" s="18" t="s">
        <v>154</v>
      </c>
      <c r="F53" s="312">
        <v>7266.5</v>
      </c>
      <c r="G53" s="39"/>
      <c r="H53" s="45"/>
    </row>
    <row r="54" spans="1:8" s="2" customFormat="1" ht="16.8" customHeight="1">
      <c r="A54" s="39"/>
      <c r="B54" s="45"/>
      <c r="C54" s="311" t="s">
        <v>391</v>
      </c>
      <c r="D54" s="311" t="s">
        <v>1776</v>
      </c>
      <c r="E54" s="18" t="s">
        <v>275</v>
      </c>
      <c r="F54" s="312">
        <v>1453.3</v>
      </c>
      <c r="G54" s="39"/>
      <c r="H54" s="45"/>
    </row>
    <row r="55" spans="1:8" s="2" customFormat="1" ht="16.8" customHeight="1">
      <c r="A55" s="39"/>
      <c r="B55" s="45"/>
      <c r="C55" s="311" t="s">
        <v>622</v>
      </c>
      <c r="D55" s="311" t="s">
        <v>623</v>
      </c>
      <c r="E55" s="18" t="s">
        <v>272</v>
      </c>
      <c r="F55" s="312">
        <v>74.118</v>
      </c>
      <c r="G55" s="39"/>
      <c r="H55" s="45"/>
    </row>
    <row r="56" spans="1:8" s="2" customFormat="1" ht="16.8" customHeight="1">
      <c r="A56" s="39"/>
      <c r="B56" s="45"/>
      <c r="C56" s="307" t="s">
        <v>279</v>
      </c>
      <c r="D56" s="308" t="s">
        <v>1</v>
      </c>
      <c r="E56" s="309" t="s">
        <v>275</v>
      </c>
      <c r="F56" s="310">
        <v>1289.2</v>
      </c>
      <c r="G56" s="39"/>
      <c r="H56" s="45"/>
    </row>
    <row r="57" spans="1:8" s="2" customFormat="1" ht="16.8" customHeight="1">
      <c r="A57" s="39"/>
      <c r="B57" s="45"/>
      <c r="C57" s="311" t="s">
        <v>279</v>
      </c>
      <c r="D57" s="311" t="s">
        <v>474</v>
      </c>
      <c r="E57" s="18" t="s">
        <v>1</v>
      </c>
      <c r="F57" s="312">
        <v>1289.2</v>
      </c>
      <c r="G57" s="39"/>
      <c r="H57" s="45"/>
    </row>
    <row r="58" spans="1:8" s="2" customFormat="1" ht="16.8" customHeight="1">
      <c r="A58" s="39"/>
      <c r="B58" s="45"/>
      <c r="C58" s="313" t="s">
        <v>1757</v>
      </c>
      <c r="D58" s="39"/>
      <c r="E58" s="39"/>
      <c r="F58" s="39"/>
      <c r="G58" s="39"/>
      <c r="H58" s="45"/>
    </row>
    <row r="59" spans="1:8" s="2" customFormat="1" ht="16.8" customHeight="1">
      <c r="A59" s="39"/>
      <c r="B59" s="45"/>
      <c r="C59" s="311" t="s">
        <v>467</v>
      </c>
      <c r="D59" s="311" t="s">
        <v>1777</v>
      </c>
      <c r="E59" s="18" t="s">
        <v>275</v>
      </c>
      <c r="F59" s="312">
        <v>1428</v>
      </c>
      <c r="G59" s="39"/>
      <c r="H59" s="45"/>
    </row>
    <row r="60" spans="1:8" s="2" customFormat="1" ht="16.8" customHeight="1">
      <c r="A60" s="39"/>
      <c r="B60" s="45"/>
      <c r="C60" s="311" t="s">
        <v>406</v>
      </c>
      <c r="D60" s="311" t="s">
        <v>1770</v>
      </c>
      <c r="E60" s="18" t="s">
        <v>275</v>
      </c>
      <c r="F60" s="312">
        <v>3749.74</v>
      </c>
      <c r="G60" s="39"/>
      <c r="H60" s="45"/>
    </row>
    <row r="61" spans="1:8" s="2" customFormat="1" ht="12">
      <c r="A61" s="39"/>
      <c r="B61" s="45"/>
      <c r="C61" s="311" t="s">
        <v>462</v>
      </c>
      <c r="D61" s="311" t="s">
        <v>463</v>
      </c>
      <c r="E61" s="18" t="s">
        <v>272</v>
      </c>
      <c r="F61" s="312">
        <v>2191.64</v>
      </c>
      <c r="G61" s="39"/>
      <c r="H61" s="45"/>
    </row>
    <row r="62" spans="1:8" s="2" customFormat="1" ht="16.8" customHeight="1">
      <c r="A62" s="39"/>
      <c r="B62" s="45"/>
      <c r="C62" s="307" t="s">
        <v>281</v>
      </c>
      <c r="D62" s="308" t="s">
        <v>1</v>
      </c>
      <c r="E62" s="309" t="s">
        <v>275</v>
      </c>
      <c r="F62" s="310">
        <v>753.7</v>
      </c>
      <c r="G62" s="39"/>
      <c r="H62" s="45"/>
    </row>
    <row r="63" spans="1:8" s="2" customFormat="1" ht="12">
      <c r="A63" s="39"/>
      <c r="B63" s="45"/>
      <c r="C63" s="311" t="s">
        <v>1</v>
      </c>
      <c r="D63" s="311" t="s">
        <v>616</v>
      </c>
      <c r="E63" s="18" t="s">
        <v>1</v>
      </c>
      <c r="F63" s="312">
        <v>0</v>
      </c>
      <c r="G63" s="39"/>
      <c r="H63" s="45"/>
    </row>
    <row r="64" spans="1:8" s="2" customFormat="1" ht="16.8" customHeight="1">
      <c r="A64" s="39"/>
      <c r="B64" s="45"/>
      <c r="C64" s="311" t="s">
        <v>281</v>
      </c>
      <c r="D64" s="311" t="s">
        <v>617</v>
      </c>
      <c r="E64" s="18" t="s">
        <v>1</v>
      </c>
      <c r="F64" s="312">
        <v>753.7</v>
      </c>
      <c r="G64" s="39"/>
      <c r="H64" s="45"/>
    </row>
    <row r="65" spans="1:8" s="2" customFormat="1" ht="16.8" customHeight="1">
      <c r="A65" s="39"/>
      <c r="B65" s="45"/>
      <c r="C65" s="313" t="s">
        <v>1757</v>
      </c>
      <c r="D65" s="39"/>
      <c r="E65" s="39"/>
      <c r="F65" s="39"/>
      <c r="G65" s="39"/>
      <c r="H65" s="45"/>
    </row>
    <row r="66" spans="1:8" s="2" customFormat="1" ht="12">
      <c r="A66" s="39"/>
      <c r="B66" s="45"/>
      <c r="C66" s="311" t="s">
        <v>613</v>
      </c>
      <c r="D66" s="311" t="s">
        <v>1775</v>
      </c>
      <c r="E66" s="18" t="s">
        <v>154</v>
      </c>
      <c r="F66" s="312">
        <v>7266.5</v>
      </c>
      <c r="G66" s="39"/>
      <c r="H66" s="45"/>
    </row>
    <row r="67" spans="1:8" s="2" customFormat="1" ht="16.8" customHeight="1">
      <c r="A67" s="39"/>
      <c r="B67" s="45"/>
      <c r="C67" s="311" t="s">
        <v>391</v>
      </c>
      <c r="D67" s="311" t="s">
        <v>1776</v>
      </c>
      <c r="E67" s="18" t="s">
        <v>275</v>
      </c>
      <c r="F67" s="312">
        <v>1453.3</v>
      </c>
      <c r="G67" s="39"/>
      <c r="H67" s="45"/>
    </row>
    <row r="68" spans="1:8" s="2" customFormat="1" ht="16.8" customHeight="1">
      <c r="A68" s="39"/>
      <c r="B68" s="45"/>
      <c r="C68" s="311" t="s">
        <v>622</v>
      </c>
      <c r="D68" s="311" t="s">
        <v>623</v>
      </c>
      <c r="E68" s="18" t="s">
        <v>272</v>
      </c>
      <c r="F68" s="312">
        <v>74.118</v>
      </c>
      <c r="G68" s="39"/>
      <c r="H68" s="45"/>
    </row>
    <row r="69" spans="1:8" s="2" customFormat="1" ht="16.8" customHeight="1">
      <c r="A69" s="39"/>
      <c r="B69" s="45"/>
      <c r="C69" s="307" t="s">
        <v>284</v>
      </c>
      <c r="D69" s="308" t="s">
        <v>1</v>
      </c>
      <c r="E69" s="309" t="s">
        <v>275</v>
      </c>
      <c r="F69" s="310">
        <v>26.4</v>
      </c>
      <c r="G69" s="39"/>
      <c r="H69" s="45"/>
    </row>
    <row r="70" spans="1:8" s="2" customFormat="1" ht="16.8" customHeight="1">
      <c r="A70" s="39"/>
      <c r="B70" s="45"/>
      <c r="C70" s="311" t="s">
        <v>1</v>
      </c>
      <c r="D70" s="311" t="s">
        <v>575</v>
      </c>
      <c r="E70" s="18" t="s">
        <v>1</v>
      </c>
      <c r="F70" s="312">
        <v>0</v>
      </c>
      <c r="G70" s="39"/>
      <c r="H70" s="45"/>
    </row>
    <row r="71" spans="1:8" s="2" customFormat="1" ht="16.8" customHeight="1">
      <c r="A71" s="39"/>
      <c r="B71" s="45"/>
      <c r="C71" s="311" t="s">
        <v>284</v>
      </c>
      <c r="D71" s="311" t="s">
        <v>285</v>
      </c>
      <c r="E71" s="18" t="s">
        <v>1</v>
      </c>
      <c r="F71" s="312">
        <v>26.4</v>
      </c>
      <c r="G71" s="39"/>
      <c r="H71" s="45"/>
    </row>
    <row r="72" spans="1:8" s="2" customFormat="1" ht="16.8" customHeight="1">
      <c r="A72" s="39"/>
      <c r="B72" s="45"/>
      <c r="C72" s="313" t="s">
        <v>1757</v>
      </c>
      <c r="D72" s="39"/>
      <c r="E72" s="39"/>
      <c r="F72" s="39"/>
      <c r="G72" s="39"/>
      <c r="H72" s="45"/>
    </row>
    <row r="73" spans="1:8" s="2" customFormat="1" ht="16.8" customHeight="1">
      <c r="A73" s="39"/>
      <c r="B73" s="45"/>
      <c r="C73" s="311" t="s">
        <v>572</v>
      </c>
      <c r="D73" s="311" t="s">
        <v>1778</v>
      </c>
      <c r="E73" s="18" t="s">
        <v>275</v>
      </c>
      <c r="F73" s="312">
        <v>26.4</v>
      </c>
      <c r="G73" s="39"/>
      <c r="H73" s="45"/>
    </row>
    <row r="74" spans="1:8" s="2" customFormat="1" ht="16.8" customHeight="1">
      <c r="A74" s="39"/>
      <c r="B74" s="45"/>
      <c r="C74" s="311" t="s">
        <v>406</v>
      </c>
      <c r="D74" s="311" t="s">
        <v>1770</v>
      </c>
      <c r="E74" s="18" t="s">
        <v>275</v>
      </c>
      <c r="F74" s="312">
        <v>3749.74</v>
      </c>
      <c r="G74" s="39"/>
      <c r="H74" s="45"/>
    </row>
    <row r="75" spans="1:8" s="2" customFormat="1" ht="12">
      <c r="A75" s="39"/>
      <c r="B75" s="45"/>
      <c r="C75" s="311" t="s">
        <v>421</v>
      </c>
      <c r="D75" s="311" t="s">
        <v>1771</v>
      </c>
      <c r="E75" s="18" t="s">
        <v>275</v>
      </c>
      <c r="F75" s="312">
        <v>41712.175</v>
      </c>
      <c r="G75" s="39"/>
      <c r="H75" s="45"/>
    </row>
    <row r="76" spans="1:8" s="2" customFormat="1" ht="16.8" customHeight="1">
      <c r="A76" s="39"/>
      <c r="B76" s="45"/>
      <c r="C76" s="311" t="s">
        <v>448</v>
      </c>
      <c r="D76" s="311" t="s">
        <v>1772</v>
      </c>
      <c r="E76" s="18" t="s">
        <v>275</v>
      </c>
      <c r="F76" s="312">
        <v>2582.983</v>
      </c>
      <c r="G76" s="39"/>
      <c r="H76" s="45"/>
    </row>
    <row r="77" spans="1:8" s="2" customFormat="1" ht="16.8" customHeight="1">
      <c r="A77" s="39"/>
      <c r="B77" s="45"/>
      <c r="C77" s="311" t="s">
        <v>457</v>
      </c>
      <c r="D77" s="311" t="s">
        <v>1773</v>
      </c>
      <c r="E77" s="18" t="s">
        <v>272</v>
      </c>
      <c r="F77" s="312">
        <v>4391.071</v>
      </c>
      <c r="G77" s="39"/>
      <c r="H77" s="45"/>
    </row>
    <row r="78" spans="1:8" s="2" customFormat="1" ht="16.8" customHeight="1">
      <c r="A78" s="39"/>
      <c r="B78" s="45"/>
      <c r="C78" s="311" t="s">
        <v>476</v>
      </c>
      <c r="D78" s="311" t="s">
        <v>1774</v>
      </c>
      <c r="E78" s="18" t="s">
        <v>275</v>
      </c>
      <c r="F78" s="312">
        <v>146.4</v>
      </c>
      <c r="G78" s="39"/>
      <c r="H78" s="45"/>
    </row>
    <row r="79" spans="1:8" s="2" customFormat="1" ht="16.8" customHeight="1">
      <c r="A79" s="39"/>
      <c r="B79" s="45"/>
      <c r="C79" s="307" t="s">
        <v>286</v>
      </c>
      <c r="D79" s="308" t="s">
        <v>1</v>
      </c>
      <c r="E79" s="309" t="s">
        <v>154</v>
      </c>
      <c r="F79" s="310">
        <v>2151.6</v>
      </c>
      <c r="G79" s="39"/>
      <c r="H79" s="45"/>
    </row>
    <row r="80" spans="1:8" s="2" customFormat="1" ht="12">
      <c r="A80" s="39"/>
      <c r="B80" s="45"/>
      <c r="C80" s="311" t="s">
        <v>1</v>
      </c>
      <c r="D80" s="311" t="s">
        <v>602</v>
      </c>
      <c r="E80" s="18" t="s">
        <v>1</v>
      </c>
      <c r="F80" s="312">
        <v>0</v>
      </c>
      <c r="G80" s="39"/>
      <c r="H80" s="45"/>
    </row>
    <row r="81" spans="1:8" s="2" customFormat="1" ht="16.8" customHeight="1">
      <c r="A81" s="39"/>
      <c r="B81" s="45"/>
      <c r="C81" s="311" t="s">
        <v>1</v>
      </c>
      <c r="D81" s="311" t="s">
        <v>287</v>
      </c>
      <c r="E81" s="18" t="s">
        <v>1</v>
      </c>
      <c r="F81" s="312">
        <v>2151.6</v>
      </c>
      <c r="G81" s="39"/>
      <c r="H81" s="45"/>
    </row>
    <row r="82" spans="1:8" s="2" customFormat="1" ht="16.8" customHeight="1">
      <c r="A82" s="39"/>
      <c r="B82" s="45"/>
      <c r="C82" s="311" t="s">
        <v>286</v>
      </c>
      <c r="D82" s="311" t="s">
        <v>603</v>
      </c>
      <c r="E82" s="18" t="s">
        <v>1</v>
      </c>
      <c r="F82" s="312">
        <v>2151.6</v>
      </c>
      <c r="G82" s="39"/>
      <c r="H82" s="45"/>
    </row>
    <row r="83" spans="1:8" s="2" customFormat="1" ht="16.8" customHeight="1">
      <c r="A83" s="39"/>
      <c r="B83" s="45"/>
      <c r="C83" s="313" t="s">
        <v>1757</v>
      </c>
      <c r="D83" s="39"/>
      <c r="E83" s="39"/>
      <c r="F83" s="39"/>
      <c r="G83" s="39"/>
      <c r="H83" s="45"/>
    </row>
    <row r="84" spans="1:8" s="2" customFormat="1" ht="16.8" customHeight="1">
      <c r="A84" s="39"/>
      <c r="B84" s="45"/>
      <c r="C84" s="311" t="s">
        <v>599</v>
      </c>
      <c r="D84" s="311" t="s">
        <v>1779</v>
      </c>
      <c r="E84" s="18" t="s">
        <v>275</v>
      </c>
      <c r="F84" s="312">
        <v>344.256</v>
      </c>
      <c r="G84" s="39"/>
      <c r="H84" s="45"/>
    </row>
    <row r="85" spans="1:8" s="2" customFormat="1" ht="16.8" customHeight="1">
      <c r="A85" s="39"/>
      <c r="B85" s="45"/>
      <c r="C85" s="311" t="s">
        <v>503</v>
      </c>
      <c r="D85" s="311" t="s">
        <v>1780</v>
      </c>
      <c r="E85" s="18" t="s">
        <v>154</v>
      </c>
      <c r="F85" s="312">
        <v>3192.9</v>
      </c>
      <c r="G85" s="39"/>
      <c r="H85" s="45"/>
    </row>
    <row r="86" spans="1:8" s="2" customFormat="1" ht="16.8" customHeight="1">
      <c r="A86" s="39"/>
      <c r="B86" s="45"/>
      <c r="C86" s="311" t="s">
        <v>577</v>
      </c>
      <c r="D86" s="311" t="s">
        <v>1781</v>
      </c>
      <c r="E86" s="18" t="s">
        <v>275</v>
      </c>
      <c r="F86" s="312">
        <v>430.32</v>
      </c>
      <c r="G86" s="39"/>
      <c r="H86" s="45"/>
    </row>
    <row r="87" spans="1:8" s="2" customFormat="1" ht="16.8" customHeight="1">
      <c r="A87" s="39"/>
      <c r="B87" s="45"/>
      <c r="C87" s="307" t="s">
        <v>288</v>
      </c>
      <c r="D87" s="308" t="s">
        <v>1</v>
      </c>
      <c r="E87" s="309" t="s">
        <v>275</v>
      </c>
      <c r="F87" s="310">
        <v>1041.3</v>
      </c>
      <c r="G87" s="39"/>
      <c r="H87" s="45"/>
    </row>
    <row r="88" spans="1:8" s="2" customFormat="1" ht="16.8" customHeight="1">
      <c r="A88" s="39"/>
      <c r="B88" s="45"/>
      <c r="C88" s="311" t="s">
        <v>1</v>
      </c>
      <c r="D88" s="311" t="s">
        <v>339</v>
      </c>
      <c r="E88" s="18" t="s">
        <v>1</v>
      </c>
      <c r="F88" s="312">
        <v>0</v>
      </c>
      <c r="G88" s="39"/>
      <c r="H88" s="45"/>
    </row>
    <row r="89" spans="1:8" s="2" customFormat="1" ht="16.8" customHeight="1">
      <c r="A89" s="39"/>
      <c r="B89" s="45"/>
      <c r="C89" s="311" t="s">
        <v>288</v>
      </c>
      <c r="D89" s="311" t="s">
        <v>289</v>
      </c>
      <c r="E89" s="18" t="s">
        <v>1</v>
      </c>
      <c r="F89" s="312">
        <v>1041.3</v>
      </c>
      <c r="G89" s="39"/>
      <c r="H89" s="45"/>
    </row>
    <row r="90" spans="1:8" s="2" customFormat="1" ht="16.8" customHeight="1">
      <c r="A90" s="39"/>
      <c r="B90" s="45"/>
      <c r="C90" s="313" t="s">
        <v>1757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311" t="s">
        <v>336</v>
      </c>
      <c r="D91" s="311" t="s">
        <v>1782</v>
      </c>
      <c r="E91" s="18" t="s">
        <v>275</v>
      </c>
      <c r="F91" s="312">
        <v>208.26</v>
      </c>
      <c r="G91" s="39"/>
      <c r="H91" s="45"/>
    </row>
    <row r="92" spans="1:8" s="2" customFormat="1" ht="16.8" customHeight="1">
      <c r="A92" s="39"/>
      <c r="B92" s="45"/>
      <c r="C92" s="311" t="s">
        <v>401</v>
      </c>
      <c r="D92" s="311" t="s">
        <v>1783</v>
      </c>
      <c r="E92" s="18" t="s">
        <v>275</v>
      </c>
      <c r="F92" s="312">
        <v>416.52</v>
      </c>
      <c r="G92" s="39"/>
      <c r="H92" s="45"/>
    </row>
    <row r="93" spans="1:8" s="2" customFormat="1" ht="16.8" customHeight="1">
      <c r="A93" s="39"/>
      <c r="B93" s="45"/>
      <c r="C93" s="311" t="s">
        <v>443</v>
      </c>
      <c r="D93" s="311" t="s">
        <v>1784</v>
      </c>
      <c r="E93" s="18" t="s">
        <v>275</v>
      </c>
      <c r="F93" s="312">
        <v>208.26</v>
      </c>
      <c r="G93" s="39"/>
      <c r="H93" s="45"/>
    </row>
    <row r="94" spans="1:8" s="2" customFormat="1" ht="16.8" customHeight="1">
      <c r="A94" s="39"/>
      <c r="B94" s="45"/>
      <c r="C94" s="311" t="s">
        <v>480</v>
      </c>
      <c r="D94" s="311" t="s">
        <v>1785</v>
      </c>
      <c r="E94" s="18" t="s">
        <v>154</v>
      </c>
      <c r="F94" s="312">
        <v>2082.6</v>
      </c>
      <c r="G94" s="39"/>
      <c r="H94" s="45"/>
    </row>
    <row r="95" spans="1:8" s="2" customFormat="1" ht="16.8" customHeight="1">
      <c r="A95" s="39"/>
      <c r="B95" s="45"/>
      <c r="C95" s="311" t="s">
        <v>486</v>
      </c>
      <c r="D95" s="311" t="s">
        <v>1786</v>
      </c>
      <c r="E95" s="18" t="s">
        <v>154</v>
      </c>
      <c r="F95" s="312">
        <v>2082.6</v>
      </c>
      <c r="G95" s="39"/>
      <c r="H95" s="45"/>
    </row>
    <row r="96" spans="1:8" s="2" customFormat="1" ht="16.8" customHeight="1">
      <c r="A96" s="39"/>
      <c r="B96" s="45"/>
      <c r="C96" s="311" t="s">
        <v>503</v>
      </c>
      <c r="D96" s="311" t="s">
        <v>1780</v>
      </c>
      <c r="E96" s="18" t="s">
        <v>154</v>
      </c>
      <c r="F96" s="312">
        <v>3192.9</v>
      </c>
      <c r="G96" s="39"/>
      <c r="H96" s="45"/>
    </row>
    <row r="97" spans="1:8" s="2" customFormat="1" ht="16.8" customHeight="1">
      <c r="A97" s="39"/>
      <c r="B97" s="45"/>
      <c r="C97" s="311" t="s">
        <v>491</v>
      </c>
      <c r="D97" s="311" t="s">
        <v>492</v>
      </c>
      <c r="E97" s="18" t="s">
        <v>493</v>
      </c>
      <c r="F97" s="312">
        <v>52.065</v>
      </c>
      <c r="G97" s="39"/>
      <c r="H97" s="45"/>
    </row>
    <row r="98" spans="1:8" s="2" customFormat="1" ht="16.8" customHeight="1">
      <c r="A98" s="39"/>
      <c r="B98" s="45"/>
      <c r="C98" s="307" t="s">
        <v>290</v>
      </c>
      <c r="D98" s="308" t="s">
        <v>1</v>
      </c>
      <c r="E98" s="309" t="s">
        <v>275</v>
      </c>
      <c r="F98" s="310">
        <v>32</v>
      </c>
      <c r="G98" s="39"/>
      <c r="H98" s="45"/>
    </row>
    <row r="99" spans="1:8" s="2" customFormat="1" ht="16.8" customHeight="1">
      <c r="A99" s="39"/>
      <c r="B99" s="45"/>
      <c r="C99" s="311" t="s">
        <v>1</v>
      </c>
      <c r="D99" s="311" t="s">
        <v>344</v>
      </c>
      <c r="E99" s="18" t="s">
        <v>1</v>
      </c>
      <c r="F99" s="312">
        <v>0</v>
      </c>
      <c r="G99" s="39"/>
      <c r="H99" s="45"/>
    </row>
    <row r="100" spans="1:8" s="2" customFormat="1" ht="16.8" customHeight="1">
      <c r="A100" s="39"/>
      <c r="B100" s="45"/>
      <c r="C100" s="311" t="s">
        <v>290</v>
      </c>
      <c r="D100" s="311" t="s">
        <v>371</v>
      </c>
      <c r="E100" s="18" t="s">
        <v>1</v>
      </c>
      <c r="F100" s="312">
        <v>32</v>
      </c>
      <c r="G100" s="39"/>
      <c r="H100" s="45"/>
    </row>
    <row r="101" spans="1:8" s="2" customFormat="1" ht="16.8" customHeight="1">
      <c r="A101" s="39"/>
      <c r="B101" s="45"/>
      <c r="C101" s="313" t="s">
        <v>1757</v>
      </c>
      <c r="D101" s="39"/>
      <c r="E101" s="39"/>
      <c r="F101" s="39"/>
      <c r="G101" s="39"/>
      <c r="H101" s="45"/>
    </row>
    <row r="102" spans="1:8" s="2" customFormat="1" ht="16.8" customHeight="1">
      <c r="A102" s="39"/>
      <c r="B102" s="45"/>
      <c r="C102" s="311" t="s">
        <v>368</v>
      </c>
      <c r="D102" s="311" t="s">
        <v>1787</v>
      </c>
      <c r="E102" s="18" t="s">
        <v>275</v>
      </c>
      <c r="F102" s="312">
        <v>32</v>
      </c>
      <c r="G102" s="39"/>
      <c r="H102" s="45"/>
    </row>
    <row r="103" spans="1:8" s="2" customFormat="1" ht="16.8" customHeight="1">
      <c r="A103" s="39"/>
      <c r="B103" s="45"/>
      <c r="C103" s="311" t="s">
        <v>368</v>
      </c>
      <c r="D103" s="311" t="s">
        <v>1787</v>
      </c>
      <c r="E103" s="18" t="s">
        <v>275</v>
      </c>
      <c r="F103" s="312">
        <v>32</v>
      </c>
      <c r="G103" s="39"/>
      <c r="H103" s="45"/>
    </row>
    <row r="104" spans="1:8" s="2" customFormat="1" ht="16.8" customHeight="1">
      <c r="A104" s="39"/>
      <c r="B104" s="45"/>
      <c r="C104" s="311" t="s">
        <v>406</v>
      </c>
      <c r="D104" s="311" t="s">
        <v>1770</v>
      </c>
      <c r="E104" s="18" t="s">
        <v>275</v>
      </c>
      <c r="F104" s="312">
        <v>3749.74</v>
      </c>
      <c r="G104" s="39"/>
      <c r="H104" s="45"/>
    </row>
    <row r="105" spans="1:8" s="2" customFormat="1" ht="12">
      <c r="A105" s="39"/>
      <c r="B105" s="45"/>
      <c r="C105" s="311" t="s">
        <v>415</v>
      </c>
      <c r="D105" s="311" t="s">
        <v>1771</v>
      </c>
      <c r="E105" s="18" t="s">
        <v>275</v>
      </c>
      <c r="F105" s="312">
        <v>12672.848</v>
      </c>
      <c r="G105" s="39"/>
      <c r="H105" s="45"/>
    </row>
    <row r="106" spans="1:8" s="2" customFormat="1" ht="16.8" customHeight="1">
      <c r="A106" s="39"/>
      <c r="B106" s="45"/>
      <c r="C106" s="311" t="s">
        <v>454</v>
      </c>
      <c r="D106" s="311" t="s">
        <v>1772</v>
      </c>
      <c r="E106" s="18" t="s">
        <v>275</v>
      </c>
      <c r="F106" s="312">
        <v>792.053</v>
      </c>
      <c r="G106" s="39"/>
      <c r="H106" s="45"/>
    </row>
    <row r="107" spans="1:8" s="2" customFormat="1" ht="16.8" customHeight="1">
      <c r="A107" s="39"/>
      <c r="B107" s="45"/>
      <c r="C107" s="307" t="s">
        <v>292</v>
      </c>
      <c r="D107" s="308" t="s">
        <v>1</v>
      </c>
      <c r="E107" s="309" t="s">
        <v>154</v>
      </c>
      <c r="F107" s="310">
        <v>94.751</v>
      </c>
      <c r="G107" s="39"/>
      <c r="H107" s="45"/>
    </row>
    <row r="108" spans="1:8" s="2" customFormat="1" ht="16.8" customHeight="1">
      <c r="A108" s="39"/>
      <c r="B108" s="45"/>
      <c r="C108" s="311" t="s">
        <v>1</v>
      </c>
      <c r="D108" s="311" t="s">
        <v>315</v>
      </c>
      <c r="E108" s="18" t="s">
        <v>1</v>
      </c>
      <c r="F108" s="312">
        <v>0</v>
      </c>
      <c r="G108" s="39"/>
      <c r="H108" s="45"/>
    </row>
    <row r="109" spans="1:8" s="2" customFormat="1" ht="16.8" customHeight="1">
      <c r="A109" s="39"/>
      <c r="B109" s="45"/>
      <c r="C109" s="311" t="s">
        <v>292</v>
      </c>
      <c r="D109" s="311" t="s">
        <v>387</v>
      </c>
      <c r="E109" s="18" t="s">
        <v>1</v>
      </c>
      <c r="F109" s="312">
        <v>94.751</v>
      </c>
      <c r="G109" s="39"/>
      <c r="H109" s="45"/>
    </row>
    <row r="110" spans="1:8" s="2" customFormat="1" ht="16.8" customHeight="1">
      <c r="A110" s="39"/>
      <c r="B110" s="45"/>
      <c r="C110" s="313" t="s">
        <v>1757</v>
      </c>
      <c r="D110" s="39"/>
      <c r="E110" s="39"/>
      <c r="F110" s="39"/>
      <c r="G110" s="39"/>
      <c r="H110" s="45"/>
    </row>
    <row r="111" spans="1:8" s="2" customFormat="1" ht="16.8" customHeight="1">
      <c r="A111" s="39"/>
      <c r="B111" s="45"/>
      <c r="C111" s="311" t="s">
        <v>384</v>
      </c>
      <c r="D111" s="311" t="s">
        <v>1788</v>
      </c>
      <c r="E111" s="18" t="s">
        <v>154</v>
      </c>
      <c r="F111" s="312">
        <v>94.751</v>
      </c>
      <c r="G111" s="39"/>
      <c r="H111" s="45"/>
    </row>
    <row r="112" spans="1:8" s="2" customFormat="1" ht="16.8" customHeight="1">
      <c r="A112" s="39"/>
      <c r="B112" s="45"/>
      <c r="C112" s="311" t="s">
        <v>388</v>
      </c>
      <c r="D112" s="311" t="s">
        <v>1789</v>
      </c>
      <c r="E112" s="18" t="s">
        <v>154</v>
      </c>
      <c r="F112" s="312">
        <v>94.751</v>
      </c>
      <c r="G112" s="39"/>
      <c r="H112" s="45"/>
    </row>
    <row r="113" spans="1:8" s="2" customFormat="1" ht="16.8" customHeight="1">
      <c r="A113" s="39"/>
      <c r="B113" s="45"/>
      <c r="C113" s="307" t="s">
        <v>294</v>
      </c>
      <c r="D113" s="308" t="s">
        <v>1</v>
      </c>
      <c r="E113" s="309" t="s">
        <v>275</v>
      </c>
      <c r="F113" s="310">
        <v>6.353</v>
      </c>
      <c r="G113" s="39"/>
      <c r="H113" s="45"/>
    </row>
    <row r="114" spans="1:8" s="2" customFormat="1" ht="16.8" customHeight="1">
      <c r="A114" s="39"/>
      <c r="B114" s="45"/>
      <c r="C114" s="311" t="s">
        <v>294</v>
      </c>
      <c r="D114" s="311" t="s">
        <v>377</v>
      </c>
      <c r="E114" s="18" t="s">
        <v>1</v>
      </c>
      <c r="F114" s="312">
        <v>6.353</v>
      </c>
      <c r="G114" s="39"/>
      <c r="H114" s="45"/>
    </row>
    <row r="115" spans="1:8" s="2" customFormat="1" ht="16.8" customHeight="1">
      <c r="A115" s="39"/>
      <c r="B115" s="45"/>
      <c r="C115" s="313" t="s">
        <v>1757</v>
      </c>
      <c r="D115" s="39"/>
      <c r="E115" s="39"/>
      <c r="F115" s="39"/>
      <c r="G115" s="39"/>
      <c r="H115" s="45"/>
    </row>
    <row r="116" spans="1:8" s="2" customFormat="1" ht="16.8" customHeight="1">
      <c r="A116" s="39"/>
      <c r="B116" s="45"/>
      <c r="C116" s="311" t="s">
        <v>373</v>
      </c>
      <c r="D116" s="311" t="s">
        <v>1790</v>
      </c>
      <c r="E116" s="18" t="s">
        <v>275</v>
      </c>
      <c r="F116" s="312">
        <v>12.706</v>
      </c>
      <c r="G116" s="39"/>
      <c r="H116" s="45"/>
    </row>
    <row r="117" spans="1:8" s="2" customFormat="1" ht="16.8" customHeight="1">
      <c r="A117" s="39"/>
      <c r="B117" s="45"/>
      <c r="C117" s="311" t="s">
        <v>406</v>
      </c>
      <c r="D117" s="311" t="s">
        <v>1770</v>
      </c>
      <c r="E117" s="18" t="s">
        <v>275</v>
      </c>
      <c r="F117" s="312">
        <v>3749.74</v>
      </c>
      <c r="G117" s="39"/>
      <c r="H117" s="45"/>
    </row>
    <row r="118" spans="1:8" s="2" customFormat="1" ht="12">
      <c r="A118" s="39"/>
      <c r="B118" s="45"/>
      <c r="C118" s="311" t="s">
        <v>415</v>
      </c>
      <c r="D118" s="311" t="s">
        <v>1771</v>
      </c>
      <c r="E118" s="18" t="s">
        <v>275</v>
      </c>
      <c r="F118" s="312">
        <v>12672.848</v>
      </c>
      <c r="G118" s="39"/>
      <c r="H118" s="45"/>
    </row>
    <row r="119" spans="1:8" s="2" customFormat="1" ht="16.8" customHeight="1">
      <c r="A119" s="39"/>
      <c r="B119" s="45"/>
      <c r="C119" s="311" t="s">
        <v>454</v>
      </c>
      <c r="D119" s="311" t="s">
        <v>1772</v>
      </c>
      <c r="E119" s="18" t="s">
        <v>275</v>
      </c>
      <c r="F119" s="312">
        <v>792.053</v>
      </c>
      <c r="G119" s="39"/>
      <c r="H119" s="45"/>
    </row>
    <row r="120" spans="1:8" s="2" customFormat="1" ht="16.8" customHeight="1">
      <c r="A120" s="39"/>
      <c r="B120" s="45"/>
      <c r="C120" s="307" t="s">
        <v>296</v>
      </c>
      <c r="D120" s="308" t="s">
        <v>1</v>
      </c>
      <c r="E120" s="309" t="s">
        <v>275</v>
      </c>
      <c r="F120" s="310">
        <v>1290.96</v>
      </c>
      <c r="G120" s="39"/>
      <c r="H120" s="45"/>
    </row>
    <row r="121" spans="1:8" s="2" customFormat="1" ht="16.8" customHeight="1">
      <c r="A121" s="39"/>
      <c r="B121" s="45"/>
      <c r="C121" s="311" t="s">
        <v>1</v>
      </c>
      <c r="D121" s="311" t="s">
        <v>325</v>
      </c>
      <c r="E121" s="18" t="s">
        <v>1</v>
      </c>
      <c r="F121" s="312">
        <v>0</v>
      </c>
      <c r="G121" s="39"/>
      <c r="H121" s="45"/>
    </row>
    <row r="122" spans="1:8" s="2" customFormat="1" ht="16.8" customHeight="1">
      <c r="A122" s="39"/>
      <c r="B122" s="45"/>
      <c r="C122" s="311" t="s">
        <v>296</v>
      </c>
      <c r="D122" s="311" t="s">
        <v>326</v>
      </c>
      <c r="E122" s="18" t="s">
        <v>1</v>
      </c>
      <c r="F122" s="312">
        <v>1290.96</v>
      </c>
      <c r="G122" s="39"/>
      <c r="H122" s="45"/>
    </row>
    <row r="123" spans="1:8" s="2" customFormat="1" ht="16.8" customHeight="1">
      <c r="A123" s="39"/>
      <c r="B123" s="45"/>
      <c r="C123" s="313" t="s">
        <v>1757</v>
      </c>
      <c r="D123" s="39"/>
      <c r="E123" s="39"/>
      <c r="F123" s="39"/>
      <c r="G123" s="39"/>
      <c r="H123" s="45"/>
    </row>
    <row r="124" spans="1:8" s="2" customFormat="1" ht="16.8" customHeight="1">
      <c r="A124" s="39"/>
      <c r="B124" s="45"/>
      <c r="C124" s="311" t="s">
        <v>322</v>
      </c>
      <c r="D124" s="311" t="s">
        <v>1791</v>
      </c>
      <c r="E124" s="18" t="s">
        <v>275</v>
      </c>
      <c r="F124" s="312">
        <v>1290.96</v>
      </c>
      <c r="G124" s="39"/>
      <c r="H124" s="45"/>
    </row>
    <row r="125" spans="1:8" s="2" customFormat="1" ht="16.8" customHeight="1">
      <c r="A125" s="39"/>
      <c r="B125" s="45"/>
      <c r="C125" s="311" t="s">
        <v>327</v>
      </c>
      <c r="D125" s="311" t="s">
        <v>1792</v>
      </c>
      <c r="E125" s="18" t="s">
        <v>275</v>
      </c>
      <c r="F125" s="312">
        <v>516.384</v>
      </c>
      <c r="G125" s="39"/>
      <c r="H125" s="45"/>
    </row>
    <row r="126" spans="1:8" s="2" customFormat="1" ht="16.8" customHeight="1">
      <c r="A126" s="39"/>
      <c r="B126" s="45"/>
      <c r="C126" s="311" t="s">
        <v>332</v>
      </c>
      <c r="D126" s="311" t="s">
        <v>1793</v>
      </c>
      <c r="E126" s="18" t="s">
        <v>275</v>
      </c>
      <c r="F126" s="312">
        <v>1290.96</v>
      </c>
      <c r="G126" s="39"/>
      <c r="H126" s="45"/>
    </row>
    <row r="127" spans="1:8" s="2" customFormat="1" ht="16.8" customHeight="1">
      <c r="A127" s="39"/>
      <c r="B127" s="45"/>
      <c r="C127" s="311" t="s">
        <v>396</v>
      </c>
      <c r="D127" s="311" t="s">
        <v>1794</v>
      </c>
      <c r="E127" s="18" t="s">
        <v>275</v>
      </c>
      <c r="F127" s="312">
        <v>1807.344</v>
      </c>
      <c r="G127" s="39"/>
      <c r="H127" s="45"/>
    </row>
    <row r="128" spans="1:8" s="2" customFormat="1" ht="16.8" customHeight="1">
      <c r="A128" s="39"/>
      <c r="B128" s="45"/>
      <c r="C128" s="311" t="s">
        <v>426</v>
      </c>
      <c r="D128" s="311" t="s">
        <v>1795</v>
      </c>
      <c r="E128" s="18" t="s">
        <v>275</v>
      </c>
      <c r="F128" s="312">
        <v>914.496</v>
      </c>
      <c r="G128" s="39"/>
      <c r="H128" s="45"/>
    </row>
    <row r="129" spans="1:8" s="2" customFormat="1" ht="12">
      <c r="A129" s="39"/>
      <c r="B129" s="45"/>
      <c r="C129" s="311" t="s">
        <v>432</v>
      </c>
      <c r="D129" s="311" t="s">
        <v>1796</v>
      </c>
      <c r="E129" s="18" t="s">
        <v>275</v>
      </c>
      <c r="F129" s="312">
        <v>22862.4</v>
      </c>
      <c r="G129" s="39"/>
      <c r="H129" s="45"/>
    </row>
    <row r="130" spans="1:8" s="2" customFormat="1" ht="16.8" customHeight="1">
      <c r="A130" s="39"/>
      <c r="B130" s="45"/>
      <c r="C130" s="311" t="s">
        <v>438</v>
      </c>
      <c r="D130" s="311" t="s">
        <v>1797</v>
      </c>
      <c r="E130" s="18" t="s">
        <v>275</v>
      </c>
      <c r="F130" s="312">
        <v>1290.96</v>
      </c>
      <c r="G130" s="39"/>
      <c r="H130" s="45"/>
    </row>
    <row r="131" spans="1:8" s="2" customFormat="1" ht="16.8" customHeight="1">
      <c r="A131" s="39"/>
      <c r="B131" s="45"/>
      <c r="C131" s="311" t="s">
        <v>448</v>
      </c>
      <c r="D131" s="311" t="s">
        <v>1772</v>
      </c>
      <c r="E131" s="18" t="s">
        <v>275</v>
      </c>
      <c r="F131" s="312">
        <v>2582.983</v>
      </c>
      <c r="G131" s="39"/>
      <c r="H131" s="45"/>
    </row>
    <row r="132" spans="1:8" s="2" customFormat="1" ht="16.8" customHeight="1">
      <c r="A132" s="39"/>
      <c r="B132" s="45"/>
      <c r="C132" s="311" t="s">
        <v>457</v>
      </c>
      <c r="D132" s="311" t="s">
        <v>1773</v>
      </c>
      <c r="E132" s="18" t="s">
        <v>272</v>
      </c>
      <c r="F132" s="312">
        <v>4391.071</v>
      </c>
      <c r="G132" s="39"/>
      <c r="H132" s="45"/>
    </row>
    <row r="133" spans="1:8" s="2" customFormat="1" ht="16.8" customHeight="1">
      <c r="A133" s="39"/>
      <c r="B133" s="45"/>
      <c r="C133" s="311" t="s">
        <v>599</v>
      </c>
      <c r="D133" s="311" t="s">
        <v>1779</v>
      </c>
      <c r="E133" s="18" t="s">
        <v>275</v>
      </c>
      <c r="F133" s="312">
        <v>344.256</v>
      </c>
      <c r="G133" s="39"/>
      <c r="H133" s="45"/>
    </row>
    <row r="134" spans="1:8" s="2" customFormat="1" ht="12">
      <c r="A134" s="39"/>
      <c r="B134" s="45"/>
      <c r="C134" s="311" t="s">
        <v>606</v>
      </c>
      <c r="D134" s="311" t="s">
        <v>1798</v>
      </c>
      <c r="E134" s="18" t="s">
        <v>275</v>
      </c>
      <c r="F134" s="312">
        <v>516.384</v>
      </c>
      <c r="G134" s="39"/>
      <c r="H134" s="45"/>
    </row>
    <row r="135" spans="1:8" s="2" customFormat="1" ht="16.8" customHeight="1">
      <c r="A135" s="39"/>
      <c r="B135" s="45"/>
      <c r="C135" s="307" t="s">
        <v>298</v>
      </c>
      <c r="D135" s="308" t="s">
        <v>1</v>
      </c>
      <c r="E135" s="309" t="s">
        <v>154</v>
      </c>
      <c r="F135" s="310">
        <v>324.55</v>
      </c>
      <c r="G135" s="39"/>
      <c r="H135" s="45"/>
    </row>
    <row r="136" spans="1:8" s="2" customFormat="1" ht="16.8" customHeight="1">
      <c r="A136" s="39"/>
      <c r="B136" s="45"/>
      <c r="C136" s="311" t="s">
        <v>1</v>
      </c>
      <c r="D136" s="311" t="s">
        <v>315</v>
      </c>
      <c r="E136" s="18" t="s">
        <v>1</v>
      </c>
      <c r="F136" s="312">
        <v>0</v>
      </c>
      <c r="G136" s="39"/>
      <c r="H136" s="45"/>
    </row>
    <row r="137" spans="1:8" s="2" customFormat="1" ht="16.8" customHeight="1">
      <c r="A137" s="39"/>
      <c r="B137" s="45"/>
      <c r="C137" s="311" t="s">
        <v>298</v>
      </c>
      <c r="D137" s="311" t="s">
        <v>316</v>
      </c>
      <c r="E137" s="18" t="s">
        <v>1</v>
      </c>
      <c r="F137" s="312">
        <v>324.55</v>
      </c>
      <c r="G137" s="39"/>
      <c r="H137" s="45"/>
    </row>
    <row r="138" spans="1:8" s="2" customFormat="1" ht="16.8" customHeight="1">
      <c r="A138" s="39"/>
      <c r="B138" s="45"/>
      <c r="C138" s="313" t="s">
        <v>1757</v>
      </c>
      <c r="D138" s="39"/>
      <c r="E138" s="39"/>
      <c r="F138" s="39"/>
      <c r="G138" s="39"/>
      <c r="H138" s="45"/>
    </row>
    <row r="139" spans="1:8" s="2" customFormat="1" ht="16.8" customHeight="1">
      <c r="A139" s="39"/>
      <c r="B139" s="45"/>
      <c r="C139" s="311" t="s">
        <v>312</v>
      </c>
      <c r="D139" s="311" t="s">
        <v>1799</v>
      </c>
      <c r="E139" s="18" t="s">
        <v>154</v>
      </c>
      <c r="F139" s="312">
        <v>321.61</v>
      </c>
      <c r="G139" s="39"/>
      <c r="H139" s="45"/>
    </row>
    <row r="140" spans="1:8" s="2" customFormat="1" ht="16.8" customHeight="1">
      <c r="A140" s="39"/>
      <c r="B140" s="45"/>
      <c r="C140" s="311" t="s">
        <v>406</v>
      </c>
      <c r="D140" s="311" t="s">
        <v>1770</v>
      </c>
      <c r="E140" s="18" t="s">
        <v>275</v>
      </c>
      <c r="F140" s="312">
        <v>3749.74</v>
      </c>
      <c r="G140" s="39"/>
      <c r="H140" s="45"/>
    </row>
    <row r="141" spans="1:8" s="2" customFormat="1" ht="12">
      <c r="A141" s="39"/>
      <c r="B141" s="45"/>
      <c r="C141" s="311" t="s">
        <v>421</v>
      </c>
      <c r="D141" s="311" t="s">
        <v>1771</v>
      </c>
      <c r="E141" s="18" t="s">
        <v>275</v>
      </c>
      <c r="F141" s="312">
        <v>41712.175</v>
      </c>
      <c r="G141" s="39"/>
      <c r="H141" s="45"/>
    </row>
    <row r="142" spans="1:8" s="2" customFormat="1" ht="16.8" customHeight="1">
      <c r="A142" s="39"/>
      <c r="B142" s="45"/>
      <c r="C142" s="311" t="s">
        <v>448</v>
      </c>
      <c r="D142" s="311" t="s">
        <v>1772</v>
      </c>
      <c r="E142" s="18" t="s">
        <v>275</v>
      </c>
      <c r="F142" s="312">
        <v>2582.983</v>
      </c>
      <c r="G142" s="39"/>
      <c r="H142" s="45"/>
    </row>
    <row r="143" spans="1:8" s="2" customFormat="1" ht="16.8" customHeight="1">
      <c r="A143" s="39"/>
      <c r="B143" s="45"/>
      <c r="C143" s="311" t="s">
        <v>457</v>
      </c>
      <c r="D143" s="311" t="s">
        <v>1773</v>
      </c>
      <c r="E143" s="18" t="s">
        <v>272</v>
      </c>
      <c r="F143" s="312">
        <v>4391.071</v>
      </c>
      <c r="G143" s="39"/>
      <c r="H143" s="45"/>
    </row>
    <row r="144" spans="1:8" s="2" customFormat="1" ht="16.8" customHeight="1">
      <c r="A144" s="39"/>
      <c r="B144" s="45"/>
      <c r="C144" s="307" t="s">
        <v>300</v>
      </c>
      <c r="D144" s="308" t="s">
        <v>1</v>
      </c>
      <c r="E144" s="309" t="s">
        <v>275</v>
      </c>
      <c r="F144" s="310">
        <v>232.3</v>
      </c>
      <c r="G144" s="39"/>
      <c r="H144" s="45"/>
    </row>
    <row r="145" spans="1:8" s="2" customFormat="1" ht="16.8" customHeight="1">
      <c r="A145" s="39"/>
      <c r="B145" s="45"/>
      <c r="C145" s="311" t="s">
        <v>1</v>
      </c>
      <c r="D145" s="311" t="s">
        <v>344</v>
      </c>
      <c r="E145" s="18" t="s">
        <v>1</v>
      </c>
      <c r="F145" s="312">
        <v>0</v>
      </c>
      <c r="G145" s="39"/>
      <c r="H145" s="45"/>
    </row>
    <row r="146" spans="1:8" s="2" customFormat="1" ht="16.8" customHeight="1">
      <c r="A146" s="39"/>
      <c r="B146" s="45"/>
      <c r="C146" s="311" t="s">
        <v>300</v>
      </c>
      <c r="D146" s="311" t="s">
        <v>301</v>
      </c>
      <c r="E146" s="18" t="s">
        <v>1</v>
      </c>
      <c r="F146" s="312">
        <v>232.3</v>
      </c>
      <c r="G146" s="39"/>
      <c r="H146" s="45"/>
    </row>
    <row r="147" spans="1:8" s="2" customFormat="1" ht="16.8" customHeight="1">
      <c r="A147" s="39"/>
      <c r="B147" s="45"/>
      <c r="C147" s="313" t="s">
        <v>1757</v>
      </c>
      <c r="D147" s="39"/>
      <c r="E147" s="39"/>
      <c r="F147" s="39"/>
      <c r="G147" s="39"/>
      <c r="H147" s="45"/>
    </row>
    <row r="148" spans="1:8" s="2" customFormat="1" ht="16.8" customHeight="1">
      <c r="A148" s="39"/>
      <c r="B148" s="45"/>
      <c r="C148" s="311" t="s">
        <v>378</v>
      </c>
      <c r="D148" s="311" t="s">
        <v>1800</v>
      </c>
      <c r="E148" s="18" t="s">
        <v>275</v>
      </c>
      <c r="F148" s="312">
        <v>232.3</v>
      </c>
      <c r="G148" s="39"/>
      <c r="H148" s="45"/>
    </row>
    <row r="149" spans="1:8" s="2" customFormat="1" ht="16.8" customHeight="1">
      <c r="A149" s="39"/>
      <c r="B149" s="45"/>
      <c r="C149" s="311" t="s">
        <v>381</v>
      </c>
      <c r="D149" s="311" t="s">
        <v>1801</v>
      </c>
      <c r="E149" s="18" t="s">
        <v>275</v>
      </c>
      <c r="F149" s="312">
        <v>232.3</v>
      </c>
      <c r="G149" s="39"/>
      <c r="H149" s="45"/>
    </row>
    <row r="150" spans="1:8" s="2" customFormat="1" ht="16.8" customHeight="1">
      <c r="A150" s="39"/>
      <c r="B150" s="45"/>
      <c r="C150" s="311" t="s">
        <v>406</v>
      </c>
      <c r="D150" s="311" t="s">
        <v>1770</v>
      </c>
      <c r="E150" s="18" t="s">
        <v>275</v>
      </c>
      <c r="F150" s="312">
        <v>3749.74</v>
      </c>
      <c r="G150" s="39"/>
      <c r="H150" s="45"/>
    </row>
    <row r="151" spans="1:8" s="2" customFormat="1" ht="12">
      <c r="A151" s="39"/>
      <c r="B151" s="45"/>
      <c r="C151" s="311" t="s">
        <v>421</v>
      </c>
      <c r="D151" s="311" t="s">
        <v>1771</v>
      </c>
      <c r="E151" s="18" t="s">
        <v>275</v>
      </c>
      <c r="F151" s="312">
        <v>41712.175</v>
      </c>
      <c r="G151" s="39"/>
      <c r="H151" s="45"/>
    </row>
    <row r="152" spans="1:8" s="2" customFormat="1" ht="16.8" customHeight="1">
      <c r="A152" s="39"/>
      <c r="B152" s="45"/>
      <c r="C152" s="311" t="s">
        <v>448</v>
      </c>
      <c r="D152" s="311" t="s">
        <v>1772</v>
      </c>
      <c r="E152" s="18" t="s">
        <v>275</v>
      </c>
      <c r="F152" s="312">
        <v>2582.983</v>
      </c>
      <c r="G152" s="39"/>
      <c r="H152" s="45"/>
    </row>
    <row r="153" spans="1:8" s="2" customFormat="1" ht="16.8" customHeight="1">
      <c r="A153" s="39"/>
      <c r="B153" s="45"/>
      <c r="C153" s="311" t="s">
        <v>457</v>
      </c>
      <c r="D153" s="311" t="s">
        <v>1773</v>
      </c>
      <c r="E153" s="18" t="s">
        <v>272</v>
      </c>
      <c r="F153" s="312">
        <v>4391.071</v>
      </c>
      <c r="G153" s="39"/>
      <c r="H153" s="45"/>
    </row>
    <row r="154" spans="1:8" s="2" customFormat="1" ht="16.8" customHeight="1">
      <c r="A154" s="39"/>
      <c r="B154" s="45"/>
      <c r="C154" s="311" t="s">
        <v>476</v>
      </c>
      <c r="D154" s="311" t="s">
        <v>1774</v>
      </c>
      <c r="E154" s="18" t="s">
        <v>275</v>
      </c>
      <c r="F154" s="312">
        <v>146.4</v>
      </c>
      <c r="G154" s="39"/>
      <c r="H154" s="45"/>
    </row>
    <row r="155" spans="1:8" s="2" customFormat="1" ht="16.8" customHeight="1">
      <c r="A155" s="39"/>
      <c r="B155" s="45"/>
      <c r="C155" s="307" t="s">
        <v>302</v>
      </c>
      <c r="D155" s="308" t="s">
        <v>1</v>
      </c>
      <c r="E155" s="309" t="s">
        <v>275</v>
      </c>
      <c r="F155" s="310">
        <v>769.3</v>
      </c>
      <c r="G155" s="39"/>
      <c r="H155" s="45"/>
    </row>
    <row r="156" spans="1:8" s="2" customFormat="1" ht="16.8" customHeight="1">
      <c r="A156" s="39"/>
      <c r="B156" s="45"/>
      <c r="C156" s="311" t="s">
        <v>1</v>
      </c>
      <c r="D156" s="311" t="s">
        <v>344</v>
      </c>
      <c r="E156" s="18" t="s">
        <v>1</v>
      </c>
      <c r="F156" s="312">
        <v>0</v>
      </c>
      <c r="G156" s="39"/>
      <c r="H156" s="45"/>
    </row>
    <row r="157" spans="1:8" s="2" customFormat="1" ht="16.8" customHeight="1">
      <c r="A157" s="39"/>
      <c r="B157" s="45"/>
      <c r="C157" s="311" t="s">
        <v>302</v>
      </c>
      <c r="D157" s="311" t="s">
        <v>345</v>
      </c>
      <c r="E157" s="18" t="s">
        <v>1</v>
      </c>
      <c r="F157" s="312">
        <v>769.3</v>
      </c>
      <c r="G157" s="39"/>
      <c r="H157" s="45"/>
    </row>
    <row r="158" spans="1:8" s="2" customFormat="1" ht="16.8" customHeight="1">
      <c r="A158" s="39"/>
      <c r="B158" s="45"/>
      <c r="C158" s="313" t="s">
        <v>1757</v>
      </c>
      <c r="D158" s="39"/>
      <c r="E158" s="39"/>
      <c r="F158" s="39"/>
      <c r="G158" s="39"/>
      <c r="H158" s="45"/>
    </row>
    <row r="159" spans="1:8" s="2" customFormat="1" ht="16.8" customHeight="1">
      <c r="A159" s="39"/>
      <c r="B159" s="45"/>
      <c r="C159" s="311" t="s">
        <v>341</v>
      </c>
      <c r="D159" s="311" t="s">
        <v>1802</v>
      </c>
      <c r="E159" s="18" t="s">
        <v>275</v>
      </c>
      <c r="F159" s="312">
        <v>769.3</v>
      </c>
      <c r="G159" s="39"/>
      <c r="H159" s="45"/>
    </row>
    <row r="160" spans="1:8" s="2" customFormat="1" ht="16.8" customHeight="1">
      <c r="A160" s="39"/>
      <c r="B160" s="45"/>
      <c r="C160" s="311" t="s">
        <v>346</v>
      </c>
      <c r="D160" s="311" t="s">
        <v>1803</v>
      </c>
      <c r="E160" s="18" t="s">
        <v>275</v>
      </c>
      <c r="F160" s="312">
        <v>769.3</v>
      </c>
      <c r="G160" s="39"/>
      <c r="H160" s="45"/>
    </row>
    <row r="161" spans="1:8" s="2" customFormat="1" ht="16.8" customHeight="1">
      <c r="A161" s="39"/>
      <c r="B161" s="45"/>
      <c r="C161" s="311" t="s">
        <v>406</v>
      </c>
      <c r="D161" s="311" t="s">
        <v>1770</v>
      </c>
      <c r="E161" s="18" t="s">
        <v>275</v>
      </c>
      <c r="F161" s="312">
        <v>3749.74</v>
      </c>
      <c r="G161" s="39"/>
      <c r="H161" s="45"/>
    </row>
    <row r="162" spans="1:8" s="2" customFormat="1" ht="12">
      <c r="A162" s="39"/>
      <c r="B162" s="45"/>
      <c r="C162" s="311" t="s">
        <v>421</v>
      </c>
      <c r="D162" s="311" t="s">
        <v>1771</v>
      </c>
      <c r="E162" s="18" t="s">
        <v>275</v>
      </c>
      <c r="F162" s="312">
        <v>41712.175</v>
      </c>
      <c r="G162" s="39"/>
      <c r="H162" s="45"/>
    </row>
    <row r="163" spans="1:8" s="2" customFormat="1" ht="16.8" customHeight="1">
      <c r="A163" s="39"/>
      <c r="B163" s="45"/>
      <c r="C163" s="311" t="s">
        <v>448</v>
      </c>
      <c r="D163" s="311" t="s">
        <v>1772</v>
      </c>
      <c r="E163" s="18" t="s">
        <v>275</v>
      </c>
      <c r="F163" s="312">
        <v>2582.983</v>
      </c>
      <c r="G163" s="39"/>
      <c r="H163" s="45"/>
    </row>
    <row r="164" spans="1:8" s="2" customFormat="1" ht="16.8" customHeight="1">
      <c r="A164" s="39"/>
      <c r="B164" s="45"/>
      <c r="C164" s="311" t="s">
        <v>457</v>
      </c>
      <c r="D164" s="311" t="s">
        <v>1773</v>
      </c>
      <c r="E164" s="18" t="s">
        <v>272</v>
      </c>
      <c r="F164" s="312">
        <v>4391.071</v>
      </c>
      <c r="G164" s="39"/>
      <c r="H164" s="45"/>
    </row>
    <row r="165" spans="1:8" s="2" customFormat="1" ht="16.8" customHeight="1">
      <c r="A165" s="39"/>
      <c r="B165" s="45"/>
      <c r="C165" s="307" t="s">
        <v>304</v>
      </c>
      <c r="D165" s="308" t="s">
        <v>1</v>
      </c>
      <c r="E165" s="309" t="s">
        <v>1</v>
      </c>
      <c r="F165" s="310">
        <v>699.6</v>
      </c>
      <c r="G165" s="39"/>
      <c r="H165" s="45"/>
    </row>
    <row r="166" spans="1:8" s="2" customFormat="1" ht="16.8" customHeight="1">
      <c r="A166" s="39"/>
      <c r="B166" s="45"/>
      <c r="C166" s="311" t="s">
        <v>1</v>
      </c>
      <c r="D166" s="311" t="s">
        <v>344</v>
      </c>
      <c r="E166" s="18" t="s">
        <v>1</v>
      </c>
      <c r="F166" s="312">
        <v>0</v>
      </c>
      <c r="G166" s="39"/>
      <c r="H166" s="45"/>
    </row>
    <row r="167" spans="1:8" s="2" customFormat="1" ht="16.8" customHeight="1">
      <c r="A167" s="39"/>
      <c r="B167" s="45"/>
      <c r="C167" s="311" t="s">
        <v>304</v>
      </c>
      <c r="D167" s="311" t="s">
        <v>352</v>
      </c>
      <c r="E167" s="18" t="s">
        <v>1</v>
      </c>
      <c r="F167" s="312">
        <v>699.6</v>
      </c>
      <c r="G167" s="39"/>
      <c r="H167" s="45"/>
    </row>
    <row r="168" spans="1:8" s="2" customFormat="1" ht="16.8" customHeight="1">
      <c r="A168" s="39"/>
      <c r="B168" s="45"/>
      <c r="C168" s="313" t="s">
        <v>1757</v>
      </c>
      <c r="D168" s="39"/>
      <c r="E168" s="39"/>
      <c r="F168" s="39"/>
      <c r="G168" s="39"/>
      <c r="H168" s="45"/>
    </row>
    <row r="169" spans="1:8" s="2" customFormat="1" ht="16.8" customHeight="1">
      <c r="A169" s="39"/>
      <c r="B169" s="45"/>
      <c r="C169" s="311" t="s">
        <v>349</v>
      </c>
      <c r="D169" s="311" t="s">
        <v>1804</v>
      </c>
      <c r="E169" s="18" t="s">
        <v>275</v>
      </c>
      <c r="F169" s="312">
        <v>1313.38</v>
      </c>
      <c r="G169" s="39"/>
      <c r="H169" s="45"/>
    </row>
    <row r="170" spans="1:8" s="2" customFormat="1" ht="16.8" customHeight="1">
      <c r="A170" s="39"/>
      <c r="B170" s="45"/>
      <c r="C170" s="311" t="s">
        <v>356</v>
      </c>
      <c r="D170" s="311" t="s">
        <v>1805</v>
      </c>
      <c r="E170" s="18" t="s">
        <v>275</v>
      </c>
      <c r="F170" s="312">
        <v>1313.38</v>
      </c>
      <c r="G170" s="39"/>
      <c r="H170" s="45"/>
    </row>
    <row r="171" spans="1:8" s="2" customFormat="1" ht="16.8" customHeight="1">
      <c r="A171" s="39"/>
      <c r="B171" s="45"/>
      <c r="C171" s="311" t="s">
        <v>360</v>
      </c>
      <c r="D171" s="311" t="s">
        <v>1806</v>
      </c>
      <c r="E171" s="18" t="s">
        <v>275</v>
      </c>
      <c r="F171" s="312">
        <v>104.94</v>
      </c>
      <c r="G171" s="39"/>
      <c r="H171" s="45"/>
    </row>
    <row r="172" spans="1:8" s="2" customFormat="1" ht="16.8" customHeight="1">
      <c r="A172" s="39"/>
      <c r="B172" s="45"/>
      <c r="C172" s="311" t="s">
        <v>364</v>
      </c>
      <c r="D172" s="311" t="s">
        <v>1807</v>
      </c>
      <c r="E172" s="18" t="s">
        <v>275</v>
      </c>
      <c r="F172" s="312">
        <v>34.98</v>
      </c>
      <c r="G172" s="39"/>
      <c r="H172" s="45"/>
    </row>
    <row r="173" spans="1:8" s="2" customFormat="1" ht="16.8" customHeight="1">
      <c r="A173" s="39"/>
      <c r="B173" s="45"/>
      <c r="C173" s="311" t="s">
        <v>406</v>
      </c>
      <c r="D173" s="311" t="s">
        <v>1770</v>
      </c>
      <c r="E173" s="18" t="s">
        <v>275</v>
      </c>
      <c r="F173" s="312">
        <v>3749.74</v>
      </c>
      <c r="G173" s="39"/>
      <c r="H173" s="45"/>
    </row>
    <row r="174" spans="1:8" s="2" customFormat="1" ht="12">
      <c r="A174" s="39"/>
      <c r="B174" s="45"/>
      <c r="C174" s="311" t="s">
        <v>421</v>
      </c>
      <c r="D174" s="311" t="s">
        <v>1771</v>
      </c>
      <c r="E174" s="18" t="s">
        <v>275</v>
      </c>
      <c r="F174" s="312">
        <v>41712.175</v>
      </c>
      <c r="G174" s="39"/>
      <c r="H174" s="45"/>
    </row>
    <row r="175" spans="1:8" s="2" customFormat="1" ht="16.8" customHeight="1">
      <c r="A175" s="39"/>
      <c r="B175" s="45"/>
      <c r="C175" s="311" t="s">
        <v>426</v>
      </c>
      <c r="D175" s="311" t="s">
        <v>1795</v>
      </c>
      <c r="E175" s="18" t="s">
        <v>275</v>
      </c>
      <c r="F175" s="312">
        <v>914.496</v>
      </c>
      <c r="G175" s="39"/>
      <c r="H175" s="45"/>
    </row>
    <row r="176" spans="1:8" s="2" customFormat="1" ht="12">
      <c r="A176" s="39"/>
      <c r="B176" s="45"/>
      <c r="C176" s="311" t="s">
        <v>432</v>
      </c>
      <c r="D176" s="311" t="s">
        <v>1796</v>
      </c>
      <c r="E176" s="18" t="s">
        <v>275</v>
      </c>
      <c r="F176" s="312">
        <v>22862.4</v>
      </c>
      <c r="G176" s="39"/>
      <c r="H176" s="45"/>
    </row>
    <row r="177" spans="1:8" s="2" customFormat="1" ht="16.8" customHeight="1">
      <c r="A177" s="39"/>
      <c r="B177" s="45"/>
      <c r="C177" s="311" t="s">
        <v>448</v>
      </c>
      <c r="D177" s="311" t="s">
        <v>1772</v>
      </c>
      <c r="E177" s="18" t="s">
        <v>275</v>
      </c>
      <c r="F177" s="312">
        <v>2582.983</v>
      </c>
      <c r="G177" s="39"/>
      <c r="H177" s="45"/>
    </row>
    <row r="178" spans="1:8" s="2" customFormat="1" ht="16.8" customHeight="1">
      <c r="A178" s="39"/>
      <c r="B178" s="45"/>
      <c r="C178" s="311" t="s">
        <v>457</v>
      </c>
      <c r="D178" s="311" t="s">
        <v>1773</v>
      </c>
      <c r="E178" s="18" t="s">
        <v>272</v>
      </c>
      <c r="F178" s="312">
        <v>4391.071</v>
      </c>
      <c r="G178" s="39"/>
      <c r="H178" s="45"/>
    </row>
    <row r="179" spans="1:8" s="2" customFormat="1" ht="16.8" customHeight="1">
      <c r="A179" s="39"/>
      <c r="B179" s="45"/>
      <c r="C179" s="307" t="s">
        <v>305</v>
      </c>
      <c r="D179" s="308" t="s">
        <v>1</v>
      </c>
      <c r="E179" s="309" t="s">
        <v>275</v>
      </c>
      <c r="F179" s="310">
        <v>753.7</v>
      </c>
      <c r="G179" s="39"/>
      <c r="H179" s="45"/>
    </row>
    <row r="180" spans="1:8" s="2" customFormat="1" ht="16.8" customHeight="1">
      <c r="A180" s="39"/>
      <c r="B180" s="45"/>
      <c r="C180" s="311" t="s">
        <v>305</v>
      </c>
      <c r="D180" s="311" t="s">
        <v>353</v>
      </c>
      <c r="E180" s="18" t="s">
        <v>1</v>
      </c>
      <c r="F180" s="312">
        <v>753.7</v>
      </c>
      <c r="G180" s="39"/>
      <c r="H180" s="45"/>
    </row>
    <row r="181" spans="1:8" s="2" customFormat="1" ht="16.8" customHeight="1">
      <c r="A181" s="39"/>
      <c r="B181" s="45"/>
      <c r="C181" s="313" t="s">
        <v>1757</v>
      </c>
      <c r="D181" s="39"/>
      <c r="E181" s="39"/>
      <c r="F181" s="39"/>
      <c r="G181" s="39"/>
      <c r="H181" s="45"/>
    </row>
    <row r="182" spans="1:8" s="2" customFormat="1" ht="16.8" customHeight="1">
      <c r="A182" s="39"/>
      <c r="B182" s="45"/>
      <c r="C182" s="311" t="s">
        <v>349</v>
      </c>
      <c r="D182" s="311" t="s">
        <v>1804</v>
      </c>
      <c r="E182" s="18" t="s">
        <v>275</v>
      </c>
      <c r="F182" s="312">
        <v>1313.38</v>
      </c>
      <c r="G182" s="39"/>
      <c r="H182" s="45"/>
    </row>
    <row r="183" spans="1:8" s="2" customFormat="1" ht="16.8" customHeight="1">
      <c r="A183" s="39"/>
      <c r="B183" s="45"/>
      <c r="C183" s="311" t="s">
        <v>356</v>
      </c>
      <c r="D183" s="311" t="s">
        <v>1805</v>
      </c>
      <c r="E183" s="18" t="s">
        <v>275</v>
      </c>
      <c r="F183" s="312">
        <v>1313.38</v>
      </c>
      <c r="G183" s="39"/>
      <c r="H183" s="45"/>
    </row>
    <row r="184" spans="1:8" s="2" customFormat="1" ht="16.8" customHeight="1">
      <c r="A184" s="39"/>
      <c r="B184" s="45"/>
      <c r="C184" s="311" t="s">
        <v>406</v>
      </c>
      <c r="D184" s="311" t="s">
        <v>1770</v>
      </c>
      <c r="E184" s="18" t="s">
        <v>275</v>
      </c>
      <c r="F184" s="312">
        <v>3749.74</v>
      </c>
      <c r="G184" s="39"/>
      <c r="H184" s="45"/>
    </row>
    <row r="185" spans="1:8" s="2" customFormat="1" ht="12">
      <c r="A185" s="39"/>
      <c r="B185" s="45"/>
      <c r="C185" s="311" t="s">
        <v>415</v>
      </c>
      <c r="D185" s="311" t="s">
        <v>1771</v>
      </c>
      <c r="E185" s="18" t="s">
        <v>275</v>
      </c>
      <c r="F185" s="312">
        <v>12672.848</v>
      </c>
      <c r="G185" s="39"/>
      <c r="H185" s="45"/>
    </row>
    <row r="186" spans="1:8" s="2" customFormat="1" ht="16.8" customHeight="1">
      <c r="A186" s="39"/>
      <c r="B186" s="45"/>
      <c r="C186" s="311" t="s">
        <v>454</v>
      </c>
      <c r="D186" s="311" t="s">
        <v>1772</v>
      </c>
      <c r="E186" s="18" t="s">
        <v>275</v>
      </c>
      <c r="F186" s="312">
        <v>792.053</v>
      </c>
      <c r="G186" s="39"/>
      <c r="H186" s="45"/>
    </row>
    <row r="187" spans="1:8" s="2" customFormat="1" ht="26.4" customHeight="1">
      <c r="A187" s="39"/>
      <c r="B187" s="45"/>
      <c r="C187" s="306" t="s">
        <v>1808</v>
      </c>
      <c r="D187" s="306" t="s">
        <v>88</v>
      </c>
      <c r="E187" s="39"/>
      <c r="F187" s="39"/>
      <c r="G187" s="39"/>
      <c r="H187" s="45"/>
    </row>
    <row r="188" spans="1:8" s="2" customFormat="1" ht="16.8" customHeight="1">
      <c r="A188" s="39"/>
      <c r="B188" s="45"/>
      <c r="C188" s="307" t="s">
        <v>808</v>
      </c>
      <c r="D188" s="308" t="s">
        <v>1</v>
      </c>
      <c r="E188" s="309" t="s">
        <v>154</v>
      </c>
      <c r="F188" s="310">
        <v>3.82</v>
      </c>
      <c r="G188" s="39"/>
      <c r="H188" s="45"/>
    </row>
    <row r="189" spans="1:8" s="2" customFormat="1" ht="16.8" customHeight="1">
      <c r="A189" s="39"/>
      <c r="B189" s="45"/>
      <c r="C189" s="311" t="s">
        <v>1</v>
      </c>
      <c r="D189" s="311" t="s">
        <v>938</v>
      </c>
      <c r="E189" s="18" t="s">
        <v>1</v>
      </c>
      <c r="F189" s="312">
        <v>0</v>
      </c>
      <c r="G189" s="39"/>
      <c r="H189" s="45"/>
    </row>
    <row r="190" spans="1:8" s="2" customFormat="1" ht="16.8" customHeight="1">
      <c r="A190" s="39"/>
      <c r="B190" s="45"/>
      <c r="C190" s="311" t="s">
        <v>1</v>
      </c>
      <c r="D190" s="311" t="s">
        <v>939</v>
      </c>
      <c r="E190" s="18" t="s">
        <v>1</v>
      </c>
      <c r="F190" s="312">
        <v>0</v>
      </c>
      <c r="G190" s="39"/>
      <c r="H190" s="45"/>
    </row>
    <row r="191" spans="1:8" s="2" customFormat="1" ht="16.8" customHeight="1">
      <c r="A191" s="39"/>
      <c r="B191" s="45"/>
      <c r="C191" s="311" t="s">
        <v>1</v>
      </c>
      <c r="D191" s="311" t="s">
        <v>940</v>
      </c>
      <c r="E191" s="18" t="s">
        <v>1</v>
      </c>
      <c r="F191" s="312">
        <v>0.46</v>
      </c>
      <c r="G191" s="39"/>
      <c r="H191" s="45"/>
    </row>
    <row r="192" spans="1:8" s="2" customFormat="1" ht="16.8" customHeight="1">
      <c r="A192" s="39"/>
      <c r="B192" s="45"/>
      <c r="C192" s="311" t="s">
        <v>1</v>
      </c>
      <c r="D192" s="311" t="s">
        <v>941</v>
      </c>
      <c r="E192" s="18" t="s">
        <v>1</v>
      </c>
      <c r="F192" s="312">
        <v>0</v>
      </c>
      <c r="G192" s="39"/>
      <c r="H192" s="45"/>
    </row>
    <row r="193" spans="1:8" s="2" customFormat="1" ht="16.8" customHeight="1">
      <c r="A193" s="39"/>
      <c r="B193" s="45"/>
      <c r="C193" s="311" t="s">
        <v>1</v>
      </c>
      <c r="D193" s="311" t="s">
        <v>942</v>
      </c>
      <c r="E193" s="18" t="s">
        <v>1</v>
      </c>
      <c r="F193" s="312">
        <v>1.34</v>
      </c>
      <c r="G193" s="39"/>
      <c r="H193" s="45"/>
    </row>
    <row r="194" spans="1:8" s="2" customFormat="1" ht="16.8" customHeight="1">
      <c r="A194" s="39"/>
      <c r="B194" s="45"/>
      <c r="C194" s="311" t="s">
        <v>1</v>
      </c>
      <c r="D194" s="311" t="s">
        <v>943</v>
      </c>
      <c r="E194" s="18" t="s">
        <v>1</v>
      </c>
      <c r="F194" s="312">
        <v>0</v>
      </c>
      <c r="G194" s="39"/>
      <c r="H194" s="45"/>
    </row>
    <row r="195" spans="1:8" s="2" customFormat="1" ht="16.8" customHeight="1">
      <c r="A195" s="39"/>
      <c r="B195" s="45"/>
      <c r="C195" s="311" t="s">
        <v>1</v>
      </c>
      <c r="D195" s="311" t="s">
        <v>944</v>
      </c>
      <c r="E195" s="18" t="s">
        <v>1</v>
      </c>
      <c r="F195" s="312">
        <v>0.69</v>
      </c>
      <c r="G195" s="39"/>
      <c r="H195" s="45"/>
    </row>
    <row r="196" spans="1:8" s="2" customFormat="1" ht="16.8" customHeight="1">
      <c r="A196" s="39"/>
      <c r="B196" s="45"/>
      <c r="C196" s="311" t="s">
        <v>1</v>
      </c>
      <c r="D196" s="311" t="s">
        <v>945</v>
      </c>
      <c r="E196" s="18" t="s">
        <v>1</v>
      </c>
      <c r="F196" s="312">
        <v>0</v>
      </c>
      <c r="G196" s="39"/>
      <c r="H196" s="45"/>
    </row>
    <row r="197" spans="1:8" s="2" customFormat="1" ht="16.8" customHeight="1">
      <c r="A197" s="39"/>
      <c r="B197" s="45"/>
      <c r="C197" s="311" t="s">
        <v>1</v>
      </c>
      <c r="D197" s="311" t="s">
        <v>946</v>
      </c>
      <c r="E197" s="18" t="s">
        <v>1</v>
      </c>
      <c r="F197" s="312">
        <v>1.33</v>
      </c>
      <c r="G197" s="39"/>
      <c r="H197" s="45"/>
    </row>
    <row r="198" spans="1:8" s="2" customFormat="1" ht="16.8" customHeight="1">
      <c r="A198" s="39"/>
      <c r="B198" s="45"/>
      <c r="C198" s="311" t="s">
        <v>808</v>
      </c>
      <c r="D198" s="311" t="s">
        <v>235</v>
      </c>
      <c r="E198" s="18" t="s">
        <v>1</v>
      </c>
      <c r="F198" s="312">
        <v>3.82</v>
      </c>
      <c r="G198" s="39"/>
      <c r="H198" s="45"/>
    </row>
    <row r="199" spans="1:8" s="2" customFormat="1" ht="16.8" customHeight="1">
      <c r="A199" s="39"/>
      <c r="B199" s="45"/>
      <c r="C199" s="313" t="s">
        <v>1757</v>
      </c>
      <c r="D199" s="39"/>
      <c r="E199" s="39"/>
      <c r="F199" s="39"/>
      <c r="G199" s="39"/>
      <c r="H199" s="45"/>
    </row>
    <row r="200" spans="1:8" s="2" customFormat="1" ht="16.8" customHeight="1">
      <c r="A200" s="39"/>
      <c r="B200" s="45"/>
      <c r="C200" s="311" t="s">
        <v>935</v>
      </c>
      <c r="D200" s="311" t="s">
        <v>1809</v>
      </c>
      <c r="E200" s="18" t="s">
        <v>154</v>
      </c>
      <c r="F200" s="312">
        <v>3.82</v>
      </c>
      <c r="G200" s="39"/>
      <c r="H200" s="45"/>
    </row>
    <row r="201" spans="1:8" s="2" customFormat="1" ht="16.8" customHeight="1">
      <c r="A201" s="39"/>
      <c r="B201" s="45"/>
      <c r="C201" s="311" t="s">
        <v>947</v>
      </c>
      <c r="D201" s="311" t="s">
        <v>1810</v>
      </c>
      <c r="E201" s="18" t="s">
        <v>154</v>
      </c>
      <c r="F201" s="312">
        <v>3.82</v>
      </c>
      <c r="G201" s="39"/>
      <c r="H201" s="45"/>
    </row>
    <row r="202" spans="1:8" s="2" customFormat="1" ht="16.8" customHeight="1">
      <c r="A202" s="39"/>
      <c r="B202" s="45"/>
      <c r="C202" s="307" t="s">
        <v>810</v>
      </c>
      <c r="D202" s="308" t="s">
        <v>1</v>
      </c>
      <c r="E202" s="309" t="s">
        <v>154</v>
      </c>
      <c r="F202" s="310">
        <v>272.333</v>
      </c>
      <c r="G202" s="39"/>
      <c r="H202" s="45"/>
    </row>
    <row r="203" spans="1:8" s="2" customFormat="1" ht="16.8" customHeight="1">
      <c r="A203" s="39"/>
      <c r="B203" s="45"/>
      <c r="C203" s="311" t="s">
        <v>1</v>
      </c>
      <c r="D203" s="311" t="s">
        <v>938</v>
      </c>
      <c r="E203" s="18" t="s">
        <v>1</v>
      </c>
      <c r="F203" s="312">
        <v>0</v>
      </c>
      <c r="G203" s="39"/>
      <c r="H203" s="45"/>
    </row>
    <row r="204" spans="1:8" s="2" customFormat="1" ht="16.8" customHeight="1">
      <c r="A204" s="39"/>
      <c r="B204" s="45"/>
      <c r="C204" s="311" t="s">
        <v>1</v>
      </c>
      <c r="D204" s="311" t="s">
        <v>939</v>
      </c>
      <c r="E204" s="18" t="s">
        <v>1</v>
      </c>
      <c r="F204" s="312">
        <v>0</v>
      </c>
      <c r="G204" s="39"/>
      <c r="H204" s="45"/>
    </row>
    <row r="205" spans="1:8" s="2" customFormat="1" ht="16.8" customHeight="1">
      <c r="A205" s="39"/>
      <c r="B205" s="45"/>
      <c r="C205" s="311" t="s">
        <v>1</v>
      </c>
      <c r="D205" s="311" t="s">
        <v>976</v>
      </c>
      <c r="E205" s="18" t="s">
        <v>1</v>
      </c>
      <c r="F205" s="312">
        <v>22.572</v>
      </c>
      <c r="G205" s="39"/>
      <c r="H205" s="45"/>
    </row>
    <row r="206" spans="1:8" s="2" customFormat="1" ht="16.8" customHeight="1">
      <c r="A206" s="39"/>
      <c r="B206" s="45"/>
      <c r="C206" s="311" t="s">
        <v>1</v>
      </c>
      <c r="D206" s="311" t="s">
        <v>977</v>
      </c>
      <c r="E206" s="18" t="s">
        <v>1</v>
      </c>
      <c r="F206" s="312">
        <v>3</v>
      </c>
      <c r="G206" s="39"/>
      <c r="H206" s="45"/>
    </row>
    <row r="207" spans="1:8" s="2" customFormat="1" ht="12">
      <c r="A207" s="39"/>
      <c r="B207" s="45"/>
      <c r="C207" s="311" t="s">
        <v>1</v>
      </c>
      <c r="D207" s="311" t="s">
        <v>978</v>
      </c>
      <c r="E207" s="18" t="s">
        <v>1</v>
      </c>
      <c r="F207" s="312">
        <v>39.901</v>
      </c>
      <c r="G207" s="39"/>
      <c r="H207" s="45"/>
    </row>
    <row r="208" spans="1:8" s="2" customFormat="1" ht="16.8" customHeight="1">
      <c r="A208" s="39"/>
      <c r="B208" s="45"/>
      <c r="C208" s="311" t="s">
        <v>1</v>
      </c>
      <c r="D208" s="311" t="s">
        <v>979</v>
      </c>
      <c r="E208" s="18" t="s">
        <v>1</v>
      </c>
      <c r="F208" s="312">
        <v>12.669</v>
      </c>
      <c r="G208" s="39"/>
      <c r="H208" s="45"/>
    </row>
    <row r="209" spans="1:8" s="2" customFormat="1" ht="16.8" customHeight="1">
      <c r="A209" s="39"/>
      <c r="B209" s="45"/>
      <c r="C209" s="311" t="s">
        <v>1</v>
      </c>
      <c r="D209" s="311" t="s">
        <v>980</v>
      </c>
      <c r="E209" s="18" t="s">
        <v>1</v>
      </c>
      <c r="F209" s="312">
        <v>0.408</v>
      </c>
      <c r="G209" s="39"/>
      <c r="H209" s="45"/>
    </row>
    <row r="210" spans="1:8" s="2" customFormat="1" ht="16.8" customHeight="1">
      <c r="A210" s="39"/>
      <c r="B210" s="45"/>
      <c r="C210" s="311" t="s">
        <v>1</v>
      </c>
      <c r="D210" s="311" t="s">
        <v>941</v>
      </c>
      <c r="E210" s="18" t="s">
        <v>1</v>
      </c>
      <c r="F210" s="312">
        <v>0</v>
      </c>
      <c r="G210" s="39"/>
      <c r="H210" s="45"/>
    </row>
    <row r="211" spans="1:8" s="2" customFormat="1" ht="16.8" customHeight="1">
      <c r="A211" s="39"/>
      <c r="B211" s="45"/>
      <c r="C211" s="311" t="s">
        <v>1</v>
      </c>
      <c r="D211" s="311" t="s">
        <v>981</v>
      </c>
      <c r="E211" s="18" t="s">
        <v>1</v>
      </c>
      <c r="F211" s="312">
        <v>9.775</v>
      </c>
      <c r="G211" s="39"/>
      <c r="H211" s="45"/>
    </row>
    <row r="212" spans="1:8" s="2" customFormat="1" ht="12">
      <c r="A212" s="39"/>
      <c r="B212" s="45"/>
      <c r="C212" s="311" t="s">
        <v>1</v>
      </c>
      <c r="D212" s="311" t="s">
        <v>982</v>
      </c>
      <c r="E212" s="18" t="s">
        <v>1</v>
      </c>
      <c r="F212" s="312">
        <v>23.584</v>
      </c>
      <c r="G212" s="39"/>
      <c r="H212" s="45"/>
    </row>
    <row r="213" spans="1:8" s="2" customFormat="1" ht="16.8" customHeight="1">
      <c r="A213" s="39"/>
      <c r="B213" s="45"/>
      <c r="C213" s="311" t="s">
        <v>1</v>
      </c>
      <c r="D213" s="311" t="s">
        <v>983</v>
      </c>
      <c r="E213" s="18" t="s">
        <v>1</v>
      </c>
      <c r="F213" s="312">
        <v>5.4</v>
      </c>
      <c r="G213" s="39"/>
      <c r="H213" s="45"/>
    </row>
    <row r="214" spans="1:8" s="2" customFormat="1" ht="16.8" customHeight="1">
      <c r="A214" s="39"/>
      <c r="B214" s="45"/>
      <c r="C214" s="311" t="s">
        <v>1</v>
      </c>
      <c r="D214" s="311" t="s">
        <v>943</v>
      </c>
      <c r="E214" s="18" t="s">
        <v>1</v>
      </c>
      <c r="F214" s="312">
        <v>0</v>
      </c>
      <c r="G214" s="39"/>
      <c r="H214" s="45"/>
    </row>
    <row r="215" spans="1:8" s="2" customFormat="1" ht="16.8" customHeight="1">
      <c r="A215" s="39"/>
      <c r="B215" s="45"/>
      <c r="C215" s="311" t="s">
        <v>1</v>
      </c>
      <c r="D215" s="311" t="s">
        <v>984</v>
      </c>
      <c r="E215" s="18" t="s">
        <v>1</v>
      </c>
      <c r="F215" s="312">
        <v>3.655</v>
      </c>
      <c r="G215" s="39"/>
      <c r="H215" s="45"/>
    </row>
    <row r="216" spans="1:8" s="2" customFormat="1" ht="16.8" customHeight="1">
      <c r="A216" s="39"/>
      <c r="B216" s="45"/>
      <c r="C216" s="311" t="s">
        <v>1</v>
      </c>
      <c r="D216" s="311" t="s">
        <v>985</v>
      </c>
      <c r="E216" s="18" t="s">
        <v>1</v>
      </c>
      <c r="F216" s="312">
        <v>4.5</v>
      </c>
      <c r="G216" s="39"/>
      <c r="H216" s="45"/>
    </row>
    <row r="217" spans="1:8" s="2" customFormat="1" ht="16.8" customHeight="1">
      <c r="A217" s="39"/>
      <c r="B217" s="45"/>
      <c r="C217" s="311" t="s">
        <v>1</v>
      </c>
      <c r="D217" s="311" t="s">
        <v>945</v>
      </c>
      <c r="E217" s="18" t="s">
        <v>1</v>
      </c>
      <c r="F217" s="312">
        <v>0</v>
      </c>
      <c r="G217" s="39"/>
      <c r="H217" s="45"/>
    </row>
    <row r="218" spans="1:8" s="2" customFormat="1" ht="16.8" customHeight="1">
      <c r="A218" s="39"/>
      <c r="B218" s="45"/>
      <c r="C218" s="311" t="s">
        <v>1</v>
      </c>
      <c r="D218" s="311" t="s">
        <v>986</v>
      </c>
      <c r="E218" s="18" t="s">
        <v>1</v>
      </c>
      <c r="F218" s="312">
        <v>9.945</v>
      </c>
      <c r="G218" s="39"/>
      <c r="H218" s="45"/>
    </row>
    <row r="219" spans="1:8" s="2" customFormat="1" ht="16.8" customHeight="1">
      <c r="A219" s="39"/>
      <c r="B219" s="45"/>
      <c r="C219" s="311" t="s">
        <v>1</v>
      </c>
      <c r="D219" s="311" t="s">
        <v>987</v>
      </c>
      <c r="E219" s="18" t="s">
        <v>1</v>
      </c>
      <c r="F219" s="312">
        <v>9.756</v>
      </c>
      <c r="G219" s="39"/>
      <c r="H219" s="45"/>
    </row>
    <row r="220" spans="1:8" s="2" customFormat="1" ht="16.8" customHeight="1">
      <c r="A220" s="39"/>
      <c r="B220" s="45"/>
      <c r="C220" s="311" t="s">
        <v>1</v>
      </c>
      <c r="D220" s="311" t="s">
        <v>988</v>
      </c>
      <c r="E220" s="18" t="s">
        <v>1</v>
      </c>
      <c r="F220" s="312">
        <v>3</v>
      </c>
      <c r="G220" s="39"/>
      <c r="H220" s="45"/>
    </row>
    <row r="221" spans="1:8" s="2" customFormat="1" ht="16.8" customHeight="1">
      <c r="A221" s="39"/>
      <c r="B221" s="45"/>
      <c r="C221" s="311" t="s">
        <v>1</v>
      </c>
      <c r="D221" s="311" t="s">
        <v>969</v>
      </c>
      <c r="E221" s="18" t="s">
        <v>1</v>
      </c>
      <c r="F221" s="312">
        <v>0</v>
      </c>
      <c r="G221" s="39"/>
      <c r="H221" s="45"/>
    </row>
    <row r="222" spans="1:8" s="2" customFormat="1" ht="12">
      <c r="A222" s="39"/>
      <c r="B222" s="45"/>
      <c r="C222" s="311" t="s">
        <v>1</v>
      </c>
      <c r="D222" s="311" t="s">
        <v>989</v>
      </c>
      <c r="E222" s="18" t="s">
        <v>1</v>
      </c>
      <c r="F222" s="312">
        <v>63.855</v>
      </c>
      <c r="G222" s="39"/>
      <c r="H222" s="45"/>
    </row>
    <row r="223" spans="1:8" s="2" customFormat="1" ht="16.8" customHeight="1">
      <c r="A223" s="39"/>
      <c r="B223" s="45"/>
      <c r="C223" s="311" t="s">
        <v>1</v>
      </c>
      <c r="D223" s="311" t="s">
        <v>990</v>
      </c>
      <c r="E223" s="18" t="s">
        <v>1</v>
      </c>
      <c r="F223" s="312">
        <v>42.605</v>
      </c>
      <c r="G223" s="39"/>
      <c r="H223" s="45"/>
    </row>
    <row r="224" spans="1:8" s="2" customFormat="1" ht="16.8" customHeight="1">
      <c r="A224" s="39"/>
      <c r="B224" s="45"/>
      <c r="C224" s="311" t="s">
        <v>1</v>
      </c>
      <c r="D224" s="311" t="s">
        <v>991</v>
      </c>
      <c r="E224" s="18" t="s">
        <v>1</v>
      </c>
      <c r="F224" s="312">
        <v>17.708</v>
      </c>
      <c r="G224" s="39"/>
      <c r="H224" s="45"/>
    </row>
    <row r="225" spans="1:8" s="2" customFormat="1" ht="16.8" customHeight="1">
      <c r="A225" s="39"/>
      <c r="B225" s="45"/>
      <c r="C225" s="311" t="s">
        <v>810</v>
      </c>
      <c r="D225" s="311" t="s">
        <v>235</v>
      </c>
      <c r="E225" s="18" t="s">
        <v>1</v>
      </c>
      <c r="F225" s="312">
        <v>272.333</v>
      </c>
      <c r="G225" s="39"/>
      <c r="H225" s="45"/>
    </row>
    <row r="226" spans="1:8" s="2" customFormat="1" ht="16.8" customHeight="1">
      <c r="A226" s="39"/>
      <c r="B226" s="45"/>
      <c r="C226" s="313" t="s">
        <v>1757</v>
      </c>
      <c r="D226" s="39"/>
      <c r="E226" s="39"/>
      <c r="F226" s="39"/>
      <c r="G226" s="39"/>
      <c r="H226" s="45"/>
    </row>
    <row r="227" spans="1:8" s="2" customFormat="1" ht="16.8" customHeight="1">
      <c r="A227" s="39"/>
      <c r="B227" s="45"/>
      <c r="C227" s="311" t="s">
        <v>973</v>
      </c>
      <c r="D227" s="311" t="s">
        <v>1811</v>
      </c>
      <c r="E227" s="18" t="s">
        <v>154</v>
      </c>
      <c r="F227" s="312">
        <v>272.333</v>
      </c>
      <c r="G227" s="39"/>
      <c r="H227" s="45"/>
    </row>
    <row r="228" spans="1:8" s="2" customFormat="1" ht="16.8" customHeight="1">
      <c r="A228" s="39"/>
      <c r="B228" s="45"/>
      <c r="C228" s="311" t="s">
        <v>992</v>
      </c>
      <c r="D228" s="311" t="s">
        <v>1812</v>
      </c>
      <c r="E228" s="18" t="s">
        <v>154</v>
      </c>
      <c r="F228" s="312">
        <v>272.333</v>
      </c>
      <c r="G228" s="39"/>
      <c r="H228" s="45"/>
    </row>
    <row r="229" spans="1:8" s="2" customFormat="1" ht="16.8" customHeight="1">
      <c r="A229" s="39"/>
      <c r="B229" s="45"/>
      <c r="C229" s="307" t="s">
        <v>812</v>
      </c>
      <c r="D229" s="308" t="s">
        <v>1</v>
      </c>
      <c r="E229" s="309" t="s">
        <v>275</v>
      </c>
      <c r="F229" s="310">
        <v>0.049</v>
      </c>
      <c r="G229" s="39"/>
      <c r="H229" s="45"/>
    </row>
    <row r="230" spans="1:8" s="2" customFormat="1" ht="12">
      <c r="A230" s="39"/>
      <c r="B230" s="45"/>
      <c r="C230" s="311" t="s">
        <v>812</v>
      </c>
      <c r="D230" s="311" t="s">
        <v>963</v>
      </c>
      <c r="E230" s="18" t="s">
        <v>1</v>
      </c>
      <c r="F230" s="312">
        <v>0.049</v>
      </c>
      <c r="G230" s="39"/>
      <c r="H230" s="45"/>
    </row>
    <row r="231" spans="1:8" s="2" customFormat="1" ht="16.8" customHeight="1">
      <c r="A231" s="39"/>
      <c r="B231" s="45"/>
      <c r="C231" s="313" t="s">
        <v>1757</v>
      </c>
      <c r="D231" s="39"/>
      <c r="E231" s="39"/>
      <c r="F231" s="39"/>
      <c r="G231" s="39"/>
      <c r="H231" s="45"/>
    </row>
    <row r="232" spans="1:8" s="2" customFormat="1" ht="16.8" customHeight="1">
      <c r="A232" s="39"/>
      <c r="B232" s="45"/>
      <c r="C232" s="311" t="s">
        <v>956</v>
      </c>
      <c r="D232" s="311" t="s">
        <v>1813</v>
      </c>
      <c r="E232" s="18" t="s">
        <v>275</v>
      </c>
      <c r="F232" s="312">
        <v>49.653</v>
      </c>
      <c r="G232" s="39"/>
      <c r="H232" s="45"/>
    </row>
    <row r="233" spans="1:8" s="2" customFormat="1" ht="12">
      <c r="A233" s="39"/>
      <c r="B233" s="45"/>
      <c r="C233" s="311" t="s">
        <v>1404</v>
      </c>
      <c r="D233" s="311" t="s">
        <v>1814</v>
      </c>
      <c r="E233" s="18" t="s">
        <v>272</v>
      </c>
      <c r="F233" s="312">
        <v>15.591</v>
      </c>
      <c r="G233" s="39"/>
      <c r="H233" s="45"/>
    </row>
    <row r="234" spans="1:8" s="2" customFormat="1" ht="16.8" customHeight="1">
      <c r="A234" s="39"/>
      <c r="B234" s="45"/>
      <c r="C234" s="311" t="s">
        <v>788</v>
      </c>
      <c r="D234" s="311" t="s">
        <v>1763</v>
      </c>
      <c r="E234" s="18" t="s">
        <v>272</v>
      </c>
      <c r="F234" s="312">
        <v>188.252</v>
      </c>
      <c r="G234" s="39"/>
      <c r="H234" s="45"/>
    </row>
    <row r="235" spans="1:8" s="2" customFormat="1" ht="16.8" customHeight="1">
      <c r="A235" s="39"/>
      <c r="B235" s="45"/>
      <c r="C235" s="311" t="s">
        <v>793</v>
      </c>
      <c r="D235" s="311" t="s">
        <v>1764</v>
      </c>
      <c r="E235" s="18" t="s">
        <v>272</v>
      </c>
      <c r="F235" s="312">
        <v>5647.56</v>
      </c>
      <c r="G235" s="39"/>
      <c r="H235" s="45"/>
    </row>
    <row r="236" spans="1:8" s="2" customFormat="1" ht="16.8" customHeight="1">
      <c r="A236" s="39"/>
      <c r="B236" s="45"/>
      <c r="C236" s="311" t="s">
        <v>1415</v>
      </c>
      <c r="D236" s="311" t="s">
        <v>1815</v>
      </c>
      <c r="E236" s="18" t="s">
        <v>272</v>
      </c>
      <c r="F236" s="312">
        <v>188.252</v>
      </c>
      <c r="G236" s="39"/>
      <c r="H236" s="45"/>
    </row>
    <row r="237" spans="1:8" s="2" customFormat="1" ht="16.8" customHeight="1">
      <c r="A237" s="39"/>
      <c r="B237" s="45"/>
      <c r="C237" s="311" t="s">
        <v>1419</v>
      </c>
      <c r="D237" s="311" t="s">
        <v>1816</v>
      </c>
      <c r="E237" s="18" t="s">
        <v>272</v>
      </c>
      <c r="F237" s="312">
        <v>188.252</v>
      </c>
      <c r="G237" s="39"/>
      <c r="H237" s="45"/>
    </row>
    <row r="238" spans="1:8" s="2" customFormat="1" ht="16.8" customHeight="1">
      <c r="A238" s="39"/>
      <c r="B238" s="45"/>
      <c r="C238" s="307" t="s">
        <v>814</v>
      </c>
      <c r="D238" s="308" t="s">
        <v>1</v>
      </c>
      <c r="E238" s="309" t="s">
        <v>275</v>
      </c>
      <c r="F238" s="310">
        <v>3.352</v>
      </c>
      <c r="G238" s="39"/>
      <c r="H238" s="45"/>
    </row>
    <row r="239" spans="1:8" s="2" customFormat="1" ht="16.8" customHeight="1">
      <c r="A239" s="39"/>
      <c r="B239" s="45"/>
      <c r="C239" s="311" t="s">
        <v>1</v>
      </c>
      <c r="D239" s="311" t="s">
        <v>1155</v>
      </c>
      <c r="E239" s="18" t="s">
        <v>1</v>
      </c>
      <c r="F239" s="312">
        <v>0</v>
      </c>
      <c r="G239" s="39"/>
      <c r="H239" s="45"/>
    </row>
    <row r="240" spans="1:8" s="2" customFormat="1" ht="12">
      <c r="A240" s="39"/>
      <c r="B240" s="45"/>
      <c r="C240" s="311" t="s">
        <v>814</v>
      </c>
      <c r="D240" s="311" t="s">
        <v>1223</v>
      </c>
      <c r="E240" s="18" t="s">
        <v>1</v>
      </c>
      <c r="F240" s="312">
        <v>3.352</v>
      </c>
      <c r="G240" s="39"/>
      <c r="H240" s="45"/>
    </row>
    <row r="241" spans="1:8" s="2" customFormat="1" ht="16.8" customHeight="1">
      <c r="A241" s="39"/>
      <c r="B241" s="45"/>
      <c r="C241" s="313" t="s">
        <v>1757</v>
      </c>
      <c r="D241" s="39"/>
      <c r="E241" s="39"/>
      <c r="F241" s="39"/>
      <c r="G241" s="39"/>
      <c r="H241" s="45"/>
    </row>
    <row r="242" spans="1:8" s="2" customFormat="1" ht="16.8" customHeight="1">
      <c r="A242" s="39"/>
      <c r="B242" s="45"/>
      <c r="C242" s="311" t="s">
        <v>1220</v>
      </c>
      <c r="D242" s="311" t="s">
        <v>1817</v>
      </c>
      <c r="E242" s="18" t="s">
        <v>275</v>
      </c>
      <c r="F242" s="312">
        <v>3.352</v>
      </c>
      <c r="G242" s="39"/>
      <c r="H242" s="45"/>
    </row>
    <row r="243" spans="1:8" s="2" customFormat="1" ht="12">
      <c r="A243" s="39"/>
      <c r="B243" s="45"/>
      <c r="C243" s="311" t="s">
        <v>784</v>
      </c>
      <c r="D243" s="311" t="s">
        <v>1768</v>
      </c>
      <c r="E243" s="18" t="s">
        <v>272</v>
      </c>
      <c r="F243" s="312">
        <v>172.661</v>
      </c>
      <c r="G243" s="39"/>
      <c r="H243" s="45"/>
    </row>
    <row r="244" spans="1:8" s="2" customFormat="1" ht="16.8" customHeight="1">
      <c r="A244" s="39"/>
      <c r="B244" s="45"/>
      <c r="C244" s="311" t="s">
        <v>788</v>
      </c>
      <c r="D244" s="311" t="s">
        <v>1763</v>
      </c>
      <c r="E244" s="18" t="s">
        <v>272</v>
      </c>
      <c r="F244" s="312">
        <v>188.252</v>
      </c>
      <c r="G244" s="39"/>
      <c r="H244" s="45"/>
    </row>
    <row r="245" spans="1:8" s="2" customFormat="1" ht="16.8" customHeight="1">
      <c r="A245" s="39"/>
      <c r="B245" s="45"/>
      <c r="C245" s="311" t="s">
        <v>793</v>
      </c>
      <c r="D245" s="311" t="s">
        <v>1764</v>
      </c>
      <c r="E245" s="18" t="s">
        <v>272</v>
      </c>
      <c r="F245" s="312">
        <v>5647.56</v>
      </c>
      <c r="G245" s="39"/>
      <c r="H245" s="45"/>
    </row>
    <row r="246" spans="1:8" s="2" customFormat="1" ht="16.8" customHeight="1">
      <c r="A246" s="39"/>
      <c r="B246" s="45"/>
      <c r="C246" s="311" t="s">
        <v>1415</v>
      </c>
      <c r="D246" s="311" t="s">
        <v>1815</v>
      </c>
      <c r="E246" s="18" t="s">
        <v>272</v>
      </c>
      <c r="F246" s="312">
        <v>188.252</v>
      </c>
      <c r="G246" s="39"/>
      <c r="H246" s="45"/>
    </row>
    <row r="247" spans="1:8" s="2" customFormat="1" ht="16.8" customHeight="1">
      <c r="A247" s="39"/>
      <c r="B247" s="45"/>
      <c r="C247" s="311" t="s">
        <v>1419</v>
      </c>
      <c r="D247" s="311" t="s">
        <v>1816</v>
      </c>
      <c r="E247" s="18" t="s">
        <v>272</v>
      </c>
      <c r="F247" s="312">
        <v>188.252</v>
      </c>
      <c r="G247" s="39"/>
      <c r="H247" s="45"/>
    </row>
    <row r="248" spans="1:8" s="2" customFormat="1" ht="16.8" customHeight="1">
      <c r="A248" s="39"/>
      <c r="B248" s="45"/>
      <c r="C248" s="307" t="s">
        <v>816</v>
      </c>
      <c r="D248" s="308" t="s">
        <v>1</v>
      </c>
      <c r="E248" s="309" t="s">
        <v>275</v>
      </c>
      <c r="F248" s="310">
        <v>6.447</v>
      </c>
      <c r="G248" s="39"/>
      <c r="H248" s="45"/>
    </row>
    <row r="249" spans="1:8" s="2" customFormat="1" ht="16.8" customHeight="1">
      <c r="A249" s="39"/>
      <c r="B249" s="45"/>
      <c r="C249" s="311" t="s">
        <v>1</v>
      </c>
      <c r="D249" s="311" t="s">
        <v>1155</v>
      </c>
      <c r="E249" s="18" t="s">
        <v>1</v>
      </c>
      <c r="F249" s="312">
        <v>0</v>
      </c>
      <c r="G249" s="39"/>
      <c r="H249" s="45"/>
    </row>
    <row r="250" spans="1:8" s="2" customFormat="1" ht="12">
      <c r="A250" s="39"/>
      <c r="B250" s="45"/>
      <c r="C250" s="311" t="s">
        <v>1</v>
      </c>
      <c r="D250" s="311" t="s">
        <v>1227</v>
      </c>
      <c r="E250" s="18" t="s">
        <v>1</v>
      </c>
      <c r="F250" s="312">
        <v>0</v>
      </c>
      <c r="G250" s="39"/>
      <c r="H250" s="45"/>
    </row>
    <row r="251" spans="1:8" s="2" customFormat="1" ht="16.8" customHeight="1">
      <c r="A251" s="39"/>
      <c r="B251" s="45"/>
      <c r="C251" s="311" t="s">
        <v>1</v>
      </c>
      <c r="D251" s="311" t="s">
        <v>1228</v>
      </c>
      <c r="E251" s="18" t="s">
        <v>1</v>
      </c>
      <c r="F251" s="312">
        <v>1.35</v>
      </c>
      <c r="G251" s="39"/>
      <c r="H251" s="45"/>
    </row>
    <row r="252" spans="1:8" s="2" customFormat="1" ht="16.8" customHeight="1">
      <c r="A252" s="39"/>
      <c r="B252" s="45"/>
      <c r="C252" s="311" t="s">
        <v>1</v>
      </c>
      <c r="D252" s="311" t="s">
        <v>1229</v>
      </c>
      <c r="E252" s="18" t="s">
        <v>1</v>
      </c>
      <c r="F252" s="312">
        <v>1.44</v>
      </c>
      <c r="G252" s="39"/>
      <c r="H252" s="45"/>
    </row>
    <row r="253" spans="1:8" s="2" customFormat="1" ht="16.8" customHeight="1">
      <c r="A253" s="39"/>
      <c r="B253" s="45"/>
      <c r="C253" s="311" t="s">
        <v>1</v>
      </c>
      <c r="D253" s="311" t="s">
        <v>1230</v>
      </c>
      <c r="E253" s="18" t="s">
        <v>1</v>
      </c>
      <c r="F253" s="312">
        <v>0.72</v>
      </c>
      <c r="G253" s="39"/>
      <c r="H253" s="45"/>
    </row>
    <row r="254" spans="1:8" s="2" customFormat="1" ht="16.8" customHeight="1">
      <c r="A254" s="39"/>
      <c r="B254" s="45"/>
      <c r="C254" s="311" t="s">
        <v>1</v>
      </c>
      <c r="D254" s="311" t="s">
        <v>1231</v>
      </c>
      <c r="E254" s="18" t="s">
        <v>1</v>
      </c>
      <c r="F254" s="312">
        <v>2.869</v>
      </c>
      <c r="G254" s="39"/>
      <c r="H254" s="45"/>
    </row>
    <row r="255" spans="1:8" s="2" customFormat="1" ht="16.8" customHeight="1">
      <c r="A255" s="39"/>
      <c r="B255" s="45"/>
      <c r="C255" s="311" t="s">
        <v>1</v>
      </c>
      <c r="D255" s="311" t="s">
        <v>1232</v>
      </c>
      <c r="E255" s="18" t="s">
        <v>1</v>
      </c>
      <c r="F255" s="312">
        <v>0.068</v>
      </c>
      <c r="G255" s="39"/>
      <c r="H255" s="45"/>
    </row>
    <row r="256" spans="1:8" s="2" customFormat="1" ht="16.8" customHeight="1">
      <c r="A256" s="39"/>
      <c r="B256" s="45"/>
      <c r="C256" s="311" t="s">
        <v>816</v>
      </c>
      <c r="D256" s="311" t="s">
        <v>235</v>
      </c>
      <c r="E256" s="18" t="s">
        <v>1</v>
      </c>
      <c r="F256" s="312">
        <v>6.447</v>
      </c>
      <c r="G256" s="39"/>
      <c r="H256" s="45"/>
    </row>
    <row r="257" spans="1:8" s="2" customFormat="1" ht="16.8" customHeight="1">
      <c r="A257" s="39"/>
      <c r="B257" s="45"/>
      <c r="C257" s="313" t="s">
        <v>1757</v>
      </c>
      <c r="D257" s="39"/>
      <c r="E257" s="39"/>
      <c r="F257" s="39"/>
      <c r="G257" s="39"/>
      <c r="H257" s="45"/>
    </row>
    <row r="258" spans="1:8" s="2" customFormat="1" ht="16.8" customHeight="1">
      <c r="A258" s="39"/>
      <c r="B258" s="45"/>
      <c r="C258" s="311" t="s">
        <v>1224</v>
      </c>
      <c r="D258" s="311" t="s">
        <v>1818</v>
      </c>
      <c r="E258" s="18" t="s">
        <v>275</v>
      </c>
      <c r="F258" s="312">
        <v>6.447</v>
      </c>
      <c r="G258" s="39"/>
      <c r="H258" s="45"/>
    </row>
    <row r="259" spans="1:8" s="2" customFormat="1" ht="12">
      <c r="A259" s="39"/>
      <c r="B259" s="45"/>
      <c r="C259" s="311" t="s">
        <v>1404</v>
      </c>
      <c r="D259" s="311" t="s">
        <v>1814</v>
      </c>
      <c r="E259" s="18" t="s">
        <v>272</v>
      </c>
      <c r="F259" s="312">
        <v>15.591</v>
      </c>
      <c r="G259" s="39"/>
      <c r="H259" s="45"/>
    </row>
    <row r="260" spans="1:8" s="2" customFormat="1" ht="16.8" customHeight="1">
      <c r="A260" s="39"/>
      <c r="B260" s="45"/>
      <c r="C260" s="311" t="s">
        <v>788</v>
      </c>
      <c r="D260" s="311" t="s">
        <v>1763</v>
      </c>
      <c r="E260" s="18" t="s">
        <v>272</v>
      </c>
      <c r="F260" s="312">
        <v>188.252</v>
      </c>
      <c r="G260" s="39"/>
      <c r="H260" s="45"/>
    </row>
    <row r="261" spans="1:8" s="2" customFormat="1" ht="16.8" customHeight="1">
      <c r="A261" s="39"/>
      <c r="B261" s="45"/>
      <c r="C261" s="311" t="s">
        <v>793</v>
      </c>
      <c r="D261" s="311" t="s">
        <v>1764</v>
      </c>
      <c r="E261" s="18" t="s">
        <v>272</v>
      </c>
      <c r="F261" s="312">
        <v>5647.56</v>
      </c>
      <c r="G261" s="39"/>
      <c r="H261" s="45"/>
    </row>
    <row r="262" spans="1:8" s="2" customFormat="1" ht="16.8" customHeight="1">
      <c r="A262" s="39"/>
      <c r="B262" s="45"/>
      <c r="C262" s="311" t="s">
        <v>1415</v>
      </c>
      <c r="D262" s="311" t="s">
        <v>1815</v>
      </c>
      <c r="E262" s="18" t="s">
        <v>272</v>
      </c>
      <c r="F262" s="312">
        <v>188.252</v>
      </c>
      <c r="G262" s="39"/>
      <c r="H262" s="45"/>
    </row>
    <row r="263" spans="1:8" s="2" customFormat="1" ht="16.8" customHeight="1">
      <c r="A263" s="39"/>
      <c r="B263" s="45"/>
      <c r="C263" s="311" t="s">
        <v>1419</v>
      </c>
      <c r="D263" s="311" t="s">
        <v>1816</v>
      </c>
      <c r="E263" s="18" t="s">
        <v>272</v>
      </c>
      <c r="F263" s="312">
        <v>188.252</v>
      </c>
      <c r="G263" s="39"/>
      <c r="H263" s="45"/>
    </row>
    <row r="264" spans="1:8" s="2" customFormat="1" ht="16.8" customHeight="1">
      <c r="A264" s="39"/>
      <c r="B264" s="45"/>
      <c r="C264" s="307" t="s">
        <v>818</v>
      </c>
      <c r="D264" s="308" t="s">
        <v>1</v>
      </c>
      <c r="E264" s="309" t="s">
        <v>146</v>
      </c>
      <c r="F264" s="310">
        <v>158.3</v>
      </c>
      <c r="G264" s="39"/>
      <c r="H264" s="45"/>
    </row>
    <row r="265" spans="1:8" s="2" customFormat="1" ht="16.8" customHeight="1">
      <c r="A265" s="39"/>
      <c r="B265" s="45"/>
      <c r="C265" s="311" t="s">
        <v>1</v>
      </c>
      <c r="D265" s="311" t="s">
        <v>889</v>
      </c>
      <c r="E265" s="18" t="s">
        <v>1</v>
      </c>
      <c r="F265" s="312">
        <v>0</v>
      </c>
      <c r="G265" s="39"/>
      <c r="H265" s="45"/>
    </row>
    <row r="266" spans="1:8" s="2" customFormat="1" ht="16.8" customHeight="1">
      <c r="A266" s="39"/>
      <c r="B266" s="45"/>
      <c r="C266" s="311" t="s">
        <v>1</v>
      </c>
      <c r="D266" s="311" t="s">
        <v>1343</v>
      </c>
      <c r="E266" s="18" t="s">
        <v>1</v>
      </c>
      <c r="F266" s="312">
        <v>0</v>
      </c>
      <c r="G266" s="39"/>
      <c r="H266" s="45"/>
    </row>
    <row r="267" spans="1:8" s="2" customFormat="1" ht="12">
      <c r="A267" s="39"/>
      <c r="B267" s="45"/>
      <c r="C267" s="311" t="s">
        <v>1</v>
      </c>
      <c r="D267" s="311" t="s">
        <v>1344</v>
      </c>
      <c r="E267" s="18" t="s">
        <v>1</v>
      </c>
      <c r="F267" s="312">
        <v>0</v>
      </c>
      <c r="G267" s="39"/>
      <c r="H267" s="45"/>
    </row>
    <row r="268" spans="1:8" s="2" customFormat="1" ht="16.8" customHeight="1">
      <c r="A268" s="39"/>
      <c r="B268" s="45"/>
      <c r="C268" s="311" t="s">
        <v>1</v>
      </c>
      <c r="D268" s="311" t="s">
        <v>1345</v>
      </c>
      <c r="E268" s="18" t="s">
        <v>1</v>
      </c>
      <c r="F268" s="312">
        <v>0</v>
      </c>
      <c r="G268" s="39"/>
      <c r="H268" s="45"/>
    </row>
    <row r="269" spans="1:8" s="2" customFormat="1" ht="16.8" customHeight="1">
      <c r="A269" s="39"/>
      <c r="B269" s="45"/>
      <c r="C269" s="311" t="s">
        <v>1</v>
      </c>
      <c r="D269" s="311" t="s">
        <v>1346</v>
      </c>
      <c r="E269" s="18" t="s">
        <v>1</v>
      </c>
      <c r="F269" s="312">
        <v>0</v>
      </c>
      <c r="G269" s="39"/>
      <c r="H269" s="45"/>
    </row>
    <row r="270" spans="1:8" s="2" customFormat="1" ht="16.8" customHeight="1">
      <c r="A270" s="39"/>
      <c r="B270" s="45"/>
      <c r="C270" s="311" t="s">
        <v>1</v>
      </c>
      <c r="D270" s="311" t="s">
        <v>1347</v>
      </c>
      <c r="E270" s="18" t="s">
        <v>1</v>
      </c>
      <c r="F270" s="312">
        <v>0</v>
      </c>
      <c r="G270" s="39"/>
      <c r="H270" s="45"/>
    </row>
    <row r="271" spans="1:8" s="2" customFormat="1" ht="16.8" customHeight="1">
      <c r="A271" s="39"/>
      <c r="B271" s="45"/>
      <c r="C271" s="311" t="s">
        <v>1</v>
      </c>
      <c r="D271" s="311" t="s">
        <v>1348</v>
      </c>
      <c r="E271" s="18" t="s">
        <v>1</v>
      </c>
      <c r="F271" s="312">
        <v>0</v>
      </c>
      <c r="G271" s="39"/>
      <c r="H271" s="45"/>
    </row>
    <row r="272" spans="1:8" s="2" customFormat="1" ht="12">
      <c r="A272" s="39"/>
      <c r="B272" s="45"/>
      <c r="C272" s="311" t="s">
        <v>818</v>
      </c>
      <c r="D272" s="311" t="s">
        <v>1349</v>
      </c>
      <c r="E272" s="18" t="s">
        <v>1</v>
      </c>
      <c r="F272" s="312">
        <v>158.3</v>
      </c>
      <c r="G272" s="39"/>
      <c r="H272" s="45"/>
    </row>
    <row r="273" spans="1:8" s="2" customFormat="1" ht="16.8" customHeight="1">
      <c r="A273" s="39"/>
      <c r="B273" s="45"/>
      <c r="C273" s="313" t="s">
        <v>1757</v>
      </c>
      <c r="D273" s="39"/>
      <c r="E273" s="39"/>
      <c r="F273" s="39"/>
      <c r="G273" s="39"/>
      <c r="H273" s="45"/>
    </row>
    <row r="274" spans="1:8" s="2" customFormat="1" ht="16.8" customHeight="1">
      <c r="A274" s="39"/>
      <c r="B274" s="45"/>
      <c r="C274" s="311" t="s">
        <v>1340</v>
      </c>
      <c r="D274" s="311" t="s">
        <v>1819</v>
      </c>
      <c r="E274" s="18" t="s">
        <v>146</v>
      </c>
      <c r="F274" s="312">
        <v>166.3</v>
      </c>
      <c r="G274" s="39"/>
      <c r="H274" s="45"/>
    </row>
    <row r="275" spans="1:8" s="2" customFormat="1" ht="16.8" customHeight="1">
      <c r="A275" s="39"/>
      <c r="B275" s="45"/>
      <c r="C275" s="311" t="s">
        <v>1316</v>
      </c>
      <c r="D275" s="311" t="s">
        <v>1820</v>
      </c>
      <c r="E275" s="18" t="s">
        <v>154</v>
      </c>
      <c r="F275" s="312">
        <v>601.593</v>
      </c>
      <c r="G275" s="39"/>
      <c r="H275" s="45"/>
    </row>
    <row r="276" spans="1:8" s="2" customFormat="1" ht="16.8" customHeight="1">
      <c r="A276" s="39"/>
      <c r="B276" s="45"/>
      <c r="C276" s="311" t="s">
        <v>1325</v>
      </c>
      <c r="D276" s="311" t="s">
        <v>1821</v>
      </c>
      <c r="E276" s="18" t="s">
        <v>154</v>
      </c>
      <c r="F276" s="312">
        <v>706.922</v>
      </c>
      <c r="G276" s="39"/>
      <c r="H276" s="45"/>
    </row>
    <row r="277" spans="1:8" s="2" customFormat="1" ht="16.8" customHeight="1">
      <c r="A277" s="39"/>
      <c r="B277" s="45"/>
      <c r="C277" s="307" t="s">
        <v>820</v>
      </c>
      <c r="D277" s="308" t="s">
        <v>1</v>
      </c>
      <c r="E277" s="309" t="s">
        <v>821</v>
      </c>
      <c r="F277" s="310">
        <v>40</v>
      </c>
      <c r="G277" s="39"/>
      <c r="H277" s="45"/>
    </row>
    <row r="278" spans="1:8" s="2" customFormat="1" ht="16.8" customHeight="1">
      <c r="A278" s="39"/>
      <c r="B278" s="45"/>
      <c r="C278" s="311" t="s">
        <v>1</v>
      </c>
      <c r="D278" s="311" t="s">
        <v>878</v>
      </c>
      <c r="E278" s="18" t="s">
        <v>1</v>
      </c>
      <c r="F278" s="312">
        <v>0</v>
      </c>
      <c r="G278" s="39"/>
      <c r="H278" s="45"/>
    </row>
    <row r="279" spans="1:8" s="2" customFormat="1" ht="16.8" customHeight="1">
      <c r="A279" s="39"/>
      <c r="B279" s="45"/>
      <c r="C279" s="311" t="s">
        <v>820</v>
      </c>
      <c r="D279" s="311" t="s">
        <v>149</v>
      </c>
      <c r="E279" s="18" t="s">
        <v>1</v>
      </c>
      <c r="F279" s="312">
        <v>40</v>
      </c>
      <c r="G279" s="39"/>
      <c r="H279" s="45"/>
    </row>
    <row r="280" spans="1:8" s="2" customFormat="1" ht="16.8" customHeight="1">
      <c r="A280" s="39"/>
      <c r="B280" s="45"/>
      <c r="C280" s="313" t="s">
        <v>1757</v>
      </c>
      <c r="D280" s="39"/>
      <c r="E280" s="39"/>
      <c r="F280" s="39"/>
      <c r="G280" s="39"/>
      <c r="H280" s="45"/>
    </row>
    <row r="281" spans="1:8" s="2" customFormat="1" ht="16.8" customHeight="1">
      <c r="A281" s="39"/>
      <c r="B281" s="45"/>
      <c r="C281" s="311" t="s">
        <v>875</v>
      </c>
      <c r="D281" s="311" t="s">
        <v>1822</v>
      </c>
      <c r="E281" s="18" t="s">
        <v>511</v>
      </c>
      <c r="F281" s="312">
        <v>40</v>
      </c>
      <c r="G281" s="39"/>
      <c r="H281" s="45"/>
    </row>
    <row r="282" spans="1:8" s="2" customFormat="1" ht="16.8" customHeight="1">
      <c r="A282" s="39"/>
      <c r="B282" s="45"/>
      <c r="C282" s="311" t="s">
        <v>869</v>
      </c>
      <c r="D282" s="311" t="s">
        <v>1823</v>
      </c>
      <c r="E282" s="18" t="s">
        <v>511</v>
      </c>
      <c r="F282" s="312">
        <v>40</v>
      </c>
      <c r="G282" s="39"/>
      <c r="H282" s="45"/>
    </row>
    <row r="283" spans="1:8" s="2" customFormat="1" ht="16.8" customHeight="1">
      <c r="A283" s="39"/>
      <c r="B283" s="45"/>
      <c r="C283" s="311" t="s">
        <v>882</v>
      </c>
      <c r="D283" s="311" t="s">
        <v>1824</v>
      </c>
      <c r="E283" s="18" t="s">
        <v>511</v>
      </c>
      <c r="F283" s="312">
        <v>40</v>
      </c>
      <c r="G283" s="39"/>
      <c r="H283" s="45"/>
    </row>
    <row r="284" spans="1:8" s="2" customFormat="1" ht="16.8" customHeight="1">
      <c r="A284" s="39"/>
      <c r="B284" s="45"/>
      <c r="C284" s="307" t="s">
        <v>823</v>
      </c>
      <c r="D284" s="308" t="s">
        <v>1</v>
      </c>
      <c r="E284" s="309" t="s">
        <v>511</v>
      </c>
      <c r="F284" s="310">
        <v>5</v>
      </c>
      <c r="G284" s="39"/>
      <c r="H284" s="45"/>
    </row>
    <row r="285" spans="1:8" s="2" customFormat="1" ht="16.8" customHeight="1">
      <c r="A285" s="39"/>
      <c r="B285" s="45"/>
      <c r="C285" s="311" t="s">
        <v>1</v>
      </c>
      <c r="D285" s="311" t="s">
        <v>878</v>
      </c>
      <c r="E285" s="18" t="s">
        <v>1</v>
      </c>
      <c r="F285" s="312">
        <v>0</v>
      </c>
      <c r="G285" s="39"/>
      <c r="H285" s="45"/>
    </row>
    <row r="286" spans="1:8" s="2" customFormat="1" ht="16.8" customHeight="1">
      <c r="A286" s="39"/>
      <c r="B286" s="45"/>
      <c r="C286" s="311" t="s">
        <v>823</v>
      </c>
      <c r="D286" s="311" t="s">
        <v>159</v>
      </c>
      <c r="E286" s="18" t="s">
        <v>1</v>
      </c>
      <c r="F286" s="312">
        <v>5</v>
      </c>
      <c r="G286" s="39"/>
      <c r="H286" s="45"/>
    </row>
    <row r="287" spans="1:8" s="2" customFormat="1" ht="16.8" customHeight="1">
      <c r="A287" s="39"/>
      <c r="B287" s="45"/>
      <c r="C287" s="313" t="s">
        <v>1757</v>
      </c>
      <c r="D287" s="39"/>
      <c r="E287" s="39"/>
      <c r="F287" s="39"/>
      <c r="G287" s="39"/>
      <c r="H287" s="45"/>
    </row>
    <row r="288" spans="1:8" s="2" customFormat="1" ht="16.8" customHeight="1">
      <c r="A288" s="39"/>
      <c r="B288" s="45"/>
      <c r="C288" s="311" t="s">
        <v>879</v>
      </c>
      <c r="D288" s="311" t="s">
        <v>1825</v>
      </c>
      <c r="E288" s="18" t="s">
        <v>511</v>
      </c>
      <c r="F288" s="312">
        <v>5</v>
      </c>
      <c r="G288" s="39"/>
      <c r="H288" s="45"/>
    </row>
    <row r="289" spans="1:8" s="2" customFormat="1" ht="16.8" customHeight="1">
      <c r="A289" s="39"/>
      <c r="B289" s="45"/>
      <c r="C289" s="311" t="s">
        <v>872</v>
      </c>
      <c r="D289" s="311" t="s">
        <v>1826</v>
      </c>
      <c r="E289" s="18" t="s">
        <v>511</v>
      </c>
      <c r="F289" s="312">
        <v>5</v>
      </c>
      <c r="G289" s="39"/>
      <c r="H289" s="45"/>
    </row>
    <row r="290" spans="1:8" s="2" customFormat="1" ht="16.8" customHeight="1">
      <c r="A290" s="39"/>
      <c r="B290" s="45"/>
      <c r="C290" s="311" t="s">
        <v>885</v>
      </c>
      <c r="D290" s="311" t="s">
        <v>1827</v>
      </c>
      <c r="E290" s="18" t="s">
        <v>511</v>
      </c>
      <c r="F290" s="312">
        <v>5</v>
      </c>
      <c r="G290" s="39"/>
      <c r="H290" s="45"/>
    </row>
    <row r="291" spans="1:8" s="2" customFormat="1" ht="16.8" customHeight="1">
      <c r="A291" s="39"/>
      <c r="B291" s="45"/>
      <c r="C291" s="307" t="s">
        <v>824</v>
      </c>
      <c r="D291" s="308" t="s">
        <v>1</v>
      </c>
      <c r="E291" s="309" t="s">
        <v>146</v>
      </c>
      <c r="F291" s="310">
        <v>0.4</v>
      </c>
      <c r="G291" s="39"/>
      <c r="H291" s="45"/>
    </row>
    <row r="292" spans="1:8" s="2" customFormat="1" ht="16.8" customHeight="1">
      <c r="A292" s="39"/>
      <c r="B292" s="45"/>
      <c r="C292" s="311" t="s">
        <v>824</v>
      </c>
      <c r="D292" s="311" t="s">
        <v>1584</v>
      </c>
      <c r="E292" s="18" t="s">
        <v>1</v>
      </c>
      <c r="F292" s="312">
        <v>0.4</v>
      </c>
      <c r="G292" s="39"/>
      <c r="H292" s="45"/>
    </row>
    <row r="293" spans="1:8" s="2" customFormat="1" ht="16.8" customHeight="1">
      <c r="A293" s="39"/>
      <c r="B293" s="45"/>
      <c r="C293" s="313" t="s">
        <v>1757</v>
      </c>
      <c r="D293" s="39"/>
      <c r="E293" s="39"/>
      <c r="F293" s="39"/>
      <c r="G293" s="39"/>
      <c r="H293" s="45"/>
    </row>
    <row r="294" spans="1:8" s="2" customFormat="1" ht="16.8" customHeight="1">
      <c r="A294" s="39"/>
      <c r="B294" s="45"/>
      <c r="C294" s="311" t="s">
        <v>1577</v>
      </c>
      <c r="D294" s="311" t="s">
        <v>1578</v>
      </c>
      <c r="E294" s="18" t="s">
        <v>146</v>
      </c>
      <c r="F294" s="312">
        <v>81.302</v>
      </c>
      <c r="G294" s="39"/>
      <c r="H294" s="45"/>
    </row>
    <row r="295" spans="1:8" s="2" customFormat="1" ht="16.8" customHeight="1">
      <c r="A295" s="39"/>
      <c r="B295" s="45"/>
      <c r="C295" s="311" t="s">
        <v>1609</v>
      </c>
      <c r="D295" s="311" t="s">
        <v>1610</v>
      </c>
      <c r="E295" s="18" t="s">
        <v>272</v>
      </c>
      <c r="F295" s="312">
        <v>0.001</v>
      </c>
      <c r="G295" s="39"/>
      <c r="H295" s="45"/>
    </row>
    <row r="296" spans="1:8" s="2" customFormat="1" ht="16.8" customHeight="1">
      <c r="A296" s="39"/>
      <c r="B296" s="45"/>
      <c r="C296" s="307" t="s">
        <v>826</v>
      </c>
      <c r="D296" s="308" t="s">
        <v>1</v>
      </c>
      <c r="E296" s="309" t="s">
        <v>146</v>
      </c>
      <c r="F296" s="310">
        <v>17.822</v>
      </c>
      <c r="G296" s="39"/>
      <c r="H296" s="45"/>
    </row>
    <row r="297" spans="1:8" s="2" customFormat="1" ht="12">
      <c r="A297" s="39"/>
      <c r="B297" s="45"/>
      <c r="C297" s="311" t="s">
        <v>826</v>
      </c>
      <c r="D297" s="311" t="s">
        <v>1583</v>
      </c>
      <c r="E297" s="18" t="s">
        <v>1</v>
      </c>
      <c r="F297" s="312">
        <v>17.822</v>
      </c>
      <c r="G297" s="39"/>
      <c r="H297" s="45"/>
    </row>
    <row r="298" spans="1:8" s="2" customFormat="1" ht="16.8" customHeight="1">
      <c r="A298" s="39"/>
      <c r="B298" s="45"/>
      <c r="C298" s="313" t="s">
        <v>1757</v>
      </c>
      <c r="D298" s="39"/>
      <c r="E298" s="39"/>
      <c r="F298" s="39"/>
      <c r="G298" s="39"/>
      <c r="H298" s="45"/>
    </row>
    <row r="299" spans="1:8" s="2" customFormat="1" ht="16.8" customHeight="1">
      <c r="A299" s="39"/>
      <c r="B299" s="45"/>
      <c r="C299" s="311" t="s">
        <v>1577</v>
      </c>
      <c r="D299" s="311" t="s">
        <v>1578</v>
      </c>
      <c r="E299" s="18" t="s">
        <v>146</v>
      </c>
      <c r="F299" s="312">
        <v>81.302</v>
      </c>
      <c r="G299" s="39"/>
      <c r="H299" s="45"/>
    </row>
    <row r="300" spans="1:8" s="2" customFormat="1" ht="16.8" customHeight="1">
      <c r="A300" s="39"/>
      <c r="B300" s="45"/>
      <c r="C300" s="311" t="s">
        <v>1604</v>
      </c>
      <c r="D300" s="311" t="s">
        <v>1605</v>
      </c>
      <c r="E300" s="18" t="s">
        <v>272</v>
      </c>
      <c r="F300" s="312">
        <v>0.067</v>
      </c>
      <c r="G300" s="39"/>
      <c r="H300" s="45"/>
    </row>
    <row r="301" spans="1:8" s="2" customFormat="1" ht="16.8" customHeight="1">
      <c r="A301" s="39"/>
      <c r="B301" s="45"/>
      <c r="C301" s="307" t="s">
        <v>828</v>
      </c>
      <c r="D301" s="308" t="s">
        <v>1</v>
      </c>
      <c r="E301" s="309" t="s">
        <v>154</v>
      </c>
      <c r="F301" s="310">
        <v>260</v>
      </c>
      <c r="G301" s="39"/>
      <c r="H301" s="45"/>
    </row>
    <row r="302" spans="1:8" s="2" customFormat="1" ht="16.8" customHeight="1">
      <c r="A302" s="39"/>
      <c r="B302" s="45"/>
      <c r="C302" s="311" t="s">
        <v>1</v>
      </c>
      <c r="D302" s="311" t="s">
        <v>889</v>
      </c>
      <c r="E302" s="18" t="s">
        <v>1</v>
      </c>
      <c r="F302" s="312">
        <v>0</v>
      </c>
      <c r="G302" s="39"/>
      <c r="H302" s="45"/>
    </row>
    <row r="303" spans="1:8" s="2" customFormat="1" ht="16.8" customHeight="1">
      <c r="A303" s="39"/>
      <c r="B303" s="45"/>
      <c r="C303" s="311" t="s">
        <v>828</v>
      </c>
      <c r="D303" s="311" t="s">
        <v>1204</v>
      </c>
      <c r="E303" s="18" t="s">
        <v>1</v>
      </c>
      <c r="F303" s="312">
        <v>260</v>
      </c>
      <c r="G303" s="39"/>
      <c r="H303" s="45"/>
    </row>
    <row r="304" spans="1:8" s="2" customFormat="1" ht="16.8" customHeight="1">
      <c r="A304" s="39"/>
      <c r="B304" s="45"/>
      <c r="C304" s="313" t="s">
        <v>1757</v>
      </c>
      <c r="D304" s="39"/>
      <c r="E304" s="39"/>
      <c r="F304" s="39"/>
      <c r="G304" s="39"/>
      <c r="H304" s="45"/>
    </row>
    <row r="305" spans="1:8" s="2" customFormat="1" ht="16.8" customHeight="1">
      <c r="A305" s="39"/>
      <c r="B305" s="45"/>
      <c r="C305" s="311" t="s">
        <v>1201</v>
      </c>
      <c r="D305" s="311" t="s">
        <v>1828</v>
      </c>
      <c r="E305" s="18" t="s">
        <v>154</v>
      </c>
      <c r="F305" s="312">
        <v>260</v>
      </c>
      <c r="G305" s="39"/>
      <c r="H305" s="45"/>
    </row>
    <row r="306" spans="1:8" s="2" customFormat="1" ht="12">
      <c r="A306" s="39"/>
      <c r="B306" s="45"/>
      <c r="C306" s="311" t="s">
        <v>1205</v>
      </c>
      <c r="D306" s="311" t="s">
        <v>1829</v>
      </c>
      <c r="E306" s="18" t="s">
        <v>154</v>
      </c>
      <c r="F306" s="312">
        <v>13000</v>
      </c>
      <c r="G306" s="39"/>
      <c r="H306" s="45"/>
    </row>
    <row r="307" spans="1:8" s="2" customFormat="1" ht="12">
      <c r="A307" s="39"/>
      <c r="B307" s="45"/>
      <c r="C307" s="311" t="s">
        <v>1209</v>
      </c>
      <c r="D307" s="311" t="s">
        <v>1830</v>
      </c>
      <c r="E307" s="18" t="s">
        <v>275</v>
      </c>
      <c r="F307" s="312">
        <v>260</v>
      </c>
      <c r="G307" s="39"/>
      <c r="H307" s="45"/>
    </row>
    <row r="308" spans="1:8" s="2" customFormat="1" ht="16.8" customHeight="1">
      <c r="A308" s="39"/>
      <c r="B308" s="45"/>
      <c r="C308" s="307" t="s">
        <v>472</v>
      </c>
      <c r="D308" s="308" t="s">
        <v>1</v>
      </c>
      <c r="E308" s="309" t="s">
        <v>275</v>
      </c>
      <c r="F308" s="310">
        <v>0</v>
      </c>
      <c r="G308" s="39"/>
      <c r="H308" s="45"/>
    </row>
    <row r="309" spans="1:8" s="2" customFormat="1" ht="16.8" customHeight="1">
      <c r="A309" s="39"/>
      <c r="B309" s="45"/>
      <c r="C309" s="307" t="s">
        <v>830</v>
      </c>
      <c r="D309" s="308" t="s">
        <v>1</v>
      </c>
      <c r="E309" s="309" t="s">
        <v>146</v>
      </c>
      <c r="F309" s="310">
        <v>7.8</v>
      </c>
      <c r="G309" s="39"/>
      <c r="H309" s="45"/>
    </row>
    <row r="310" spans="1:8" s="2" customFormat="1" ht="16.8" customHeight="1">
      <c r="A310" s="39"/>
      <c r="B310" s="45"/>
      <c r="C310" s="311" t="s">
        <v>830</v>
      </c>
      <c r="D310" s="311" t="s">
        <v>1587</v>
      </c>
      <c r="E310" s="18" t="s">
        <v>1</v>
      </c>
      <c r="F310" s="312">
        <v>7.8</v>
      </c>
      <c r="G310" s="39"/>
      <c r="H310" s="45"/>
    </row>
    <row r="311" spans="1:8" s="2" customFormat="1" ht="16.8" customHeight="1">
      <c r="A311" s="39"/>
      <c r="B311" s="45"/>
      <c r="C311" s="313" t="s">
        <v>1757</v>
      </c>
      <c r="D311" s="39"/>
      <c r="E311" s="39"/>
      <c r="F311" s="39"/>
      <c r="G311" s="39"/>
      <c r="H311" s="45"/>
    </row>
    <row r="312" spans="1:8" s="2" customFormat="1" ht="16.8" customHeight="1">
      <c r="A312" s="39"/>
      <c r="B312" s="45"/>
      <c r="C312" s="311" t="s">
        <v>1577</v>
      </c>
      <c r="D312" s="311" t="s">
        <v>1578</v>
      </c>
      <c r="E312" s="18" t="s">
        <v>146</v>
      </c>
      <c r="F312" s="312">
        <v>81.302</v>
      </c>
      <c r="G312" s="39"/>
      <c r="H312" s="45"/>
    </row>
    <row r="313" spans="1:8" s="2" customFormat="1" ht="16.8" customHeight="1">
      <c r="A313" s="39"/>
      <c r="B313" s="45"/>
      <c r="C313" s="311" t="s">
        <v>1614</v>
      </c>
      <c r="D313" s="311" t="s">
        <v>1615</v>
      </c>
      <c r="E313" s="18" t="s">
        <v>272</v>
      </c>
      <c r="F313" s="312">
        <v>0.007</v>
      </c>
      <c r="G313" s="39"/>
      <c r="H313" s="45"/>
    </row>
    <row r="314" spans="1:8" s="2" customFormat="1" ht="16.8" customHeight="1">
      <c r="A314" s="39"/>
      <c r="B314" s="45"/>
      <c r="C314" s="307" t="s">
        <v>832</v>
      </c>
      <c r="D314" s="308" t="s">
        <v>1</v>
      </c>
      <c r="E314" s="309" t="s">
        <v>154</v>
      </c>
      <c r="F314" s="310">
        <v>41.883</v>
      </c>
      <c r="G314" s="39"/>
      <c r="H314" s="45"/>
    </row>
    <row r="315" spans="1:8" s="2" customFormat="1" ht="12">
      <c r="A315" s="39"/>
      <c r="B315" s="45"/>
      <c r="C315" s="311" t="s">
        <v>1</v>
      </c>
      <c r="D315" s="311" t="s">
        <v>1263</v>
      </c>
      <c r="E315" s="18" t="s">
        <v>1</v>
      </c>
      <c r="F315" s="312">
        <v>0</v>
      </c>
      <c r="G315" s="39"/>
      <c r="H315" s="45"/>
    </row>
    <row r="316" spans="1:8" s="2" customFormat="1" ht="16.8" customHeight="1">
      <c r="A316" s="39"/>
      <c r="B316" s="45"/>
      <c r="C316" s="311" t="s">
        <v>1</v>
      </c>
      <c r="D316" s="311" t="s">
        <v>1264</v>
      </c>
      <c r="E316" s="18" t="s">
        <v>1</v>
      </c>
      <c r="F316" s="312">
        <v>3.96</v>
      </c>
      <c r="G316" s="39"/>
      <c r="H316" s="45"/>
    </row>
    <row r="317" spans="1:8" s="2" customFormat="1" ht="16.8" customHeight="1">
      <c r="A317" s="39"/>
      <c r="B317" s="45"/>
      <c r="C317" s="311" t="s">
        <v>1</v>
      </c>
      <c r="D317" s="311" t="s">
        <v>1265</v>
      </c>
      <c r="E317" s="18" t="s">
        <v>1</v>
      </c>
      <c r="F317" s="312">
        <v>34.823</v>
      </c>
      <c r="G317" s="39"/>
      <c r="H317" s="45"/>
    </row>
    <row r="318" spans="1:8" s="2" customFormat="1" ht="16.8" customHeight="1">
      <c r="A318" s="39"/>
      <c r="B318" s="45"/>
      <c r="C318" s="311" t="s">
        <v>1</v>
      </c>
      <c r="D318" s="311" t="s">
        <v>1250</v>
      </c>
      <c r="E318" s="18" t="s">
        <v>1</v>
      </c>
      <c r="F318" s="312">
        <v>3.1</v>
      </c>
      <c r="G318" s="39"/>
      <c r="H318" s="45"/>
    </row>
    <row r="319" spans="1:8" s="2" customFormat="1" ht="16.8" customHeight="1">
      <c r="A319" s="39"/>
      <c r="B319" s="45"/>
      <c r="C319" s="311" t="s">
        <v>832</v>
      </c>
      <c r="D319" s="311" t="s">
        <v>235</v>
      </c>
      <c r="E319" s="18" t="s">
        <v>1</v>
      </c>
      <c r="F319" s="312">
        <v>41.883</v>
      </c>
      <c r="G319" s="39"/>
      <c r="H319" s="45"/>
    </row>
    <row r="320" spans="1:8" s="2" customFormat="1" ht="16.8" customHeight="1">
      <c r="A320" s="39"/>
      <c r="B320" s="45"/>
      <c r="C320" s="313" t="s">
        <v>1757</v>
      </c>
      <c r="D320" s="39"/>
      <c r="E320" s="39"/>
      <c r="F320" s="39"/>
      <c r="G320" s="39"/>
      <c r="H320" s="45"/>
    </row>
    <row r="321" spans="1:8" s="2" customFormat="1" ht="16.8" customHeight="1">
      <c r="A321" s="39"/>
      <c r="B321" s="45"/>
      <c r="C321" s="311" t="s">
        <v>1260</v>
      </c>
      <c r="D321" s="311" t="s">
        <v>1831</v>
      </c>
      <c r="E321" s="18" t="s">
        <v>154</v>
      </c>
      <c r="F321" s="312">
        <v>41.883</v>
      </c>
      <c r="G321" s="39"/>
      <c r="H321" s="45"/>
    </row>
    <row r="322" spans="1:8" s="2" customFormat="1" ht="16.8" customHeight="1">
      <c r="A322" s="39"/>
      <c r="B322" s="45"/>
      <c r="C322" s="311" t="s">
        <v>1278</v>
      </c>
      <c r="D322" s="311" t="s">
        <v>1832</v>
      </c>
      <c r="E322" s="18" t="s">
        <v>154</v>
      </c>
      <c r="F322" s="312">
        <v>41.883</v>
      </c>
      <c r="G322" s="39"/>
      <c r="H322" s="45"/>
    </row>
    <row r="323" spans="1:8" s="2" customFormat="1" ht="16.8" customHeight="1">
      <c r="A323" s="39"/>
      <c r="B323" s="45"/>
      <c r="C323" s="311" t="s">
        <v>1284</v>
      </c>
      <c r="D323" s="311" t="s">
        <v>1833</v>
      </c>
      <c r="E323" s="18" t="s">
        <v>154</v>
      </c>
      <c r="F323" s="312">
        <v>41.883</v>
      </c>
      <c r="G323" s="39"/>
      <c r="H323" s="45"/>
    </row>
    <row r="324" spans="1:8" s="2" customFormat="1" ht="16.8" customHeight="1">
      <c r="A324" s="39"/>
      <c r="B324" s="45"/>
      <c r="C324" s="311" t="s">
        <v>1312</v>
      </c>
      <c r="D324" s="311" t="s">
        <v>1834</v>
      </c>
      <c r="E324" s="18" t="s">
        <v>154</v>
      </c>
      <c r="F324" s="312">
        <v>41.883</v>
      </c>
      <c r="G324" s="39"/>
      <c r="H324" s="45"/>
    </row>
    <row r="325" spans="1:8" s="2" customFormat="1" ht="16.8" customHeight="1">
      <c r="A325" s="39"/>
      <c r="B325" s="45"/>
      <c r="C325" s="311" t="s">
        <v>1321</v>
      </c>
      <c r="D325" s="311" t="s">
        <v>1835</v>
      </c>
      <c r="E325" s="18" t="s">
        <v>154</v>
      </c>
      <c r="F325" s="312">
        <v>41.883</v>
      </c>
      <c r="G325" s="39"/>
      <c r="H325" s="45"/>
    </row>
    <row r="326" spans="1:8" s="2" customFormat="1" ht="16.8" customHeight="1">
      <c r="A326" s="39"/>
      <c r="B326" s="45"/>
      <c r="C326" s="311" t="s">
        <v>1329</v>
      </c>
      <c r="D326" s="311" t="s">
        <v>1836</v>
      </c>
      <c r="E326" s="18" t="s">
        <v>154</v>
      </c>
      <c r="F326" s="312">
        <v>57.373</v>
      </c>
      <c r="G326" s="39"/>
      <c r="H326" s="45"/>
    </row>
    <row r="327" spans="1:8" s="2" customFormat="1" ht="16.8" customHeight="1">
      <c r="A327" s="39"/>
      <c r="B327" s="45"/>
      <c r="C327" s="311" t="s">
        <v>1359</v>
      </c>
      <c r="D327" s="311" t="s">
        <v>1837</v>
      </c>
      <c r="E327" s="18" t="s">
        <v>154</v>
      </c>
      <c r="F327" s="312">
        <v>83.766</v>
      </c>
      <c r="G327" s="39"/>
      <c r="H327" s="45"/>
    </row>
    <row r="328" spans="1:8" s="2" customFormat="1" ht="16.8" customHeight="1">
      <c r="A328" s="39"/>
      <c r="B328" s="45"/>
      <c r="C328" s="307" t="s">
        <v>834</v>
      </c>
      <c r="D328" s="308" t="s">
        <v>1</v>
      </c>
      <c r="E328" s="309" t="s">
        <v>154</v>
      </c>
      <c r="F328" s="310">
        <v>598.427</v>
      </c>
      <c r="G328" s="39"/>
      <c r="H328" s="45"/>
    </row>
    <row r="329" spans="1:8" s="2" customFormat="1" ht="16.8" customHeight="1">
      <c r="A329" s="39"/>
      <c r="B329" s="45"/>
      <c r="C329" s="311" t="s">
        <v>1</v>
      </c>
      <c r="D329" s="311" t="s">
        <v>1241</v>
      </c>
      <c r="E329" s="18" t="s">
        <v>1</v>
      </c>
      <c r="F329" s="312">
        <v>0</v>
      </c>
      <c r="G329" s="39"/>
      <c r="H329" s="45"/>
    </row>
    <row r="330" spans="1:8" s="2" customFormat="1" ht="16.8" customHeight="1">
      <c r="A330" s="39"/>
      <c r="B330" s="45"/>
      <c r="C330" s="311" t="s">
        <v>1</v>
      </c>
      <c r="D330" s="311" t="s">
        <v>1242</v>
      </c>
      <c r="E330" s="18" t="s">
        <v>1</v>
      </c>
      <c r="F330" s="312">
        <v>0</v>
      </c>
      <c r="G330" s="39"/>
      <c r="H330" s="45"/>
    </row>
    <row r="331" spans="1:8" s="2" customFormat="1" ht="12">
      <c r="A331" s="39"/>
      <c r="B331" s="45"/>
      <c r="C331" s="311" t="s">
        <v>1</v>
      </c>
      <c r="D331" s="311" t="s">
        <v>1243</v>
      </c>
      <c r="E331" s="18" t="s">
        <v>1</v>
      </c>
      <c r="F331" s="312">
        <v>26.652</v>
      </c>
      <c r="G331" s="39"/>
      <c r="H331" s="45"/>
    </row>
    <row r="332" spans="1:8" s="2" customFormat="1" ht="12">
      <c r="A332" s="39"/>
      <c r="B332" s="45"/>
      <c r="C332" s="311" t="s">
        <v>1</v>
      </c>
      <c r="D332" s="311" t="s">
        <v>1244</v>
      </c>
      <c r="E332" s="18" t="s">
        <v>1</v>
      </c>
      <c r="F332" s="312">
        <v>41.262</v>
      </c>
      <c r="G332" s="39"/>
      <c r="H332" s="45"/>
    </row>
    <row r="333" spans="1:8" s="2" customFormat="1" ht="16.8" customHeight="1">
      <c r="A333" s="39"/>
      <c r="B333" s="45"/>
      <c r="C333" s="311" t="s">
        <v>1</v>
      </c>
      <c r="D333" s="311" t="s">
        <v>1245</v>
      </c>
      <c r="E333" s="18" t="s">
        <v>1</v>
      </c>
      <c r="F333" s="312">
        <v>18.234</v>
      </c>
      <c r="G333" s="39"/>
      <c r="H333" s="45"/>
    </row>
    <row r="334" spans="1:8" s="2" customFormat="1" ht="16.8" customHeight="1">
      <c r="A334" s="39"/>
      <c r="B334" s="45"/>
      <c r="C334" s="311" t="s">
        <v>1</v>
      </c>
      <c r="D334" s="311" t="s">
        <v>1246</v>
      </c>
      <c r="E334" s="18" t="s">
        <v>1</v>
      </c>
      <c r="F334" s="312">
        <v>2.76</v>
      </c>
      <c r="G334" s="39"/>
      <c r="H334" s="45"/>
    </row>
    <row r="335" spans="1:8" s="2" customFormat="1" ht="16.8" customHeight="1">
      <c r="A335" s="39"/>
      <c r="B335" s="45"/>
      <c r="C335" s="311" t="s">
        <v>1</v>
      </c>
      <c r="D335" s="311" t="s">
        <v>1247</v>
      </c>
      <c r="E335" s="18" t="s">
        <v>1</v>
      </c>
      <c r="F335" s="312">
        <v>5.541</v>
      </c>
      <c r="G335" s="39"/>
      <c r="H335" s="45"/>
    </row>
    <row r="336" spans="1:8" s="2" customFormat="1" ht="16.8" customHeight="1">
      <c r="A336" s="39"/>
      <c r="B336" s="45"/>
      <c r="C336" s="311" t="s">
        <v>1</v>
      </c>
      <c r="D336" s="311" t="s">
        <v>1248</v>
      </c>
      <c r="E336" s="18" t="s">
        <v>1</v>
      </c>
      <c r="F336" s="312">
        <v>0</v>
      </c>
      <c r="G336" s="39"/>
      <c r="H336" s="45"/>
    </row>
    <row r="337" spans="1:8" s="2" customFormat="1" ht="12">
      <c r="A337" s="39"/>
      <c r="B337" s="45"/>
      <c r="C337" s="311" t="s">
        <v>1</v>
      </c>
      <c r="D337" s="311" t="s">
        <v>1249</v>
      </c>
      <c r="E337" s="18" t="s">
        <v>1</v>
      </c>
      <c r="F337" s="312">
        <v>76.266</v>
      </c>
      <c r="G337" s="39"/>
      <c r="H337" s="45"/>
    </row>
    <row r="338" spans="1:8" s="2" customFormat="1" ht="16.8" customHeight="1">
      <c r="A338" s="39"/>
      <c r="B338" s="45"/>
      <c r="C338" s="311" t="s">
        <v>1</v>
      </c>
      <c r="D338" s="311" t="s">
        <v>1250</v>
      </c>
      <c r="E338" s="18" t="s">
        <v>1</v>
      </c>
      <c r="F338" s="312">
        <v>3.1</v>
      </c>
      <c r="G338" s="39"/>
      <c r="H338" s="45"/>
    </row>
    <row r="339" spans="1:8" s="2" customFormat="1" ht="16.8" customHeight="1">
      <c r="A339" s="39"/>
      <c r="B339" s="45"/>
      <c r="C339" s="311" t="s">
        <v>1</v>
      </c>
      <c r="D339" s="311" t="s">
        <v>1251</v>
      </c>
      <c r="E339" s="18" t="s">
        <v>1</v>
      </c>
      <c r="F339" s="312">
        <v>3.612</v>
      </c>
      <c r="G339" s="39"/>
      <c r="H339" s="45"/>
    </row>
    <row r="340" spans="1:8" s="2" customFormat="1" ht="16.8" customHeight="1">
      <c r="A340" s="39"/>
      <c r="B340" s="45"/>
      <c r="C340" s="311" t="s">
        <v>1</v>
      </c>
      <c r="D340" s="311" t="s">
        <v>1252</v>
      </c>
      <c r="E340" s="18" t="s">
        <v>1</v>
      </c>
      <c r="F340" s="312">
        <v>0</v>
      </c>
      <c r="G340" s="39"/>
      <c r="H340" s="45"/>
    </row>
    <row r="341" spans="1:8" s="2" customFormat="1" ht="12">
      <c r="A341" s="39"/>
      <c r="B341" s="45"/>
      <c r="C341" s="311" t="s">
        <v>1</v>
      </c>
      <c r="D341" s="311" t="s">
        <v>1253</v>
      </c>
      <c r="E341" s="18" t="s">
        <v>1</v>
      </c>
      <c r="F341" s="312">
        <v>212.949</v>
      </c>
      <c r="G341" s="39"/>
      <c r="H341" s="45"/>
    </row>
    <row r="342" spans="1:8" s="2" customFormat="1" ht="16.8" customHeight="1">
      <c r="A342" s="39"/>
      <c r="B342" s="45"/>
      <c r="C342" s="311" t="s">
        <v>1</v>
      </c>
      <c r="D342" s="311" t="s">
        <v>1254</v>
      </c>
      <c r="E342" s="18" t="s">
        <v>1</v>
      </c>
      <c r="F342" s="312">
        <v>63.536</v>
      </c>
      <c r="G342" s="39"/>
      <c r="H342" s="45"/>
    </row>
    <row r="343" spans="1:8" s="2" customFormat="1" ht="12">
      <c r="A343" s="39"/>
      <c r="B343" s="45"/>
      <c r="C343" s="311" t="s">
        <v>1</v>
      </c>
      <c r="D343" s="311" t="s">
        <v>1255</v>
      </c>
      <c r="E343" s="18" t="s">
        <v>1</v>
      </c>
      <c r="F343" s="312">
        <v>34.842</v>
      </c>
      <c r="G343" s="39"/>
      <c r="H343" s="45"/>
    </row>
    <row r="344" spans="1:8" s="2" customFormat="1" ht="12">
      <c r="A344" s="39"/>
      <c r="B344" s="45"/>
      <c r="C344" s="311" t="s">
        <v>1</v>
      </c>
      <c r="D344" s="311" t="s">
        <v>1256</v>
      </c>
      <c r="E344" s="18" t="s">
        <v>1</v>
      </c>
      <c r="F344" s="312">
        <v>50.496</v>
      </c>
      <c r="G344" s="39"/>
      <c r="H344" s="45"/>
    </row>
    <row r="345" spans="1:8" s="2" customFormat="1" ht="16.8" customHeight="1">
      <c r="A345" s="39"/>
      <c r="B345" s="45"/>
      <c r="C345" s="311" t="s">
        <v>1</v>
      </c>
      <c r="D345" s="311" t="s">
        <v>1257</v>
      </c>
      <c r="E345" s="18" t="s">
        <v>1</v>
      </c>
      <c r="F345" s="312">
        <v>59.177</v>
      </c>
      <c r="G345" s="39"/>
      <c r="H345" s="45"/>
    </row>
    <row r="346" spans="1:8" s="2" customFormat="1" ht="16.8" customHeight="1">
      <c r="A346" s="39"/>
      <c r="B346" s="45"/>
      <c r="C346" s="311" t="s">
        <v>834</v>
      </c>
      <c r="D346" s="311" t="s">
        <v>603</v>
      </c>
      <c r="E346" s="18" t="s">
        <v>1</v>
      </c>
      <c r="F346" s="312">
        <v>598.427</v>
      </c>
      <c r="G346" s="39"/>
      <c r="H346" s="45"/>
    </row>
    <row r="347" spans="1:8" s="2" customFormat="1" ht="16.8" customHeight="1">
      <c r="A347" s="39"/>
      <c r="B347" s="45"/>
      <c r="C347" s="313" t="s">
        <v>1757</v>
      </c>
      <c r="D347" s="39"/>
      <c r="E347" s="39"/>
      <c r="F347" s="39"/>
      <c r="G347" s="39"/>
      <c r="H347" s="45"/>
    </row>
    <row r="348" spans="1:8" s="2" customFormat="1" ht="16.8" customHeight="1">
      <c r="A348" s="39"/>
      <c r="B348" s="45"/>
      <c r="C348" s="311" t="s">
        <v>1238</v>
      </c>
      <c r="D348" s="311" t="s">
        <v>1838</v>
      </c>
      <c r="E348" s="18" t="s">
        <v>154</v>
      </c>
      <c r="F348" s="312">
        <v>613.877</v>
      </c>
      <c r="G348" s="39"/>
      <c r="H348" s="45"/>
    </row>
    <row r="349" spans="1:8" s="2" customFormat="1" ht="16.8" customHeight="1">
      <c r="A349" s="39"/>
      <c r="B349" s="45"/>
      <c r="C349" s="311" t="s">
        <v>1062</v>
      </c>
      <c r="D349" s="311" t="s">
        <v>1839</v>
      </c>
      <c r="E349" s="18" t="s">
        <v>154</v>
      </c>
      <c r="F349" s="312">
        <v>721.539</v>
      </c>
      <c r="G349" s="39"/>
      <c r="H349" s="45"/>
    </row>
    <row r="350" spans="1:8" s="2" customFormat="1" ht="16.8" customHeight="1">
      <c r="A350" s="39"/>
      <c r="B350" s="45"/>
      <c r="C350" s="311" t="s">
        <v>1272</v>
      </c>
      <c r="D350" s="311" t="s">
        <v>1840</v>
      </c>
      <c r="E350" s="18" t="s">
        <v>154</v>
      </c>
      <c r="F350" s="312">
        <v>703.756</v>
      </c>
      <c r="G350" s="39"/>
      <c r="H350" s="45"/>
    </row>
    <row r="351" spans="1:8" s="2" customFormat="1" ht="16.8" customHeight="1">
      <c r="A351" s="39"/>
      <c r="B351" s="45"/>
      <c r="C351" s="311" t="s">
        <v>1281</v>
      </c>
      <c r="D351" s="311" t="s">
        <v>1841</v>
      </c>
      <c r="E351" s="18" t="s">
        <v>154</v>
      </c>
      <c r="F351" s="312">
        <v>703.756</v>
      </c>
      <c r="G351" s="39"/>
      <c r="H351" s="45"/>
    </row>
    <row r="352" spans="1:8" s="2" customFormat="1" ht="16.8" customHeight="1">
      <c r="A352" s="39"/>
      <c r="B352" s="45"/>
      <c r="C352" s="311" t="s">
        <v>1308</v>
      </c>
      <c r="D352" s="311" t="s">
        <v>1842</v>
      </c>
      <c r="E352" s="18" t="s">
        <v>154</v>
      </c>
      <c r="F352" s="312">
        <v>721.539</v>
      </c>
      <c r="G352" s="39"/>
      <c r="H352" s="45"/>
    </row>
    <row r="353" spans="1:8" s="2" customFormat="1" ht="16.8" customHeight="1">
      <c r="A353" s="39"/>
      <c r="B353" s="45"/>
      <c r="C353" s="311" t="s">
        <v>1316</v>
      </c>
      <c r="D353" s="311" t="s">
        <v>1820</v>
      </c>
      <c r="E353" s="18" t="s">
        <v>154</v>
      </c>
      <c r="F353" s="312">
        <v>601.593</v>
      </c>
      <c r="G353" s="39"/>
      <c r="H353" s="45"/>
    </row>
    <row r="354" spans="1:8" s="2" customFormat="1" ht="16.8" customHeight="1">
      <c r="A354" s="39"/>
      <c r="B354" s="45"/>
      <c r="C354" s="311" t="s">
        <v>1325</v>
      </c>
      <c r="D354" s="311" t="s">
        <v>1821</v>
      </c>
      <c r="E354" s="18" t="s">
        <v>154</v>
      </c>
      <c r="F354" s="312">
        <v>706.922</v>
      </c>
      <c r="G354" s="39"/>
      <c r="H354" s="45"/>
    </row>
    <row r="355" spans="1:8" s="2" customFormat="1" ht="16.8" customHeight="1">
      <c r="A355" s="39"/>
      <c r="B355" s="45"/>
      <c r="C355" s="311" t="s">
        <v>1352</v>
      </c>
      <c r="D355" s="311" t="s">
        <v>1843</v>
      </c>
      <c r="E355" s="18" t="s">
        <v>154</v>
      </c>
      <c r="F355" s="312">
        <v>1196.854</v>
      </c>
      <c r="G355" s="39"/>
      <c r="H355" s="45"/>
    </row>
    <row r="356" spans="1:8" s="2" customFormat="1" ht="16.8" customHeight="1">
      <c r="A356" s="39"/>
      <c r="B356" s="45"/>
      <c r="C356" s="311" t="s">
        <v>1364</v>
      </c>
      <c r="D356" s="311" t="s">
        <v>1365</v>
      </c>
      <c r="E356" s="18" t="s">
        <v>154</v>
      </c>
      <c r="F356" s="312">
        <v>598.427</v>
      </c>
      <c r="G356" s="39"/>
      <c r="H356" s="45"/>
    </row>
    <row r="357" spans="1:8" s="2" customFormat="1" ht="12">
      <c r="A357" s="39"/>
      <c r="B357" s="45"/>
      <c r="C357" s="311" t="s">
        <v>784</v>
      </c>
      <c r="D357" s="311" t="s">
        <v>1768</v>
      </c>
      <c r="E357" s="18" t="s">
        <v>272</v>
      </c>
      <c r="F357" s="312">
        <v>172.661</v>
      </c>
      <c r="G357" s="39"/>
      <c r="H357" s="45"/>
    </row>
    <row r="358" spans="1:8" s="2" customFormat="1" ht="16.8" customHeight="1">
      <c r="A358" s="39"/>
      <c r="B358" s="45"/>
      <c r="C358" s="311" t="s">
        <v>788</v>
      </c>
      <c r="D358" s="311" t="s">
        <v>1763</v>
      </c>
      <c r="E358" s="18" t="s">
        <v>272</v>
      </c>
      <c r="F358" s="312">
        <v>188.252</v>
      </c>
      <c r="G358" s="39"/>
      <c r="H358" s="45"/>
    </row>
    <row r="359" spans="1:8" s="2" customFormat="1" ht="16.8" customHeight="1">
      <c r="A359" s="39"/>
      <c r="B359" s="45"/>
      <c r="C359" s="311" t="s">
        <v>793</v>
      </c>
      <c r="D359" s="311" t="s">
        <v>1764</v>
      </c>
      <c r="E359" s="18" t="s">
        <v>272</v>
      </c>
      <c r="F359" s="312">
        <v>5647.56</v>
      </c>
      <c r="G359" s="39"/>
      <c r="H359" s="45"/>
    </row>
    <row r="360" spans="1:8" s="2" customFormat="1" ht="16.8" customHeight="1">
      <c r="A360" s="39"/>
      <c r="B360" s="45"/>
      <c r="C360" s="311" t="s">
        <v>1415</v>
      </c>
      <c r="D360" s="311" t="s">
        <v>1815</v>
      </c>
      <c r="E360" s="18" t="s">
        <v>272</v>
      </c>
      <c r="F360" s="312">
        <v>188.252</v>
      </c>
      <c r="G360" s="39"/>
      <c r="H360" s="45"/>
    </row>
    <row r="361" spans="1:8" s="2" customFormat="1" ht="16.8" customHeight="1">
      <c r="A361" s="39"/>
      <c r="B361" s="45"/>
      <c r="C361" s="311" t="s">
        <v>1419</v>
      </c>
      <c r="D361" s="311" t="s">
        <v>1816</v>
      </c>
      <c r="E361" s="18" t="s">
        <v>272</v>
      </c>
      <c r="F361" s="312">
        <v>188.252</v>
      </c>
      <c r="G361" s="39"/>
      <c r="H361" s="45"/>
    </row>
    <row r="362" spans="1:8" s="2" customFormat="1" ht="16.8" customHeight="1">
      <c r="A362" s="39"/>
      <c r="B362" s="45"/>
      <c r="C362" s="307" t="s">
        <v>836</v>
      </c>
      <c r="D362" s="308" t="s">
        <v>1</v>
      </c>
      <c r="E362" s="309" t="s">
        <v>154</v>
      </c>
      <c r="F362" s="310">
        <v>77.759</v>
      </c>
      <c r="G362" s="39"/>
      <c r="H362" s="45"/>
    </row>
    <row r="363" spans="1:8" s="2" customFormat="1" ht="12">
      <c r="A363" s="39"/>
      <c r="B363" s="45"/>
      <c r="C363" s="311" t="s">
        <v>1</v>
      </c>
      <c r="D363" s="311" t="s">
        <v>1269</v>
      </c>
      <c r="E363" s="18" t="s">
        <v>1</v>
      </c>
      <c r="F363" s="312">
        <v>0</v>
      </c>
      <c r="G363" s="39"/>
      <c r="H363" s="45"/>
    </row>
    <row r="364" spans="1:8" s="2" customFormat="1" ht="12">
      <c r="A364" s="39"/>
      <c r="B364" s="45"/>
      <c r="C364" s="311" t="s">
        <v>1</v>
      </c>
      <c r="D364" s="311" t="s">
        <v>1270</v>
      </c>
      <c r="E364" s="18" t="s">
        <v>1</v>
      </c>
      <c r="F364" s="312">
        <v>75.359</v>
      </c>
      <c r="G364" s="39"/>
      <c r="H364" s="45"/>
    </row>
    <row r="365" spans="1:8" s="2" customFormat="1" ht="16.8" customHeight="1">
      <c r="A365" s="39"/>
      <c r="B365" s="45"/>
      <c r="C365" s="311" t="s">
        <v>1</v>
      </c>
      <c r="D365" s="311" t="s">
        <v>1271</v>
      </c>
      <c r="E365" s="18" t="s">
        <v>1</v>
      </c>
      <c r="F365" s="312">
        <v>2.4</v>
      </c>
      <c r="G365" s="39"/>
      <c r="H365" s="45"/>
    </row>
    <row r="366" spans="1:8" s="2" customFormat="1" ht="16.8" customHeight="1">
      <c r="A366" s="39"/>
      <c r="B366" s="45"/>
      <c r="C366" s="311" t="s">
        <v>836</v>
      </c>
      <c r="D366" s="311" t="s">
        <v>235</v>
      </c>
      <c r="E366" s="18" t="s">
        <v>1</v>
      </c>
      <c r="F366" s="312">
        <v>77.759</v>
      </c>
      <c r="G366" s="39"/>
      <c r="H366" s="45"/>
    </row>
    <row r="367" spans="1:8" s="2" customFormat="1" ht="16.8" customHeight="1">
      <c r="A367" s="39"/>
      <c r="B367" s="45"/>
      <c r="C367" s="313" t="s">
        <v>1757</v>
      </c>
      <c r="D367" s="39"/>
      <c r="E367" s="39"/>
      <c r="F367" s="39"/>
      <c r="G367" s="39"/>
      <c r="H367" s="45"/>
    </row>
    <row r="368" spans="1:8" s="2" customFormat="1" ht="16.8" customHeight="1">
      <c r="A368" s="39"/>
      <c r="B368" s="45"/>
      <c r="C368" s="311" t="s">
        <v>1266</v>
      </c>
      <c r="D368" s="311" t="s">
        <v>1844</v>
      </c>
      <c r="E368" s="18" t="s">
        <v>154</v>
      </c>
      <c r="F368" s="312">
        <v>77.759</v>
      </c>
      <c r="G368" s="39"/>
      <c r="H368" s="45"/>
    </row>
    <row r="369" spans="1:8" s="2" customFormat="1" ht="16.8" customHeight="1">
      <c r="A369" s="39"/>
      <c r="B369" s="45"/>
      <c r="C369" s="311" t="s">
        <v>1062</v>
      </c>
      <c r="D369" s="311" t="s">
        <v>1839</v>
      </c>
      <c r="E369" s="18" t="s">
        <v>154</v>
      </c>
      <c r="F369" s="312">
        <v>721.539</v>
      </c>
      <c r="G369" s="39"/>
      <c r="H369" s="45"/>
    </row>
    <row r="370" spans="1:8" s="2" customFormat="1" ht="16.8" customHeight="1">
      <c r="A370" s="39"/>
      <c r="B370" s="45"/>
      <c r="C370" s="311" t="s">
        <v>1272</v>
      </c>
      <c r="D370" s="311" t="s">
        <v>1840</v>
      </c>
      <c r="E370" s="18" t="s">
        <v>154</v>
      </c>
      <c r="F370" s="312">
        <v>703.756</v>
      </c>
      <c r="G370" s="39"/>
      <c r="H370" s="45"/>
    </row>
    <row r="371" spans="1:8" s="2" customFormat="1" ht="16.8" customHeight="1">
      <c r="A371" s="39"/>
      <c r="B371" s="45"/>
      <c r="C371" s="311" t="s">
        <v>1281</v>
      </c>
      <c r="D371" s="311" t="s">
        <v>1841</v>
      </c>
      <c r="E371" s="18" t="s">
        <v>154</v>
      </c>
      <c r="F371" s="312">
        <v>703.756</v>
      </c>
      <c r="G371" s="39"/>
      <c r="H371" s="45"/>
    </row>
    <row r="372" spans="1:8" s="2" customFormat="1" ht="16.8" customHeight="1">
      <c r="A372" s="39"/>
      <c r="B372" s="45"/>
      <c r="C372" s="311" t="s">
        <v>1304</v>
      </c>
      <c r="D372" s="311" t="s">
        <v>1845</v>
      </c>
      <c r="E372" s="18" t="s">
        <v>154</v>
      </c>
      <c r="F372" s="312">
        <v>77.759</v>
      </c>
      <c r="G372" s="39"/>
      <c r="H372" s="45"/>
    </row>
    <row r="373" spans="1:8" s="2" customFormat="1" ht="16.8" customHeight="1">
      <c r="A373" s="39"/>
      <c r="B373" s="45"/>
      <c r="C373" s="311" t="s">
        <v>1308</v>
      </c>
      <c r="D373" s="311" t="s">
        <v>1842</v>
      </c>
      <c r="E373" s="18" t="s">
        <v>154</v>
      </c>
      <c r="F373" s="312">
        <v>721.539</v>
      </c>
      <c r="G373" s="39"/>
      <c r="H373" s="45"/>
    </row>
    <row r="374" spans="1:8" s="2" customFormat="1" ht="16.8" customHeight="1">
      <c r="A374" s="39"/>
      <c r="B374" s="45"/>
      <c r="C374" s="311" t="s">
        <v>1325</v>
      </c>
      <c r="D374" s="311" t="s">
        <v>1821</v>
      </c>
      <c r="E374" s="18" t="s">
        <v>154</v>
      </c>
      <c r="F374" s="312">
        <v>706.922</v>
      </c>
      <c r="G374" s="39"/>
      <c r="H374" s="45"/>
    </row>
    <row r="375" spans="1:8" s="2" customFormat="1" ht="12">
      <c r="A375" s="39"/>
      <c r="B375" s="45"/>
      <c r="C375" s="311" t="s">
        <v>784</v>
      </c>
      <c r="D375" s="311" t="s">
        <v>1768</v>
      </c>
      <c r="E375" s="18" t="s">
        <v>272</v>
      </c>
      <c r="F375" s="312">
        <v>172.661</v>
      </c>
      <c r="G375" s="39"/>
      <c r="H375" s="45"/>
    </row>
    <row r="376" spans="1:8" s="2" customFormat="1" ht="16.8" customHeight="1">
      <c r="A376" s="39"/>
      <c r="B376" s="45"/>
      <c r="C376" s="311" t="s">
        <v>788</v>
      </c>
      <c r="D376" s="311" t="s">
        <v>1763</v>
      </c>
      <c r="E376" s="18" t="s">
        <v>272</v>
      </c>
      <c r="F376" s="312">
        <v>188.252</v>
      </c>
      <c r="G376" s="39"/>
      <c r="H376" s="45"/>
    </row>
    <row r="377" spans="1:8" s="2" customFormat="1" ht="16.8" customHeight="1">
      <c r="A377" s="39"/>
      <c r="B377" s="45"/>
      <c r="C377" s="311" t="s">
        <v>793</v>
      </c>
      <c r="D377" s="311" t="s">
        <v>1764</v>
      </c>
      <c r="E377" s="18" t="s">
        <v>272</v>
      </c>
      <c r="F377" s="312">
        <v>5647.56</v>
      </c>
      <c r="G377" s="39"/>
      <c r="H377" s="45"/>
    </row>
    <row r="378" spans="1:8" s="2" customFormat="1" ht="16.8" customHeight="1">
      <c r="A378" s="39"/>
      <c r="B378" s="45"/>
      <c r="C378" s="311" t="s">
        <v>1415</v>
      </c>
      <c r="D378" s="311" t="s">
        <v>1815</v>
      </c>
      <c r="E378" s="18" t="s">
        <v>272</v>
      </c>
      <c r="F378" s="312">
        <v>188.252</v>
      </c>
      <c r="G378" s="39"/>
      <c r="H378" s="45"/>
    </row>
    <row r="379" spans="1:8" s="2" customFormat="1" ht="16.8" customHeight="1">
      <c r="A379" s="39"/>
      <c r="B379" s="45"/>
      <c r="C379" s="311" t="s">
        <v>1419</v>
      </c>
      <c r="D379" s="311" t="s">
        <v>1816</v>
      </c>
      <c r="E379" s="18" t="s">
        <v>272</v>
      </c>
      <c r="F379" s="312">
        <v>188.252</v>
      </c>
      <c r="G379" s="39"/>
      <c r="H379" s="45"/>
    </row>
    <row r="380" spans="1:8" s="2" customFormat="1" ht="16.8" customHeight="1">
      <c r="A380" s="39"/>
      <c r="B380" s="45"/>
      <c r="C380" s="307" t="s">
        <v>296</v>
      </c>
      <c r="D380" s="308" t="s">
        <v>1</v>
      </c>
      <c r="E380" s="309" t="s">
        <v>275</v>
      </c>
      <c r="F380" s="310">
        <v>1290.96</v>
      </c>
      <c r="G380" s="39"/>
      <c r="H380" s="45"/>
    </row>
    <row r="381" spans="1:8" s="2" customFormat="1" ht="16.8" customHeight="1">
      <c r="A381" s="39"/>
      <c r="B381" s="45"/>
      <c r="C381" s="307" t="s">
        <v>838</v>
      </c>
      <c r="D381" s="308" t="s">
        <v>1</v>
      </c>
      <c r="E381" s="309" t="s">
        <v>275</v>
      </c>
      <c r="F381" s="310">
        <v>10.468</v>
      </c>
      <c r="G381" s="39"/>
      <c r="H381" s="45"/>
    </row>
    <row r="382" spans="1:8" s="2" customFormat="1" ht="16.8" customHeight="1">
      <c r="A382" s="39"/>
      <c r="B382" s="45"/>
      <c r="C382" s="311" t="s">
        <v>1</v>
      </c>
      <c r="D382" s="311" t="s">
        <v>889</v>
      </c>
      <c r="E382" s="18" t="s">
        <v>1</v>
      </c>
      <c r="F382" s="312">
        <v>0</v>
      </c>
      <c r="G382" s="39"/>
      <c r="H382" s="45"/>
    </row>
    <row r="383" spans="1:8" s="2" customFormat="1" ht="16.8" customHeight="1">
      <c r="A383" s="39"/>
      <c r="B383" s="45"/>
      <c r="C383" s="311" t="s">
        <v>838</v>
      </c>
      <c r="D383" s="311" t="s">
        <v>890</v>
      </c>
      <c r="E383" s="18" t="s">
        <v>1</v>
      </c>
      <c r="F383" s="312">
        <v>10.468</v>
      </c>
      <c r="G383" s="39"/>
      <c r="H383" s="45"/>
    </row>
    <row r="384" spans="1:8" s="2" customFormat="1" ht="16.8" customHeight="1">
      <c r="A384" s="39"/>
      <c r="B384" s="45"/>
      <c r="C384" s="313" t="s">
        <v>1757</v>
      </c>
      <c r="D384" s="39"/>
      <c r="E384" s="39"/>
      <c r="F384" s="39"/>
      <c r="G384" s="39"/>
      <c r="H384" s="45"/>
    </row>
    <row r="385" spans="1:8" s="2" customFormat="1" ht="16.8" customHeight="1">
      <c r="A385" s="39"/>
      <c r="B385" s="45"/>
      <c r="C385" s="311" t="s">
        <v>322</v>
      </c>
      <c r="D385" s="311" t="s">
        <v>1791</v>
      </c>
      <c r="E385" s="18" t="s">
        <v>275</v>
      </c>
      <c r="F385" s="312">
        <v>10.468</v>
      </c>
      <c r="G385" s="39"/>
      <c r="H385" s="45"/>
    </row>
    <row r="386" spans="1:8" s="2" customFormat="1" ht="16.8" customHeight="1">
      <c r="A386" s="39"/>
      <c r="B386" s="45"/>
      <c r="C386" s="311" t="s">
        <v>1039</v>
      </c>
      <c r="D386" s="311" t="s">
        <v>1846</v>
      </c>
      <c r="E386" s="18" t="s">
        <v>275</v>
      </c>
      <c r="F386" s="312">
        <v>10.468</v>
      </c>
      <c r="G386" s="39"/>
      <c r="H386" s="45"/>
    </row>
    <row r="387" spans="1:8" s="2" customFormat="1" ht="16.8" customHeight="1">
      <c r="A387" s="39"/>
      <c r="B387" s="45"/>
      <c r="C387" s="307" t="s">
        <v>840</v>
      </c>
      <c r="D387" s="308" t="s">
        <v>1</v>
      </c>
      <c r="E387" s="309" t="s">
        <v>146</v>
      </c>
      <c r="F387" s="310">
        <v>97</v>
      </c>
      <c r="G387" s="39"/>
      <c r="H387" s="45"/>
    </row>
    <row r="388" spans="1:8" s="2" customFormat="1" ht="16.8" customHeight="1">
      <c r="A388" s="39"/>
      <c r="B388" s="45"/>
      <c r="C388" s="311" t="s">
        <v>1</v>
      </c>
      <c r="D388" s="311" t="s">
        <v>889</v>
      </c>
      <c r="E388" s="18" t="s">
        <v>1</v>
      </c>
      <c r="F388" s="312">
        <v>0</v>
      </c>
      <c r="G388" s="39"/>
      <c r="H388" s="45"/>
    </row>
    <row r="389" spans="1:8" s="2" customFormat="1" ht="16.8" customHeight="1">
      <c r="A389" s="39"/>
      <c r="B389" s="45"/>
      <c r="C389" s="311" t="s">
        <v>840</v>
      </c>
      <c r="D389" s="311" t="s">
        <v>1012</v>
      </c>
      <c r="E389" s="18" t="s">
        <v>1</v>
      </c>
      <c r="F389" s="312">
        <v>97</v>
      </c>
      <c r="G389" s="39"/>
      <c r="H389" s="45"/>
    </row>
    <row r="390" spans="1:8" s="2" customFormat="1" ht="16.8" customHeight="1">
      <c r="A390" s="39"/>
      <c r="B390" s="45"/>
      <c r="C390" s="313" t="s">
        <v>1757</v>
      </c>
      <c r="D390" s="39"/>
      <c r="E390" s="39"/>
      <c r="F390" s="39"/>
      <c r="G390" s="39"/>
      <c r="H390" s="45"/>
    </row>
    <row r="391" spans="1:8" s="2" customFormat="1" ht="16.8" customHeight="1">
      <c r="A391" s="39"/>
      <c r="B391" s="45"/>
      <c r="C391" s="311" t="s">
        <v>1009</v>
      </c>
      <c r="D391" s="311" t="s">
        <v>1847</v>
      </c>
      <c r="E391" s="18" t="s">
        <v>146</v>
      </c>
      <c r="F391" s="312">
        <v>97</v>
      </c>
      <c r="G391" s="39"/>
      <c r="H391" s="45"/>
    </row>
    <row r="392" spans="1:8" s="2" customFormat="1" ht="16.8" customHeight="1">
      <c r="A392" s="39"/>
      <c r="B392" s="45"/>
      <c r="C392" s="311" t="s">
        <v>1017</v>
      </c>
      <c r="D392" s="311" t="s">
        <v>1018</v>
      </c>
      <c r="E392" s="18" t="s">
        <v>493</v>
      </c>
      <c r="F392" s="312">
        <v>291</v>
      </c>
      <c r="G392" s="39"/>
      <c r="H392" s="45"/>
    </row>
    <row r="393" spans="1:8" s="2" customFormat="1" ht="16.8" customHeight="1">
      <c r="A393" s="39"/>
      <c r="B393" s="45"/>
      <c r="C393" s="311" t="s">
        <v>1013</v>
      </c>
      <c r="D393" s="311" t="s">
        <v>1014</v>
      </c>
      <c r="E393" s="18" t="s">
        <v>511</v>
      </c>
      <c r="F393" s="312">
        <v>97</v>
      </c>
      <c r="G393" s="39"/>
      <c r="H393" s="45"/>
    </row>
    <row r="394" spans="1:8" s="2" customFormat="1" ht="16.8" customHeight="1">
      <c r="A394" s="39"/>
      <c r="B394" s="45"/>
      <c r="C394" s="307" t="s">
        <v>842</v>
      </c>
      <c r="D394" s="308" t="s">
        <v>1</v>
      </c>
      <c r="E394" s="309" t="s">
        <v>146</v>
      </c>
      <c r="F394" s="310">
        <v>10.9</v>
      </c>
      <c r="G394" s="39"/>
      <c r="H394" s="45"/>
    </row>
    <row r="395" spans="1:8" s="2" customFormat="1" ht="16.8" customHeight="1">
      <c r="A395" s="39"/>
      <c r="B395" s="45"/>
      <c r="C395" s="311" t="s">
        <v>1</v>
      </c>
      <c r="D395" s="311" t="s">
        <v>889</v>
      </c>
      <c r="E395" s="18" t="s">
        <v>1</v>
      </c>
      <c r="F395" s="312">
        <v>0</v>
      </c>
      <c r="G395" s="39"/>
      <c r="H395" s="45"/>
    </row>
    <row r="396" spans="1:8" s="2" customFormat="1" ht="16.8" customHeight="1">
      <c r="A396" s="39"/>
      <c r="B396" s="45"/>
      <c r="C396" s="311" t="s">
        <v>842</v>
      </c>
      <c r="D396" s="311" t="s">
        <v>1295</v>
      </c>
      <c r="E396" s="18" t="s">
        <v>1</v>
      </c>
      <c r="F396" s="312">
        <v>10.9</v>
      </c>
      <c r="G396" s="39"/>
      <c r="H396" s="45"/>
    </row>
    <row r="397" spans="1:8" s="2" customFormat="1" ht="16.8" customHeight="1">
      <c r="A397" s="39"/>
      <c r="B397" s="45"/>
      <c r="C397" s="313" t="s">
        <v>1757</v>
      </c>
      <c r="D397" s="39"/>
      <c r="E397" s="39"/>
      <c r="F397" s="39"/>
      <c r="G397" s="39"/>
      <c r="H397" s="45"/>
    </row>
    <row r="398" spans="1:8" s="2" customFormat="1" ht="16.8" customHeight="1">
      <c r="A398" s="39"/>
      <c r="B398" s="45"/>
      <c r="C398" s="311" t="s">
        <v>1293</v>
      </c>
      <c r="D398" s="311" t="s">
        <v>1848</v>
      </c>
      <c r="E398" s="18" t="s">
        <v>154</v>
      </c>
      <c r="F398" s="312">
        <v>1.817</v>
      </c>
      <c r="G398" s="39"/>
      <c r="H398" s="45"/>
    </row>
    <row r="399" spans="1:8" s="2" customFormat="1" ht="16.8" customHeight="1">
      <c r="A399" s="39"/>
      <c r="B399" s="45"/>
      <c r="C399" s="311" t="s">
        <v>1186</v>
      </c>
      <c r="D399" s="311" t="s">
        <v>1849</v>
      </c>
      <c r="E399" s="18" t="s">
        <v>146</v>
      </c>
      <c r="F399" s="312">
        <v>36.44</v>
      </c>
      <c r="G399" s="39"/>
      <c r="H399" s="45"/>
    </row>
    <row r="400" spans="1:8" s="2" customFormat="1" ht="16.8" customHeight="1">
      <c r="A400" s="39"/>
      <c r="B400" s="45"/>
      <c r="C400" s="307" t="s">
        <v>844</v>
      </c>
      <c r="D400" s="308" t="s">
        <v>1</v>
      </c>
      <c r="E400" s="309" t="s">
        <v>154</v>
      </c>
      <c r="F400" s="310">
        <v>21.775</v>
      </c>
      <c r="G400" s="39"/>
      <c r="H400" s="45"/>
    </row>
    <row r="401" spans="1:8" s="2" customFormat="1" ht="16.8" customHeight="1">
      <c r="A401" s="39"/>
      <c r="B401" s="45"/>
      <c r="C401" s="311" t="s">
        <v>1</v>
      </c>
      <c r="D401" s="311" t="s">
        <v>1290</v>
      </c>
      <c r="E401" s="18" t="s">
        <v>1</v>
      </c>
      <c r="F401" s="312">
        <v>0</v>
      </c>
      <c r="G401" s="39"/>
      <c r="H401" s="45"/>
    </row>
    <row r="402" spans="1:8" s="2" customFormat="1" ht="16.8" customHeight="1">
      <c r="A402" s="39"/>
      <c r="B402" s="45"/>
      <c r="C402" s="311" t="s">
        <v>1</v>
      </c>
      <c r="D402" s="311" t="s">
        <v>1291</v>
      </c>
      <c r="E402" s="18" t="s">
        <v>1</v>
      </c>
      <c r="F402" s="312">
        <v>19.975</v>
      </c>
      <c r="G402" s="39"/>
      <c r="H402" s="45"/>
    </row>
    <row r="403" spans="1:8" s="2" customFormat="1" ht="16.8" customHeight="1">
      <c r="A403" s="39"/>
      <c r="B403" s="45"/>
      <c r="C403" s="311" t="s">
        <v>1</v>
      </c>
      <c r="D403" s="311" t="s">
        <v>1292</v>
      </c>
      <c r="E403" s="18" t="s">
        <v>1</v>
      </c>
      <c r="F403" s="312">
        <v>1.8</v>
      </c>
      <c r="G403" s="39"/>
      <c r="H403" s="45"/>
    </row>
    <row r="404" spans="1:8" s="2" customFormat="1" ht="16.8" customHeight="1">
      <c r="A404" s="39"/>
      <c r="B404" s="45"/>
      <c r="C404" s="311" t="s">
        <v>844</v>
      </c>
      <c r="D404" s="311" t="s">
        <v>235</v>
      </c>
      <c r="E404" s="18" t="s">
        <v>1</v>
      </c>
      <c r="F404" s="312">
        <v>21.775</v>
      </c>
      <c r="G404" s="39"/>
      <c r="H404" s="45"/>
    </row>
    <row r="405" spans="1:8" s="2" customFormat="1" ht="16.8" customHeight="1">
      <c r="A405" s="39"/>
      <c r="B405" s="45"/>
      <c r="C405" s="313" t="s">
        <v>1757</v>
      </c>
      <c r="D405" s="39"/>
      <c r="E405" s="39"/>
      <c r="F405" s="39"/>
      <c r="G405" s="39"/>
      <c r="H405" s="45"/>
    </row>
    <row r="406" spans="1:8" s="2" customFormat="1" ht="16.8" customHeight="1">
      <c r="A406" s="39"/>
      <c r="B406" s="45"/>
      <c r="C406" s="311" t="s">
        <v>1287</v>
      </c>
      <c r="D406" s="311" t="s">
        <v>1848</v>
      </c>
      <c r="E406" s="18" t="s">
        <v>154</v>
      </c>
      <c r="F406" s="312">
        <v>21.775</v>
      </c>
      <c r="G406" s="39"/>
      <c r="H406" s="45"/>
    </row>
    <row r="407" spans="1:8" s="2" customFormat="1" ht="16.8" customHeight="1">
      <c r="A407" s="39"/>
      <c r="B407" s="45"/>
      <c r="C407" s="311" t="s">
        <v>1297</v>
      </c>
      <c r="D407" s="311" t="s">
        <v>1850</v>
      </c>
      <c r="E407" s="18" t="s">
        <v>154</v>
      </c>
      <c r="F407" s="312">
        <v>21.775</v>
      </c>
      <c r="G407" s="39"/>
      <c r="H407" s="45"/>
    </row>
    <row r="408" spans="1:8" s="2" customFormat="1" ht="16.8" customHeight="1">
      <c r="A408" s="39"/>
      <c r="B408" s="45"/>
      <c r="C408" s="311" t="s">
        <v>1301</v>
      </c>
      <c r="D408" s="311" t="s">
        <v>1851</v>
      </c>
      <c r="E408" s="18" t="s">
        <v>154</v>
      </c>
      <c r="F408" s="312">
        <v>21.775</v>
      </c>
      <c r="G408" s="39"/>
      <c r="H408" s="45"/>
    </row>
    <row r="409" spans="1:8" s="2" customFormat="1" ht="16.8" customHeight="1">
      <c r="A409" s="39"/>
      <c r="B409" s="45"/>
      <c r="C409" s="307" t="s">
        <v>846</v>
      </c>
      <c r="D409" s="308" t="s">
        <v>1</v>
      </c>
      <c r="E409" s="309" t="s">
        <v>154</v>
      </c>
      <c r="F409" s="310">
        <v>113.6</v>
      </c>
      <c r="G409" s="39"/>
      <c r="H409" s="45"/>
    </row>
    <row r="410" spans="1:8" s="2" customFormat="1" ht="16.8" customHeight="1">
      <c r="A410" s="39"/>
      <c r="B410" s="45"/>
      <c r="C410" s="311" t="s">
        <v>1</v>
      </c>
      <c r="D410" s="311" t="s">
        <v>889</v>
      </c>
      <c r="E410" s="18" t="s">
        <v>1</v>
      </c>
      <c r="F410" s="312">
        <v>0</v>
      </c>
      <c r="G410" s="39"/>
      <c r="H410" s="45"/>
    </row>
    <row r="411" spans="1:8" s="2" customFormat="1" ht="16.8" customHeight="1">
      <c r="A411" s="39"/>
      <c r="B411" s="45"/>
      <c r="C411" s="311" t="s">
        <v>846</v>
      </c>
      <c r="D411" s="311" t="s">
        <v>1054</v>
      </c>
      <c r="E411" s="18" t="s">
        <v>1</v>
      </c>
      <c r="F411" s="312">
        <v>113.6</v>
      </c>
      <c r="G411" s="39"/>
      <c r="H411" s="45"/>
    </row>
    <row r="412" spans="1:8" s="2" customFormat="1" ht="16.8" customHeight="1">
      <c r="A412" s="39"/>
      <c r="B412" s="45"/>
      <c r="C412" s="313" t="s">
        <v>1757</v>
      </c>
      <c r="D412" s="39"/>
      <c r="E412" s="39"/>
      <c r="F412" s="39"/>
      <c r="G412" s="39"/>
      <c r="H412" s="45"/>
    </row>
    <row r="413" spans="1:8" s="2" customFormat="1" ht="16.8" customHeight="1">
      <c r="A413" s="39"/>
      <c r="B413" s="45"/>
      <c r="C413" s="311" t="s">
        <v>1051</v>
      </c>
      <c r="D413" s="311" t="s">
        <v>1852</v>
      </c>
      <c r="E413" s="18" t="s">
        <v>154</v>
      </c>
      <c r="F413" s="312">
        <v>113.6</v>
      </c>
      <c r="G413" s="39"/>
      <c r="H413" s="45"/>
    </row>
    <row r="414" spans="1:8" s="2" customFormat="1" ht="16.8" customHeight="1">
      <c r="A414" s="39"/>
      <c r="B414" s="45"/>
      <c r="C414" s="311" t="s">
        <v>1055</v>
      </c>
      <c r="D414" s="311" t="s">
        <v>1853</v>
      </c>
      <c r="E414" s="18" t="s">
        <v>154</v>
      </c>
      <c r="F414" s="312">
        <v>144.378</v>
      </c>
      <c r="G414" s="39"/>
      <c r="H414" s="45"/>
    </row>
    <row r="415" spans="1:8" s="2" customFormat="1" ht="16.8" customHeight="1">
      <c r="A415" s="39"/>
      <c r="B415" s="45"/>
      <c r="C415" s="307" t="s">
        <v>1060</v>
      </c>
      <c r="D415" s="308" t="s">
        <v>1</v>
      </c>
      <c r="E415" s="309" t="s">
        <v>1854</v>
      </c>
      <c r="F415" s="310">
        <v>144.378</v>
      </c>
      <c r="G415" s="39"/>
      <c r="H415" s="45"/>
    </row>
    <row r="416" spans="1:8" s="2" customFormat="1" ht="16.8" customHeight="1">
      <c r="A416" s="39"/>
      <c r="B416" s="45"/>
      <c r="C416" s="311" t="s">
        <v>1</v>
      </c>
      <c r="D416" s="311" t="s">
        <v>889</v>
      </c>
      <c r="E416" s="18" t="s">
        <v>1</v>
      </c>
      <c r="F416" s="312">
        <v>0</v>
      </c>
      <c r="G416" s="39"/>
      <c r="H416" s="45"/>
    </row>
    <row r="417" spans="1:8" s="2" customFormat="1" ht="16.8" customHeight="1">
      <c r="A417" s="39"/>
      <c r="B417" s="45"/>
      <c r="C417" s="311" t="s">
        <v>1</v>
      </c>
      <c r="D417" s="311" t="s">
        <v>846</v>
      </c>
      <c r="E417" s="18" t="s">
        <v>1</v>
      </c>
      <c r="F417" s="312">
        <v>113.6</v>
      </c>
      <c r="G417" s="39"/>
      <c r="H417" s="45"/>
    </row>
    <row r="418" spans="1:8" s="2" customFormat="1" ht="16.8" customHeight="1">
      <c r="A418" s="39"/>
      <c r="B418" s="45"/>
      <c r="C418" s="311" t="s">
        <v>1</v>
      </c>
      <c r="D418" s="311" t="s">
        <v>1058</v>
      </c>
      <c r="E418" s="18" t="s">
        <v>1</v>
      </c>
      <c r="F418" s="312">
        <v>9.903</v>
      </c>
      <c r="G418" s="39"/>
      <c r="H418" s="45"/>
    </row>
    <row r="419" spans="1:8" s="2" customFormat="1" ht="16.8" customHeight="1">
      <c r="A419" s="39"/>
      <c r="B419" s="45"/>
      <c r="C419" s="311" t="s">
        <v>1</v>
      </c>
      <c r="D419" s="311" t="s">
        <v>1059</v>
      </c>
      <c r="E419" s="18" t="s">
        <v>1</v>
      </c>
      <c r="F419" s="312">
        <v>20.875</v>
      </c>
      <c r="G419" s="39"/>
      <c r="H419" s="45"/>
    </row>
    <row r="420" spans="1:8" s="2" customFormat="1" ht="16.8" customHeight="1">
      <c r="A420" s="39"/>
      <c r="B420" s="45"/>
      <c r="C420" s="311" t="s">
        <v>1060</v>
      </c>
      <c r="D420" s="311" t="s">
        <v>235</v>
      </c>
      <c r="E420" s="18" t="s">
        <v>1</v>
      </c>
      <c r="F420" s="312">
        <v>144.378</v>
      </c>
      <c r="G420" s="39"/>
      <c r="H420" s="45"/>
    </row>
    <row r="421" spans="1:8" s="2" customFormat="1" ht="16.8" customHeight="1">
      <c r="A421" s="39"/>
      <c r="B421" s="45"/>
      <c r="C421" s="307" t="s">
        <v>848</v>
      </c>
      <c r="D421" s="308" t="s">
        <v>1</v>
      </c>
      <c r="E421" s="309" t="s">
        <v>154</v>
      </c>
      <c r="F421" s="310">
        <v>37.23</v>
      </c>
      <c r="G421" s="39"/>
      <c r="H421" s="45"/>
    </row>
    <row r="422" spans="1:8" s="2" customFormat="1" ht="16.8" customHeight="1">
      <c r="A422" s="39"/>
      <c r="B422" s="45"/>
      <c r="C422" s="311" t="s">
        <v>1</v>
      </c>
      <c r="D422" s="311" t="s">
        <v>1651</v>
      </c>
      <c r="E422" s="18" t="s">
        <v>1</v>
      </c>
      <c r="F422" s="312">
        <v>0</v>
      </c>
      <c r="G422" s="39"/>
      <c r="H422" s="45"/>
    </row>
    <row r="423" spans="1:8" s="2" customFormat="1" ht="16.8" customHeight="1">
      <c r="A423" s="39"/>
      <c r="B423" s="45"/>
      <c r="C423" s="311" t="s">
        <v>1</v>
      </c>
      <c r="D423" s="311" t="s">
        <v>1652</v>
      </c>
      <c r="E423" s="18" t="s">
        <v>1</v>
      </c>
      <c r="F423" s="312">
        <v>26.46</v>
      </c>
      <c r="G423" s="39"/>
      <c r="H423" s="45"/>
    </row>
    <row r="424" spans="1:8" s="2" customFormat="1" ht="16.8" customHeight="1">
      <c r="A424" s="39"/>
      <c r="B424" s="45"/>
      <c r="C424" s="311" t="s">
        <v>1</v>
      </c>
      <c r="D424" s="311" t="s">
        <v>1653</v>
      </c>
      <c r="E424" s="18" t="s">
        <v>1</v>
      </c>
      <c r="F424" s="312">
        <v>4.997</v>
      </c>
      <c r="G424" s="39"/>
      <c r="H424" s="45"/>
    </row>
    <row r="425" spans="1:8" s="2" customFormat="1" ht="16.8" customHeight="1">
      <c r="A425" s="39"/>
      <c r="B425" s="45"/>
      <c r="C425" s="311" t="s">
        <v>1</v>
      </c>
      <c r="D425" s="311" t="s">
        <v>1654</v>
      </c>
      <c r="E425" s="18" t="s">
        <v>1</v>
      </c>
      <c r="F425" s="312">
        <v>2.938</v>
      </c>
      <c r="G425" s="39"/>
      <c r="H425" s="45"/>
    </row>
    <row r="426" spans="1:8" s="2" customFormat="1" ht="16.8" customHeight="1">
      <c r="A426" s="39"/>
      <c r="B426" s="45"/>
      <c r="C426" s="311" t="s">
        <v>1</v>
      </c>
      <c r="D426" s="311" t="s">
        <v>1655</v>
      </c>
      <c r="E426" s="18" t="s">
        <v>1</v>
      </c>
      <c r="F426" s="312">
        <v>2.835</v>
      </c>
      <c r="G426" s="39"/>
      <c r="H426" s="45"/>
    </row>
    <row r="427" spans="1:8" s="2" customFormat="1" ht="16.8" customHeight="1">
      <c r="A427" s="39"/>
      <c r="B427" s="45"/>
      <c r="C427" s="311" t="s">
        <v>848</v>
      </c>
      <c r="D427" s="311" t="s">
        <v>235</v>
      </c>
      <c r="E427" s="18" t="s">
        <v>1</v>
      </c>
      <c r="F427" s="312">
        <v>37.23</v>
      </c>
      <c r="G427" s="39"/>
      <c r="H427" s="45"/>
    </row>
    <row r="428" spans="1:8" s="2" customFormat="1" ht="16.8" customHeight="1">
      <c r="A428" s="39"/>
      <c r="B428" s="45"/>
      <c r="C428" s="313" t="s">
        <v>1757</v>
      </c>
      <c r="D428" s="39"/>
      <c r="E428" s="39"/>
      <c r="F428" s="39"/>
      <c r="G428" s="39"/>
      <c r="H428" s="45"/>
    </row>
    <row r="429" spans="1:8" s="2" customFormat="1" ht="12">
      <c r="A429" s="39"/>
      <c r="B429" s="45"/>
      <c r="C429" s="311" t="s">
        <v>1648</v>
      </c>
      <c r="D429" s="311" t="s">
        <v>1855</v>
      </c>
      <c r="E429" s="18" t="s">
        <v>154</v>
      </c>
      <c r="F429" s="312">
        <v>37.23</v>
      </c>
      <c r="G429" s="39"/>
      <c r="H429" s="45"/>
    </row>
    <row r="430" spans="1:8" s="2" customFormat="1" ht="16.8" customHeight="1">
      <c r="A430" s="39"/>
      <c r="B430" s="45"/>
      <c r="C430" s="311" t="s">
        <v>1662</v>
      </c>
      <c r="D430" s="311" t="s">
        <v>1856</v>
      </c>
      <c r="E430" s="18" t="s">
        <v>154</v>
      </c>
      <c r="F430" s="312">
        <v>37.23</v>
      </c>
      <c r="G430" s="39"/>
      <c r="H430" s="45"/>
    </row>
    <row r="431" spans="1:8" s="2" customFormat="1" ht="16.8" customHeight="1">
      <c r="A431" s="39"/>
      <c r="B431" s="45"/>
      <c r="C431" s="311" t="s">
        <v>1671</v>
      </c>
      <c r="D431" s="311" t="s">
        <v>1857</v>
      </c>
      <c r="E431" s="18" t="s">
        <v>154</v>
      </c>
      <c r="F431" s="312">
        <v>37.23</v>
      </c>
      <c r="G431" s="39"/>
      <c r="H431" s="45"/>
    </row>
    <row r="432" spans="1:8" s="2" customFormat="1" ht="16.8" customHeight="1">
      <c r="A432" s="39"/>
      <c r="B432" s="45"/>
      <c r="C432" s="311" t="s">
        <v>1666</v>
      </c>
      <c r="D432" s="311" t="s">
        <v>1667</v>
      </c>
      <c r="E432" s="18" t="s">
        <v>493</v>
      </c>
      <c r="F432" s="312">
        <v>4.579</v>
      </c>
      <c r="G432" s="39"/>
      <c r="H432" s="45"/>
    </row>
    <row r="433" spans="1:8" s="2" customFormat="1" ht="16.8" customHeight="1">
      <c r="A433" s="39"/>
      <c r="B433" s="45"/>
      <c r="C433" s="311" t="s">
        <v>1675</v>
      </c>
      <c r="D433" s="311" t="s">
        <v>1676</v>
      </c>
      <c r="E433" s="18" t="s">
        <v>493</v>
      </c>
      <c r="F433" s="312">
        <v>4.579</v>
      </c>
      <c r="G433" s="39"/>
      <c r="H433" s="45"/>
    </row>
    <row r="434" spans="1:8" s="2" customFormat="1" ht="16.8" customHeight="1">
      <c r="A434" s="39"/>
      <c r="B434" s="45"/>
      <c r="C434" s="311" t="s">
        <v>1657</v>
      </c>
      <c r="D434" s="311" t="s">
        <v>1658</v>
      </c>
      <c r="E434" s="18" t="s">
        <v>272</v>
      </c>
      <c r="F434" s="312">
        <v>1.899</v>
      </c>
      <c r="G434" s="39"/>
      <c r="H434" s="45"/>
    </row>
    <row r="435" spans="1:8" s="2" customFormat="1" ht="16.8" customHeight="1">
      <c r="A435" s="39"/>
      <c r="B435" s="45"/>
      <c r="C435" s="307" t="s">
        <v>850</v>
      </c>
      <c r="D435" s="308" t="s">
        <v>1</v>
      </c>
      <c r="E435" s="309" t="s">
        <v>146</v>
      </c>
      <c r="F435" s="310">
        <v>2.48</v>
      </c>
      <c r="G435" s="39"/>
      <c r="H435" s="45"/>
    </row>
    <row r="436" spans="1:8" s="2" customFormat="1" ht="16.8" customHeight="1">
      <c r="A436" s="39"/>
      <c r="B436" s="45"/>
      <c r="C436" s="311" t="s">
        <v>850</v>
      </c>
      <c r="D436" s="311" t="s">
        <v>1586</v>
      </c>
      <c r="E436" s="18" t="s">
        <v>1</v>
      </c>
      <c r="F436" s="312">
        <v>2.48</v>
      </c>
      <c r="G436" s="39"/>
      <c r="H436" s="45"/>
    </row>
    <row r="437" spans="1:8" s="2" customFormat="1" ht="16.8" customHeight="1">
      <c r="A437" s="39"/>
      <c r="B437" s="45"/>
      <c r="C437" s="313" t="s">
        <v>1757</v>
      </c>
      <c r="D437" s="39"/>
      <c r="E437" s="39"/>
      <c r="F437" s="39"/>
      <c r="G437" s="39"/>
      <c r="H437" s="45"/>
    </row>
    <row r="438" spans="1:8" s="2" customFormat="1" ht="16.8" customHeight="1">
      <c r="A438" s="39"/>
      <c r="B438" s="45"/>
      <c r="C438" s="311" t="s">
        <v>1577</v>
      </c>
      <c r="D438" s="311" t="s">
        <v>1578</v>
      </c>
      <c r="E438" s="18" t="s">
        <v>146</v>
      </c>
      <c r="F438" s="312">
        <v>81.302</v>
      </c>
      <c r="G438" s="39"/>
      <c r="H438" s="45"/>
    </row>
    <row r="439" spans="1:8" s="2" customFormat="1" ht="16.8" customHeight="1">
      <c r="A439" s="39"/>
      <c r="B439" s="45"/>
      <c r="C439" s="311" t="s">
        <v>1594</v>
      </c>
      <c r="D439" s="311" t="s">
        <v>1595</v>
      </c>
      <c r="E439" s="18" t="s">
        <v>272</v>
      </c>
      <c r="F439" s="312">
        <v>0.04</v>
      </c>
      <c r="G439" s="39"/>
      <c r="H439" s="45"/>
    </row>
    <row r="440" spans="1:8" s="2" customFormat="1" ht="16.8" customHeight="1">
      <c r="A440" s="39"/>
      <c r="B440" s="45"/>
      <c r="C440" s="307" t="s">
        <v>852</v>
      </c>
      <c r="D440" s="308" t="s">
        <v>1</v>
      </c>
      <c r="E440" s="309" t="s">
        <v>146</v>
      </c>
      <c r="F440" s="310">
        <v>2.48</v>
      </c>
      <c r="G440" s="39"/>
      <c r="H440" s="45"/>
    </row>
    <row r="441" spans="1:8" s="2" customFormat="1" ht="16.8" customHeight="1">
      <c r="A441" s="39"/>
      <c r="B441" s="45"/>
      <c r="C441" s="311" t="s">
        <v>852</v>
      </c>
      <c r="D441" s="311" t="s">
        <v>1585</v>
      </c>
      <c r="E441" s="18" t="s">
        <v>1</v>
      </c>
      <c r="F441" s="312">
        <v>2.48</v>
      </c>
      <c r="G441" s="39"/>
      <c r="H441" s="45"/>
    </row>
    <row r="442" spans="1:8" s="2" customFormat="1" ht="16.8" customHeight="1">
      <c r="A442" s="39"/>
      <c r="B442" s="45"/>
      <c r="C442" s="313" t="s">
        <v>1757</v>
      </c>
      <c r="D442" s="39"/>
      <c r="E442" s="39"/>
      <c r="F442" s="39"/>
      <c r="G442" s="39"/>
      <c r="H442" s="45"/>
    </row>
    <row r="443" spans="1:8" s="2" customFormat="1" ht="16.8" customHeight="1">
      <c r="A443" s="39"/>
      <c r="B443" s="45"/>
      <c r="C443" s="311" t="s">
        <v>1577</v>
      </c>
      <c r="D443" s="311" t="s">
        <v>1578</v>
      </c>
      <c r="E443" s="18" t="s">
        <v>146</v>
      </c>
      <c r="F443" s="312">
        <v>81.302</v>
      </c>
      <c r="G443" s="39"/>
      <c r="H443" s="45"/>
    </row>
    <row r="444" spans="1:8" s="2" customFormat="1" ht="16.8" customHeight="1">
      <c r="A444" s="39"/>
      <c r="B444" s="45"/>
      <c r="C444" s="311" t="s">
        <v>1599</v>
      </c>
      <c r="D444" s="311" t="s">
        <v>1600</v>
      </c>
      <c r="E444" s="18" t="s">
        <v>272</v>
      </c>
      <c r="F444" s="312">
        <v>0.117</v>
      </c>
      <c r="G444" s="39"/>
      <c r="H444" s="45"/>
    </row>
    <row r="445" spans="1:8" s="2" customFormat="1" ht="16.8" customHeight="1">
      <c r="A445" s="39"/>
      <c r="B445" s="45"/>
      <c r="C445" s="307" t="s">
        <v>853</v>
      </c>
      <c r="D445" s="308" t="s">
        <v>1</v>
      </c>
      <c r="E445" s="309" t="s">
        <v>146</v>
      </c>
      <c r="F445" s="310">
        <v>50.32</v>
      </c>
      <c r="G445" s="39"/>
      <c r="H445" s="45"/>
    </row>
    <row r="446" spans="1:8" s="2" customFormat="1" ht="12">
      <c r="A446" s="39"/>
      <c r="B446" s="45"/>
      <c r="C446" s="311" t="s">
        <v>1</v>
      </c>
      <c r="D446" s="311" t="s">
        <v>1580</v>
      </c>
      <c r="E446" s="18" t="s">
        <v>1</v>
      </c>
      <c r="F446" s="312">
        <v>0</v>
      </c>
      <c r="G446" s="39"/>
      <c r="H446" s="45"/>
    </row>
    <row r="447" spans="1:8" s="2" customFormat="1" ht="12">
      <c r="A447" s="39"/>
      <c r="B447" s="45"/>
      <c r="C447" s="311" t="s">
        <v>1</v>
      </c>
      <c r="D447" s="311" t="s">
        <v>1581</v>
      </c>
      <c r="E447" s="18" t="s">
        <v>1</v>
      </c>
      <c r="F447" s="312">
        <v>0</v>
      </c>
      <c r="G447" s="39"/>
      <c r="H447" s="45"/>
    </row>
    <row r="448" spans="1:8" s="2" customFormat="1" ht="12">
      <c r="A448" s="39"/>
      <c r="B448" s="45"/>
      <c r="C448" s="311" t="s">
        <v>1</v>
      </c>
      <c r="D448" s="311" t="s">
        <v>1450</v>
      </c>
      <c r="E448" s="18" t="s">
        <v>1</v>
      </c>
      <c r="F448" s="312">
        <v>0</v>
      </c>
      <c r="G448" s="39"/>
      <c r="H448" s="45"/>
    </row>
    <row r="449" spans="1:8" s="2" customFormat="1" ht="12">
      <c r="A449" s="39"/>
      <c r="B449" s="45"/>
      <c r="C449" s="311" t="s">
        <v>853</v>
      </c>
      <c r="D449" s="311" t="s">
        <v>1582</v>
      </c>
      <c r="E449" s="18" t="s">
        <v>1</v>
      </c>
      <c r="F449" s="312">
        <v>50.32</v>
      </c>
      <c r="G449" s="39"/>
      <c r="H449" s="45"/>
    </row>
    <row r="450" spans="1:8" s="2" customFormat="1" ht="16.8" customHeight="1">
      <c r="A450" s="39"/>
      <c r="B450" s="45"/>
      <c r="C450" s="313" t="s">
        <v>1757</v>
      </c>
      <c r="D450" s="39"/>
      <c r="E450" s="39"/>
      <c r="F450" s="39"/>
      <c r="G450" s="39"/>
      <c r="H450" s="45"/>
    </row>
    <row r="451" spans="1:8" s="2" customFormat="1" ht="16.8" customHeight="1">
      <c r="A451" s="39"/>
      <c r="B451" s="45"/>
      <c r="C451" s="311" t="s">
        <v>1577</v>
      </c>
      <c r="D451" s="311" t="s">
        <v>1578</v>
      </c>
      <c r="E451" s="18" t="s">
        <v>146</v>
      </c>
      <c r="F451" s="312">
        <v>81.302</v>
      </c>
      <c r="G451" s="39"/>
      <c r="H451" s="45"/>
    </row>
    <row r="452" spans="1:8" s="2" customFormat="1" ht="16.8" customHeight="1">
      <c r="A452" s="39"/>
      <c r="B452" s="45"/>
      <c r="C452" s="311" t="s">
        <v>1589</v>
      </c>
      <c r="D452" s="311" t="s">
        <v>1590</v>
      </c>
      <c r="E452" s="18" t="s">
        <v>272</v>
      </c>
      <c r="F452" s="312">
        <v>0.435</v>
      </c>
      <c r="G452" s="39"/>
      <c r="H452" s="45"/>
    </row>
    <row r="453" spans="1:8" s="2" customFormat="1" ht="16.8" customHeight="1">
      <c r="A453" s="39"/>
      <c r="B453" s="45"/>
      <c r="C453" s="307" t="s">
        <v>302</v>
      </c>
      <c r="D453" s="308" t="s">
        <v>1</v>
      </c>
      <c r="E453" s="309" t="s">
        <v>275</v>
      </c>
      <c r="F453" s="310">
        <v>33.4</v>
      </c>
      <c r="G453" s="39"/>
      <c r="H453" s="45"/>
    </row>
    <row r="454" spans="1:8" s="2" customFormat="1" ht="16.8" customHeight="1">
      <c r="A454" s="39"/>
      <c r="B454" s="45"/>
      <c r="C454" s="311" t="s">
        <v>1</v>
      </c>
      <c r="D454" s="311" t="s">
        <v>892</v>
      </c>
      <c r="E454" s="18" t="s">
        <v>1</v>
      </c>
      <c r="F454" s="312">
        <v>0</v>
      </c>
      <c r="G454" s="39"/>
      <c r="H454" s="45"/>
    </row>
    <row r="455" spans="1:8" s="2" customFormat="1" ht="16.8" customHeight="1">
      <c r="A455" s="39"/>
      <c r="B455" s="45"/>
      <c r="C455" s="311" t="s">
        <v>1</v>
      </c>
      <c r="D455" s="311" t="s">
        <v>855</v>
      </c>
      <c r="E455" s="18" t="s">
        <v>1</v>
      </c>
      <c r="F455" s="312">
        <v>33.4</v>
      </c>
      <c r="G455" s="39"/>
      <c r="H455" s="45"/>
    </row>
    <row r="456" spans="1:8" s="2" customFormat="1" ht="16.8" customHeight="1">
      <c r="A456" s="39"/>
      <c r="B456" s="45"/>
      <c r="C456" s="311" t="s">
        <v>302</v>
      </c>
      <c r="D456" s="311" t="s">
        <v>235</v>
      </c>
      <c r="E456" s="18" t="s">
        <v>1</v>
      </c>
      <c r="F456" s="312">
        <v>33.4</v>
      </c>
      <c r="G456" s="39"/>
      <c r="H456" s="45"/>
    </row>
    <row r="457" spans="1:8" s="2" customFormat="1" ht="16.8" customHeight="1">
      <c r="A457" s="39"/>
      <c r="B457" s="45"/>
      <c r="C457" s="313" t="s">
        <v>1757</v>
      </c>
      <c r="D457" s="39"/>
      <c r="E457" s="39"/>
      <c r="F457" s="39"/>
      <c r="G457" s="39"/>
      <c r="H457" s="45"/>
    </row>
    <row r="458" spans="1:8" s="2" customFormat="1" ht="16.8" customHeight="1">
      <c r="A458" s="39"/>
      <c r="B458" s="45"/>
      <c r="C458" s="311" t="s">
        <v>341</v>
      </c>
      <c r="D458" s="311" t="s">
        <v>1802</v>
      </c>
      <c r="E458" s="18" t="s">
        <v>275</v>
      </c>
      <c r="F458" s="312">
        <v>33.4</v>
      </c>
      <c r="G458" s="39"/>
      <c r="H458" s="45"/>
    </row>
    <row r="459" spans="1:8" s="2" customFormat="1" ht="16.8" customHeight="1">
      <c r="A459" s="39"/>
      <c r="B459" s="45"/>
      <c r="C459" s="311" t="s">
        <v>346</v>
      </c>
      <c r="D459" s="311" t="s">
        <v>1803</v>
      </c>
      <c r="E459" s="18" t="s">
        <v>275</v>
      </c>
      <c r="F459" s="312">
        <v>33.4</v>
      </c>
      <c r="G459" s="39"/>
      <c r="H459" s="45"/>
    </row>
    <row r="460" spans="1:8" s="2" customFormat="1" ht="16.8" customHeight="1">
      <c r="A460" s="39"/>
      <c r="B460" s="45"/>
      <c r="C460" s="311" t="s">
        <v>406</v>
      </c>
      <c r="D460" s="311" t="s">
        <v>1770</v>
      </c>
      <c r="E460" s="18" t="s">
        <v>275</v>
      </c>
      <c r="F460" s="312">
        <v>211.16</v>
      </c>
      <c r="G460" s="39"/>
      <c r="H460" s="45"/>
    </row>
    <row r="461" spans="1:8" s="2" customFormat="1" ht="12">
      <c r="A461" s="39"/>
      <c r="B461" s="45"/>
      <c r="C461" s="311" t="s">
        <v>415</v>
      </c>
      <c r="D461" s="311" t="s">
        <v>1771</v>
      </c>
      <c r="E461" s="18" t="s">
        <v>275</v>
      </c>
      <c r="F461" s="312">
        <v>5279</v>
      </c>
      <c r="G461" s="39"/>
      <c r="H461" s="45"/>
    </row>
    <row r="462" spans="1:8" s="2" customFormat="1" ht="16.8" customHeight="1">
      <c r="A462" s="39"/>
      <c r="B462" s="45"/>
      <c r="C462" s="311" t="s">
        <v>448</v>
      </c>
      <c r="D462" s="311" t="s">
        <v>1772</v>
      </c>
      <c r="E462" s="18" t="s">
        <v>275</v>
      </c>
      <c r="F462" s="312">
        <v>265.8</v>
      </c>
      <c r="G462" s="39"/>
      <c r="H462" s="45"/>
    </row>
    <row r="463" spans="1:8" s="2" customFormat="1" ht="16.8" customHeight="1">
      <c r="A463" s="39"/>
      <c r="B463" s="45"/>
      <c r="C463" s="311" t="s">
        <v>457</v>
      </c>
      <c r="D463" s="311" t="s">
        <v>1773</v>
      </c>
      <c r="E463" s="18" t="s">
        <v>272</v>
      </c>
      <c r="F463" s="312">
        <v>451.86</v>
      </c>
      <c r="G463" s="39"/>
      <c r="H463" s="45"/>
    </row>
    <row r="464" spans="1:8" s="2" customFormat="1" ht="16.8" customHeight="1">
      <c r="A464" s="39"/>
      <c r="B464" s="45"/>
      <c r="C464" s="307" t="s">
        <v>856</v>
      </c>
      <c r="D464" s="308" t="s">
        <v>1</v>
      </c>
      <c r="E464" s="309" t="s">
        <v>1</v>
      </c>
      <c r="F464" s="310">
        <v>273.2</v>
      </c>
      <c r="G464" s="39"/>
      <c r="H464" s="45"/>
    </row>
    <row r="465" spans="1:8" s="2" customFormat="1" ht="16.8" customHeight="1">
      <c r="A465" s="39"/>
      <c r="B465" s="45"/>
      <c r="C465" s="311" t="s">
        <v>1</v>
      </c>
      <c r="D465" s="311" t="s">
        <v>895</v>
      </c>
      <c r="E465" s="18" t="s">
        <v>1</v>
      </c>
      <c r="F465" s="312">
        <v>0</v>
      </c>
      <c r="G465" s="39"/>
      <c r="H465" s="45"/>
    </row>
    <row r="466" spans="1:8" s="2" customFormat="1" ht="16.8" customHeight="1">
      <c r="A466" s="39"/>
      <c r="B466" s="45"/>
      <c r="C466" s="311" t="s">
        <v>856</v>
      </c>
      <c r="D466" s="311" t="s">
        <v>896</v>
      </c>
      <c r="E466" s="18" t="s">
        <v>1</v>
      </c>
      <c r="F466" s="312">
        <v>273.2</v>
      </c>
      <c r="G466" s="39"/>
      <c r="H466" s="45"/>
    </row>
    <row r="467" spans="1:8" s="2" customFormat="1" ht="16.8" customHeight="1">
      <c r="A467" s="39"/>
      <c r="B467" s="45"/>
      <c r="C467" s="313" t="s">
        <v>1757</v>
      </c>
      <c r="D467" s="39"/>
      <c r="E467" s="39"/>
      <c r="F467" s="39"/>
      <c r="G467" s="39"/>
      <c r="H467" s="45"/>
    </row>
    <row r="468" spans="1:8" s="2" customFormat="1" ht="16.8" customHeight="1">
      <c r="A468" s="39"/>
      <c r="B468" s="45"/>
      <c r="C468" s="311" t="s">
        <v>349</v>
      </c>
      <c r="D468" s="311" t="s">
        <v>1804</v>
      </c>
      <c r="E468" s="18" t="s">
        <v>275</v>
      </c>
      <c r="F468" s="312">
        <v>218.56</v>
      </c>
      <c r="G468" s="39"/>
      <c r="H468" s="45"/>
    </row>
    <row r="469" spans="1:8" s="2" customFormat="1" ht="16.8" customHeight="1">
      <c r="A469" s="39"/>
      <c r="B469" s="45"/>
      <c r="C469" s="311" t="s">
        <v>356</v>
      </c>
      <c r="D469" s="311" t="s">
        <v>1805</v>
      </c>
      <c r="E469" s="18" t="s">
        <v>275</v>
      </c>
      <c r="F469" s="312">
        <v>218.56</v>
      </c>
      <c r="G469" s="39"/>
      <c r="H469" s="45"/>
    </row>
    <row r="470" spans="1:8" s="2" customFormat="1" ht="16.8" customHeight="1">
      <c r="A470" s="39"/>
      <c r="B470" s="45"/>
      <c r="C470" s="311" t="s">
        <v>360</v>
      </c>
      <c r="D470" s="311" t="s">
        <v>1806</v>
      </c>
      <c r="E470" s="18" t="s">
        <v>275</v>
      </c>
      <c r="F470" s="312">
        <v>40.98</v>
      </c>
      <c r="G470" s="39"/>
      <c r="H470" s="45"/>
    </row>
    <row r="471" spans="1:8" s="2" customFormat="1" ht="16.8" customHeight="1">
      <c r="A471" s="39"/>
      <c r="B471" s="45"/>
      <c r="C471" s="311" t="s">
        <v>364</v>
      </c>
      <c r="D471" s="311" t="s">
        <v>1807</v>
      </c>
      <c r="E471" s="18" t="s">
        <v>275</v>
      </c>
      <c r="F471" s="312">
        <v>13.66</v>
      </c>
      <c r="G471" s="39"/>
      <c r="H471" s="45"/>
    </row>
    <row r="472" spans="1:8" s="2" customFormat="1" ht="16.8" customHeight="1">
      <c r="A472" s="39"/>
      <c r="B472" s="45"/>
      <c r="C472" s="311" t="s">
        <v>406</v>
      </c>
      <c r="D472" s="311" t="s">
        <v>1770</v>
      </c>
      <c r="E472" s="18" t="s">
        <v>275</v>
      </c>
      <c r="F472" s="312">
        <v>211.16</v>
      </c>
      <c r="G472" s="39"/>
      <c r="H472" s="45"/>
    </row>
    <row r="473" spans="1:8" s="2" customFormat="1" ht="12">
      <c r="A473" s="39"/>
      <c r="B473" s="45"/>
      <c r="C473" s="311" t="s">
        <v>415</v>
      </c>
      <c r="D473" s="311" t="s">
        <v>1771</v>
      </c>
      <c r="E473" s="18" t="s">
        <v>275</v>
      </c>
      <c r="F473" s="312">
        <v>5279</v>
      </c>
      <c r="G473" s="39"/>
      <c r="H473" s="45"/>
    </row>
    <row r="474" spans="1:8" s="2" customFormat="1" ht="16.8" customHeight="1">
      <c r="A474" s="39"/>
      <c r="B474" s="45"/>
      <c r="C474" s="311" t="s">
        <v>426</v>
      </c>
      <c r="D474" s="311" t="s">
        <v>1795</v>
      </c>
      <c r="E474" s="18" t="s">
        <v>275</v>
      </c>
      <c r="F474" s="312">
        <v>54.64</v>
      </c>
      <c r="G474" s="39"/>
      <c r="H474" s="45"/>
    </row>
    <row r="475" spans="1:8" s="2" customFormat="1" ht="12">
      <c r="A475" s="39"/>
      <c r="B475" s="45"/>
      <c r="C475" s="311" t="s">
        <v>432</v>
      </c>
      <c r="D475" s="311" t="s">
        <v>1796</v>
      </c>
      <c r="E475" s="18" t="s">
        <v>275</v>
      </c>
      <c r="F475" s="312">
        <v>1366</v>
      </c>
      <c r="G475" s="39"/>
      <c r="H475" s="45"/>
    </row>
    <row r="476" spans="1:8" s="2" customFormat="1" ht="16.8" customHeight="1">
      <c r="A476" s="39"/>
      <c r="B476" s="45"/>
      <c r="C476" s="311" t="s">
        <v>448</v>
      </c>
      <c r="D476" s="311" t="s">
        <v>1772</v>
      </c>
      <c r="E476" s="18" t="s">
        <v>275</v>
      </c>
      <c r="F476" s="312">
        <v>265.8</v>
      </c>
      <c r="G476" s="39"/>
      <c r="H476" s="45"/>
    </row>
    <row r="477" spans="1:8" s="2" customFormat="1" ht="16.8" customHeight="1">
      <c r="A477" s="39"/>
      <c r="B477" s="45"/>
      <c r="C477" s="311" t="s">
        <v>457</v>
      </c>
      <c r="D477" s="311" t="s">
        <v>1773</v>
      </c>
      <c r="E477" s="18" t="s">
        <v>272</v>
      </c>
      <c r="F477" s="312">
        <v>451.86</v>
      </c>
      <c r="G477" s="39"/>
      <c r="H477" s="45"/>
    </row>
    <row r="478" spans="1:8" s="2" customFormat="1" ht="16.8" customHeight="1">
      <c r="A478" s="39"/>
      <c r="B478" s="45"/>
      <c r="C478" s="307" t="s">
        <v>858</v>
      </c>
      <c r="D478" s="308" t="s">
        <v>1</v>
      </c>
      <c r="E478" s="309" t="s">
        <v>275</v>
      </c>
      <c r="F478" s="310">
        <v>32.4</v>
      </c>
      <c r="G478" s="39"/>
      <c r="H478" s="45"/>
    </row>
    <row r="479" spans="1:8" s="2" customFormat="1" ht="16.8" customHeight="1">
      <c r="A479" s="39"/>
      <c r="B479" s="45"/>
      <c r="C479" s="311" t="s">
        <v>1</v>
      </c>
      <c r="D479" s="311" t="s">
        <v>931</v>
      </c>
      <c r="E479" s="18" t="s">
        <v>1</v>
      </c>
      <c r="F479" s="312">
        <v>0</v>
      </c>
      <c r="G479" s="39"/>
      <c r="H479" s="45"/>
    </row>
    <row r="480" spans="1:8" s="2" customFormat="1" ht="16.8" customHeight="1">
      <c r="A480" s="39"/>
      <c r="B480" s="45"/>
      <c r="C480" s="311" t="s">
        <v>858</v>
      </c>
      <c r="D480" s="311" t="s">
        <v>859</v>
      </c>
      <c r="E480" s="18" t="s">
        <v>1</v>
      </c>
      <c r="F480" s="312">
        <v>32.4</v>
      </c>
      <c r="G480" s="39"/>
      <c r="H480" s="45"/>
    </row>
    <row r="481" spans="1:8" s="2" customFormat="1" ht="16.8" customHeight="1">
      <c r="A481" s="39"/>
      <c r="B481" s="45"/>
      <c r="C481" s="313" t="s">
        <v>1757</v>
      </c>
      <c r="D481" s="39"/>
      <c r="E481" s="39"/>
      <c r="F481" s="39"/>
      <c r="G481" s="39"/>
      <c r="H481" s="45"/>
    </row>
    <row r="482" spans="1:8" s="2" customFormat="1" ht="16.8" customHeight="1">
      <c r="A482" s="39"/>
      <c r="B482" s="45"/>
      <c r="C482" s="311" t="s">
        <v>467</v>
      </c>
      <c r="D482" s="311" t="s">
        <v>1777</v>
      </c>
      <c r="E482" s="18" t="s">
        <v>275</v>
      </c>
      <c r="F482" s="312">
        <v>32.4</v>
      </c>
      <c r="G482" s="39"/>
      <c r="H482" s="45"/>
    </row>
    <row r="483" spans="1:8" s="2" customFormat="1" ht="16.8" customHeight="1">
      <c r="A483" s="39"/>
      <c r="B483" s="45"/>
      <c r="C483" s="311" t="s">
        <v>905</v>
      </c>
      <c r="D483" s="311" t="s">
        <v>1858</v>
      </c>
      <c r="E483" s="18" t="s">
        <v>275</v>
      </c>
      <c r="F483" s="312">
        <v>81.6</v>
      </c>
      <c r="G483" s="39"/>
      <c r="H483" s="45"/>
    </row>
    <row r="484" spans="1:8" s="2" customFormat="1" ht="16.8" customHeight="1">
      <c r="A484" s="39"/>
      <c r="B484" s="45"/>
      <c r="C484" s="311" t="s">
        <v>406</v>
      </c>
      <c r="D484" s="311" t="s">
        <v>1770</v>
      </c>
      <c r="E484" s="18" t="s">
        <v>275</v>
      </c>
      <c r="F484" s="312">
        <v>211.16</v>
      </c>
      <c r="G484" s="39"/>
      <c r="H484" s="45"/>
    </row>
    <row r="485" spans="1:8" s="2" customFormat="1" ht="12">
      <c r="A485" s="39"/>
      <c r="B485" s="45"/>
      <c r="C485" s="311" t="s">
        <v>415</v>
      </c>
      <c r="D485" s="311" t="s">
        <v>1771</v>
      </c>
      <c r="E485" s="18" t="s">
        <v>275</v>
      </c>
      <c r="F485" s="312">
        <v>5279</v>
      </c>
      <c r="G485" s="39"/>
      <c r="H485" s="45"/>
    </row>
    <row r="486" spans="1:8" s="2" customFormat="1" ht="16.8" customHeight="1">
      <c r="A486" s="39"/>
      <c r="B486" s="45"/>
      <c r="C486" s="311" t="s">
        <v>922</v>
      </c>
      <c r="D486" s="311" t="s">
        <v>1859</v>
      </c>
      <c r="E486" s="18" t="s">
        <v>275</v>
      </c>
      <c r="F486" s="312">
        <v>40.8</v>
      </c>
      <c r="G486" s="39"/>
      <c r="H486" s="45"/>
    </row>
    <row r="487" spans="1:8" s="2" customFormat="1" ht="16.8" customHeight="1">
      <c r="A487" s="39"/>
      <c r="B487" s="45"/>
      <c r="C487" s="311" t="s">
        <v>448</v>
      </c>
      <c r="D487" s="311" t="s">
        <v>1772</v>
      </c>
      <c r="E487" s="18" t="s">
        <v>275</v>
      </c>
      <c r="F487" s="312">
        <v>265.8</v>
      </c>
      <c r="G487" s="39"/>
      <c r="H487" s="45"/>
    </row>
    <row r="488" spans="1:8" s="2" customFormat="1" ht="16.8" customHeight="1">
      <c r="A488" s="39"/>
      <c r="B488" s="45"/>
      <c r="C488" s="311" t="s">
        <v>457</v>
      </c>
      <c r="D488" s="311" t="s">
        <v>1773</v>
      </c>
      <c r="E488" s="18" t="s">
        <v>272</v>
      </c>
      <c r="F488" s="312">
        <v>451.86</v>
      </c>
      <c r="G488" s="39"/>
      <c r="H488" s="45"/>
    </row>
    <row r="489" spans="1:8" s="2" customFormat="1" ht="16.8" customHeight="1">
      <c r="A489" s="39"/>
      <c r="B489" s="45"/>
      <c r="C489" s="307" t="s">
        <v>860</v>
      </c>
      <c r="D489" s="308" t="s">
        <v>1</v>
      </c>
      <c r="E489" s="309" t="s">
        <v>275</v>
      </c>
      <c r="F489" s="310">
        <v>8.4</v>
      </c>
      <c r="G489" s="39"/>
      <c r="H489" s="45"/>
    </row>
    <row r="490" spans="1:8" s="2" customFormat="1" ht="16.8" customHeight="1">
      <c r="A490" s="39"/>
      <c r="B490" s="45"/>
      <c r="C490" s="311" t="s">
        <v>1</v>
      </c>
      <c r="D490" s="311" t="s">
        <v>895</v>
      </c>
      <c r="E490" s="18" t="s">
        <v>1</v>
      </c>
      <c r="F490" s="312">
        <v>0</v>
      </c>
      <c r="G490" s="39"/>
      <c r="H490" s="45"/>
    </row>
    <row r="491" spans="1:8" s="2" customFormat="1" ht="16.8" customHeight="1">
      <c r="A491" s="39"/>
      <c r="B491" s="45"/>
      <c r="C491" s="311" t="s">
        <v>860</v>
      </c>
      <c r="D491" s="311" t="s">
        <v>933</v>
      </c>
      <c r="E491" s="18" t="s">
        <v>1</v>
      </c>
      <c r="F491" s="312">
        <v>8.4</v>
      </c>
      <c r="G491" s="39"/>
      <c r="H491" s="45"/>
    </row>
    <row r="492" spans="1:8" s="2" customFormat="1" ht="16.8" customHeight="1">
      <c r="A492" s="39"/>
      <c r="B492" s="45"/>
      <c r="C492" s="313" t="s">
        <v>1757</v>
      </c>
      <c r="D492" s="39"/>
      <c r="E492" s="39"/>
      <c r="F492" s="39"/>
      <c r="G492" s="39"/>
      <c r="H492" s="45"/>
    </row>
    <row r="493" spans="1:8" s="2" customFormat="1" ht="16.8" customHeight="1">
      <c r="A493" s="39"/>
      <c r="B493" s="45"/>
      <c r="C493" s="311" t="s">
        <v>476</v>
      </c>
      <c r="D493" s="311" t="s">
        <v>1774</v>
      </c>
      <c r="E493" s="18" t="s">
        <v>275</v>
      </c>
      <c r="F493" s="312">
        <v>61.2</v>
      </c>
      <c r="G493" s="39"/>
      <c r="H493" s="45"/>
    </row>
    <row r="494" spans="1:8" s="2" customFormat="1" ht="16.8" customHeight="1">
      <c r="A494" s="39"/>
      <c r="B494" s="45"/>
      <c r="C494" s="311" t="s">
        <v>905</v>
      </c>
      <c r="D494" s="311" t="s">
        <v>1858</v>
      </c>
      <c r="E494" s="18" t="s">
        <v>275</v>
      </c>
      <c r="F494" s="312">
        <v>81.6</v>
      </c>
      <c r="G494" s="39"/>
      <c r="H494" s="45"/>
    </row>
    <row r="495" spans="1:8" s="2" customFormat="1" ht="16.8" customHeight="1">
      <c r="A495" s="39"/>
      <c r="B495" s="45"/>
      <c r="C495" s="311" t="s">
        <v>406</v>
      </c>
      <c r="D495" s="311" t="s">
        <v>1770</v>
      </c>
      <c r="E495" s="18" t="s">
        <v>275</v>
      </c>
      <c r="F495" s="312">
        <v>211.16</v>
      </c>
      <c r="G495" s="39"/>
      <c r="H495" s="45"/>
    </row>
    <row r="496" spans="1:8" s="2" customFormat="1" ht="12">
      <c r="A496" s="39"/>
      <c r="B496" s="45"/>
      <c r="C496" s="311" t="s">
        <v>415</v>
      </c>
      <c r="D496" s="311" t="s">
        <v>1771</v>
      </c>
      <c r="E496" s="18" t="s">
        <v>275</v>
      </c>
      <c r="F496" s="312">
        <v>5279</v>
      </c>
      <c r="G496" s="39"/>
      <c r="H496" s="45"/>
    </row>
    <row r="497" spans="1:8" s="2" customFormat="1" ht="16.8" customHeight="1">
      <c r="A497" s="39"/>
      <c r="B497" s="45"/>
      <c r="C497" s="311" t="s">
        <v>922</v>
      </c>
      <c r="D497" s="311" t="s">
        <v>1859</v>
      </c>
      <c r="E497" s="18" t="s">
        <v>275</v>
      </c>
      <c r="F497" s="312">
        <v>40.8</v>
      </c>
      <c r="G497" s="39"/>
      <c r="H497" s="45"/>
    </row>
    <row r="498" spans="1:8" s="2" customFormat="1" ht="16.8" customHeight="1">
      <c r="A498" s="39"/>
      <c r="B498" s="45"/>
      <c r="C498" s="311" t="s">
        <v>448</v>
      </c>
      <c r="D498" s="311" t="s">
        <v>1772</v>
      </c>
      <c r="E498" s="18" t="s">
        <v>275</v>
      </c>
      <c r="F498" s="312">
        <v>265.8</v>
      </c>
      <c r="G498" s="39"/>
      <c r="H498" s="45"/>
    </row>
    <row r="499" spans="1:8" s="2" customFormat="1" ht="16.8" customHeight="1">
      <c r="A499" s="39"/>
      <c r="B499" s="45"/>
      <c r="C499" s="311" t="s">
        <v>457</v>
      </c>
      <c r="D499" s="311" t="s">
        <v>1773</v>
      </c>
      <c r="E499" s="18" t="s">
        <v>272</v>
      </c>
      <c r="F499" s="312">
        <v>451.86</v>
      </c>
      <c r="G499" s="39"/>
      <c r="H499" s="45"/>
    </row>
    <row r="500" spans="1:8" s="2" customFormat="1" ht="16.8" customHeight="1">
      <c r="A500" s="39"/>
      <c r="B500" s="45"/>
      <c r="C500" s="307" t="s">
        <v>862</v>
      </c>
      <c r="D500" s="308" t="s">
        <v>1</v>
      </c>
      <c r="E500" s="309" t="s">
        <v>275</v>
      </c>
      <c r="F500" s="310">
        <v>52.8</v>
      </c>
      <c r="G500" s="39"/>
      <c r="H500" s="45"/>
    </row>
    <row r="501" spans="1:8" s="2" customFormat="1" ht="16.8" customHeight="1">
      <c r="A501" s="39"/>
      <c r="B501" s="45"/>
      <c r="C501" s="311" t="s">
        <v>862</v>
      </c>
      <c r="D501" s="311" t="s">
        <v>934</v>
      </c>
      <c r="E501" s="18" t="s">
        <v>1</v>
      </c>
      <c r="F501" s="312">
        <v>52.8</v>
      </c>
      <c r="G501" s="39"/>
      <c r="H501" s="45"/>
    </row>
    <row r="502" spans="1:8" s="2" customFormat="1" ht="16.8" customHeight="1">
      <c r="A502" s="39"/>
      <c r="B502" s="45"/>
      <c r="C502" s="313" t="s">
        <v>1757</v>
      </c>
      <c r="D502" s="39"/>
      <c r="E502" s="39"/>
      <c r="F502" s="39"/>
      <c r="G502" s="39"/>
      <c r="H502" s="45"/>
    </row>
    <row r="503" spans="1:8" s="2" customFormat="1" ht="16.8" customHeight="1">
      <c r="A503" s="39"/>
      <c r="B503" s="45"/>
      <c r="C503" s="311" t="s">
        <v>476</v>
      </c>
      <c r="D503" s="311" t="s">
        <v>1774</v>
      </c>
      <c r="E503" s="18" t="s">
        <v>275</v>
      </c>
      <c r="F503" s="312">
        <v>61.2</v>
      </c>
      <c r="G503" s="39"/>
      <c r="H503" s="45"/>
    </row>
    <row r="504" spans="1:8" s="2" customFormat="1" ht="16.8" customHeight="1">
      <c r="A504" s="39"/>
      <c r="B504" s="45"/>
      <c r="C504" s="311" t="s">
        <v>391</v>
      </c>
      <c r="D504" s="311" t="s">
        <v>1776</v>
      </c>
      <c r="E504" s="18" t="s">
        <v>275</v>
      </c>
      <c r="F504" s="312">
        <v>52.8</v>
      </c>
      <c r="G504" s="39"/>
      <c r="H504" s="45"/>
    </row>
    <row r="505" spans="1:8" s="2" customFormat="1" ht="26.4" customHeight="1">
      <c r="A505" s="39"/>
      <c r="B505" s="45"/>
      <c r="C505" s="306" t="s">
        <v>1860</v>
      </c>
      <c r="D505" s="306" t="s">
        <v>91</v>
      </c>
      <c r="E505" s="39"/>
      <c r="F505" s="39"/>
      <c r="G505" s="39"/>
      <c r="H505" s="45"/>
    </row>
    <row r="506" spans="1:8" s="2" customFormat="1" ht="16.8" customHeight="1">
      <c r="A506" s="39"/>
      <c r="B506" s="45"/>
      <c r="C506" s="307" t="s">
        <v>820</v>
      </c>
      <c r="D506" s="308" t="s">
        <v>1</v>
      </c>
      <c r="E506" s="309" t="s">
        <v>821</v>
      </c>
      <c r="F506" s="310">
        <v>22</v>
      </c>
      <c r="G506" s="39"/>
      <c r="H506" s="45"/>
    </row>
    <row r="507" spans="1:8" s="2" customFormat="1" ht="16.8" customHeight="1">
      <c r="A507" s="39"/>
      <c r="B507" s="45"/>
      <c r="C507" s="311" t="s">
        <v>1</v>
      </c>
      <c r="D507" s="311" t="s">
        <v>1688</v>
      </c>
      <c r="E507" s="18" t="s">
        <v>1</v>
      </c>
      <c r="F507" s="312">
        <v>0</v>
      </c>
      <c r="G507" s="39"/>
      <c r="H507" s="45"/>
    </row>
    <row r="508" spans="1:8" s="2" customFormat="1" ht="16.8" customHeight="1">
      <c r="A508" s="39"/>
      <c r="B508" s="45"/>
      <c r="C508" s="311" t="s">
        <v>820</v>
      </c>
      <c r="D508" s="311" t="s">
        <v>1696</v>
      </c>
      <c r="E508" s="18" t="s">
        <v>1</v>
      </c>
      <c r="F508" s="312">
        <v>22</v>
      </c>
      <c r="G508" s="39"/>
      <c r="H508" s="45"/>
    </row>
    <row r="509" spans="1:8" s="2" customFormat="1" ht="16.8" customHeight="1">
      <c r="A509" s="39"/>
      <c r="B509" s="45"/>
      <c r="C509" s="313" t="s">
        <v>1757</v>
      </c>
      <c r="D509" s="39"/>
      <c r="E509" s="39"/>
      <c r="F509" s="39"/>
      <c r="G509" s="39"/>
      <c r="H509" s="45"/>
    </row>
    <row r="510" spans="1:8" s="2" customFormat="1" ht="16.8" customHeight="1">
      <c r="A510" s="39"/>
      <c r="B510" s="45"/>
      <c r="C510" s="311" t="s">
        <v>875</v>
      </c>
      <c r="D510" s="311" t="s">
        <v>1822</v>
      </c>
      <c r="E510" s="18" t="s">
        <v>511</v>
      </c>
      <c r="F510" s="312">
        <v>22</v>
      </c>
      <c r="G510" s="39"/>
      <c r="H510" s="45"/>
    </row>
    <row r="511" spans="1:8" s="2" customFormat="1" ht="16.8" customHeight="1">
      <c r="A511" s="39"/>
      <c r="B511" s="45"/>
      <c r="C511" s="311" t="s">
        <v>869</v>
      </c>
      <c r="D511" s="311" t="s">
        <v>1823</v>
      </c>
      <c r="E511" s="18" t="s">
        <v>511</v>
      </c>
      <c r="F511" s="312">
        <v>22</v>
      </c>
      <c r="G511" s="39"/>
      <c r="H511" s="45"/>
    </row>
    <row r="512" spans="1:8" s="2" customFormat="1" ht="16.8" customHeight="1">
      <c r="A512" s="39"/>
      <c r="B512" s="45"/>
      <c r="C512" s="307" t="s">
        <v>823</v>
      </c>
      <c r="D512" s="308" t="s">
        <v>1</v>
      </c>
      <c r="E512" s="309" t="s">
        <v>511</v>
      </c>
      <c r="F512" s="310">
        <v>5</v>
      </c>
      <c r="G512" s="39"/>
      <c r="H512" s="45"/>
    </row>
    <row r="513" spans="1:8" s="2" customFormat="1" ht="16.8" customHeight="1">
      <c r="A513" s="39"/>
      <c r="B513" s="45"/>
      <c r="C513" s="311" t="s">
        <v>1</v>
      </c>
      <c r="D513" s="311" t="s">
        <v>1688</v>
      </c>
      <c r="E513" s="18" t="s">
        <v>1</v>
      </c>
      <c r="F513" s="312">
        <v>0</v>
      </c>
      <c r="G513" s="39"/>
      <c r="H513" s="45"/>
    </row>
    <row r="514" spans="1:8" s="2" customFormat="1" ht="16.8" customHeight="1">
      <c r="A514" s="39"/>
      <c r="B514" s="45"/>
      <c r="C514" s="311" t="s">
        <v>823</v>
      </c>
      <c r="D514" s="311" t="s">
        <v>159</v>
      </c>
      <c r="E514" s="18" t="s">
        <v>1</v>
      </c>
      <c r="F514" s="312">
        <v>5</v>
      </c>
      <c r="G514" s="39"/>
      <c r="H514" s="45"/>
    </row>
    <row r="515" spans="1:8" s="2" customFormat="1" ht="16.8" customHeight="1">
      <c r="A515" s="39"/>
      <c r="B515" s="45"/>
      <c r="C515" s="313" t="s">
        <v>1757</v>
      </c>
      <c r="D515" s="39"/>
      <c r="E515" s="39"/>
      <c r="F515" s="39"/>
      <c r="G515" s="39"/>
      <c r="H515" s="45"/>
    </row>
    <row r="516" spans="1:8" s="2" customFormat="1" ht="16.8" customHeight="1">
      <c r="A516" s="39"/>
      <c r="B516" s="45"/>
      <c r="C516" s="311" t="s">
        <v>879</v>
      </c>
      <c r="D516" s="311" t="s">
        <v>1825</v>
      </c>
      <c r="E516" s="18" t="s">
        <v>511</v>
      </c>
      <c r="F516" s="312">
        <v>5</v>
      </c>
      <c r="G516" s="39"/>
      <c r="H516" s="45"/>
    </row>
    <row r="517" spans="1:8" s="2" customFormat="1" ht="16.8" customHeight="1">
      <c r="A517" s="39"/>
      <c r="B517" s="45"/>
      <c r="C517" s="311" t="s">
        <v>872</v>
      </c>
      <c r="D517" s="311" t="s">
        <v>1826</v>
      </c>
      <c r="E517" s="18" t="s">
        <v>511</v>
      </c>
      <c r="F517" s="312">
        <v>5</v>
      </c>
      <c r="G517" s="39"/>
      <c r="H517" s="45"/>
    </row>
    <row r="518" spans="1:8" s="2" customFormat="1" ht="16.8" customHeight="1">
      <c r="A518" s="39"/>
      <c r="B518" s="45"/>
      <c r="C518" s="307" t="s">
        <v>1678</v>
      </c>
      <c r="D518" s="308" t="s">
        <v>1</v>
      </c>
      <c r="E518" s="309" t="s">
        <v>275</v>
      </c>
      <c r="F518" s="310">
        <v>15143</v>
      </c>
      <c r="G518" s="39"/>
      <c r="H518" s="45"/>
    </row>
    <row r="519" spans="1:8" s="2" customFormat="1" ht="16.8" customHeight="1">
      <c r="A519" s="39"/>
      <c r="B519" s="45"/>
      <c r="C519" s="311" t="s">
        <v>1</v>
      </c>
      <c r="D519" s="311" t="s">
        <v>1705</v>
      </c>
      <c r="E519" s="18" t="s">
        <v>1</v>
      </c>
      <c r="F519" s="312">
        <v>0</v>
      </c>
      <c r="G519" s="39"/>
      <c r="H519" s="45"/>
    </row>
    <row r="520" spans="1:8" s="2" customFormat="1" ht="16.8" customHeight="1">
      <c r="A520" s="39"/>
      <c r="B520" s="45"/>
      <c r="C520" s="311" t="s">
        <v>1678</v>
      </c>
      <c r="D520" s="311" t="s">
        <v>1679</v>
      </c>
      <c r="E520" s="18" t="s">
        <v>1</v>
      </c>
      <c r="F520" s="312">
        <v>15143</v>
      </c>
      <c r="G520" s="39"/>
      <c r="H520" s="45"/>
    </row>
    <row r="521" spans="1:8" s="2" customFormat="1" ht="16.8" customHeight="1">
      <c r="A521" s="39"/>
      <c r="B521" s="45"/>
      <c r="C521" s="313" t="s">
        <v>1757</v>
      </c>
      <c r="D521" s="39"/>
      <c r="E521" s="39"/>
      <c r="F521" s="39"/>
      <c r="G521" s="39"/>
      <c r="H521" s="45"/>
    </row>
    <row r="522" spans="1:8" s="2" customFormat="1" ht="16.8" customHeight="1">
      <c r="A522" s="39"/>
      <c r="B522" s="45"/>
      <c r="C522" s="311" t="s">
        <v>1702</v>
      </c>
      <c r="D522" s="311" t="s">
        <v>1861</v>
      </c>
      <c r="E522" s="18" t="s">
        <v>275</v>
      </c>
      <c r="F522" s="312">
        <v>3028.6</v>
      </c>
      <c r="G522" s="39"/>
      <c r="H522" s="45"/>
    </row>
    <row r="523" spans="1:8" s="2" customFormat="1" ht="16.8" customHeight="1">
      <c r="A523" s="39"/>
      <c r="B523" s="45"/>
      <c r="C523" s="311" t="s">
        <v>1708</v>
      </c>
      <c r="D523" s="311" t="s">
        <v>1862</v>
      </c>
      <c r="E523" s="18" t="s">
        <v>275</v>
      </c>
      <c r="F523" s="312">
        <v>6057.2</v>
      </c>
      <c r="G523" s="39"/>
      <c r="H523" s="45"/>
    </row>
    <row r="524" spans="1:8" s="2" customFormat="1" ht="16.8" customHeight="1">
      <c r="A524" s="39"/>
      <c r="B524" s="45"/>
      <c r="C524" s="311" t="s">
        <v>1713</v>
      </c>
      <c r="D524" s="311" t="s">
        <v>1863</v>
      </c>
      <c r="E524" s="18" t="s">
        <v>275</v>
      </c>
      <c r="F524" s="312">
        <v>6057.2</v>
      </c>
      <c r="G524" s="39"/>
      <c r="H524" s="45"/>
    </row>
    <row r="525" spans="1:8" s="2" customFormat="1" ht="16.8" customHeight="1">
      <c r="A525" s="39"/>
      <c r="B525" s="45"/>
      <c r="C525" s="311" t="s">
        <v>391</v>
      </c>
      <c r="D525" s="311" t="s">
        <v>1776</v>
      </c>
      <c r="E525" s="18" t="s">
        <v>275</v>
      </c>
      <c r="F525" s="312">
        <v>15143</v>
      </c>
      <c r="G525" s="39"/>
      <c r="H525" s="45"/>
    </row>
    <row r="526" spans="1:8" s="2" customFormat="1" ht="16.8" customHeight="1">
      <c r="A526" s="39"/>
      <c r="B526" s="45"/>
      <c r="C526" s="311" t="s">
        <v>406</v>
      </c>
      <c r="D526" s="311" t="s">
        <v>1770</v>
      </c>
      <c r="E526" s="18" t="s">
        <v>275</v>
      </c>
      <c r="F526" s="312">
        <v>13630.1</v>
      </c>
      <c r="G526" s="39"/>
      <c r="H526" s="45"/>
    </row>
    <row r="527" spans="1:8" s="2" customFormat="1" ht="12">
      <c r="A527" s="39"/>
      <c r="B527" s="45"/>
      <c r="C527" s="311" t="s">
        <v>415</v>
      </c>
      <c r="D527" s="311" t="s">
        <v>1771</v>
      </c>
      <c r="E527" s="18" t="s">
        <v>275</v>
      </c>
      <c r="F527" s="312">
        <v>272602</v>
      </c>
      <c r="G527" s="39"/>
      <c r="H527" s="45"/>
    </row>
    <row r="528" spans="1:8" s="2" customFormat="1" ht="16.8" customHeight="1">
      <c r="A528" s="39"/>
      <c r="B528" s="45"/>
      <c r="C528" s="311" t="s">
        <v>922</v>
      </c>
      <c r="D528" s="311" t="s">
        <v>1859</v>
      </c>
      <c r="E528" s="18" t="s">
        <v>275</v>
      </c>
      <c r="F528" s="312">
        <v>15143</v>
      </c>
      <c r="G528" s="39"/>
      <c r="H528" s="45"/>
    </row>
    <row r="529" spans="1:8" s="2" customFormat="1" ht="16.8" customHeight="1">
      <c r="A529" s="39"/>
      <c r="B529" s="45"/>
      <c r="C529" s="311" t="s">
        <v>457</v>
      </c>
      <c r="D529" s="311" t="s">
        <v>1773</v>
      </c>
      <c r="E529" s="18" t="s">
        <v>272</v>
      </c>
      <c r="F529" s="312">
        <v>23171.17</v>
      </c>
      <c r="G529" s="39"/>
      <c r="H529" s="45"/>
    </row>
    <row r="530" spans="1:8" s="2" customFormat="1" ht="16.8" customHeight="1">
      <c r="A530" s="39"/>
      <c r="B530" s="45"/>
      <c r="C530" s="307" t="s">
        <v>1680</v>
      </c>
      <c r="D530" s="308" t="s">
        <v>1</v>
      </c>
      <c r="E530" s="309" t="s">
        <v>275</v>
      </c>
      <c r="F530" s="310">
        <v>207.6</v>
      </c>
      <c r="G530" s="39"/>
      <c r="H530" s="45"/>
    </row>
    <row r="531" spans="1:8" s="2" customFormat="1" ht="16.8" customHeight="1">
      <c r="A531" s="39"/>
      <c r="B531" s="45"/>
      <c r="C531" s="311" t="s">
        <v>1</v>
      </c>
      <c r="D531" s="311" t="s">
        <v>344</v>
      </c>
      <c r="E531" s="18" t="s">
        <v>1</v>
      </c>
      <c r="F531" s="312">
        <v>0</v>
      </c>
      <c r="G531" s="39"/>
      <c r="H531" s="45"/>
    </row>
    <row r="532" spans="1:8" s="2" customFormat="1" ht="16.8" customHeight="1">
      <c r="A532" s="39"/>
      <c r="B532" s="45"/>
      <c r="C532" s="311" t="s">
        <v>1</v>
      </c>
      <c r="D532" s="311" t="s">
        <v>1731</v>
      </c>
      <c r="E532" s="18" t="s">
        <v>1</v>
      </c>
      <c r="F532" s="312">
        <v>107.8</v>
      </c>
      <c r="G532" s="39"/>
      <c r="H532" s="45"/>
    </row>
    <row r="533" spans="1:8" s="2" customFormat="1" ht="16.8" customHeight="1">
      <c r="A533" s="39"/>
      <c r="B533" s="45"/>
      <c r="C533" s="311" t="s">
        <v>1</v>
      </c>
      <c r="D533" s="311" t="s">
        <v>1732</v>
      </c>
      <c r="E533" s="18" t="s">
        <v>1</v>
      </c>
      <c r="F533" s="312">
        <v>99.8</v>
      </c>
      <c r="G533" s="39"/>
      <c r="H533" s="45"/>
    </row>
    <row r="534" spans="1:8" s="2" customFormat="1" ht="16.8" customHeight="1">
      <c r="A534" s="39"/>
      <c r="B534" s="45"/>
      <c r="C534" s="311" t="s">
        <v>1680</v>
      </c>
      <c r="D534" s="311" t="s">
        <v>235</v>
      </c>
      <c r="E534" s="18" t="s">
        <v>1</v>
      </c>
      <c r="F534" s="312">
        <v>207.6</v>
      </c>
      <c r="G534" s="39"/>
      <c r="H534" s="45"/>
    </row>
    <row r="535" spans="1:8" s="2" customFormat="1" ht="16.8" customHeight="1">
      <c r="A535" s="39"/>
      <c r="B535" s="45"/>
      <c r="C535" s="313" t="s">
        <v>1757</v>
      </c>
      <c r="D535" s="39"/>
      <c r="E535" s="39"/>
      <c r="F535" s="39"/>
      <c r="G535" s="39"/>
      <c r="H535" s="45"/>
    </row>
    <row r="536" spans="1:8" s="2" customFormat="1" ht="16.8" customHeight="1">
      <c r="A536" s="39"/>
      <c r="B536" s="45"/>
      <c r="C536" s="311" t="s">
        <v>1728</v>
      </c>
      <c r="D536" s="311" t="s">
        <v>1864</v>
      </c>
      <c r="E536" s="18" t="s">
        <v>275</v>
      </c>
      <c r="F536" s="312">
        <v>207.6</v>
      </c>
      <c r="G536" s="39"/>
      <c r="H536" s="45"/>
    </row>
    <row r="537" spans="1:8" s="2" customFormat="1" ht="16.8" customHeight="1">
      <c r="A537" s="39"/>
      <c r="B537" s="45"/>
      <c r="C537" s="311" t="s">
        <v>406</v>
      </c>
      <c r="D537" s="311" t="s">
        <v>1770</v>
      </c>
      <c r="E537" s="18" t="s">
        <v>275</v>
      </c>
      <c r="F537" s="312">
        <v>13630.1</v>
      </c>
      <c r="G537" s="39"/>
      <c r="H537" s="45"/>
    </row>
    <row r="538" spans="1:8" s="2" customFormat="1" ht="12">
      <c r="A538" s="39"/>
      <c r="B538" s="45"/>
      <c r="C538" s="311" t="s">
        <v>415</v>
      </c>
      <c r="D538" s="311" t="s">
        <v>1771</v>
      </c>
      <c r="E538" s="18" t="s">
        <v>275</v>
      </c>
      <c r="F538" s="312">
        <v>272602</v>
      </c>
      <c r="G538" s="39"/>
      <c r="H538" s="45"/>
    </row>
    <row r="539" spans="1:8" s="2" customFormat="1" ht="16.8" customHeight="1">
      <c r="A539" s="39"/>
      <c r="B539" s="45"/>
      <c r="C539" s="311" t="s">
        <v>457</v>
      </c>
      <c r="D539" s="311" t="s">
        <v>1773</v>
      </c>
      <c r="E539" s="18" t="s">
        <v>272</v>
      </c>
      <c r="F539" s="312">
        <v>23171.17</v>
      </c>
      <c r="G539" s="39"/>
      <c r="H539" s="45"/>
    </row>
    <row r="540" spans="1:8" s="2" customFormat="1" ht="16.8" customHeight="1">
      <c r="A540" s="39"/>
      <c r="B540" s="45"/>
      <c r="C540" s="307" t="s">
        <v>286</v>
      </c>
      <c r="D540" s="308" t="s">
        <v>1</v>
      </c>
      <c r="E540" s="309" t="s">
        <v>154</v>
      </c>
      <c r="F540" s="310">
        <v>2151.6</v>
      </c>
      <c r="G540" s="39"/>
      <c r="H540" s="45"/>
    </row>
    <row r="541" spans="1:8" s="2" customFormat="1" ht="16.8" customHeight="1">
      <c r="A541" s="39"/>
      <c r="B541" s="45"/>
      <c r="C541" s="307" t="s">
        <v>288</v>
      </c>
      <c r="D541" s="308" t="s">
        <v>1</v>
      </c>
      <c r="E541" s="309" t="s">
        <v>275</v>
      </c>
      <c r="F541" s="310">
        <v>1041.3</v>
      </c>
      <c r="G541" s="39"/>
      <c r="H541" s="45"/>
    </row>
    <row r="542" spans="1:8" s="2" customFormat="1" ht="16.8" customHeight="1">
      <c r="A542" s="39"/>
      <c r="B542" s="45"/>
      <c r="C542" s="307" t="s">
        <v>1682</v>
      </c>
      <c r="D542" s="308" t="s">
        <v>1</v>
      </c>
      <c r="E542" s="309" t="s">
        <v>275</v>
      </c>
      <c r="F542" s="310">
        <v>200.8</v>
      </c>
      <c r="G542" s="39"/>
      <c r="H542" s="45"/>
    </row>
    <row r="543" spans="1:8" s="2" customFormat="1" ht="16.8" customHeight="1">
      <c r="A543" s="39"/>
      <c r="B543" s="45"/>
      <c r="C543" s="311" t="s">
        <v>1</v>
      </c>
      <c r="D543" s="311" t="s">
        <v>344</v>
      </c>
      <c r="E543" s="18" t="s">
        <v>1</v>
      </c>
      <c r="F543" s="312">
        <v>0</v>
      </c>
      <c r="G543" s="39"/>
      <c r="H543" s="45"/>
    </row>
    <row r="544" spans="1:8" s="2" customFormat="1" ht="16.8" customHeight="1">
      <c r="A544" s="39"/>
      <c r="B544" s="45"/>
      <c r="C544" s="311" t="s">
        <v>1682</v>
      </c>
      <c r="D544" s="311" t="s">
        <v>1683</v>
      </c>
      <c r="E544" s="18" t="s">
        <v>1</v>
      </c>
      <c r="F544" s="312">
        <v>200.8</v>
      </c>
      <c r="G544" s="39"/>
      <c r="H544" s="45"/>
    </row>
    <row r="545" spans="1:8" s="2" customFormat="1" ht="16.8" customHeight="1">
      <c r="A545" s="39"/>
      <c r="B545" s="45"/>
      <c r="C545" s="313" t="s">
        <v>1757</v>
      </c>
      <c r="D545" s="39"/>
      <c r="E545" s="39"/>
      <c r="F545" s="39"/>
      <c r="G545" s="39"/>
      <c r="H545" s="45"/>
    </row>
    <row r="546" spans="1:8" s="2" customFormat="1" ht="16.8" customHeight="1">
      <c r="A546" s="39"/>
      <c r="B546" s="45"/>
      <c r="C546" s="311" t="s">
        <v>1698</v>
      </c>
      <c r="D546" s="311" t="s">
        <v>1865</v>
      </c>
      <c r="E546" s="18" t="s">
        <v>275</v>
      </c>
      <c r="F546" s="312">
        <v>200.8</v>
      </c>
      <c r="G546" s="39"/>
      <c r="H546" s="45"/>
    </row>
    <row r="547" spans="1:8" s="2" customFormat="1" ht="16.8" customHeight="1">
      <c r="A547" s="39"/>
      <c r="B547" s="45"/>
      <c r="C547" s="311" t="s">
        <v>356</v>
      </c>
      <c r="D547" s="311" t="s">
        <v>1805</v>
      </c>
      <c r="E547" s="18" t="s">
        <v>275</v>
      </c>
      <c r="F547" s="312">
        <v>200.8</v>
      </c>
      <c r="G547" s="39"/>
      <c r="H547" s="45"/>
    </row>
    <row r="548" spans="1:8" s="2" customFormat="1" ht="16.8" customHeight="1">
      <c r="A548" s="39"/>
      <c r="B548" s="45"/>
      <c r="C548" s="311" t="s">
        <v>406</v>
      </c>
      <c r="D548" s="311" t="s">
        <v>1770</v>
      </c>
      <c r="E548" s="18" t="s">
        <v>275</v>
      </c>
      <c r="F548" s="312">
        <v>13630.1</v>
      </c>
      <c r="G548" s="39"/>
      <c r="H548" s="45"/>
    </row>
    <row r="549" spans="1:8" s="2" customFormat="1" ht="12">
      <c r="A549" s="39"/>
      <c r="B549" s="45"/>
      <c r="C549" s="311" t="s">
        <v>415</v>
      </c>
      <c r="D549" s="311" t="s">
        <v>1771</v>
      </c>
      <c r="E549" s="18" t="s">
        <v>275</v>
      </c>
      <c r="F549" s="312">
        <v>272602</v>
      </c>
      <c r="G549" s="39"/>
      <c r="H549" s="45"/>
    </row>
    <row r="550" spans="1:8" s="2" customFormat="1" ht="16.8" customHeight="1">
      <c r="A550" s="39"/>
      <c r="B550" s="45"/>
      <c r="C550" s="311" t="s">
        <v>457</v>
      </c>
      <c r="D550" s="311" t="s">
        <v>1773</v>
      </c>
      <c r="E550" s="18" t="s">
        <v>272</v>
      </c>
      <c r="F550" s="312">
        <v>23171.17</v>
      </c>
      <c r="G550" s="39"/>
      <c r="H550" s="45"/>
    </row>
    <row r="551" spans="1:8" s="2" customFormat="1" ht="7.4" customHeight="1">
      <c r="A551" s="39"/>
      <c r="B551" s="171"/>
      <c r="C551" s="172"/>
      <c r="D551" s="172"/>
      <c r="E551" s="172"/>
      <c r="F551" s="172"/>
      <c r="G551" s="172"/>
      <c r="H551" s="45"/>
    </row>
    <row r="552" spans="1:8" s="2" customFormat="1" ht="12">
      <c r="A552" s="39"/>
      <c r="B552" s="39"/>
      <c r="C552" s="39"/>
      <c r="D552" s="39"/>
      <c r="E552" s="39"/>
      <c r="F552" s="39"/>
      <c r="G552" s="39"/>
      <c r="H552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PETR-LB\petrh</dc:creator>
  <cp:keywords/>
  <dc:description/>
  <cp:lastModifiedBy>PETR-LB\petrh</cp:lastModifiedBy>
  <dcterms:created xsi:type="dcterms:W3CDTF">2021-03-24T11:25:20Z</dcterms:created>
  <dcterms:modified xsi:type="dcterms:W3CDTF">2021-03-24T11:25:33Z</dcterms:modified>
  <cp:category/>
  <cp:version/>
  <cp:contentType/>
  <cp:contentStatus/>
</cp:coreProperties>
</file>