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4" yWindow="588" windowWidth="16956" windowHeight="9468"/>
  </bookViews>
  <sheets>
    <sheet name="Rekapitulace stavby" sheetId="1" r:id="rId1"/>
    <sheet name="SO-01 - Oprava opevnění P..." sheetId="2" r:id="rId2"/>
    <sheet name="SO-02 - Kácení" sheetId="3" r:id="rId3"/>
    <sheet name="VON - Vedlejší a ostatní ..." sheetId="4" r:id="rId4"/>
    <sheet name="Pokyny pro vyplnění" sheetId="5" r:id="rId5"/>
  </sheets>
  <definedNames>
    <definedName name="_xlnm._FilterDatabase" localSheetId="1" hidden="1">'SO-01 - Oprava opevnění P...'!$C$86:$K$209</definedName>
    <definedName name="_xlnm._FilterDatabase" localSheetId="2" hidden="1">'SO-02 - Kácení'!$C$80:$K$89</definedName>
    <definedName name="_xlnm._FilterDatabase" localSheetId="3" hidden="1">'VON - Vedlejší a ostatní ...'!$C$80:$K$117</definedName>
    <definedName name="_xlnm.Print_Titles" localSheetId="0">'Rekapitulace stavby'!$52:$52</definedName>
    <definedName name="_xlnm.Print_Titles" localSheetId="1">'SO-01 - Oprava opevnění P...'!$86:$86</definedName>
    <definedName name="_xlnm.Print_Titles" localSheetId="2">'SO-02 - Kácení'!$80:$80</definedName>
    <definedName name="_xlnm.Print_Titles" localSheetId="3">'VON - Vedlejší a ostatní ...'!$80:$80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'SO-01 - Oprava opevnění P...'!$C$4:$J$39,'SO-01 - Oprava opevnění P...'!$C$45:$J$68,'SO-01 - Oprava opevnění P...'!$C$74:$K$209</definedName>
    <definedName name="_xlnm.Print_Area" localSheetId="2">'SO-02 - Kácení'!$C$4:$J$39,'SO-02 - Kácení'!$C$45:$J$62,'SO-02 - Kácení'!$C$68:$K$89</definedName>
    <definedName name="_xlnm.Print_Area" localSheetId="3">'VON - Vedlejší a ostatní ...'!$C$4:$J$39,'VON - Vedlejší a ostatní ...'!$C$45:$J$62,'VON - Vedlejší a ostatní ...'!$C$68:$K$117</definedName>
  </definedNames>
  <calcPr calcId="125725"/>
</workbook>
</file>

<file path=xl/calcChain.xml><?xml version="1.0" encoding="utf-8"?>
<calcChain xmlns="http://schemas.openxmlformats.org/spreadsheetml/2006/main">
  <c r="J37" i="4"/>
  <c r="J36"/>
  <c r="AY57" i="1"/>
  <c r="J35" i="4"/>
  <c r="AX57" i="1"/>
  <c r="BI116" i="4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BI83"/>
  <c r="BH83"/>
  <c r="BG83"/>
  <c r="BF83"/>
  <c r="T83"/>
  <c r="R83"/>
  <c r="P83"/>
  <c r="J77"/>
  <c r="F77"/>
  <c r="F75"/>
  <c r="E73"/>
  <c r="J54"/>
  <c r="F54"/>
  <c r="F52"/>
  <c r="E50"/>
  <c r="J24"/>
  <c r="E24"/>
  <c r="J55" s="1"/>
  <c r="J23"/>
  <c r="J18"/>
  <c r="E18"/>
  <c r="F78"/>
  <c r="J17"/>
  <c r="J12"/>
  <c r="J75"/>
  <c r="E7"/>
  <c r="E71" s="1"/>
  <c r="J37" i="3"/>
  <c r="J36"/>
  <c r="AY56" i="1"/>
  <c r="J35" i="3"/>
  <c r="AX56" i="1" s="1"/>
  <c r="BI87" i="3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 s="1"/>
  <c r="J23"/>
  <c r="J18"/>
  <c r="E18"/>
  <c r="F78" s="1"/>
  <c r="J17"/>
  <c r="J12"/>
  <c r="J75"/>
  <c r="E7"/>
  <c r="E71"/>
  <c r="J37" i="2"/>
  <c r="J36"/>
  <c r="AY55" i="1" s="1"/>
  <c r="J35" i="2"/>
  <c r="AX55" i="1" s="1"/>
  <c r="BI208" i="2"/>
  <c r="BH208"/>
  <c r="BG208"/>
  <c r="BF208"/>
  <c r="T208"/>
  <c r="T207" s="1"/>
  <c r="R208"/>
  <c r="R207" s="1"/>
  <c r="P208"/>
  <c r="P207" s="1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55" s="1"/>
  <c r="J23"/>
  <c r="J18"/>
  <c r="E18"/>
  <c r="F84" s="1"/>
  <c r="J17"/>
  <c r="J12"/>
  <c r="J81"/>
  <c r="E7"/>
  <c r="E77"/>
  <c r="L50" i="1"/>
  <c r="AM50"/>
  <c r="AM49"/>
  <c r="L49"/>
  <c r="AM47"/>
  <c r="L47"/>
  <c r="L45"/>
  <c r="L44"/>
  <c r="J101" i="4"/>
  <c r="J83"/>
  <c r="J192" i="2"/>
  <c r="BK165"/>
  <c r="BK143"/>
  <c r="BK126"/>
  <c r="BK93"/>
  <c r="J104" i="4"/>
  <c r="BK86"/>
  <c r="J196" i="2"/>
  <c r="BK154"/>
  <c r="J123"/>
  <c r="J113" i="4"/>
  <c r="J204" i="2"/>
  <c r="J172"/>
  <c r="BK158"/>
  <c r="J110"/>
  <c r="BK109" i="4"/>
  <c r="BK99"/>
  <c r="J94"/>
  <c r="BK208" i="2"/>
  <c r="BK179"/>
  <c r="BK169"/>
  <c r="J147"/>
  <c r="BK116"/>
  <c r="BK111" i="4"/>
  <c r="BK94"/>
  <c r="BK84" i="3"/>
  <c r="BK185" i="2"/>
  <c r="BK147"/>
  <c r="BK123"/>
  <c r="J107"/>
  <c r="J92" i="4"/>
  <c r="J87" i="3"/>
  <c r="BK182" i="2"/>
  <c r="BK140"/>
  <c r="BK120"/>
  <c r="J101"/>
  <c r="J111" i="4"/>
  <c r="BK199" i="2"/>
  <c r="J165"/>
  <c r="J143"/>
  <c r="J90"/>
  <c r="BK106" i="4"/>
  <c r="BK97"/>
  <c r="BK83"/>
  <c r="J199" i="2"/>
  <c r="BK172"/>
  <c r="J151"/>
  <c r="BK133"/>
  <c r="BK101"/>
  <c r="J106" i="4"/>
  <c r="J86"/>
  <c r="BK196" i="2"/>
  <c r="J169"/>
  <c r="J133"/>
  <c r="J116"/>
  <c r="BK104"/>
  <c r="J116" i="4"/>
  <c r="BK90"/>
  <c r="J84" i="3"/>
  <c r="J179" i="2"/>
  <c r="BK137"/>
  <c r="BK107"/>
  <c r="BK98"/>
  <c r="BK101" i="4"/>
  <c r="J185" i="2"/>
  <c r="BK151"/>
  <c r="J98"/>
  <c r="BK116" i="4"/>
  <c r="BK104"/>
  <c r="BK92"/>
  <c r="J208" i="2"/>
  <c r="J182"/>
  <c r="J158"/>
  <c r="J129"/>
  <c r="J93"/>
  <c r="BK113" i="4"/>
  <c r="J99"/>
  <c r="BK87" i="3"/>
  <c r="BK188" i="2"/>
  <c r="J154"/>
  <c r="BK129"/>
  <c r="BK110"/>
  <c r="BK90"/>
  <c r="J97" i="4"/>
  <c r="BK192" i="2"/>
  <c r="BK176"/>
  <c r="J126"/>
  <c r="J104"/>
  <c r="J95"/>
  <c r="J109" i="4"/>
  <c r="J188" i="2"/>
  <c r="J161"/>
  <c r="J137"/>
  <c r="AS54" i="1"/>
  <c r="J90" i="4"/>
  <c r="BK204" i="2"/>
  <c r="J176"/>
  <c r="BK161"/>
  <c r="J140"/>
  <c r="J120"/>
  <c r="BK95"/>
  <c r="R89" l="1"/>
  <c r="R146"/>
  <c r="BK168"/>
  <c r="J168" s="1"/>
  <c r="J64" s="1"/>
  <c r="R178"/>
  <c r="P191"/>
  <c r="R89" i="4"/>
  <c r="R82"/>
  <c r="R81" s="1"/>
  <c r="P89" i="2"/>
  <c r="P146"/>
  <c r="P168"/>
  <c r="P178"/>
  <c r="T191"/>
  <c r="BK89" i="4"/>
  <c r="J89"/>
  <c r="J61" s="1"/>
  <c r="T89" i="2"/>
  <c r="T146"/>
  <c r="R168"/>
  <c r="T178"/>
  <c r="R191"/>
  <c r="BK83" i="3"/>
  <c r="BK82"/>
  <c r="BK81" s="1"/>
  <c r="J81" s="1"/>
  <c r="J59" s="1"/>
  <c r="T83"/>
  <c r="T82" s="1"/>
  <c r="T81" s="1"/>
  <c r="P89" i="4"/>
  <c r="P82"/>
  <c r="P81" s="1"/>
  <c r="AU57" i="1" s="1"/>
  <c r="BK89" i="2"/>
  <c r="J89"/>
  <c r="J61" s="1"/>
  <c r="BK146"/>
  <c r="J146" s="1"/>
  <c r="J62" s="1"/>
  <c r="T168"/>
  <c r="BK178"/>
  <c r="J178" s="1"/>
  <c r="J65" s="1"/>
  <c r="BK191"/>
  <c r="J191" s="1"/>
  <c r="J66" s="1"/>
  <c r="P83" i="3"/>
  <c r="P82" s="1"/>
  <c r="P81" s="1"/>
  <c r="AU56" i="1" s="1"/>
  <c r="R83" i="3"/>
  <c r="R82" s="1"/>
  <c r="R81" s="1"/>
  <c r="T89" i="4"/>
  <c r="T82"/>
  <c r="T81" s="1"/>
  <c r="F55" i="2"/>
  <c r="J84"/>
  <c r="BE107"/>
  <c r="BE120"/>
  <c r="BE123"/>
  <c r="BE140"/>
  <c r="BE169"/>
  <c r="BE188"/>
  <c r="BE192"/>
  <c r="BE204"/>
  <c r="BE208"/>
  <c r="F55" i="4"/>
  <c r="J78"/>
  <c r="BE86"/>
  <c r="BE90"/>
  <c r="BE94"/>
  <c r="BE104"/>
  <c r="BE111"/>
  <c r="BE116"/>
  <c r="J52" i="2"/>
  <c r="BE93"/>
  <c r="BE98"/>
  <c r="BE101"/>
  <c r="BE104"/>
  <c r="BE126"/>
  <c r="BE129"/>
  <c r="BE133"/>
  <c r="BE143"/>
  <c r="BE161"/>
  <c r="BE179"/>
  <c r="BE101" i="4"/>
  <c r="BK82"/>
  <c r="J82" s="1"/>
  <c r="J60" s="1"/>
  <c r="BE90" i="2"/>
  <c r="BE110"/>
  <c r="BE147"/>
  <c r="BE151"/>
  <c r="BE158"/>
  <c r="BE165"/>
  <c r="BE185"/>
  <c r="BE196"/>
  <c r="BE199"/>
  <c r="J52" i="3"/>
  <c r="F55"/>
  <c r="BE87"/>
  <c r="E48" i="4"/>
  <c r="J52"/>
  <c r="BE83"/>
  <c r="BE97"/>
  <c r="BE99"/>
  <c r="E48" i="2"/>
  <c r="BE95"/>
  <c r="BE116"/>
  <c r="BE137"/>
  <c r="BE154"/>
  <c r="BE172"/>
  <c r="BE176"/>
  <c r="BE182"/>
  <c r="BK164"/>
  <c r="J164" s="1"/>
  <c r="J63" s="1"/>
  <c r="BK207"/>
  <c r="J207" s="1"/>
  <c r="J67" s="1"/>
  <c r="E48" i="3"/>
  <c r="J55"/>
  <c r="BE84"/>
  <c r="BE92" i="4"/>
  <c r="BE106"/>
  <c r="BE109"/>
  <c r="BE113"/>
  <c r="F35" i="2"/>
  <c r="BB55" i="1" s="1"/>
  <c r="F35" i="3"/>
  <c r="BB56" i="1" s="1"/>
  <c r="F36" i="2"/>
  <c r="BC55" i="1" s="1"/>
  <c r="F37" i="4"/>
  <c r="BD57" i="1" s="1"/>
  <c r="F36" i="3"/>
  <c r="BC56" i="1" s="1"/>
  <c r="J34" i="3"/>
  <c r="AW56" i="1" s="1"/>
  <c r="J34" i="2"/>
  <c r="AW55" i="1" s="1"/>
  <c r="F35" i="4"/>
  <c r="BB57" i="1" s="1"/>
  <c r="F36" i="4"/>
  <c r="BC57" i="1" s="1"/>
  <c r="F34" i="2"/>
  <c r="BA55" i="1" s="1"/>
  <c r="F34" i="3"/>
  <c r="BA56" i="1" s="1"/>
  <c r="F34" i="4"/>
  <c r="BA57" i="1" s="1"/>
  <c r="J34" i="4"/>
  <c r="AW57" i="1" s="1"/>
  <c r="F37" i="3"/>
  <c r="BD56" i="1" s="1"/>
  <c r="F37" i="2"/>
  <c r="BD55" i="1" s="1"/>
  <c r="T88" i="2" l="1"/>
  <c r="T87" s="1"/>
  <c r="P88"/>
  <c r="P87" s="1"/>
  <c r="AU55" i="1" s="1"/>
  <c r="AU54" s="1"/>
  <c r="R88" i="2"/>
  <c r="R87" s="1"/>
  <c r="BK88"/>
  <c r="BK87"/>
  <c r="J87" s="1"/>
  <c r="J59" s="1"/>
  <c r="BK81" i="4"/>
  <c r="J81"/>
  <c r="J59" s="1"/>
  <c r="J82" i="3"/>
  <c r="J60" s="1"/>
  <c r="J83"/>
  <c r="J61" s="1"/>
  <c r="J30"/>
  <c r="AG56" i="1" s="1"/>
  <c r="BB54"/>
  <c r="W31" s="1"/>
  <c r="BD54"/>
  <c r="W33" s="1"/>
  <c r="J33" i="4"/>
  <c r="AV57" i="1" s="1"/>
  <c r="AT57" s="1"/>
  <c r="BC54"/>
  <c r="W32" s="1"/>
  <c r="F33" i="2"/>
  <c r="AZ55" i="1" s="1"/>
  <c r="BA54"/>
  <c r="W30" s="1"/>
  <c r="J33" i="3"/>
  <c r="AV56" i="1" s="1"/>
  <c r="AT56" s="1"/>
  <c r="F33" i="4"/>
  <c r="AZ57" i="1"/>
  <c r="F33" i="3"/>
  <c r="AZ56" i="1"/>
  <c r="J33" i="2"/>
  <c r="AV55" i="1" s="1"/>
  <c r="AT55" s="1"/>
  <c r="J39" i="3" l="1"/>
  <c r="J88" i="2"/>
  <c r="J60" s="1"/>
  <c r="AN56" i="1"/>
  <c r="AW54"/>
  <c r="AK30" s="1"/>
  <c r="AX54"/>
  <c r="AZ54"/>
  <c r="W29"/>
  <c r="AY54"/>
  <c r="J30" i="4"/>
  <c r="AG57" i="1" s="1"/>
  <c r="AN57" s="1"/>
  <c r="J30" i="2"/>
  <c r="AG55" i="1" s="1"/>
  <c r="AN55" s="1"/>
  <c r="J39" i="2" l="1"/>
  <c r="J39" i="4"/>
  <c r="AV54" i="1"/>
  <c r="AK29"/>
  <c r="AG54"/>
  <c r="AT54" l="1"/>
  <c r="AK26"/>
  <c r="AK35" s="1"/>
  <c r="AN54" l="1"/>
</calcChain>
</file>

<file path=xl/sharedStrings.xml><?xml version="1.0" encoding="utf-8"?>
<sst xmlns="http://schemas.openxmlformats.org/spreadsheetml/2006/main" count="2385" uniqueCount="600">
  <si>
    <t>Export Komplet</t>
  </si>
  <si>
    <t>VZ</t>
  </si>
  <si>
    <t>2.0</t>
  </si>
  <si>
    <t>ZAMOK</t>
  </si>
  <si>
    <t>False</t>
  </si>
  <si>
    <t>{93cbd803-93e7-489f-9d44-7a7cc489d6c0}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</si>
  <si>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</si>
  <si>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</si>
  <si>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</si>
  <si>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</si>
  <si>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</si>
  <si>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</si>
  <si>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</si>
  <si>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</si>
  <si>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</si>
  <si>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</si>
  <si>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</si>
  <si>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Mratínský potok, Miškovice, oprava opevnění PB, ř.km 10,600-10,630</t>
  </si>
  <si>
    <t>KSO:</t>
  </si>
  <si>
    <t/>
  </si>
  <si>
    <t>CC-CZ:</t>
  </si>
  <si>
    <t>Místo:</t>
  </si>
  <si>
    <t xml:space="preserve"> </t>
  </si>
  <si>
    <t>Datum:</t>
  </si>
  <si>
    <t>15. 6. 2020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</si>
  <si>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</si>
  <si>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</si>
  <si>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</si>
  <si>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</si>
  <si>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</si>
  <si>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</si>
  <si>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</si>
  <si>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</si>
  <si>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</si>
  <si>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</si>
  <si>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</si>
  <si>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</si>
  <si>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</si>
  <si>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</si>
  <si>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</si>
  <si>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</si>
  <si>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</si>
  <si>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</si>
  <si>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</si>
  <si>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</si>
  <si>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</si>
  <si>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</si>
  <si>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</si>
  <si>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</si>
  <si>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</si>
  <si>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</si>
  <si>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</si>
  <si>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</si>
  <si>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</si>
  <si>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</si>
  <si>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</si>
  <si>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</si>
  <si>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</si>
  <si>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</si>
  <si>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</si>
  <si>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</si>
  <si>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</si>
  <si>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</si>
  <si>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</si>
  <si>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</si>
  <si>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</si>
  <si>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</si>
  <si>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</si>
  <si>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</si>
  <si>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</si>
  <si>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</si>
  <si>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</si>
  <si>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</si>
  <si>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</si>
  <si>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</si>
  <si>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</si>
  <si>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</si>
  <si>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opevnění PB, ř. km 10,600-10,630</t>
  </si>
  <si>
    <t>STA</t>
  </si>
  <si>
    <t>1</t>
  </si>
  <si>
    <t>{c3bc135f-d2ce-45ae-a3d2-1b198f26c13e}</t>
  </si>
  <si>
    <t>833 2</t>
  </si>
  <si>
    <t>2</t>
  </si>
  <si>
    <t>SO-02</t>
  </si>
  <si>
    <t>Kácení</t>
  </si>
  <si>
    <t>{bff7ee31-c166-4348-ac6f-4ce986ddb214}</t>
  </si>
  <si>
    <t>VON</t>
  </si>
  <si>
    <t>Vedlejší a ostatní náklady</t>
  </si>
  <si>
    <t>{22ce5491-1bc3-4fb0-9026-4636f17b70fc}</t>
  </si>
  <si>
    <t>KRYCÍ LIST SOUPISU PRACÍ</t>
  </si>
  <si>
    <t>Objekt:</t>
  </si>
  <si>
    <t>SO-01 - Oprava opevnění PB, ř. km 10,600-10,630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</si>
  <si>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</si>
  <si>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</si>
  <si>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</si>
  <si>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</si>
  <si>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</si>
  <si>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</si>
  <si>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</si>
  <si>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</si>
  <si>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</si>
  <si>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</si>
  <si>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</si>
  <si>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</si>
  <si>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</si>
  <si>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</si>
  <si>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</si>
  <si>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</si>
  <si>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</si>
  <si>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</si>
  <si>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</si>
  <si>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</si>
  <si>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</si>
  <si>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</si>
  <si>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</si>
  <si>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</si>
  <si>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</si>
  <si>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</si>
  <si>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</si>
  <si>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</si>
  <si>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</si>
  <si>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</si>
  <si>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114203103</t>
  </si>
  <si>
    <t>Rozebrání dlažeb z lomového kamene nebo betonových tvárnic do cementové malty</t>
  </si>
  <si>
    <t>m3</t>
  </si>
  <si>
    <t>CS ÚRS 2020 01</t>
  </si>
  <si>
    <t>4</t>
  </si>
  <si>
    <t>1534432828</t>
  </si>
  <si>
    <t>PP</t>
  </si>
  <si>
    <t>Rozebrání dlažeb nebo záhozů s naložením na dopravní prostředek dlažeb z lomového kamene nebo betonových tvárnic do cementové malty se spárami zalitými cementovou maltou</t>
  </si>
  <si>
    <t>VV</t>
  </si>
  <si>
    <t>"viz. Tabulka kubatur D.1.1.4. (80 % plochy)" 63,0*0,25*0,8</t>
  </si>
  <si>
    <t>114203202</t>
  </si>
  <si>
    <t>Očištění lomového kamene nebo betonových tvárnic od malty</t>
  </si>
  <si>
    <t>358054901</t>
  </si>
  <si>
    <t>Očištění lomového kamene nebo betonových tvárnic získaných při rozebrání dlažeb, záhozů, rovnanin a soustřeďovacích staveb od malty</t>
  </si>
  <si>
    <t>3</t>
  </si>
  <si>
    <t>115001105</t>
  </si>
  <si>
    <t>Převedení vody potrubím DN do 600</t>
  </si>
  <si>
    <t>m</t>
  </si>
  <si>
    <t>-2016293794</t>
  </si>
  <si>
    <t>Převedení vody potrubím průměru DN přes 300 do 600</t>
  </si>
  <si>
    <t>P</t>
  </si>
  <si>
    <t xml:space="preserve">Poznámka k položce:_x000D_
Ceny lze použít na převedení vody na vzdálenost větší než 20 m, tedy za každý další metr přes 20 m._x000D_
</t>
  </si>
  <si>
    <t>115101201</t>
  </si>
  <si>
    <t>Čerpání vody na dopravní výšku do 10 m průměrný přítok do 500 l/min</t>
  </si>
  <si>
    <t>hod</t>
  </si>
  <si>
    <t>-810845445</t>
  </si>
  <si>
    <t>Čerpání vody na dopravní výšku do 10 m s uvažovaným průměrným přítokem do 500 l/min</t>
  </si>
  <si>
    <t xml:space="preserve">Poznámka k položce:_x000D_
V cenách jsou započteny i náklady montáž a demontáž potrubí nebo hadice v délce do 20 m. </t>
  </si>
  <si>
    <t>5</t>
  </si>
  <si>
    <t>122251101</t>
  </si>
  <si>
    <t>Odkopávky a prokopávky nezapažené v hornině třídy těžitelnosti I, skupiny 3 objem do 20 m3 strojně</t>
  </si>
  <si>
    <t>1274279974</t>
  </si>
  <si>
    <t>Odkopávky a prokopávky nezapažené strojně v hornině třídy těžitelnosti I skupiny 3 do 20 m3</t>
  </si>
  <si>
    <t>"zrušení zajímkování hrázkami" 3,0*2,0*1,0*2</t>
  </si>
  <si>
    <t>6</t>
  </si>
  <si>
    <t>131251102</t>
  </si>
  <si>
    <t>Hloubení jam nezapažených v hornině třídy těžitelnosti I, skupiny 3 objem do 50 m3 strojně</t>
  </si>
  <si>
    <t>1546124635</t>
  </si>
  <si>
    <t>Hloubení nezapažených jam a zářezů strojně s urovnáním dna do předepsaného profilu a spádu v hornině třídy těžitelnosti I skupiny 3 přes 20 do 50 m3</t>
  </si>
  <si>
    <t>"viz. Tabulka kubatur D.1.1.4." 32,0</t>
  </si>
  <si>
    <t>7</t>
  </si>
  <si>
    <t>139001101</t>
  </si>
  <si>
    <t>Příplatek za ztížení vykopávky v blízkosti podzemního vedení</t>
  </si>
  <si>
    <t>934784500</t>
  </si>
  <si>
    <t>Příplatek k cenám hloubených vykopávek za ztížení vykopávky v blízkosti podzemního vedení nebo výbušnin pro jakoukoliv třídu horniny</t>
  </si>
  <si>
    <t>"křížení s kanalizací DN 1500 - viz. podélný profil D.1.1.1." 0,7*2,8*0,35</t>
  </si>
  <si>
    <t>8</t>
  </si>
  <si>
    <t>162751117</t>
  </si>
  <si>
    <t>Vodorovné přemístění do 10000 m výkopku/sypaniny z horniny třídy těžitelnosti I, skupiny 1 až 3</t>
  </si>
  <si>
    <t>-1778734704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</si>
  <si>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</si>
  <si>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"dovoz ornice na prosypání rovnaniny" 38,0*0,2</t>
  </si>
  <si>
    <t>"dovoz jílu na hrázky (zajímkování)" 12,0</t>
  </si>
  <si>
    <t>"přebytečná zemina" 32,0</t>
  </si>
  <si>
    <t>"odvoz jílu z hrázek (zajímkování)" 12,0</t>
  </si>
  <si>
    <t>9</t>
  </si>
  <si>
    <t>167151101</t>
  </si>
  <si>
    <t>Nakládání výkopku z hornin třídy těžitelnosti I, skupiny 1 až 3 do 100 m3</t>
  </si>
  <si>
    <t>-1700570754</t>
  </si>
  <si>
    <t>Nakládání, skládání a překládání neulehlého výkopku nebo sypaniny strojně nakládání, množství do 100 m3, z horniny třídy těžitelnosti I, skupiny 1 až 3</t>
  </si>
  <si>
    <t>10</t>
  </si>
  <si>
    <t>M</t>
  </si>
  <si>
    <t>58399002-R</t>
  </si>
  <si>
    <t>Nákup ornice</t>
  </si>
  <si>
    <t>2115320618</t>
  </si>
  <si>
    <t>"Nákup ornicena prosypání rovnaniny" 38,0*0,2</t>
  </si>
  <si>
    <t>11</t>
  </si>
  <si>
    <t>58399004-R</t>
  </si>
  <si>
    <t>Nákup jílu</t>
  </si>
  <si>
    <t>-394509403</t>
  </si>
  <si>
    <t>12</t>
  </si>
  <si>
    <t>171153101</t>
  </si>
  <si>
    <t>Zemní hrázky melioračních kanálů z horniny třídy těžitelnosti I a II, skupiny 1 až 4</t>
  </si>
  <si>
    <t>1126218260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</si>
  <si>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</si>
  <si>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"zajímkování hrázkami" 3,0*2,0*1,0*2</t>
  </si>
  <si>
    <t>13</t>
  </si>
  <si>
    <t>171201231</t>
  </si>
  <si>
    <t>Poplatek za uložení zeminy a kamení na recyklační skládce (skládkovné) kód odpadu 17 05 04</t>
  </si>
  <si>
    <t>t</t>
  </si>
  <si>
    <t>-1307559804</t>
  </si>
  <si>
    <t>Poplatek za uložení stavebního odpadu na recyklační skládce (skládkovné) zeminy a kamení zatříděného do Katalogu odpadů pod kódem 17 05 04</t>
  </si>
  <si>
    <t>"přebytečná zemina" 32,0*1,8</t>
  </si>
  <si>
    <t>"odvoz jílu z hrázek (zajímkování)" 12,0*2,0</t>
  </si>
  <si>
    <t>14</t>
  </si>
  <si>
    <t>171251201</t>
  </si>
  <si>
    <t>Uložení sypaniny na skládky nebo meziskládky</t>
  </si>
  <si>
    <t>-1605963569</t>
  </si>
  <si>
    <t>Uložení sypaniny na skládky nebo meziskládky bez hutnění s upravením uložené sypaniny do předepsaného tvaru</t>
  </si>
  <si>
    <t>181411123</t>
  </si>
  <si>
    <t>Založení lučního trávníku výsevem plochy do 1000 m2 ve svahu do 1:1</t>
  </si>
  <si>
    <t>m2</t>
  </si>
  <si>
    <t>-355299270</t>
  </si>
  <si>
    <t>Založení trávníku na půdě předem připravené plochy do 1000 m2 výsevem včetně utažení lučního na svahu přes 1:2 do 1:1</t>
  </si>
  <si>
    <t>"KM 10,600-10,618 - viz. vzorové př. řezy D.1.1.3. (osetí prosypané rovnaniny)" 19,0/0,5</t>
  </si>
  <si>
    <t>16</t>
  </si>
  <si>
    <t>00572474</t>
  </si>
  <si>
    <t>osivo směs travní krajinná-svahová</t>
  </si>
  <si>
    <t>kg</t>
  </si>
  <si>
    <t>-205637260</t>
  </si>
  <si>
    <t>38,0*0,02*1,03</t>
  </si>
  <si>
    <t>17</t>
  </si>
  <si>
    <t>182351023</t>
  </si>
  <si>
    <t>Rozprostření ornice pl do 100 m2 ve svahu přes 1:5 tl vrstvy do 200 mm strojně</t>
  </si>
  <si>
    <t>-1868716414</t>
  </si>
  <si>
    <t>Rozprostření a urovnání ornice ve svahu sklonu přes 1:5 strojně při souvislé ploše do 100 m2, tl. vrstvy do 200 mm</t>
  </si>
  <si>
    <t>"KM 10,600-10,618 - viz. vzorové př. řezy D.1.1.3. (prosypání rovnaniny)" 19,0/0,5</t>
  </si>
  <si>
    <t>Vodorovné konstrukce</t>
  </si>
  <si>
    <t>18</t>
  </si>
  <si>
    <t>451317124</t>
  </si>
  <si>
    <t>Podklad pod dlažbu z betonu prostého pro prostředí s mrazovými cykly C 30/37 tl přes 200 do 250 mm</t>
  </si>
  <si>
    <t>-539987321</t>
  </si>
  <si>
    <t>Podklad pod dlažbu z betonu prostého pro prostředí s mrazovými cykly tř. C 30/37 tl. přes 200 do 250 mm</t>
  </si>
  <si>
    <t>Poznámka k položce:_x000D_
- 19 m3</t>
  </si>
  <si>
    <t>"viz. Tabulka kubatur D.1.1.4." 19,0/0,25</t>
  </si>
  <si>
    <t>19</t>
  </si>
  <si>
    <t>457611114</t>
  </si>
  <si>
    <t>Zpevnění dna zeminou upravenou cementem tl 400 mm</t>
  </si>
  <si>
    <t>184709221</t>
  </si>
  <si>
    <t>Zpevnění dna upravenou zeminou cementem, tloušťka vrstvy po zhutnění 400 mm</t>
  </si>
  <si>
    <t>"pod rovnaninou KM 10,600-10,618 - viz. vzorové př. řezy D.1.1.3. + Tabulka kubatur D.1.1.4." 19,0/0,5</t>
  </si>
  <si>
    <t>20</t>
  </si>
  <si>
    <t>463212111</t>
  </si>
  <si>
    <t>Rovnanina z lomového kamene upraveného s vyklínováním spár úlomky kamene</t>
  </si>
  <si>
    <t>-512584654</t>
  </si>
  <si>
    <t>Rovnanina z lomového kamene upraveného, tříděného jakékoliv tloušťky rovnaniny s vyklínováním spár a dutin úlomky kamene</t>
  </si>
  <si>
    <t>Poznámka k položce:_x000D_
- vel. kamene 40 kg</t>
  </si>
  <si>
    <t>"KM 10,600-10,618 - viz. vzorové př. řezy D.1.1.3. + Tabulka kubatur D.1.1.4." 19,0</t>
  </si>
  <si>
    <t>465513227</t>
  </si>
  <si>
    <t>Dlažba z lomového kamene na cementovou maltu s vyspárováním tl 250 mm pro hydromeliorace</t>
  </si>
  <si>
    <t>1859404273</t>
  </si>
  <si>
    <t>Dlažba z lomového kamene lomařsky upraveného na cementovou maltu, s vyspárováním cementovou maltou, tl. kamene 250 mm</t>
  </si>
  <si>
    <t>"doplnění chybějící dlažby - viz. Tabulka kubatur D.1.1.4. + TZ D.1.1.a) (20 % plochy)" 63,0*0,2</t>
  </si>
  <si>
    <t>22</t>
  </si>
  <si>
    <t>465518217</t>
  </si>
  <si>
    <t>Oprava dlažeb z lomového kamene na maltu s vyspárováním do 20 m2 bez dodání kamene tl 250 mm</t>
  </si>
  <si>
    <t>-1640378322</t>
  </si>
  <si>
    <t>Oprava dlažeb z lomového kamene lomařsky upraveného pro dlažbu o ploše opravovaných míst do 20 m2 jednotlivě bez dodání kamene na cementovou maltu, s vyspárováním cementovou maltou, tl. kamene 250 mm</t>
  </si>
  <si>
    <t>"znovupoložení stávající dlažby - viz. Tabulka kubatur D.1.1.4. (80 % plochy)" 63,0*0,8</t>
  </si>
  <si>
    <t>Úpravy povrchů, podlahy a osazování výplní</t>
  </si>
  <si>
    <t>23</t>
  </si>
  <si>
    <t>636195212</t>
  </si>
  <si>
    <t>Vyplnění spár dlažby z lomového kamene maltou cementovou na hl do 70 mm s vyspárováním</t>
  </si>
  <si>
    <t>1978063507</t>
  </si>
  <si>
    <t>Vyplnění spár dosavadních dlažeb cementovou maltou s vyčištěním spár na hloubky do 70 mm dlažby z lomového kamene s vyspárováním</t>
  </si>
  <si>
    <t>"KM 10,618-10,630 - viz. vzorové př. řezy D.1.1.3. + Tabulka kubatur D.1.1.4." 22,0</t>
  </si>
  <si>
    <t>Trubní vedení</t>
  </si>
  <si>
    <t>24</t>
  </si>
  <si>
    <t>830361811</t>
  </si>
  <si>
    <t>Bourání stávajícího kameninového potrubí DN přes 150 do 250</t>
  </si>
  <si>
    <t>-1933541488</t>
  </si>
  <si>
    <t>Bourání stávajícího potrubí z kameninových trub v otevřeném výkopu DN přes 150 do 250</t>
  </si>
  <si>
    <t>"stávající výusť" 1,0</t>
  </si>
  <si>
    <t>25</t>
  </si>
  <si>
    <t>831352121</t>
  </si>
  <si>
    <t>Montáž potrubí z trub kameninových hrdlových s integrovaným těsněním výkop sklon do 20 % DN 200</t>
  </si>
  <si>
    <t>-186174495</t>
  </si>
  <si>
    <t>Montáž potrubí z trub kameninových hrdlových s integrovaným těsněním v otevřeném výkopu ve sklonu do 20 % DN 200</t>
  </si>
  <si>
    <t>Poznámka k položce:_x000D_
V ceně je zahrnuto šikmé seříznutí trouby dle sklonu břehu koryta toku.</t>
  </si>
  <si>
    <t>"náhrada porušené výusti" 1,0</t>
  </si>
  <si>
    <t>26</t>
  </si>
  <si>
    <t>59710704</t>
  </si>
  <si>
    <t>trouba kameninová glazovaná pouze uvnitř DN 200 dl 2,50m spojovací systém C Třída 240</t>
  </si>
  <si>
    <t>-809439530</t>
  </si>
  <si>
    <t>Ostatní konstrukce a práce, bourání</t>
  </si>
  <si>
    <t>27</t>
  </si>
  <si>
    <t>936457113</t>
  </si>
  <si>
    <t>Zálivka kotevních šroubů betonem objemu nad 0,25 do 1 m3</t>
  </si>
  <si>
    <t>437180759</t>
  </si>
  <si>
    <t>Zálivka kotevních šroubů, ocelových konstrukcí a dutin betonem se zvýšenými nároky na prostředí objemu jednotlivě přes 0,25 do 1,00 m3</t>
  </si>
  <si>
    <t>"sanace v KM 10,600-10,618 - viz. vzorové př. řezy D.1.1.3. + Tabulka kubatur D.1.1.4." 2,0</t>
  </si>
  <si>
    <t>28</t>
  </si>
  <si>
    <t>938901101</t>
  </si>
  <si>
    <t>Očištění dlažby z lomového kamene nebo z betonových desek od porostu</t>
  </si>
  <si>
    <t>782693604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</si>
  <si>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</si>
  <si>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29</t>
  </si>
  <si>
    <t>938903111</t>
  </si>
  <si>
    <t>Vysekání spár hl do 70 mm v dlažbě z lomového kamene</t>
  </si>
  <si>
    <t>895262215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</si>
  <si>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</si>
  <si>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30</t>
  </si>
  <si>
    <t>965042141</t>
  </si>
  <si>
    <t>Bourání podkladů pod dlažby nebo mazanin betonových nebo z litého asfaltu tl do 100 mm pl přes 4 m2</t>
  </si>
  <si>
    <t>-2131032221</t>
  </si>
  <si>
    <t>Bourání mazanin betonových nebo z litého asfaltu tl. do 100 mm, plochy přes 4 m2</t>
  </si>
  <si>
    <t>997</t>
  </si>
  <si>
    <t>Přesun sutě</t>
  </si>
  <si>
    <t>31</t>
  </si>
  <si>
    <t>997013861</t>
  </si>
  <si>
    <t>Poplatek za uložení stavebního odpadu na recyklační skládce (skládkovné) z prostého betonu kód odpadu 17 01 01</t>
  </si>
  <si>
    <t>-77212436</t>
  </si>
  <si>
    <t>Poplatek za uložení stavebního odpadu na recyklační skládce (skládkovné) z prostého betonu zatříděného do Katalogu odpadů pod kódem 17 01 01</t>
  </si>
  <si>
    <t>"suť ze spár" 1,589</t>
  </si>
  <si>
    <t>"suť z beton. podkladu dlažby" 27,720</t>
  </si>
  <si>
    <t>32</t>
  </si>
  <si>
    <t>997013867</t>
  </si>
  <si>
    <t>Poplatek za uložení stavebního odpadu na recyklační skládce (skládkovné) z tašek a keramických výrobků kód odpadu  17 01 03</t>
  </si>
  <si>
    <t>867385284</t>
  </si>
  <si>
    <t>Poplatek za uložení stavebního odpadu na recyklační skládce (skládkovné) z tašek a keramických výrobků zatříděného do Katalogu odpadů pod kódem 17 01 03</t>
  </si>
  <si>
    <t>"stávající kameninová výusť" 0,065</t>
  </si>
  <si>
    <t>33</t>
  </si>
  <si>
    <t>997321511</t>
  </si>
  <si>
    <t>Vodorovná doprava suti a vybouraných hmot po suchu do 1 km</t>
  </si>
  <si>
    <t>-1317354924</t>
  </si>
  <si>
    <t>Vodorovná doprava suti a vybouraných hmot bez naložení, s vyložením a hrubým urovnáním po suchu, na vzdálenost do 1 km</t>
  </si>
  <si>
    <t>34</t>
  </si>
  <si>
    <t>997321519</t>
  </si>
  <si>
    <t>Příplatek ZKD 1km vodorovné dopravy suti a vybouraných hmot po suchu</t>
  </si>
  <si>
    <t>-448073576</t>
  </si>
  <si>
    <t>Vodorovná doprava suti a vybouraných hmot bez naložení, s vyložením a hrubým urovnáním po suchu, na vzdálenost Příplatek k cenám za každý další i započatý 1 km přes 1 km</t>
  </si>
  <si>
    <t>9*29,374</t>
  </si>
  <si>
    <t>998</t>
  </si>
  <si>
    <t>Přesun hmot</t>
  </si>
  <si>
    <t>35</t>
  </si>
  <si>
    <t>998332011</t>
  </si>
  <si>
    <t>Přesun hmot pro úpravy vodních toků a kanály</t>
  </si>
  <si>
    <t>-93039845</t>
  </si>
  <si>
    <t>Přesun hmot pro úpravy vodních toků a kanály, hráze rybníků apod. dopravní vzdálenost do 500 m</t>
  </si>
  <si>
    <t>SO-02 - Kácení</t>
  </si>
  <si>
    <t>111251101</t>
  </si>
  <si>
    <t>Odstranění křovin a stromů průměru kmene do 100 mm i s kořeny sklonu terénu do 1:5 z celkové plochy do 100 m2 strojně</t>
  </si>
  <si>
    <t>1898062143</t>
  </si>
  <si>
    <t>Odstranění křovin a stromů s odstraněním kořenů strojně průměru kmene do 100 mm v rovině nebo ve svahu sklonu terénu do 1:5, při celkové ploše do 100 m2</t>
  </si>
  <si>
    <t>"viz. D.1.1.a) Technická zpráva" 74,0</t>
  </si>
  <si>
    <t>111251111</t>
  </si>
  <si>
    <t>Drcení ořezaných větví D do 100 mm s odvozem do 20 km</t>
  </si>
  <si>
    <t>-1967926145</t>
  </si>
  <si>
    <t>Drcení ořezaných větví strojně - (štěpkování) s naložením na dopravní prostředek a odvozem drtě do 20 km a se složením o průměru větví do 100 mm</t>
  </si>
  <si>
    <t>"keře" 74*0,02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</si>
  <si>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</si>
  <si>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</si>
  <si>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</si>
  <si>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</si>
  <si>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</si>
  <si>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031002000</t>
  </si>
  <si>
    <t>Zařízení staveniště</t>
  </si>
  <si>
    <t>soubor</t>
  </si>
  <si>
    <t>1024</t>
  </si>
  <si>
    <t>-1886255009</t>
  </si>
  <si>
    <t xml:space="preserve">Poznámka k položce:_x000D_
- zajištění místnosti pro TDI v ZS vč. jejího vybavení
- zajištění ohlášení všech staveb zařízení staveniště dle § 104 odst. (2) zákona č. 183/2006 Sb.
- zajištění oplocení prostoru ZS, jeho napojení na inž. sítě
- zajištění následné likvidace všech objektů ZS včetně  při
pojení na sítě
- zajištění zřízení a odstranění dočasných komunikací, sjezdů a nájezdů pro realizaci stavby 
- zajištění zřízení a odstranění dočasné deponie pro uložení výkopku
- zajištění ostrahy stavby a staveniště po dobu realizace stavby
- zajištění podmínek pro použití přístupových komunikací dotčených stavbou s příslušnými vlastníky či správci a zajištění jejich splnění
- zřízení čistících zón před výjezdem z obvodu staveniště
- provedení takových opatření, aby plochy obvodu staveniště nebyly znečištěny ropnými látkami a jinými podobnými produkty
- provedení takových opatření, aby nebyly překročeny limity prašnosti a hlučnosti dané obecně závaznou vyhláškou
- zajištění péče o nepředané objekty a konstrukce stavby, jejich ošetřování a zimní opatření
- zajištění výroby a instalace informačních tabulí ke stavbě- zajištění ochrany veškeré zeleně v prostoru staveniště a v jeho bezprostřední blízkosti proti poškození během realizace stavby- uvedení pozemků do stavu shodného před zahájením stavby _x000D_
</t>
  </si>
  <si>
    <t>031002002</t>
  </si>
  <si>
    <t>Zajištění dopravně inženýrských opatření</t>
  </si>
  <si>
    <t>-1522868862</t>
  </si>
  <si>
    <t xml:space="preserve">Poznámka k položce:_x000D_
- zajištění dopravně inženýrských opatření
- zajištění zřízení a likvidace dopravního značení včetně případné světelné signalizace
- zajištění vydání dopravně inženýrského rozhodnutí
_x000D_
</t>
  </si>
  <si>
    <t>VRN9</t>
  </si>
  <si>
    <t>Ostatní náklady</t>
  </si>
  <si>
    <t>090001000</t>
  </si>
  <si>
    <t>Zajištění veškerých geodetických prací souvisejících s realizací díla</t>
  </si>
  <si>
    <t>262144</t>
  </si>
  <si>
    <t>-756545237</t>
  </si>
  <si>
    <t>091003000</t>
  </si>
  <si>
    <t xml:space="preserve">Vypracování geodetického zaměření skutečného stavu </t>
  </si>
  <si>
    <t>1488097221</t>
  </si>
  <si>
    <t xml:space="preserve">Vypracování geodetického zaměření skutečného stavu 
</t>
  </si>
  <si>
    <t>091003001</t>
  </si>
  <si>
    <t xml:space="preserve">Zajištění ochrany a vytýčení podzemních inženýrských sítí </t>
  </si>
  <si>
    <t>1136638789</t>
  </si>
  <si>
    <t xml:space="preserve">Zajištění ochrany a vytýčení podzemních inženýrských sítí 
</t>
  </si>
  <si>
    <t xml:space="preserve">Poznámka k položce:_x000D_
Zajištění ochrany a vytýčení podzemních inženýrských sítí uvedených v projektové dokumentaci dle podmínek z dokladové části projektu (např. kanalizace, plynovod)._x000D_
</t>
  </si>
  <si>
    <t>091204000</t>
  </si>
  <si>
    <t>Vypracování  projektu skutečného provedení díla</t>
  </si>
  <si>
    <t>ks</t>
  </si>
  <si>
    <t>2006213188</t>
  </si>
  <si>
    <t xml:space="preserve">Vypracování projektu skutečného provedení díla
</t>
  </si>
  <si>
    <t>091404000</t>
  </si>
  <si>
    <t>Zajištění veškerých předepsaných rozborů, atestů, zkoušek a revizí dle příslušných norem a dalších předpisů a nařízení platných v ČR</t>
  </si>
  <si>
    <t>1213016086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</si>
  <si>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</si>
  <si>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091704000</t>
  </si>
  <si>
    <t xml:space="preserve">Vypracování Plánu opatření pro případ havárie_x000D_
</t>
  </si>
  <si>
    <t>225420250</t>
  </si>
  <si>
    <t>Vypracování Plánu opatření pro případ havárie</t>
  </si>
  <si>
    <t xml:space="preserve">Poznámka k položce:_x000D_
Zhotovitelem vypracovaný Plán opatření pro případ úniku závadných látek (např. ropné produkty, cementové výluhy, odpadní vody z těsnících clon,atd.)_x000D_
_x000D_
</t>
  </si>
  <si>
    <t>091804000</t>
  </si>
  <si>
    <t xml:space="preserve">Zpracování povodňového plánu stavby dle §71 zákona č. 254/2001 Sb. včetně zajištění schválení příslušnými orgány správy a Povodím Labe, státní podnik_x000D_
</t>
  </si>
  <si>
    <t>-1670348470</t>
  </si>
  <si>
    <t>Zpracování povodňového plánu stavby dle §71 zákona č. 254/2001 Sb. včetně zajištění schválení příslušnými orgány správy a Povodím Labe, státní podnik</t>
  </si>
  <si>
    <t>091806000</t>
  </si>
  <si>
    <t>Zajištění všech nezbytných průzkumů nutných pro řádné provádění a dokončení díla</t>
  </si>
  <si>
    <t>-1028076446</t>
  </si>
  <si>
    <t>Poznámka k položce:_x000D_
- průzkum stávající kanalizace</t>
  </si>
  <si>
    <t>091904000</t>
  </si>
  <si>
    <t>Vypracování plánu BOZP</t>
  </si>
  <si>
    <t>-462163944</t>
  </si>
  <si>
    <t>091904001</t>
  </si>
  <si>
    <t>Provedení pasportizace stávajících nemovitostí (vč. pozemků) a jejich příslušenství, zajištění fotodokumentace stávajícho stavu přístupových komunikací</t>
  </si>
  <si>
    <t>-1919248004</t>
  </si>
  <si>
    <t>092004008</t>
  </si>
  <si>
    <t>Zajištění případných písemných souhlasných vyjádření všech dotčených vlastníků a případných uživatelů všech pozemků dotčených stavbou s jejich konečnou úpravou po dokončení prací vč. nájmu za užívání pozemků</t>
  </si>
  <si>
    <t>-714481094</t>
  </si>
  <si>
    <t>Poznámka k položce:_x000D_
Přístupy budou projednány a odsouhlaseny vlastníky dotčených pozemků.</t>
  </si>
  <si>
    <t>092104000</t>
  </si>
  <si>
    <t>Vypracování technologických postupů</t>
  </si>
  <si>
    <t>-624850021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</si>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</sst>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topLeftCell="A46" workbookViewId="0"/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1"/>
      <c r="AQ5" s="21"/>
      <c r="AR5" s="19"/>
      <c r="BE5" s="300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1"/>
      <c r="AQ6" s="21"/>
      <c r="AR6" s="19"/>
      <c r="BE6" s="30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1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01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1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1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1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1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01"/>
      <c r="BS13" s="16" t="s">
        <v>6</v>
      </c>
    </row>
    <row r="14" spans="1:74" ht="13.2">
      <c r="B14" s="20"/>
      <c r="C14" s="21"/>
      <c r="D14" s="21"/>
      <c r="E14" s="306" t="s">
        <v>30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01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1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1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1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1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1"/>
      <c r="BS19" s="16" t="s">
        <v>6</v>
      </c>
    </row>
    <row r="20" spans="1:71" s="1" customFormat="1" ht="18.45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1"/>
      <c r="BS20" s="16" t="s">
        <v>33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1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1"/>
    </row>
    <row r="23" spans="1:71" s="1" customFormat="1" ht="48" customHeight="1">
      <c r="B23" s="20"/>
      <c r="C23" s="21"/>
      <c r="D23" s="21"/>
      <c r="E23" s="308" t="s">
        <v>36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1"/>
      <c r="AP23" s="21"/>
      <c r="AQ23" s="21"/>
      <c r="AR23" s="19"/>
      <c r="BE23" s="301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1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1"/>
    </row>
    <row r="26" spans="1:71" s="2" customFormat="1" ht="25.95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9">
        <f>ROUND(AG54,2)</f>
        <v>0</v>
      </c>
      <c r="AL26" s="310"/>
      <c r="AM26" s="310"/>
      <c r="AN26" s="310"/>
      <c r="AO26" s="310"/>
      <c r="AP26" s="35"/>
      <c r="AQ26" s="35"/>
      <c r="AR26" s="38"/>
      <c r="BE26" s="301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1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1" t="s">
        <v>38</v>
      </c>
      <c r="M28" s="311"/>
      <c r="N28" s="311"/>
      <c r="O28" s="311"/>
      <c r="P28" s="311"/>
      <c r="Q28" s="35"/>
      <c r="R28" s="35"/>
      <c r="S28" s="35"/>
      <c r="T28" s="35"/>
      <c r="U28" s="35"/>
      <c r="V28" s="35"/>
      <c r="W28" s="311" t="s">
        <v>39</v>
      </c>
      <c r="X28" s="311"/>
      <c r="Y28" s="311"/>
      <c r="Z28" s="311"/>
      <c r="AA28" s="311"/>
      <c r="AB28" s="311"/>
      <c r="AC28" s="311"/>
      <c r="AD28" s="311"/>
      <c r="AE28" s="311"/>
      <c r="AF28" s="35"/>
      <c r="AG28" s="35"/>
      <c r="AH28" s="35"/>
      <c r="AI28" s="35"/>
      <c r="AJ28" s="35"/>
      <c r="AK28" s="311" t="s">
        <v>40</v>
      </c>
      <c r="AL28" s="311"/>
      <c r="AM28" s="311"/>
      <c r="AN28" s="311"/>
      <c r="AO28" s="311"/>
      <c r="AP28" s="35"/>
      <c r="AQ28" s="35"/>
      <c r="AR28" s="38"/>
      <c r="BE28" s="301"/>
    </row>
    <row r="29" spans="1:71" s="3" customFormat="1" ht="14.4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14">
        <v>0.21</v>
      </c>
      <c r="M29" s="313"/>
      <c r="N29" s="313"/>
      <c r="O29" s="313"/>
      <c r="P29" s="313"/>
      <c r="Q29" s="40"/>
      <c r="R29" s="40"/>
      <c r="S29" s="40"/>
      <c r="T29" s="40"/>
      <c r="U29" s="40"/>
      <c r="V29" s="40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0"/>
      <c r="AG29" s="40"/>
      <c r="AH29" s="40"/>
      <c r="AI29" s="40"/>
      <c r="AJ29" s="40"/>
      <c r="AK29" s="312">
        <f>ROUND(AV54, 2)</f>
        <v>0</v>
      </c>
      <c r="AL29" s="313"/>
      <c r="AM29" s="313"/>
      <c r="AN29" s="313"/>
      <c r="AO29" s="313"/>
      <c r="AP29" s="40"/>
      <c r="AQ29" s="40"/>
      <c r="AR29" s="41"/>
      <c r="BE29" s="302"/>
    </row>
    <row r="30" spans="1:71" s="3" customFormat="1" ht="14.4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14">
        <v>0.15</v>
      </c>
      <c r="M30" s="313"/>
      <c r="N30" s="313"/>
      <c r="O30" s="313"/>
      <c r="P30" s="313"/>
      <c r="Q30" s="40"/>
      <c r="R30" s="40"/>
      <c r="S30" s="40"/>
      <c r="T30" s="40"/>
      <c r="U30" s="40"/>
      <c r="V30" s="40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0"/>
      <c r="AG30" s="40"/>
      <c r="AH30" s="40"/>
      <c r="AI30" s="40"/>
      <c r="AJ30" s="40"/>
      <c r="AK30" s="312">
        <f>ROUND(AW54, 2)</f>
        <v>0</v>
      </c>
      <c r="AL30" s="313"/>
      <c r="AM30" s="313"/>
      <c r="AN30" s="313"/>
      <c r="AO30" s="313"/>
      <c r="AP30" s="40"/>
      <c r="AQ30" s="40"/>
      <c r="AR30" s="41"/>
      <c r="BE30" s="302"/>
    </row>
    <row r="31" spans="1:71" s="3" customFormat="1" ht="14.4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14">
        <v>0.21</v>
      </c>
      <c r="M31" s="313"/>
      <c r="N31" s="313"/>
      <c r="O31" s="313"/>
      <c r="P31" s="313"/>
      <c r="Q31" s="40"/>
      <c r="R31" s="40"/>
      <c r="S31" s="40"/>
      <c r="T31" s="40"/>
      <c r="U31" s="40"/>
      <c r="V31" s="40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0"/>
      <c r="AG31" s="40"/>
      <c r="AH31" s="40"/>
      <c r="AI31" s="40"/>
      <c r="AJ31" s="40"/>
      <c r="AK31" s="312">
        <v>0</v>
      </c>
      <c r="AL31" s="313"/>
      <c r="AM31" s="313"/>
      <c r="AN31" s="313"/>
      <c r="AO31" s="313"/>
      <c r="AP31" s="40"/>
      <c r="AQ31" s="40"/>
      <c r="AR31" s="41"/>
      <c r="BE31" s="302"/>
    </row>
    <row r="32" spans="1:71" s="3" customFormat="1" ht="14.4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14">
        <v>0.15</v>
      </c>
      <c r="M32" s="313"/>
      <c r="N32" s="313"/>
      <c r="O32" s="313"/>
      <c r="P32" s="313"/>
      <c r="Q32" s="40"/>
      <c r="R32" s="40"/>
      <c r="S32" s="40"/>
      <c r="T32" s="40"/>
      <c r="U32" s="40"/>
      <c r="V32" s="40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0"/>
      <c r="AG32" s="40"/>
      <c r="AH32" s="40"/>
      <c r="AI32" s="40"/>
      <c r="AJ32" s="40"/>
      <c r="AK32" s="312">
        <v>0</v>
      </c>
      <c r="AL32" s="313"/>
      <c r="AM32" s="313"/>
      <c r="AN32" s="313"/>
      <c r="AO32" s="313"/>
      <c r="AP32" s="40"/>
      <c r="AQ32" s="40"/>
      <c r="AR32" s="41"/>
      <c r="BE32" s="302"/>
    </row>
    <row r="33" spans="1:57" s="3" customFormat="1" ht="14.4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14">
        <v>0</v>
      </c>
      <c r="M33" s="313"/>
      <c r="N33" s="313"/>
      <c r="O33" s="313"/>
      <c r="P33" s="313"/>
      <c r="Q33" s="40"/>
      <c r="R33" s="40"/>
      <c r="S33" s="40"/>
      <c r="T33" s="40"/>
      <c r="U33" s="40"/>
      <c r="V33" s="40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0"/>
      <c r="AG33" s="40"/>
      <c r="AH33" s="40"/>
      <c r="AI33" s="40"/>
      <c r="AJ33" s="40"/>
      <c r="AK33" s="312">
        <v>0</v>
      </c>
      <c r="AL33" s="313"/>
      <c r="AM33" s="313"/>
      <c r="AN33" s="313"/>
      <c r="AO33" s="313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15" t="s">
        <v>49</v>
      </c>
      <c r="Y35" s="316"/>
      <c r="Z35" s="316"/>
      <c r="AA35" s="316"/>
      <c r="AB35" s="316"/>
      <c r="AC35" s="44"/>
      <c r="AD35" s="44"/>
      <c r="AE35" s="44"/>
      <c r="AF35" s="44"/>
      <c r="AG35" s="44"/>
      <c r="AH35" s="44"/>
      <c r="AI35" s="44"/>
      <c r="AJ35" s="44"/>
      <c r="AK35" s="317">
        <f>SUM(AK26:AK33)</f>
        <v>0</v>
      </c>
      <c r="AL35" s="316"/>
      <c r="AM35" s="316"/>
      <c r="AN35" s="316"/>
      <c r="AO35" s="318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PAV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9" t="str">
        <f>K6</f>
        <v>Mratínský potok, Miškovice, oprava opevnění PB, ř.km 10,600-10,630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1" t="str">
        <f>IF(AN8= "","",AN8)</f>
        <v>15. 6. 2020</v>
      </c>
      <c r="AN47" s="321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Povodí Labe, státní podnik, Hradec Králové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22" t="str">
        <f>IF(E17="","",E17)</f>
        <v>Agroprojekce Litomyšl, s.r.o.</v>
      </c>
      <c r="AN49" s="323"/>
      <c r="AO49" s="323"/>
      <c r="AP49" s="323"/>
      <c r="AQ49" s="35"/>
      <c r="AR49" s="38"/>
      <c r="AS49" s="324" t="s">
        <v>51</v>
      </c>
      <c r="AT49" s="325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22" t="str">
        <f>IF(E20="","",E20)</f>
        <v xml:space="preserve"> </v>
      </c>
      <c r="AN50" s="323"/>
      <c r="AO50" s="323"/>
      <c r="AP50" s="323"/>
      <c r="AQ50" s="35"/>
      <c r="AR50" s="38"/>
      <c r="AS50" s="326"/>
      <c r="AT50" s="327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8"/>
      <c r="AT51" s="329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30" t="s">
        <v>52</v>
      </c>
      <c r="D52" s="331"/>
      <c r="E52" s="331"/>
      <c r="F52" s="331"/>
      <c r="G52" s="331"/>
      <c r="H52" s="65"/>
      <c r="I52" s="332" t="s">
        <v>53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54</v>
      </c>
      <c r="AH52" s="331"/>
      <c r="AI52" s="331"/>
      <c r="AJ52" s="331"/>
      <c r="AK52" s="331"/>
      <c r="AL52" s="331"/>
      <c r="AM52" s="331"/>
      <c r="AN52" s="332" t="s">
        <v>55</v>
      </c>
      <c r="AO52" s="331"/>
      <c r="AP52" s="331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7">
        <f>ROUND(SUM(AG55:AG57),2)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77" t="s">
        <v>19</v>
      </c>
      <c r="AR54" s="78"/>
      <c r="AS54" s="79">
        <f>ROUND(SUM(AS55:AS57),2)</f>
        <v>0</v>
      </c>
      <c r="AT54" s="80">
        <f>ROUND(SUM(AV54:AW54),2)</f>
        <v>0</v>
      </c>
      <c r="AU54" s="81">
        <f>ROUND(SUM(AU55:AU57),5)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ROUND(SUM(AZ55:AZ57),2)</f>
        <v>0</v>
      </c>
      <c r="BA54" s="80">
        <f>ROUND(SUM(BA55:BA57),2)</f>
        <v>0</v>
      </c>
      <c r="BB54" s="80">
        <f>ROUND(SUM(BB55:BB57),2)</f>
        <v>0</v>
      </c>
      <c r="BC54" s="80">
        <f>ROUND(SUM(BC55:BC57),2)</f>
        <v>0</v>
      </c>
      <c r="BD54" s="82">
        <f>ROUND(SUM(BD55:BD57),2)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4.4" customHeight="1">
      <c r="A55" s="85" t="s">
        <v>75</v>
      </c>
      <c r="B55" s="86"/>
      <c r="C55" s="87"/>
      <c r="D55" s="336" t="s">
        <v>76</v>
      </c>
      <c r="E55" s="336"/>
      <c r="F55" s="336"/>
      <c r="G55" s="336"/>
      <c r="H55" s="336"/>
      <c r="I55" s="88"/>
      <c r="J55" s="336" t="s">
        <v>77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'SO-01 - Oprava opevnění P...'!J30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89" t="s">
        <v>78</v>
      </c>
      <c r="AR55" s="90"/>
      <c r="AS55" s="91">
        <v>0</v>
      </c>
      <c r="AT55" s="92">
        <f>ROUND(SUM(AV55:AW55),2)</f>
        <v>0</v>
      </c>
      <c r="AU55" s="93">
        <f>'SO-01 - Oprava opevnění P...'!P87</f>
        <v>0</v>
      </c>
      <c r="AV55" s="92">
        <f>'SO-01 - Oprava opevnění P...'!J33</f>
        <v>0</v>
      </c>
      <c r="AW55" s="92">
        <f>'SO-01 - Oprava opevnění P...'!J34</f>
        <v>0</v>
      </c>
      <c r="AX55" s="92">
        <f>'SO-01 - Oprava opevnění P...'!J35</f>
        <v>0</v>
      </c>
      <c r="AY55" s="92">
        <f>'SO-01 - Oprava opevnění P...'!J36</f>
        <v>0</v>
      </c>
      <c r="AZ55" s="92">
        <f>'SO-01 - Oprava opevnění P...'!F33</f>
        <v>0</v>
      </c>
      <c r="BA55" s="92">
        <f>'SO-01 - Oprava opevnění P...'!F34</f>
        <v>0</v>
      </c>
      <c r="BB55" s="92">
        <f>'SO-01 - Oprava opevnění P...'!F35</f>
        <v>0</v>
      </c>
      <c r="BC55" s="92">
        <f>'SO-01 - Oprava opevnění P...'!F36</f>
        <v>0</v>
      </c>
      <c r="BD55" s="94">
        <f>'SO-01 - Oprava opevnění P...'!F37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14.4" customHeight="1">
      <c r="A56" s="85" t="s">
        <v>75</v>
      </c>
      <c r="B56" s="86"/>
      <c r="C56" s="87"/>
      <c r="D56" s="336" t="s">
        <v>83</v>
      </c>
      <c r="E56" s="336"/>
      <c r="F56" s="336"/>
      <c r="G56" s="336"/>
      <c r="H56" s="336"/>
      <c r="I56" s="88"/>
      <c r="J56" s="336" t="s">
        <v>84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'SO-02 - Kácení'!J30</f>
        <v>0</v>
      </c>
      <c r="AH56" s="335"/>
      <c r="AI56" s="335"/>
      <c r="AJ56" s="335"/>
      <c r="AK56" s="335"/>
      <c r="AL56" s="335"/>
      <c r="AM56" s="335"/>
      <c r="AN56" s="334">
        <f>SUM(AG56,AT56)</f>
        <v>0</v>
      </c>
      <c r="AO56" s="335"/>
      <c r="AP56" s="335"/>
      <c r="AQ56" s="89" t="s">
        <v>78</v>
      </c>
      <c r="AR56" s="90"/>
      <c r="AS56" s="91">
        <v>0</v>
      </c>
      <c r="AT56" s="92">
        <f>ROUND(SUM(AV56:AW56),2)</f>
        <v>0</v>
      </c>
      <c r="AU56" s="93">
        <f>'SO-02 - Kácení'!P81</f>
        <v>0</v>
      </c>
      <c r="AV56" s="92">
        <f>'SO-02 - Kácení'!J33</f>
        <v>0</v>
      </c>
      <c r="AW56" s="92">
        <f>'SO-02 - Kácení'!J34</f>
        <v>0</v>
      </c>
      <c r="AX56" s="92">
        <f>'SO-02 - Kácení'!J35</f>
        <v>0</v>
      </c>
      <c r="AY56" s="92">
        <f>'SO-02 - Kácení'!J36</f>
        <v>0</v>
      </c>
      <c r="AZ56" s="92">
        <f>'SO-02 - Kácení'!F33</f>
        <v>0</v>
      </c>
      <c r="BA56" s="92">
        <f>'SO-02 - Kácení'!F34</f>
        <v>0</v>
      </c>
      <c r="BB56" s="92">
        <f>'SO-02 - Kácení'!F35</f>
        <v>0</v>
      </c>
      <c r="BC56" s="92">
        <f>'SO-02 - Kácení'!F36</f>
        <v>0</v>
      </c>
      <c r="BD56" s="94">
        <f>'SO-02 - Kácení'!F37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19</v>
      </c>
      <c r="CM56" s="95" t="s">
        <v>82</v>
      </c>
    </row>
    <row r="57" spans="1:91" s="7" customFormat="1" ht="14.4" customHeight="1">
      <c r="A57" s="85" t="s">
        <v>75</v>
      </c>
      <c r="B57" s="86"/>
      <c r="C57" s="87"/>
      <c r="D57" s="336" t="s">
        <v>86</v>
      </c>
      <c r="E57" s="336"/>
      <c r="F57" s="336"/>
      <c r="G57" s="336"/>
      <c r="H57" s="336"/>
      <c r="I57" s="88"/>
      <c r="J57" s="336" t="s">
        <v>87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4">
        <f>'VON - Vedlejší a ostatní ...'!J30</f>
        <v>0</v>
      </c>
      <c r="AH57" s="335"/>
      <c r="AI57" s="335"/>
      <c r="AJ57" s="335"/>
      <c r="AK57" s="335"/>
      <c r="AL57" s="335"/>
      <c r="AM57" s="335"/>
      <c r="AN57" s="334">
        <f>SUM(AG57,AT57)</f>
        <v>0</v>
      </c>
      <c r="AO57" s="335"/>
      <c r="AP57" s="335"/>
      <c r="AQ57" s="89" t="s">
        <v>86</v>
      </c>
      <c r="AR57" s="90"/>
      <c r="AS57" s="96">
        <v>0</v>
      </c>
      <c r="AT57" s="97">
        <f>ROUND(SUM(AV57:AW57),2)</f>
        <v>0</v>
      </c>
      <c r="AU57" s="98">
        <f>'VON - Vedlejší a ostatní ...'!P81</f>
        <v>0</v>
      </c>
      <c r="AV57" s="97">
        <f>'VON - Vedlejší a ostatní ...'!J33</f>
        <v>0</v>
      </c>
      <c r="AW57" s="97">
        <f>'VON - Vedlejší a ostatní ...'!J34</f>
        <v>0</v>
      </c>
      <c r="AX57" s="97">
        <f>'VON - Vedlejší a ostatní ...'!J35</f>
        <v>0</v>
      </c>
      <c r="AY57" s="97">
        <f>'VON - Vedlejší a ostatní ...'!J36</f>
        <v>0</v>
      </c>
      <c r="AZ57" s="97">
        <f>'VON - Vedlejší a ostatní ...'!F33</f>
        <v>0</v>
      </c>
      <c r="BA57" s="97">
        <f>'VON - Vedlejší a ostatní ...'!F34</f>
        <v>0</v>
      </c>
      <c r="BB57" s="97">
        <f>'VON - Vedlejší a ostatní ...'!F35</f>
        <v>0</v>
      </c>
      <c r="BC57" s="97">
        <f>'VON - Vedlejší a ostatní ...'!F36</f>
        <v>0</v>
      </c>
      <c r="BD57" s="99">
        <f>'VON - Vedlejší a ostatní ...'!F37</f>
        <v>0</v>
      </c>
      <c r="BT57" s="95" t="s">
        <v>79</v>
      </c>
      <c r="BV57" s="95" t="s">
        <v>73</v>
      </c>
      <c r="BW57" s="95" t="s">
        <v>88</v>
      </c>
      <c r="BX57" s="95" t="s">
        <v>5</v>
      </c>
      <c r="CL57" s="95" t="s">
        <v>19</v>
      </c>
      <c r="CM57" s="95" t="s">
        <v>82</v>
      </c>
    </row>
    <row r="58" spans="1:91" s="2" customFormat="1" ht="30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sheetProtection algorithmName="SHA-512" hashValue="wD8Z4iBCH5oNPgV1NY5B1ng2jyzu24WWw5LaE5mxgRGfGAhoAnDexrJMSKFY1S8mtPrWfYRAXGWJlI/p3H1GGg==" saltValue="IQTx4eYXw2/K9F3gon+L5GytTMmlQpGLHnPOGNCxkZM+hlJxDp22Nv6THMHsoWHte1fMmE78acGfPTAWMy54u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-01 - Oprava opevnění P...'!C2" display="/"/>
    <hyperlink ref="A56" location="'SO-02 - Kácení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0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2.28515625" style="1" customWidth="1"/>
    <col min="9" max="11" width="21.570312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80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" customHeight="1">
      <c r="B4" s="19"/>
      <c r="D4" s="102" t="s">
        <v>89</v>
      </c>
      <c r="L4" s="19"/>
      <c r="M4" s="103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" customHeight="1">
      <c r="B7" s="19"/>
      <c r="E7" s="340" t="str">
        <f>'Rekapitulace stavby'!K6</f>
        <v>Mratínský potok, Miškovice, oprava opevnění PB, ř.km 10,600-10,630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90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42" t="s">
        <v>91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15. 6. 2020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ROUND(J87,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5" t="s">
        <v>41</v>
      </c>
      <c r="E33" s="104" t="s">
        <v>42</v>
      </c>
      <c r="F33" s="116">
        <f>ROUND((SUM(BE87:BE209)),  2)</f>
        <v>0</v>
      </c>
      <c r="G33" s="33"/>
      <c r="H33" s="33"/>
      <c r="I33" s="117">
        <v>0.21</v>
      </c>
      <c r="J33" s="116">
        <f>ROUND(((SUM(BE87:BE209))*I33),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4" t="s">
        <v>43</v>
      </c>
      <c r="F34" s="116">
        <f>ROUND((SUM(BF87:BF209)),  2)</f>
        <v>0</v>
      </c>
      <c r="G34" s="33"/>
      <c r="H34" s="33"/>
      <c r="I34" s="117">
        <v>0.15</v>
      </c>
      <c r="J34" s="116">
        <f>ROUND(((SUM(BF87:BF209))*I34),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4" t="s">
        <v>44</v>
      </c>
      <c r="F35" s="116">
        <f>ROUND((SUM(BG87:BG209)),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4" t="s">
        <v>45</v>
      </c>
      <c r="F36" s="116">
        <f>ROUND((SUM(BH87:BH209)),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4" t="s">
        <v>46</v>
      </c>
      <c r="F37" s="116">
        <f>ROUND((SUM(BI87:BI209)),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47" t="str">
        <f>E7</f>
        <v>Mratínský potok, Miškovice, oprava opevnění PB, ř.km 10,600-10,630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9" t="str">
        <f>E9</f>
        <v>SO-01 - Oprava opevnění PB, ř. km 10,600-10,630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15. 6. 2020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" customHeight="1">
      <c r="B60" s="133"/>
      <c r="C60" s="134"/>
      <c r="D60" s="135" t="s">
        <v>96</v>
      </c>
      <c r="E60" s="136"/>
      <c r="F60" s="136"/>
      <c r="G60" s="136"/>
      <c r="H60" s="136"/>
      <c r="I60" s="136"/>
      <c r="J60" s="137">
        <f>J88</f>
        <v>0</v>
      </c>
      <c r="K60" s="134"/>
      <c r="L60" s="138"/>
    </row>
    <row r="61" spans="1:47" s="10" customFormat="1" ht="19.95" customHeight="1">
      <c r="B61" s="139"/>
      <c r="C61" s="140"/>
      <c r="D61" s="141" t="s">
        <v>97</v>
      </c>
      <c r="E61" s="142"/>
      <c r="F61" s="142"/>
      <c r="G61" s="142"/>
      <c r="H61" s="142"/>
      <c r="I61" s="142"/>
      <c r="J61" s="143">
        <f>J89</f>
        <v>0</v>
      </c>
      <c r="K61" s="140"/>
      <c r="L61" s="144"/>
    </row>
    <row r="62" spans="1:47" s="10" customFormat="1" ht="19.95" customHeight="1">
      <c r="B62" s="139"/>
      <c r="C62" s="140"/>
      <c r="D62" s="141" t="s">
        <v>98</v>
      </c>
      <c r="E62" s="142"/>
      <c r="F62" s="142"/>
      <c r="G62" s="142"/>
      <c r="H62" s="142"/>
      <c r="I62" s="142"/>
      <c r="J62" s="143">
        <f>J146</f>
        <v>0</v>
      </c>
      <c r="K62" s="140"/>
      <c r="L62" s="144"/>
    </row>
    <row r="63" spans="1:47" s="10" customFormat="1" ht="19.95" customHeight="1">
      <c r="B63" s="139"/>
      <c r="C63" s="140"/>
      <c r="D63" s="141" t="s">
        <v>99</v>
      </c>
      <c r="E63" s="142"/>
      <c r="F63" s="142"/>
      <c r="G63" s="142"/>
      <c r="H63" s="142"/>
      <c r="I63" s="142"/>
      <c r="J63" s="143">
        <f>J164</f>
        <v>0</v>
      </c>
      <c r="K63" s="140"/>
      <c r="L63" s="144"/>
    </row>
    <row r="64" spans="1:47" s="10" customFormat="1" ht="19.95" customHeight="1">
      <c r="B64" s="139"/>
      <c r="C64" s="140"/>
      <c r="D64" s="141" t="s">
        <v>100</v>
      </c>
      <c r="E64" s="142"/>
      <c r="F64" s="142"/>
      <c r="G64" s="142"/>
      <c r="H64" s="142"/>
      <c r="I64" s="142"/>
      <c r="J64" s="143">
        <f>J168</f>
        <v>0</v>
      </c>
      <c r="K64" s="140"/>
      <c r="L64" s="144"/>
    </row>
    <row r="65" spans="1:31" s="10" customFormat="1" ht="19.95" customHeight="1">
      <c r="B65" s="139"/>
      <c r="C65" s="140"/>
      <c r="D65" s="141" t="s">
        <v>101</v>
      </c>
      <c r="E65" s="142"/>
      <c r="F65" s="142"/>
      <c r="G65" s="142"/>
      <c r="H65" s="142"/>
      <c r="I65" s="142"/>
      <c r="J65" s="143">
        <f>J178</f>
        <v>0</v>
      </c>
      <c r="K65" s="140"/>
      <c r="L65" s="144"/>
    </row>
    <row r="66" spans="1:31" s="10" customFormat="1" ht="19.95" customHeight="1">
      <c r="B66" s="139"/>
      <c r="C66" s="140"/>
      <c r="D66" s="141" t="s">
        <v>102</v>
      </c>
      <c r="E66" s="142"/>
      <c r="F66" s="142"/>
      <c r="G66" s="142"/>
      <c r="H66" s="142"/>
      <c r="I66" s="142"/>
      <c r="J66" s="143">
        <f>J191</f>
        <v>0</v>
      </c>
      <c r="K66" s="140"/>
      <c r="L66" s="144"/>
    </row>
    <row r="67" spans="1:31" s="10" customFormat="1" ht="19.95" customHeight="1">
      <c r="B67" s="139"/>
      <c r="C67" s="140"/>
      <c r="D67" s="141" t="s">
        <v>103</v>
      </c>
      <c r="E67" s="142"/>
      <c r="F67" s="142"/>
      <c r="G67" s="142"/>
      <c r="H67" s="142"/>
      <c r="I67" s="142"/>
      <c r="J67" s="143">
        <f>J207</f>
        <v>0</v>
      </c>
      <c r="K67" s="140"/>
      <c r="L67" s="144"/>
    </row>
    <row r="68" spans="1:31" s="2" customFormat="1" ht="21.7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104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34"/>
      <c r="C77" s="35"/>
      <c r="D77" s="35"/>
      <c r="E77" s="347" t="str">
        <f>E7</f>
        <v>Mratínský potok, Miškovice, oprava opevnění PB, ř.km 10,600-10,630</v>
      </c>
      <c r="F77" s="348"/>
      <c r="G77" s="348"/>
      <c r="H77" s="348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90</v>
      </c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4.4" customHeight="1">
      <c r="A79" s="33"/>
      <c r="B79" s="34"/>
      <c r="C79" s="35"/>
      <c r="D79" s="35"/>
      <c r="E79" s="319" t="str">
        <f>E9</f>
        <v>SO-01 - Oprava opevnění PB, ř. km 10,600-10,630</v>
      </c>
      <c r="F79" s="349"/>
      <c r="G79" s="349"/>
      <c r="H79" s="349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 </v>
      </c>
      <c r="G81" s="35"/>
      <c r="H81" s="35"/>
      <c r="I81" s="28" t="s">
        <v>23</v>
      </c>
      <c r="J81" s="58" t="str">
        <f>IF(J12="","",J12)</f>
        <v>15. 6. 2020</v>
      </c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26.4" customHeight="1">
      <c r="A83" s="33"/>
      <c r="B83" s="34"/>
      <c r="C83" s="28" t="s">
        <v>25</v>
      </c>
      <c r="D83" s="35"/>
      <c r="E83" s="35"/>
      <c r="F83" s="26" t="str">
        <f>E15</f>
        <v>Povodí Labe, státní podnik, Hradec Králové</v>
      </c>
      <c r="G83" s="35"/>
      <c r="H83" s="35"/>
      <c r="I83" s="28" t="s">
        <v>31</v>
      </c>
      <c r="J83" s="31" t="str">
        <f>E21</f>
        <v>Agroprojekce Litomyšl, s.r.o.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6" customHeight="1">
      <c r="A84" s="33"/>
      <c r="B84" s="34"/>
      <c r="C84" s="28" t="s">
        <v>29</v>
      </c>
      <c r="D84" s="35"/>
      <c r="E84" s="35"/>
      <c r="F84" s="26" t="str">
        <f>IF(E18="","",E18)</f>
        <v>Vyplň údaj</v>
      </c>
      <c r="G84" s="35"/>
      <c r="H84" s="35"/>
      <c r="I84" s="28" t="s">
        <v>34</v>
      </c>
      <c r="J84" s="31" t="str">
        <f>E24</f>
        <v xml:space="preserve"> </v>
      </c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45"/>
      <c r="B86" s="146"/>
      <c r="C86" s="147" t="s">
        <v>105</v>
      </c>
      <c r="D86" s="148" t="s">
        <v>56</v>
      </c>
      <c r="E86" s="148" t="s">
        <v>52</v>
      </c>
      <c r="F86" s="148" t="s">
        <v>53</v>
      </c>
      <c r="G86" s="148" t="s">
        <v>106</v>
      </c>
      <c r="H86" s="148" t="s">
        <v>107</v>
      </c>
      <c r="I86" s="148" t="s">
        <v>108</v>
      </c>
      <c r="J86" s="148" t="s">
        <v>94</v>
      </c>
      <c r="K86" s="149" t="s">
        <v>109</v>
      </c>
      <c r="L86" s="150"/>
      <c r="M86" s="67" t="s">
        <v>19</v>
      </c>
      <c r="N86" s="68" t="s">
        <v>41</v>
      </c>
      <c r="O86" s="68" t="s">
        <v>110</v>
      </c>
      <c r="P86" s="68" t="s">
        <v>111</v>
      </c>
      <c r="Q86" s="68" t="s">
        <v>112</v>
      </c>
      <c r="R86" s="68" t="s">
        <v>113</v>
      </c>
      <c r="S86" s="68" t="s">
        <v>114</v>
      </c>
      <c r="T86" s="69" t="s">
        <v>115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65" s="2" customFormat="1" ht="22.8" customHeight="1">
      <c r="A87" s="33"/>
      <c r="B87" s="34"/>
      <c r="C87" s="74" t="s">
        <v>116</v>
      </c>
      <c r="D87" s="35"/>
      <c r="E87" s="35"/>
      <c r="F87" s="35"/>
      <c r="G87" s="35"/>
      <c r="H87" s="35"/>
      <c r="I87" s="35"/>
      <c r="J87" s="151">
        <f>BK87</f>
        <v>0</v>
      </c>
      <c r="K87" s="35"/>
      <c r="L87" s="38"/>
      <c r="M87" s="70"/>
      <c r="N87" s="152"/>
      <c r="O87" s="71"/>
      <c r="P87" s="153">
        <f>P88</f>
        <v>0</v>
      </c>
      <c r="Q87" s="71"/>
      <c r="R87" s="153">
        <f>R88</f>
        <v>164.63431299999996</v>
      </c>
      <c r="S87" s="71"/>
      <c r="T87" s="154">
        <f>T88</f>
        <v>29.374060000000004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70</v>
      </c>
      <c r="AU87" s="16" t="s">
        <v>95</v>
      </c>
      <c r="BK87" s="155">
        <f>BK88</f>
        <v>0</v>
      </c>
    </row>
    <row r="88" spans="1:65" s="12" customFormat="1" ht="25.95" customHeight="1">
      <c r="B88" s="156"/>
      <c r="C88" s="157"/>
      <c r="D88" s="158" t="s">
        <v>70</v>
      </c>
      <c r="E88" s="159" t="s">
        <v>117</v>
      </c>
      <c r="F88" s="159" t="s">
        <v>118</v>
      </c>
      <c r="G88" s="157"/>
      <c r="H88" s="157"/>
      <c r="I88" s="160"/>
      <c r="J88" s="161">
        <f>BK88</f>
        <v>0</v>
      </c>
      <c r="K88" s="157"/>
      <c r="L88" s="162"/>
      <c r="M88" s="163"/>
      <c r="N88" s="164"/>
      <c r="O88" s="164"/>
      <c r="P88" s="165">
        <f>P89+P146+P164+P168+P178+P191+P207</f>
        <v>0</v>
      </c>
      <c r="Q88" s="164"/>
      <c r="R88" s="165">
        <f>R89+R146+R164+R168+R178+R191+R207</f>
        <v>164.63431299999996</v>
      </c>
      <c r="S88" s="164"/>
      <c r="T88" s="166">
        <f>T89+T146+T164+T168+T178+T191+T207</f>
        <v>29.374060000000004</v>
      </c>
      <c r="AR88" s="167" t="s">
        <v>79</v>
      </c>
      <c r="AT88" s="168" t="s">
        <v>70</v>
      </c>
      <c r="AU88" s="168" t="s">
        <v>71</v>
      </c>
      <c r="AY88" s="167" t="s">
        <v>119</v>
      </c>
      <c r="BK88" s="169">
        <f>BK89+BK146+BK164+BK168+BK178+BK191+BK207</f>
        <v>0</v>
      </c>
    </row>
    <row r="89" spans="1:65" s="12" customFormat="1" ht="22.8" customHeight="1">
      <c r="B89" s="156"/>
      <c r="C89" s="157"/>
      <c r="D89" s="158" t="s">
        <v>70</v>
      </c>
      <c r="E89" s="170" t="s">
        <v>79</v>
      </c>
      <c r="F89" s="170" t="s">
        <v>120</v>
      </c>
      <c r="G89" s="157"/>
      <c r="H89" s="157"/>
      <c r="I89" s="160"/>
      <c r="J89" s="171">
        <f>BK89</f>
        <v>0</v>
      </c>
      <c r="K89" s="157"/>
      <c r="L89" s="162"/>
      <c r="M89" s="163"/>
      <c r="N89" s="164"/>
      <c r="O89" s="164"/>
      <c r="P89" s="165">
        <f>SUM(P90:P145)</f>
        <v>0</v>
      </c>
      <c r="Q89" s="164"/>
      <c r="R89" s="165">
        <f>SUM(R90:R145)</f>
        <v>38.120882999999999</v>
      </c>
      <c r="S89" s="164"/>
      <c r="T89" s="166">
        <f>SUM(T90:T145)</f>
        <v>0</v>
      </c>
      <c r="AR89" s="167" t="s">
        <v>79</v>
      </c>
      <c r="AT89" s="168" t="s">
        <v>70</v>
      </c>
      <c r="AU89" s="168" t="s">
        <v>79</v>
      </c>
      <c r="AY89" s="167" t="s">
        <v>119</v>
      </c>
      <c r="BK89" s="169">
        <f>SUM(BK90:BK145)</f>
        <v>0</v>
      </c>
    </row>
    <row r="90" spans="1:65" s="2" customFormat="1" ht="22.2" customHeight="1">
      <c r="A90" s="33"/>
      <c r="B90" s="34"/>
      <c r="C90" s="172" t="s">
        <v>79</v>
      </c>
      <c r="D90" s="172" t="s">
        <v>121</v>
      </c>
      <c r="E90" s="173" t="s">
        <v>122</v>
      </c>
      <c r="F90" s="174" t="s">
        <v>123</v>
      </c>
      <c r="G90" s="175" t="s">
        <v>124</v>
      </c>
      <c r="H90" s="176">
        <v>12.6</v>
      </c>
      <c r="I90" s="177"/>
      <c r="J90" s="178">
        <f>ROUND(I90*H90,2)</f>
        <v>0</v>
      </c>
      <c r="K90" s="174" t="s">
        <v>125</v>
      </c>
      <c r="L90" s="38"/>
      <c r="M90" s="179" t="s">
        <v>19</v>
      </c>
      <c r="N90" s="180" t="s">
        <v>42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126</v>
      </c>
      <c r="AT90" s="183" t="s">
        <v>121</v>
      </c>
      <c r="AU90" s="183" t="s">
        <v>82</v>
      </c>
      <c r="AY90" s="16" t="s">
        <v>119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79</v>
      </c>
      <c r="BK90" s="184">
        <f>ROUND(I90*H90,2)</f>
        <v>0</v>
      </c>
      <c r="BL90" s="16" t="s">
        <v>126</v>
      </c>
      <c r="BM90" s="183" t="s">
        <v>127</v>
      </c>
    </row>
    <row r="91" spans="1:65" s="2" customFormat="1" ht="28.8">
      <c r="A91" s="33"/>
      <c r="B91" s="34"/>
      <c r="C91" s="35"/>
      <c r="D91" s="185" t="s">
        <v>128</v>
      </c>
      <c r="E91" s="35"/>
      <c r="F91" s="186" t="s">
        <v>129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128</v>
      </c>
      <c r="AU91" s="16" t="s">
        <v>82</v>
      </c>
    </row>
    <row r="92" spans="1:65" s="13" customFormat="1" ht="10.199999999999999">
      <c r="B92" s="190"/>
      <c r="C92" s="191"/>
      <c r="D92" s="185" t="s">
        <v>130</v>
      </c>
      <c r="E92" s="192" t="s">
        <v>19</v>
      </c>
      <c r="F92" s="193" t="s">
        <v>131</v>
      </c>
      <c r="G92" s="191"/>
      <c r="H92" s="194">
        <v>12.6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130</v>
      </c>
      <c r="AU92" s="200" t="s">
        <v>82</v>
      </c>
      <c r="AV92" s="13" t="s">
        <v>82</v>
      </c>
      <c r="AW92" s="13" t="s">
        <v>33</v>
      </c>
      <c r="AX92" s="13" t="s">
        <v>71</v>
      </c>
      <c r="AY92" s="200" t="s">
        <v>119</v>
      </c>
    </row>
    <row r="93" spans="1:65" s="2" customFormat="1" ht="22.2" customHeight="1">
      <c r="A93" s="33"/>
      <c r="B93" s="34"/>
      <c r="C93" s="172" t="s">
        <v>82</v>
      </c>
      <c r="D93" s="172" t="s">
        <v>121</v>
      </c>
      <c r="E93" s="173" t="s">
        <v>132</v>
      </c>
      <c r="F93" s="174" t="s">
        <v>133</v>
      </c>
      <c r="G93" s="175" t="s">
        <v>124</v>
      </c>
      <c r="H93" s="176">
        <v>12.6</v>
      </c>
      <c r="I93" s="177"/>
      <c r="J93" s="178">
        <f>ROUND(I93*H93,2)</f>
        <v>0</v>
      </c>
      <c r="K93" s="174" t="s">
        <v>125</v>
      </c>
      <c r="L93" s="38"/>
      <c r="M93" s="179" t="s">
        <v>19</v>
      </c>
      <c r="N93" s="180" t="s">
        <v>42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126</v>
      </c>
      <c r="AT93" s="183" t="s">
        <v>121</v>
      </c>
      <c r="AU93" s="183" t="s">
        <v>82</v>
      </c>
      <c r="AY93" s="16" t="s">
        <v>119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79</v>
      </c>
      <c r="BK93" s="184">
        <f>ROUND(I93*H93,2)</f>
        <v>0</v>
      </c>
      <c r="BL93" s="16" t="s">
        <v>126</v>
      </c>
      <c r="BM93" s="183" t="s">
        <v>134</v>
      </c>
    </row>
    <row r="94" spans="1:65" s="2" customFormat="1" ht="28.8">
      <c r="A94" s="33"/>
      <c r="B94" s="34"/>
      <c r="C94" s="35"/>
      <c r="D94" s="185" t="s">
        <v>128</v>
      </c>
      <c r="E94" s="35"/>
      <c r="F94" s="186" t="s">
        <v>135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128</v>
      </c>
      <c r="AU94" s="16" t="s">
        <v>82</v>
      </c>
    </row>
    <row r="95" spans="1:65" s="2" customFormat="1" ht="13.8" customHeight="1">
      <c r="A95" s="33"/>
      <c r="B95" s="34"/>
      <c r="C95" s="172" t="s">
        <v>136</v>
      </c>
      <c r="D95" s="172" t="s">
        <v>121</v>
      </c>
      <c r="E95" s="173" t="s">
        <v>137</v>
      </c>
      <c r="F95" s="174" t="s">
        <v>138</v>
      </c>
      <c r="G95" s="175" t="s">
        <v>139</v>
      </c>
      <c r="H95" s="176">
        <v>20</v>
      </c>
      <c r="I95" s="177"/>
      <c r="J95" s="178">
        <f>ROUND(I95*H95,2)</f>
        <v>0</v>
      </c>
      <c r="K95" s="174" t="s">
        <v>125</v>
      </c>
      <c r="L95" s="38"/>
      <c r="M95" s="179" t="s">
        <v>19</v>
      </c>
      <c r="N95" s="180" t="s">
        <v>42</v>
      </c>
      <c r="O95" s="63"/>
      <c r="P95" s="181">
        <f>O95*H95</f>
        <v>0</v>
      </c>
      <c r="Q95" s="181">
        <v>2.1930000000000002E-2</v>
      </c>
      <c r="R95" s="181">
        <f>Q95*H95</f>
        <v>0.43860000000000005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126</v>
      </c>
      <c r="AT95" s="183" t="s">
        <v>121</v>
      </c>
      <c r="AU95" s="183" t="s">
        <v>82</v>
      </c>
      <c r="AY95" s="16" t="s">
        <v>119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126</v>
      </c>
      <c r="BM95" s="183" t="s">
        <v>140</v>
      </c>
    </row>
    <row r="96" spans="1:65" s="2" customFormat="1" ht="10.199999999999999">
      <c r="A96" s="33"/>
      <c r="B96" s="34"/>
      <c r="C96" s="35"/>
      <c r="D96" s="185" t="s">
        <v>128</v>
      </c>
      <c r="E96" s="35"/>
      <c r="F96" s="186" t="s">
        <v>141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128</v>
      </c>
      <c r="AU96" s="16" t="s">
        <v>82</v>
      </c>
    </row>
    <row r="97" spans="1:65" s="2" customFormat="1" ht="38.4">
      <c r="A97" s="33"/>
      <c r="B97" s="34"/>
      <c r="C97" s="35"/>
      <c r="D97" s="185" t="s">
        <v>142</v>
      </c>
      <c r="E97" s="35"/>
      <c r="F97" s="201" t="s">
        <v>143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142</v>
      </c>
      <c r="AU97" s="16" t="s">
        <v>82</v>
      </c>
    </row>
    <row r="98" spans="1:65" s="2" customFormat="1" ht="22.2" customHeight="1">
      <c r="A98" s="33"/>
      <c r="B98" s="34"/>
      <c r="C98" s="172" t="s">
        <v>126</v>
      </c>
      <c r="D98" s="172" t="s">
        <v>121</v>
      </c>
      <c r="E98" s="173" t="s">
        <v>144</v>
      </c>
      <c r="F98" s="174" t="s">
        <v>145</v>
      </c>
      <c r="G98" s="175" t="s">
        <v>146</v>
      </c>
      <c r="H98" s="176">
        <v>50</v>
      </c>
      <c r="I98" s="177"/>
      <c r="J98" s="178">
        <f>ROUND(I98*H98,2)</f>
        <v>0</v>
      </c>
      <c r="K98" s="174" t="s">
        <v>125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3.0000000000000001E-5</v>
      </c>
      <c r="R98" s="181">
        <f>Q98*H98</f>
        <v>1.5E-3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126</v>
      </c>
      <c r="AT98" s="183" t="s">
        <v>121</v>
      </c>
      <c r="AU98" s="183" t="s">
        <v>82</v>
      </c>
      <c r="AY98" s="16" t="s">
        <v>119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126</v>
      </c>
      <c r="BM98" s="183" t="s">
        <v>147</v>
      </c>
    </row>
    <row r="99" spans="1:65" s="2" customFormat="1" ht="19.2">
      <c r="A99" s="33"/>
      <c r="B99" s="34"/>
      <c r="C99" s="35"/>
      <c r="D99" s="185" t="s">
        <v>128</v>
      </c>
      <c r="E99" s="35"/>
      <c r="F99" s="186" t="s">
        <v>148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128</v>
      </c>
      <c r="AU99" s="16" t="s">
        <v>82</v>
      </c>
    </row>
    <row r="100" spans="1:65" s="2" customFormat="1" ht="28.8">
      <c r="A100" s="33"/>
      <c r="B100" s="34"/>
      <c r="C100" s="35"/>
      <c r="D100" s="185" t="s">
        <v>142</v>
      </c>
      <c r="E100" s="35"/>
      <c r="F100" s="201" t="s">
        <v>149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142</v>
      </c>
      <c r="AU100" s="16" t="s">
        <v>82</v>
      </c>
    </row>
    <row r="101" spans="1:65" s="2" customFormat="1" ht="22.2" customHeight="1">
      <c r="A101" s="33"/>
      <c r="B101" s="34"/>
      <c r="C101" s="172" t="s">
        <v>150</v>
      </c>
      <c r="D101" s="172" t="s">
        <v>121</v>
      </c>
      <c r="E101" s="173" t="s">
        <v>151</v>
      </c>
      <c r="F101" s="174" t="s">
        <v>152</v>
      </c>
      <c r="G101" s="175" t="s">
        <v>124</v>
      </c>
      <c r="H101" s="176">
        <v>12</v>
      </c>
      <c r="I101" s="177"/>
      <c r="J101" s="178">
        <f>ROUND(I101*H101,2)</f>
        <v>0</v>
      </c>
      <c r="K101" s="174" t="s">
        <v>125</v>
      </c>
      <c r="L101" s="38"/>
      <c r="M101" s="179" t="s">
        <v>19</v>
      </c>
      <c r="N101" s="180" t="s">
        <v>42</v>
      </c>
      <c r="O101" s="63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3" t="s">
        <v>126</v>
      </c>
      <c r="AT101" s="183" t="s">
        <v>121</v>
      </c>
      <c r="AU101" s="183" t="s">
        <v>82</v>
      </c>
      <c r="AY101" s="16" t="s">
        <v>119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79</v>
      </c>
      <c r="BK101" s="184">
        <f>ROUND(I101*H101,2)</f>
        <v>0</v>
      </c>
      <c r="BL101" s="16" t="s">
        <v>126</v>
      </c>
      <c r="BM101" s="183" t="s">
        <v>153</v>
      </c>
    </row>
    <row r="102" spans="1:65" s="2" customFormat="1" ht="19.2">
      <c r="A102" s="33"/>
      <c r="B102" s="34"/>
      <c r="C102" s="35"/>
      <c r="D102" s="185" t="s">
        <v>128</v>
      </c>
      <c r="E102" s="35"/>
      <c r="F102" s="186" t="s">
        <v>154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128</v>
      </c>
      <c r="AU102" s="16" t="s">
        <v>82</v>
      </c>
    </row>
    <row r="103" spans="1:65" s="13" customFormat="1" ht="10.199999999999999">
      <c r="B103" s="190"/>
      <c r="C103" s="191"/>
      <c r="D103" s="185" t="s">
        <v>130</v>
      </c>
      <c r="E103" s="192" t="s">
        <v>19</v>
      </c>
      <c r="F103" s="193" t="s">
        <v>155</v>
      </c>
      <c r="G103" s="191"/>
      <c r="H103" s="194">
        <v>12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130</v>
      </c>
      <c r="AU103" s="200" t="s">
        <v>82</v>
      </c>
      <c r="AV103" s="13" t="s">
        <v>82</v>
      </c>
      <c r="AW103" s="13" t="s">
        <v>33</v>
      </c>
      <c r="AX103" s="13" t="s">
        <v>71</v>
      </c>
      <c r="AY103" s="200" t="s">
        <v>119</v>
      </c>
    </row>
    <row r="104" spans="1:65" s="2" customFormat="1" ht="22.2" customHeight="1">
      <c r="A104" s="33"/>
      <c r="B104" s="34"/>
      <c r="C104" s="172" t="s">
        <v>156</v>
      </c>
      <c r="D104" s="172" t="s">
        <v>121</v>
      </c>
      <c r="E104" s="173" t="s">
        <v>157</v>
      </c>
      <c r="F104" s="174" t="s">
        <v>158</v>
      </c>
      <c r="G104" s="175" t="s">
        <v>124</v>
      </c>
      <c r="H104" s="176">
        <v>32</v>
      </c>
      <c r="I104" s="177"/>
      <c r="J104" s="178">
        <f>ROUND(I104*H104,2)</f>
        <v>0</v>
      </c>
      <c r="K104" s="174" t="s">
        <v>125</v>
      </c>
      <c r="L104" s="38"/>
      <c r="M104" s="179" t="s">
        <v>19</v>
      </c>
      <c r="N104" s="180" t="s">
        <v>42</v>
      </c>
      <c r="O104" s="63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3" t="s">
        <v>126</v>
      </c>
      <c r="AT104" s="183" t="s">
        <v>121</v>
      </c>
      <c r="AU104" s="183" t="s">
        <v>82</v>
      </c>
      <c r="AY104" s="16" t="s">
        <v>119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79</v>
      </c>
      <c r="BK104" s="184">
        <f>ROUND(I104*H104,2)</f>
        <v>0</v>
      </c>
      <c r="BL104" s="16" t="s">
        <v>126</v>
      </c>
      <c r="BM104" s="183" t="s">
        <v>159</v>
      </c>
    </row>
    <row r="105" spans="1:65" s="2" customFormat="1" ht="28.8">
      <c r="A105" s="33"/>
      <c r="B105" s="34"/>
      <c r="C105" s="35"/>
      <c r="D105" s="185" t="s">
        <v>128</v>
      </c>
      <c r="E105" s="35"/>
      <c r="F105" s="186" t="s">
        <v>160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128</v>
      </c>
      <c r="AU105" s="16" t="s">
        <v>82</v>
      </c>
    </row>
    <row r="106" spans="1:65" s="13" customFormat="1" ht="10.199999999999999">
      <c r="B106" s="190"/>
      <c r="C106" s="191"/>
      <c r="D106" s="185" t="s">
        <v>130</v>
      </c>
      <c r="E106" s="192" t="s">
        <v>19</v>
      </c>
      <c r="F106" s="193" t="s">
        <v>161</v>
      </c>
      <c r="G106" s="191"/>
      <c r="H106" s="194">
        <v>32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130</v>
      </c>
      <c r="AU106" s="200" t="s">
        <v>82</v>
      </c>
      <c r="AV106" s="13" t="s">
        <v>82</v>
      </c>
      <c r="AW106" s="13" t="s">
        <v>33</v>
      </c>
      <c r="AX106" s="13" t="s">
        <v>71</v>
      </c>
      <c r="AY106" s="200" t="s">
        <v>119</v>
      </c>
    </row>
    <row r="107" spans="1:65" s="2" customFormat="1" ht="22.2" customHeight="1">
      <c r="A107" s="33"/>
      <c r="B107" s="34"/>
      <c r="C107" s="172" t="s">
        <v>162</v>
      </c>
      <c r="D107" s="172" t="s">
        <v>121</v>
      </c>
      <c r="E107" s="173" t="s">
        <v>163</v>
      </c>
      <c r="F107" s="174" t="s">
        <v>164</v>
      </c>
      <c r="G107" s="175" t="s">
        <v>124</v>
      </c>
      <c r="H107" s="176">
        <v>0.68600000000000005</v>
      </c>
      <c r="I107" s="177"/>
      <c r="J107" s="178">
        <f>ROUND(I107*H107,2)</f>
        <v>0</v>
      </c>
      <c r="K107" s="174" t="s">
        <v>125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126</v>
      </c>
      <c r="AT107" s="183" t="s">
        <v>121</v>
      </c>
      <c r="AU107" s="183" t="s">
        <v>82</v>
      </c>
      <c r="AY107" s="16" t="s">
        <v>119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126</v>
      </c>
      <c r="BM107" s="183" t="s">
        <v>165</v>
      </c>
    </row>
    <row r="108" spans="1:65" s="2" customFormat="1" ht="28.8">
      <c r="A108" s="33"/>
      <c r="B108" s="34"/>
      <c r="C108" s="35"/>
      <c r="D108" s="185" t="s">
        <v>128</v>
      </c>
      <c r="E108" s="35"/>
      <c r="F108" s="186" t="s">
        <v>166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128</v>
      </c>
      <c r="AU108" s="16" t="s">
        <v>82</v>
      </c>
    </row>
    <row r="109" spans="1:65" s="13" customFormat="1" ht="20.399999999999999">
      <c r="B109" s="190"/>
      <c r="C109" s="191"/>
      <c r="D109" s="185" t="s">
        <v>130</v>
      </c>
      <c r="E109" s="192" t="s">
        <v>19</v>
      </c>
      <c r="F109" s="193" t="s">
        <v>167</v>
      </c>
      <c r="G109" s="191"/>
      <c r="H109" s="194">
        <v>0.68600000000000005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130</v>
      </c>
      <c r="AU109" s="200" t="s">
        <v>82</v>
      </c>
      <c r="AV109" s="13" t="s">
        <v>82</v>
      </c>
      <c r="AW109" s="13" t="s">
        <v>33</v>
      </c>
      <c r="AX109" s="13" t="s">
        <v>71</v>
      </c>
      <c r="AY109" s="200" t="s">
        <v>119</v>
      </c>
    </row>
    <row r="110" spans="1:65" s="2" customFormat="1" ht="22.2" customHeight="1">
      <c r="A110" s="33"/>
      <c r="B110" s="34"/>
      <c r="C110" s="172" t="s">
        <v>168</v>
      </c>
      <c r="D110" s="172" t="s">
        <v>121</v>
      </c>
      <c r="E110" s="173" t="s">
        <v>169</v>
      </c>
      <c r="F110" s="174" t="s">
        <v>170</v>
      </c>
      <c r="G110" s="175" t="s">
        <v>124</v>
      </c>
      <c r="H110" s="176">
        <v>63.6</v>
      </c>
      <c r="I110" s="177"/>
      <c r="J110" s="178">
        <f>ROUND(I110*H110,2)</f>
        <v>0</v>
      </c>
      <c r="K110" s="174" t="s">
        <v>125</v>
      </c>
      <c r="L110" s="38"/>
      <c r="M110" s="179" t="s">
        <v>19</v>
      </c>
      <c r="N110" s="180" t="s">
        <v>42</v>
      </c>
      <c r="O110" s="63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3" t="s">
        <v>126</v>
      </c>
      <c r="AT110" s="183" t="s">
        <v>121</v>
      </c>
      <c r="AU110" s="183" t="s">
        <v>82</v>
      </c>
      <c r="AY110" s="16" t="s">
        <v>119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79</v>
      </c>
      <c r="BK110" s="184">
        <f>ROUND(I110*H110,2)</f>
        <v>0</v>
      </c>
      <c r="BL110" s="16" t="s">
        <v>126</v>
      </c>
      <c r="BM110" s="183" t="s">
        <v>171</v>
      </c>
    </row>
    <row r="111" spans="1:65" s="2" customFormat="1" ht="38.4">
      <c r="A111" s="33"/>
      <c r="B111" s="34"/>
      <c r="C111" s="35"/>
      <c r="D111" s="185" t="s">
        <v>128</v>
      </c>
      <c r="E111" s="35"/>
      <c r="F111" s="186" t="s">
        <v>172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128</v>
      </c>
      <c r="AU111" s="16" t="s">
        <v>82</v>
      </c>
    </row>
    <row r="112" spans="1:65" s="13" customFormat="1" ht="10.199999999999999">
      <c r="B112" s="190"/>
      <c r="C112" s="191"/>
      <c r="D112" s="185" t="s">
        <v>130</v>
      </c>
      <c r="E112" s="192" t="s">
        <v>19</v>
      </c>
      <c r="F112" s="193" t="s">
        <v>173</v>
      </c>
      <c r="G112" s="191"/>
      <c r="H112" s="194">
        <v>7.6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130</v>
      </c>
      <c r="AU112" s="200" t="s">
        <v>82</v>
      </c>
      <c r="AV112" s="13" t="s">
        <v>82</v>
      </c>
      <c r="AW112" s="13" t="s">
        <v>33</v>
      </c>
      <c r="AX112" s="13" t="s">
        <v>71</v>
      </c>
      <c r="AY112" s="200" t="s">
        <v>119</v>
      </c>
    </row>
    <row r="113" spans="1:65" s="13" customFormat="1" ht="10.199999999999999">
      <c r="B113" s="190"/>
      <c r="C113" s="191"/>
      <c r="D113" s="185" t="s">
        <v>130</v>
      </c>
      <c r="E113" s="192" t="s">
        <v>19</v>
      </c>
      <c r="F113" s="193" t="s">
        <v>174</v>
      </c>
      <c r="G113" s="191"/>
      <c r="H113" s="194">
        <v>12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130</v>
      </c>
      <c r="AU113" s="200" t="s">
        <v>82</v>
      </c>
      <c r="AV113" s="13" t="s">
        <v>82</v>
      </c>
      <c r="AW113" s="13" t="s">
        <v>33</v>
      </c>
      <c r="AX113" s="13" t="s">
        <v>71</v>
      </c>
      <c r="AY113" s="200" t="s">
        <v>119</v>
      </c>
    </row>
    <row r="114" spans="1:65" s="13" customFormat="1" ht="10.199999999999999">
      <c r="B114" s="190"/>
      <c r="C114" s="191"/>
      <c r="D114" s="185" t="s">
        <v>130</v>
      </c>
      <c r="E114" s="192" t="s">
        <v>19</v>
      </c>
      <c r="F114" s="193" t="s">
        <v>175</v>
      </c>
      <c r="G114" s="191"/>
      <c r="H114" s="194">
        <v>32</v>
      </c>
      <c r="I114" s="195"/>
      <c r="J114" s="191"/>
      <c r="K114" s="191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130</v>
      </c>
      <c r="AU114" s="200" t="s">
        <v>82</v>
      </c>
      <c r="AV114" s="13" t="s">
        <v>82</v>
      </c>
      <c r="AW114" s="13" t="s">
        <v>33</v>
      </c>
      <c r="AX114" s="13" t="s">
        <v>71</v>
      </c>
      <c r="AY114" s="200" t="s">
        <v>119</v>
      </c>
    </row>
    <row r="115" spans="1:65" s="13" customFormat="1" ht="10.199999999999999">
      <c r="B115" s="190"/>
      <c r="C115" s="191"/>
      <c r="D115" s="185" t="s">
        <v>130</v>
      </c>
      <c r="E115" s="192" t="s">
        <v>19</v>
      </c>
      <c r="F115" s="193" t="s">
        <v>176</v>
      </c>
      <c r="G115" s="191"/>
      <c r="H115" s="194">
        <v>12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130</v>
      </c>
      <c r="AU115" s="200" t="s">
        <v>82</v>
      </c>
      <c r="AV115" s="13" t="s">
        <v>82</v>
      </c>
      <c r="AW115" s="13" t="s">
        <v>33</v>
      </c>
      <c r="AX115" s="13" t="s">
        <v>71</v>
      </c>
      <c r="AY115" s="200" t="s">
        <v>119</v>
      </c>
    </row>
    <row r="116" spans="1:65" s="2" customFormat="1" ht="22.2" customHeight="1">
      <c r="A116" s="33"/>
      <c r="B116" s="34"/>
      <c r="C116" s="172" t="s">
        <v>177</v>
      </c>
      <c r="D116" s="172" t="s">
        <v>121</v>
      </c>
      <c r="E116" s="173" t="s">
        <v>178</v>
      </c>
      <c r="F116" s="174" t="s">
        <v>179</v>
      </c>
      <c r="G116" s="175" t="s">
        <v>124</v>
      </c>
      <c r="H116" s="176">
        <v>19.600000000000001</v>
      </c>
      <c r="I116" s="177"/>
      <c r="J116" s="178">
        <f>ROUND(I116*H116,2)</f>
        <v>0</v>
      </c>
      <c r="K116" s="174" t="s">
        <v>125</v>
      </c>
      <c r="L116" s="38"/>
      <c r="M116" s="179" t="s">
        <v>19</v>
      </c>
      <c r="N116" s="180" t="s">
        <v>42</v>
      </c>
      <c r="O116" s="63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3" t="s">
        <v>126</v>
      </c>
      <c r="AT116" s="183" t="s">
        <v>121</v>
      </c>
      <c r="AU116" s="183" t="s">
        <v>82</v>
      </c>
      <c r="AY116" s="16" t="s">
        <v>119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79</v>
      </c>
      <c r="BK116" s="184">
        <f>ROUND(I116*H116,2)</f>
        <v>0</v>
      </c>
      <c r="BL116" s="16" t="s">
        <v>126</v>
      </c>
      <c r="BM116" s="183" t="s">
        <v>180</v>
      </c>
    </row>
    <row r="117" spans="1:65" s="2" customFormat="1" ht="28.8">
      <c r="A117" s="33"/>
      <c r="B117" s="34"/>
      <c r="C117" s="35"/>
      <c r="D117" s="185" t="s">
        <v>128</v>
      </c>
      <c r="E117" s="35"/>
      <c r="F117" s="186" t="s">
        <v>181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128</v>
      </c>
      <c r="AU117" s="16" t="s">
        <v>82</v>
      </c>
    </row>
    <row r="118" spans="1:65" s="13" customFormat="1" ht="10.199999999999999">
      <c r="B118" s="190"/>
      <c r="C118" s="191"/>
      <c r="D118" s="185" t="s">
        <v>130</v>
      </c>
      <c r="E118" s="192" t="s">
        <v>19</v>
      </c>
      <c r="F118" s="193" t="s">
        <v>173</v>
      </c>
      <c r="G118" s="191"/>
      <c r="H118" s="194">
        <v>7.6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130</v>
      </c>
      <c r="AU118" s="200" t="s">
        <v>82</v>
      </c>
      <c r="AV118" s="13" t="s">
        <v>82</v>
      </c>
      <c r="AW118" s="13" t="s">
        <v>33</v>
      </c>
      <c r="AX118" s="13" t="s">
        <v>71</v>
      </c>
      <c r="AY118" s="200" t="s">
        <v>119</v>
      </c>
    </row>
    <row r="119" spans="1:65" s="13" customFormat="1" ht="10.199999999999999">
      <c r="B119" s="190"/>
      <c r="C119" s="191"/>
      <c r="D119" s="185" t="s">
        <v>130</v>
      </c>
      <c r="E119" s="192" t="s">
        <v>19</v>
      </c>
      <c r="F119" s="193" t="s">
        <v>174</v>
      </c>
      <c r="G119" s="191"/>
      <c r="H119" s="194">
        <v>12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130</v>
      </c>
      <c r="AU119" s="200" t="s">
        <v>82</v>
      </c>
      <c r="AV119" s="13" t="s">
        <v>82</v>
      </c>
      <c r="AW119" s="13" t="s">
        <v>33</v>
      </c>
      <c r="AX119" s="13" t="s">
        <v>71</v>
      </c>
      <c r="AY119" s="200" t="s">
        <v>119</v>
      </c>
    </row>
    <row r="120" spans="1:65" s="2" customFormat="1" ht="13.8" customHeight="1">
      <c r="A120" s="33"/>
      <c r="B120" s="34"/>
      <c r="C120" s="202" t="s">
        <v>182</v>
      </c>
      <c r="D120" s="202" t="s">
        <v>183</v>
      </c>
      <c r="E120" s="203" t="s">
        <v>184</v>
      </c>
      <c r="F120" s="204" t="s">
        <v>185</v>
      </c>
      <c r="G120" s="205" t="s">
        <v>124</v>
      </c>
      <c r="H120" s="206">
        <v>7.6</v>
      </c>
      <c r="I120" s="207"/>
      <c r="J120" s="208">
        <f>ROUND(I120*H120,2)</f>
        <v>0</v>
      </c>
      <c r="K120" s="204" t="s">
        <v>19</v>
      </c>
      <c r="L120" s="209"/>
      <c r="M120" s="210" t="s">
        <v>19</v>
      </c>
      <c r="N120" s="211" t="s">
        <v>42</v>
      </c>
      <c r="O120" s="63"/>
      <c r="P120" s="181">
        <f>O120*H120</f>
        <v>0</v>
      </c>
      <c r="Q120" s="181">
        <v>1.8</v>
      </c>
      <c r="R120" s="181">
        <f>Q120*H120</f>
        <v>13.68</v>
      </c>
      <c r="S120" s="181">
        <v>0</v>
      </c>
      <c r="T120" s="182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3" t="s">
        <v>168</v>
      </c>
      <c r="AT120" s="183" t="s">
        <v>183</v>
      </c>
      <c r="AU120" s="183" t="s">
        <v>82</v>
      </c>
      <c r="AY120" s="16" t="s">
        <v>119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79</v>
      </c>
      <c r="BK120" s="184">
        <f>ROUND(I120*H120,2)</f>
        <v>0</v>
      </c>
      <c r="BL120" s="16" t="s">
        <v>126</v>
      </c>
      <c r="BM120" s="183" t="s">
        <v>186</v>
      </c>
    </row>
    <row r="121" spans="1:65" s="2" customFormat="1" ht="10.199999999999999">
      <c r="A121" s="33"/>
      <c r="B121" s="34"/>
      <c r="C121" s="35"/>
      <c r="D121" s="185" t="s">
        <v>128</v>
      </c>
      <c r="E121" s="35"/>
      <c r="F121" s="186" t="s">
        <v>185</v>
      </c>
      <c r="G121" s="35"/>
      <c r="H121" s="35"/>
      <c r="I121" s="187"/>
      <c r="J121" s="35"/>
      <c r="K121" s="35"/>
      <c r="L121" s="38"/>
      <c r="M121" s="188"/>
      <c r="N121" s="189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128</v>
      </c>
      <c r="AU121" s="16" t="s">
        <v>82</v>
      </c>
    </row>
    <row r="122" spans="1:65" s="13" customFormat="1" ht="10.199999999999999">
      <c r="B122" s="190"/>
      <c r="C122" s="191"/>
      <c r="D122" s="185" t="s">
        <v>130</v>
      </c>
      <c r="E122" s="192" t="s">
        <v>19</v>
      </c>
      <c r="F122" s="193" t="s">
        <v>187</v>
      </c>
      <c r="G122" s="191"/>
      <c r="H122" s="194">
        <v>7.6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130</v>
      </c>
      <c r="AU122" s="200" t="s">
        <v>82</v>
      </c>
      <c r="AV122" s="13" t="s">
        <v>82</v>
      </c>
      <c r="AW122" s="13" t="s">
        <v>33</v>
      </c>
      <c r="AX122" s="13" t="s">
        <v>71</v>
      </c>
      <c r="AY122" s="200" t="s">
        <v>119</v>
      </c>
    </row>
    <row r="123" spans="1:65" s="2" customFormat="1" ht="13.8" customHeight="1">
      <c r="A123" s="33"/>
      <c r="B123" s="34"/>
      <c r="C123" s="202" t="s">
        <v>188</v>
      </c>
      <c r="D123" s="202" t="s">
        <v>183</v>
      </c>
      <c r="E123" s="203" t="s">
        <v>189</v>
      </c>
      <c r="F123" s="204" t="s">
        <v>190</v>
      </c>
      <c r="G123" s="205" t="s">
        <v>124</v>
      </c>
      <c r="H123" s="206">
        <v>12</v>
      </c>
      <c r="I123" s="207"/>
      <c r="J123" s="208">
        <f>ROUND(I123*H123,2)</f>
        <v>0</v>
      </c>
      <c r="K123" s="204" t="s">
        <v>19</v>
      </c>
      <c r="L123" s="209"/>
      <c r="M123" s="210" t="s">
        <v>19</v>
      </c>
      <c r="N123" s="211" t="s">
        <v>42</v>
      </c>
      <c r="O123" s="63"/>
      <c r="P123" s="181">
        <f>O123*H123</f>
        <v>0</v>
      </c>
      <c r="Q123" s="181">
        <v>2</v>
      </c>
      <c r="R123" s="181">
        <f>Q123*H123</f>
        <v>24</v>
      </c>
      <c r="S123" s="181">
        <v>0</v>
      </c>
      <c r="T123" s="18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3" t="s">
        <v>168</v>
      </c>
      <c r="AT123" s="183" t="s">
        <v>183</v>
      </c>
      <c r="AU123" s="183" t="s">
        <v>82</v>
      </c>
      <c r="AY123" s="16" t="s">
        <v>119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6" t="s">
        <v>79</v>
      </c>
      <c r="BK123" s="184">
        <f>ROUND(I123*H123,2)</f>
        <v>0</v>
      </c>
      <c r="BL123" s="16" t="s">
        <v>126</v>
      </c>
      <c r="BM123" s="183" t="s">
        <v>191</v>
      </c>
    </row>
    <row r="124" spans="1:65" s="2" customFormat="1" ht="10.199999999999999">
      <c r="A124" s="33"/>
      <c r="B124" s="34"/>
      <c r="C124" s="35"/>
      <c r="D124" s="185" t="s">
        <v>128</v>
      </c>
      <c r="E124" s="35"/>
      <c r="F124" s="186" t="s">
        <v>190</v>
      </c>
      <c r="G124" s="35"/>
      <c r="H124" s="35"/>
      <c r="I124" s="187"/>
      <c r="J124" s="35"/>
      <c r="K124" s="35"/>
      <c r="L124" s="38"/>
      <c r="M124" s="188"/>
      <c r="N124" s="189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128</v>
      </c>
      <c r="AU124" s="16" t="s">
        <v>82</v>
      </c>
    </row>
    <row r="125" spans="1:65" s="13" customFormat="1" ht="10.199999999999999">
      <c r="B125" s="190"/>
      <c r="C125" s="191"/>
      <c r="D125" s="185" t="s">
        <v>130</v>
      </c>
      <c r="E125" s="192" t="s">
        <v>19</v>
      </c>
      <c r="F125" s="193" t="s">
        <v>174</v>
      </c>
      <c r="G125" s="191"/>
      <c r="H125" s="194">
        <v>12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130</v>
      </c>
      <c r="AU125" s="200" t="s">
        <v>82</v>
      </c>
      <c r="AV125" s="13" t="s">
        <v>82</v>
      </c>
      <c r="AW125" s="13" t="s">
        <v>33</v>
      </c>
      <c r="AX125" s="13" t="s">
        <v>71</v>
      </c>
      <c r="AY125" s="200" t="s">
        <v>119</v>
      </c>
    </row>
    <row r="126" spans="1:65" s="2" customFormat="1" ht="22.2" customHeight="1">
      <c r="A126" s="33"/>
      <c r="B126" s="34"/>
      <c r="C126" s="172" t="s">
        <v>192</v>
      </c>
      <c r="D126" s="172" t="s">
        <v>121</v>
      </c>
      <c r="E126" s="173" t="s">
        <v>193</v>
      </c>
      <c r="F126" s="174" t="s">
        <v>194</v>
      </c>
      <c r="G126" s="175" t="s">
        <v>124</v>
      </c>
      <c r="H126" s="176">
        <v>12</v>
      </c>
      <c r="I126" s="177"/>
      <c r="J126" s="178">
        <f>ROUND(I126*H126,2)</f>
        <v>0</v>
      </c>
      <c r="K126" s="174" t="s">
        <v>125</v>
      </c>
      <c r="L126" s="38"/>
      <c r="M126" s="179" t="s">
        <v>19</v>
      </c>
      <c r="N126" s="180" t="s">
        <v>42</v>
      </c>
      <c r="O126" s="63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3" t="s">
        <v>126</v>
      </c>
      <c r="AT126" s="183" t="s">
        <v>121</v>
      </c>
      <c r="AU126" s="183" t="s">
        <v>82</v>
      </c>
      <c r="AY126" s="16" t="s">
        <v>119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6" t="s">
        <v>79</v>
      </c>
      <c r="BK126" s="184">
        <f>ROUND(I126*H126,2)</f>
        <v>0</v>
      </c>
      <c r="BL126" s="16" t="s">
        <v>126</v>
      </c>
      <c r="BM126" s="183" t="s">
        <v>195</v>
      </c>
    </row>
    <row r="127" spans="1:65" s="2" customFormat="1" ht="38.4">
      <c r="A127" s="33"/>
      <c r="B127" s="34"/>
      <c r="C127" s="35"/>
      <c r="D127" s="185" t="s">
        <v>128</v>
      </c>
      <c r="E127" s="35"/>
      <c r="F127" s="186" t="s">
        <v>196</v>
      </c>
      <c r="G127" s="35"/>
      <c r="H127" s="35"/>
      <c r="I127" s="187"/>
      <c r="J127" s="35"/>
      <c r="K127" s="35"/>
      <c r="L127" s="38"/>
      <c r="M127" s="188"/>
      <c r="N127" s="189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128</v>
      </c>
      <c r="AU127" s="16" t="s">
        <v>82</v>
      </c>
    </row>
    <row r="128" spans="1:65" s="13" customFormat="1" ht="10.199999999999999">
      <c r="B128" s="190"/>
      <c r="C128" s="191"/>
      <c r="D128" s="185" t="s">
        <v>130</v>
      </c>
      <c r="E128" s="192" t="s">
        <v>19</v>
      </c>
      <c r="F128" s="193" t="s">
        <v>197</v>
      </c>
      <c r="G128" s="191"/>
      <c r="H128" s="194">
        <v>12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130</v>
      </c>
      <c r="AU128" s="200" t="s">
        <v>82</v>
      </c>
      <c r="AV128" s="13" t="s">
        <v>82</v>
      </c>
      <c r="AW128" s="13" t="s">
        <v>33</v>
      </c>
      <c r="AX128" s="13" t="s">
        <v>71</v>
      </c>
      <c r="AY128" s="200" t="s">
        <v>119</v>
      </c>
    </row>
    <row r="129" spans="1:65" s="2" customFormat="1" ht="22.2" customHeight="1">
      <c r="A129" s="33"/>
      <c r="B129" s="34"/>
      <c r="C129" s="172" t="s">
        <v>198</v>
      </c>
      <c r="D129" s="172" t="s">
        <v>121</v>
      </c>
      <c r="E129" s="173" t="s">
        <v>199</v>
      </c>
      <c r="F129" s="174" t="s">
        <v>200</v>
      </c>
      <c r="G129" s="175" t="s">
        <v>201</v>
      </c>
      <c r="H129" s="176">
        <v>81.599999999999994</v>
      </c>
      <c r="I129" s="177"/>
      <c r="J129" s="178">
        <f>ROUND(I129*H129,2)</f>
        <v>0</v>
      </c>
      <c r="K129" s="174" t="s">
        <v>125</v>
      </c>
      <c r="L129" s="38"/>
      <c r="M129" s="179" t="s">
        <v>19</v>
      </c>
      <c r="N129" s="180" t="s">
        <v>42</v>
      </c>
      <c r="O129" s="63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3" t="s">
        <v>126</v>
      </c>
      <c r="AT129" s="183" t="s">
        <v>121</v>
      </c>
      <c r="AU129" s="183" t="s">
        <v>82</v>
      </c>
      <c r="AY129" s="16" t="s">
        <v>119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79</v>
      </c>
      <c r="BK129" s="184">
        <f>ROUND(I129*H129,2)</f>
        <v>0</v>
      </c>
      <c r="BL129" s="16" t="s">
        <v>126</v>
      </c>
      <c r="BM129" s="183" t="s">
        <v>202</v>
      </c>
    </row>
    <row r="130" spans="1:65" s="2" customFormat="1" ht="28.8">
      <c r="A130" s="33"/>
      <c r="B130" s="34"/>
      <c r="C130" s="35"/>
      <c r="D130" s="185" t="s">
        <v>128</v>
      </c>
      <c r="E130" s="35"/>
      <c r="F130" s="186" t="s">
        <v>203</v>
      </c>
      <c r="G130" s="35"/>
      <c r="H130" s="35"/>
      <c r="I130" s="187"/>
      <c r="J130" s="35"/>
      <c r="K130" s="35"/>
      <c r="L130" s="38"/>
      <c r="M130" s="188"/>
      <c r="N130" s="189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128</v>
      </c>
      <c r="AU130" s="16" t="s">
        <v>82</v>
      </c>
    </row>
    <row r="131" spans="1:65" s="13" customFormat="1" ht="10.199999999999999">
      <c r="B131" s="190"/>
      <c r="C131" s="191"/>
      <c r="D131" s="185" t="s">
        <v>130</v>
      </c>
      <c r="E131" s="192" t="s">
        <v>19</v>
      </c>
      <c r="F131" s="193" t="s">
        <v>204</v>
      </c>
      <c r="G131" s="191"/>
      <c r="H131" s="194">
        <v>57.6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130</v>
      </c>
      <c r="AU131" s="200" t="s">
        <v>82</v>
      </c>
      <c r="AV131" s="13" t="s">
        <v>82</v>
      </c>
      <c r="AW131" s="13" t="s">
        <v>33</v>
      </c>
      <c r="AX131" s="13" t="s">
        <v>71</v>
      </c>
      <c r="AY131" s="200" t="s">
        <v>119</v>
      </c>
    </row>
    <row r="132" spans="1:65" s="13" customFormat="1" ht="10.199999999999999">
      <c r="B132" s="190"/>
      <c r="C132" s="191"/>
      <c r="D132" s="185" t="s">
        <v>130</v>
      </c>
      <c r="E132" s="192" t="s">
        <v>19</v>
      </c>
      <c r="F132" s="193" t="s">
        <v>205</v>
      </c>
      <c r="G132" s="191"/>
      <c r="H132" s="194">
        <v>24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130</v>
      </c>
      <c r="AU132" s="200" t="s">
        <v>82</v>
      </c>
      <c r="AV132" s="13" t="s">
        <v>82</v>
      </c>
      <c r="AW132" s="13" t="s">
        <v>33</v>
      </c>
      <c r="AX132" s="13" t="s">
        <v>71</v>
      </c>
      <c r="AY132" s="200" t="s">
        <v>119</v>
      </c>
    </row>
    <row r="133" spans="1:65" s="2" customFormat="1" ht="13.8" customHeight="1">
      <c r="A133" s="33"/>
      <c r="B133" s="34"/>
      <c r="C133" s="172" t="s">
        <v>206</v>
      </c>
      <c r="D133" s="172" t="s">
        <v>121</v>
      </c>
      <c r="E133" s="173" t="s">
        <v>207</v>
      </c>
      <c r="F133" s="174" t="s">
        <v>208</v>
      </c>
      <c r="G133" s="175" t="s">
        <v>124</v>
      </c>
      <c r="H133" s="176">
        <v>44</v>
      </c>
      <c r="I133" s="177"/>
      <c r="J133" s="178">
        <f>ROUND(I133*H133,2)</f>
        <v>0</v>
      </c>
      <c r="K133" s="174" t="s">
        <v>125</v>
      </c>
      <c r="L133" s="38"/>
      <c r="M133" s="179" t="s">
        <v>19</v>
      </c>
      <c r="N133" s="180" t="s">
        <v>42</v>
      </c>
      <c r="O133" s="63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3" t="s">
        <v>126</v>
      </c>
      <c r="AT133" s="183" t="s">
        <v>121</v>
      </c>
      <c r="AU133" s="183" t="s">
        <v>82</v>
      </c>
      <c r="AY133" s="16" t="s">
        <v>119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79</v>
      </c>
      <c r="BK133" s="184">
        <f>ROUND(I133*H133,2)</f>
        <v>0</v>
      </c>
      <c r="BL133" s="16" t="s">
        <v>126</v>
      </c>
      <c r="BM133" s="183" t="s">
        <v>209</v>
      </c>
    </row>
    <row r="134" spans="1:65" s="2" customFormat="1" ht="19.2">
      <c r="A134" s="33"/>
      <c r="B134" s="34"/>
      <c r="C134" s="35"/>
      <c r="D134" s="185" t="s">
        <v>128</v>
      </c>
      <c r="E134" s="35"/>
      <c r="F134" s="186" t="s">
        <v>210</v>
      </c>
      <c r="G134" s="35"/>
      <c r="H134" s="35"/>
      <c r="I134" s="187"/>
      <c r="J134" s="35"/>
      <c r="K134" s="35"/>
      <c r="L134" s="38"/>
      <c r="M134" s="188"/>
      <c r="N134" s="189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128</v>
      </c>
      <c r="AU134" s="16" t="s">
        <v>82</v>
      </c>
    </row>
    <row r="135" spans="1:65" s="13" customFormat="1" ht="10.199999999999999">
      <c r="B135" s="190"/>
      <c r="C135" s="191"/>
      <c r="D135" s="185" t="s">
        <v>130</v>
      </c>
      <c r="E135" s="192" t="s">
        <v>19</v>
      </c>
      <c r="F135" s="193" t="s">
        <v>175</v>
      </c>
      <c r="G135" s="191"/>
      <c r="H135" s="194">
        <v>32</v>
      </c>
      <c r="I135" s="195"/>
      <c r="J135" s="191"/>
      <c r="K135" s="191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130</v>
      </c>
      <c r="AU135" s="200" t="s">
        <v>82</v>
      </c>
      <c r="AV135" s="13" t="s">
        <v>82</v>
      </c>
      <c r="AW135" s="13" t="s">
        <v>33</v>
      </c>
      <c r="AX135" s="13" t="s">
        <v>71</v>
      </c>
      <c r="AY135" s="200" t="s">
        <v>119</v>
      </c>
    </row>
    <row r="136" spans="1:65" s="13" customFormat="1" ht="10.199999999999999">
      <c r="B136" s="190"/>
      <c r="C136" s="191"/>
      <c r="D136" s="185" t="s">
        <v>130</v>
      </c>
      <c r="E136" s="192" t="s">
        <v>19</v>
      </c>
      <c r="F136" s="193" t="s">
        <v>176</v>
      </c>
      <c r="G136" s="191"/>
      <c r="H136" s="194">
        <v>12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130</v>
      </c>
      <c r="AU136" s="200" t="s">
        <v>82</v>
      </c>
      <c r="AV136" s="13" t="s">
        <v>82</v>
      </c>
      <c r="AW136" s="13" t="s">
        <v>33</v>
      </c>
      <c r="AX136" s="13" t="s">
        <v>71</v>
      </c>
      <c r="AY136" s="200" t="s">
        <v>119</v>
      </c>
    </row>
    <row r="137" spans="1:65" s="2" customFormat="1" ht="22.2" customHeight="1">
      <c r="A137" s="33"/>
      <c r="B137" s="34"/>
      <c r="C137" s="172" t="s">
        <v>8</v>
      </c>
      <c r="D137" s="172" t="s">
        <v>121</v>
      </c>
      <c r="E137" s="173" t="s">
        <v>211</v>
      </c>
      <c r="F137" s="174" t="s">
        <v>212</v>
      </c>
      <c r="G137" s="175" t="s">
        <v>213</v>
      </c>
      <c r="H137" s="176">
        <v>38</v>
      </c>
      <c r="I137" s="177"/>
      <c r="J137" s="178">
        <f>ROUND(I137*H137,2)</f>
        <v>0</v>
      </c>
      <c r="K137" s="174" t="s">
        <v>125</v>
      </c>
      <c r="L137" s="38"/>
      <c r="M137" s="179" t="s">
        <v>19</v>
      </c>
      <c r="N137" s="180" t="s">
        <v>42</v>
      </c>
      <c r="O137" s="63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3" t="s">
        <v>126</v>
      </c>
      <c r="AT137" s="183" t="s">
        <v>121</v>
      </c>
      <c r="AU137" s="183" t="s">
        <v>82</v>
      </c>
      <c r="AY137" s="16" t="s">
        <v>119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79</v>
      </c>
      <c r="BK137" s="184">
        <f>ROUND(I137*H137,2)</f>
        <v>0</v>
      </c>
      <c r="BL137" s="16" t="s">
        <v>126</v>
      </c>
      <c r="BM137" s="183" t="s">
        <v>214</v>
      </c>
    </row>
    <row r="138" spans="1:65" s="2" customFormat="1" ht="19.2">
      <c r="A138" s="33"/>
      <c r="B138" s="34"/>
      <c r="C138" s="35"/>
      <c r="D138" s="185" t="s">
        <v>128</v>
      </c>
      <c r="E138" s="35"/>
      <c r="F138" s="186" t="s">
        <v>215</v>
      </c>
      <c r="G138" s="35"/>
      <c r="H138" s="35"/>
      <c r="I138" s="187"/>
      <c r="J138" s="35"/>
      <c r="K138" s="35"/>
      <c r="L138" s="38"/>
      <c r="M138" s="188"/>
      <c r="N138" s="189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128</v>
      </c>
      <c r="AU138" s="16" t="s">
        <v>82</v>
      </c>
    </row>
    <row r="139" spans="1:65" s="13" customFormat="1" ht="20.399999999999999">
      <c r="B139" s="190"/>
      <c r="C139" s="191"/>
      <c r="D139" s="185" t="s">
        <v>130</v>
      </c>
      <c r="E139" s="192" t="s">
        <v>19</v>
      </c>
      <c r="F139" s="193" t="s">
        <v>216</v>
      </c>
      <c r="G139" s="191"/>
      <c r="H139" s="194">
        <v>38</v>
      </c>
      <c r="I139" s="195"/>
      <c r="J139" s="191"/>
      <c r="K139" s="191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130</v>
      </c>
      <c r="AU139" s="200" t="s">
        <v>82</v>
      </c>
      <c r="AV139" s="13" t="s">
        <v>82</v>
      </c>
      <c r="AW139" s="13" t="s">
        <v>33</v>
      </c>
      <c r="AX139" s="13" t="s">
        <v>71</v>
      </c>
      <c r="AY139" s="200" t="s">
        <v>119</v>
      </c>
    </row>
    <row r="140" spans="1:65" s="2" customFormat="1" ht="13.8" customHeight="1">
      <c r="A140" s="33"/>
      <c r="B140" s="34"/>
      <c r="C140" s="202" t="s">
        <v>217</v>
      </c>
      <c r="D140" s="202" t="s">
        <v>183</v>
      </c>
      <c r="E140" s="203" t="s">
        <v>218</v>
      </c>
      <c r="F140" s="204" t="s">
        <v>219</v>
      </c>
      <c r="G140" s="205" t="s">
        <v>220</v>
      </c>
      <c r="H140" s="206">
        <v>0.78300000000000003</v>
      </c>
      <c r="I140" s="207"/>
      <c r="J140" s="208">
        <f>ROUND(I140*H140,2)</f>
        <v>0</v>
      </c>
      <c r="K140" s="204" t="s">
        <v>125</v>
      </c>
      <c r="L140" s="209"/>
      <c r="M140" s="210" t="s">
        <v>19</v>
      </c>
      <c r="N140" s="211" t="s">
        <v>42</v>
      </c>
      <c r="O140" s="63"/>
      <c r="P140" s="181">
        <f>O140*H140</f>
        <v>0</v>
      </c>
      <c r="Q140" s="181">
        <v>1E-3</v>
      </c>
      <c r="R140" s="181">
        <f>Q140*H140</f>
        <v>7.8300000000000006E-4</v>
      </c>
      <c r="S140" s="181">
        <v>0</v>
      </c>
      <c r="T140" s="18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3" t="s">
        <v>168</v>
      </c>
      <c r="AT140" s="183" t="s">
        <v>183</v>
      </c>
      <c r="AU140" s="183" t="s">
        <v>82</v>
      </c>
      <c r="AY140" s="16" t="s">
        <v>119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6" t="s">
        <v>79</v>
      </c>
      <c r="BK140" s="184">
        <f>ROUND(I140*H140,2)</f>
        <v>0</v>
      </c>
      <c r="BL140" s="16" t="s">
        <v>126</v>
      </c>
      <c r="BM140" s="183" t="s">
        <v>221</v>
      </c>
    </row>
    <row r="141" spans="1:65" s="2" customFormat="1" ht="10.199999999999999">
      <c r="A141" s="33"/>
      <c r="B141" s="34"/>
      <c r="C141" s="35"/>
      <c r="D141" s="185" t="s">
        <v>128</v>
      </c>
      <c r="E141" s="35"/>
      <c r="F141" s="186" t="s">
        <v>219</v>
      </c>
      <c r="G141" s="35"/>
      <c r="H141" s="35"/>
      <c r="I141" s="187"/>
      <c r="J141" s="35"/>
      <c r="K141" s="35"/>
      <c r="L141" s="38"/>
      <c r="M141" s="188"/>
      <c r="N141" s="189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128</v>
      </c>
      <c r="AU141" s="16" t="s">
        <v>82</v>
      </c>
    </row>
    <row r="142" spans="1:65" s="13" customFormat="1" ht="10.199999999999999">
      <c r="B142" s="190"/>
      <c r="C142" s="191"/>
      <c r="D142" s="185" t="s">
        <v>130</v>
      </c>
      <c r="E142" s="192" t="s">
        <v>19</v>
      </c>
      <c r="F142" s="193" t="s">
        <v>222</v>
      </c>
      <c r="G142" s="191"/>
      <c r="H142" s="194">
        <v>0.78300000000000003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130</v>
      </c>
      <c r="AU142" s="200" t="s">
        <v>82</v>
      </c>
      <c r="AV142" s="13" t="s">
        <v>82</v>
      </c>
      <c r="AW142" s="13" t="s">
        <v>33</v>
      </c>
      <c r="AX142" s="13" t="s">
        <v>71</v>
      </c>
      <c r="AY142" s="200" t="s">
        <v>119</v>
      </c>
    </row>
    <row r="143" spans="1:65" s="2" customFormat="1" ht="22.2" customHeight="1">
      <c r="A143" s="33"/>
      <c r="B143" s="34"/>
      <c r="C143" s="172" t="s">
        <v>223</v>
      </c>
      <c r="D143" s="172" t="s">
        <v>121</v>
      </c>
      <c r="E143" s="173" t="s">
        <v>224</v>
      </c>
      <c r="F143" s="174" t="s">
        <v>225</v>
      </c>
      <c r="G143" s="175" t="s">
        <v>213</v>
      </c>
      <c r="H143" s="176">
        <v>38</v>
      </c>
      <c r="I143" s="177"/>
      <c r="J143" s="178">
        <f>ROUND(I143*H143,2)</f>
        <v>0</v>
      </c>
      <c r="K143" s="174" t="s">
        <v>125</v>
      </c>
      <c r="L143" s="38"/>
      <c r="M143" s="179" t="s">
        <v>19</v>
      </c>
      <c r="N143" s="180" t="s">
        <v>42</v>
      </c>
      <c r="O143" s="63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3" t="s">
        <v>126</v>
      </c>
      <c r="AT143" s="183" t="s">
        <v>121</v>
      </c>
      <c r="AU143" s="183" t="s">
        <v>82</v>
      </c>
      <c r="AY143" s="16" t="s">
        <v>119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6" t="s">
        <v>79</v>
      </c>
      <c r="BK143" s="184">
        <f>ROUND(I143*H143,2)</f>
        <v>0</v>
      </c>
      <c r="BL143" s="16" t="s">
        <v>126</v>
      </c>
      <c r="BM143" s="183" t="s">
        <v>226</v>
      </c>
    </row>
    <row r="144" spans="1:65" s="2" customFormat="1" ht="19.2">
      <c r="A144" s="33"/>
      <c r="B144" s="34"/>
      <c r="C144" s="35"/>
      <c r="D144" s="185" t="s">
        <v>128</v>
      </c>
      <c r="E144" s="35"/>
      <c r="F144" s="186" t="s">
        <v>227</v>
      </c>
      <c r="G144" s="35"/>
      <c r="H144" s="35"/>
      <c r="I144" s="187"/>
      <c r="J144" s="35"/>
      <c r="K144" s="35"/>
      <c r="L144" s="38"/>
      <c r="M144" s="188"/>
      <c r="N144" s="189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128</v>
      </c>
      <c r="AU144" s="16" t="s">
        <v>82</v>
      </c>
    </row>
    <row r="145" spans="1:65" s="13" customFormat="1" ht="20.399999999999999">
      <c r="B145" s="190"/>
      <c r="C145" s="191"/>
      <c r="D145" s="185" t="s">
        <v>130</v>
      </c>
      <c r="E145" s="192" t="s">
        <v>19</v>
      </c>
      <c r="F145" s="193" t="s">
        <v>228</v>
      </c>
      <c r="G145" s="191"/>
      <c r="H145" s="194">
        <v>38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130</v>
      </c>
      <c r="AU145" s="200" t="s">
        <v>82</v>
      </c>
      <c r="AV145" s="13" t="s">
        <v>82</v>
      </c>
      <c r="AW145" s="13" t="s">
        <v>33</v>
      </c>
      <c r="AX145" s="13" t="s">
        <v>71</v>
      </c>
      <c r="AY145" s="200" t="s">
        <v>119</v>
      </c>
    </row>
    <row r="146" spans="1:65" s="12" customFormat="1" ht="22.8" customHeight="1">
      <c r="B146" s="156"/>
      <c r="C146" s="157"/>
      <c r="D146" s="158" t="s">
        <v>70</v>
      </c>
      <c r="E146" s="170" t="s">
        <v>126</v>
      </c>
      <c r="F146" s="170" t="s">
        <v>229</v>
      </c>
      <c r="G146" s="157"/>
      <c r="H146" s="157"/>
      <c r="I146" s="160"/>
      <c r="J146" s="171">
        <f>BK146</f>
        <v>0</v>
      </c>
      <c r="K146" s="157"/>
      <c r="L146" s="162"/>
      <c r="M146" s="163"/>
      <c r="N146" s="164"/>
      <c r="O146" s="164"/>
      <c r="P146" s="165">
        <f>SUM(P147:P163)</f>
        <v>0</v>
      </c>
      <c r="Q146" s="164"/>
      <c r="R146" s="165">
        <f>SUM(R147:R163)</f>
        <v>120.35248999999999</v>
      </c>
      <c r="S146" s="164"/>
      <c r="T146" s="166">
        <f>SUM(T147:T163)</f>
        <v>0</v>
      </c>
      <c r="AR146" s="167" t="s">
        <v>79</v>
      </c>
      <c r="AT146" s="168" t="s">
        <v>70</v>
      </c>
      <c r="AU146" s="168" t="s">
        <v>79</v>
      </c>
      <c r="AY146" s="167" t="s">
        <v>119</v>
      </c>
      <c r="BK146" s="169">
        <f>SUM(BK147:BK163)</f>
        <v>0</v>
      </c>
    </row>
    <row r="147" spans="1:65" s="2" customFormat="1" ht="22.2" customHeight="1">
      <c r="A147" s="33"/>
      <c r="B147" s="34"/>
      <c r="C147" s="172" t="s">
        <v>230</v>
      </c>
      <c r="D147" s="172" t="s">
        <v>121</v>
      </c>
      <c r="E147" s="173" t="s">
        <v>231</v>
      </c>
      <c r="F147" s="174" t="s">
        <v>232</v>
      </c>
      <c r="G147" s="175" t="s">
        <v>213</v>
      </c>
      <c r="H147" s="176">
        <v>76</v>
      </c>
      <c r="I147" s="177"/>
      <c r="J147" s="178">
        <f>ROUND(I147*H147,2)</f>
        <v>0</v>
      </c>
      <c r="K147" s="174" t="s">
        <v>125</v>
      </c>
      <c r="L147" s="38"/>
      <c r="M147" s="179" t="s">
        <v>19</v>
      </c>
      <c r="N147" s="180" t="s">
        <v>42</v>
      </c>
      <c r="O147" s="63"/>
      <c r="P147" s="181">
        <f>O147*H147</f>
        <v>0</v>
      </c>
      <c r="Q147" s="181">
        <v>0.60724999999999996</v>
      </c>
      <c r="R147" s="181">
        <f>Q147*H147</f>
        <v>46.150999999999996</v>
      </c>
      <c r="S147" s="181">
        <v>0</v>
      </c>
      <c r="T147" s="18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3" t="s">
        <v>126</v>
      </c>
      <c r="AT147" s="183" t="s">
        <v>121</v>
      </c>
      <c r="AU147" s="183" t="s">
        <v>82</v>
      </c>
      <c r="AY147" s="16" t="s">
        <v>119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6" t="s">
        <v>79</v>
      </c>
      <c r="BK147" s="184">
        <f>ROUND(I147*H147,2)</f>
        <v>0</v>
      </c>
      <c r="BL147" s="16" t="s">
        <v>126</v>
      </c>
      <c r="BM147" s="183" t="s">
        <v>233</v>
      </c>
    </row>
    <row r="148" spans="1:65" s="2" customFormat="1" ht="19.2">
      <c r="A148" s="33"/>
      <c r="B148" s="34"/>
      <c r="C148" s="35"/>
      <c r="D148" s="185" t="s">
        <v>128</v>
      </c>
      <c r="E148" s="35"/>
      <c r="F148" s="186" t="s">
        <v>234</v>
      </c>
      <c r="G148" s="35"/>
      <c r="H148" s="35"/>
      <c r="I148" s="187"/>
      <c r="J148" s="35"/>
      <c r="K148" s="35"/>
      <c r="L148" s="38"/>
      <c r="M148" s="188"/>
      <c r="N148" s="189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128</v>
      </c>
      <c r="AU148" s="16" t="s">
        <v>82</v>
      </c>
    </row>
    <row r="149" spans="1:65" s="2" customFormat="1" ht="19.2">
      <c r="A149" s="33"/>
      <c r="B149" s="34"/>
      <c r="C149" s="35"/>
      <c r="D149" s="185" t="s">
        <v>142</v>
      </c>
      <c r="E149" s="35"/>
      <c r="F149" s="201" t="s">
        <v>235</v>
      </c>
      <c r="G149" s="35"/>
      <c r="H149" s="35"/>
      <c r="I149" s="187"/>
      <c r="J149" s="35"/>
      <c r="K149" s="35"/>
      <c r="L149" s="38"/>
      <c r="M149" s="188"/>
      <c r="N149" s="189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142</v>
      </c>
      <c r="AU149" s="16" t="s">
        <v>82</v>
      </c>
    </row>
    <row r="150" spans="1:65" s="13" customFormat="1" ht="10.199999999999999">
      <c r="B150" s="190"/>
      <c r="C150" s="191"/>
      <c r="D150" s="185" t="s">
        <v>130</v>
      </c>
      <c r="E150" s="192" t="s">
        <v>19</v>
      </c>
      <c r="F150" s="193" t="s">
        <v>236</v>
      </c>
      <c r="G150" s="191"/>
      <c r="H150" s="194">
        <v>76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130</v>
      </c>
      <c r="AU150" s="200" t="s">
        <v>82</v>
      </c>
      <c r="AV150" s="13" t="s">
        <v>82</v>
      </c>
      <c r="AW150" s="13" t="s">
        <v>33</v>
      </c>
      <c r="AX150" s="13" t="s">
        <v>71</v>
      </c>
      <c r="AY150" s="200" t="s">
        <v>119</v>
      </c>
    </row>
    <row r="151" spans="1:65" s="2" customFormat="1" ht="13.8" customHeight="1">
      <c r="A151" s="33"/>
      <c r="B151" s="34"/>
      <c r="C151" s="172" t="s">
        <v>237</v>
      </c>
      <c r="D151" s="172" t="s">
        <v>121</v>
      </c>
      <c r="E151" s="173" t="s">
        <v>238</v>
      </c>
      <c r="F151" s="174" t="s">
        <v>239</v>
      </c>
      <c r="G151" s="175" t="s">
        <v>213</v>
      </c>
      <c r="H151" s="176">
        <v>38</v>
      </c>
      <c r="I151" s="177"/>
      <c r="J151" s="178">
        <f>ROUND(I151*H151,2)</f>
        <v>0</v>
      </c>
      <c r="K151" s="174" t="s">
        <v>125</v>
      </c>
      <c r="L151" s="38"/>
      <c r="M151" s="179" t="s">
        <v>19</v>
      </c>
      <c r="N151" s="180" t="s">
        <v>42</v>
      </c>
      <c r="O151" s="63"/>
      <c r="P151" s="181">
        <f>O151*H151</f>
        <v>0</v>
      </c>
      <c r="Q151" s="181">
        <v>2.8320000000000001E-2</v>
      </c>
      <c r="R151" s="181">
        <f>Q151*H151</f>
        <v>1.07616</v>
      </c>
      <c r="S151" s="181">
        <v>0</v>
      </c>
      <c r="T151" s="18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3" t="s">
        <v>126</v>
      </c>
      <c r="AT151" s="183" t="s">
        <v>121</v>
      </c>
      <c r="AU151" s="183" t="s">
        <v>82</v>
      </c>
      <c r="AY151" s="16" t="s">
        <v>119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6" t="s">
        <v>79</v>
      </c>
      <c r="BK151" s="184">
        <f>ROUND(I151*H151,2)</f>
        <v>0</v>
      </c>
      <c r="BL151" s="16" t="s">
        <v>126</v>
      </c>
      <c r="BM151" s="183" t="s">
        <v>240</v>
      </c>
    </row>
    <row r="152" spans="1:65" s="2" customFormat="1" ht="19.2">
      <c r="A152" s="33"/>
      <c r="B152" s="34"/>
      <c r="C152" s="35"/>
      <c r="D152" s="185" t="s">
        <v>128</v>
      </c>
      <c r="E152" s="35"/>
      <c r="F152" s="186" t="s">
        <v>241</v>
      </c>
      <c r="G152" s="35"/>
      <c r="H152" s="35"/>
      <c r="I152" s="187"/>
      <c r="J152" s="35"/>
      <c r="K152" s="35"/>
      <c r="L152" s="38"/>
      <c r="M152" s="188"/>
      <c r="N152" s="189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128</v>
      </c>
      <c r="AU152" s="16" t="s">
        <v>82</v>
      </c>
    </row>
    <row r="153" spans="1:65" s="13" customFormat="1" ht="20.399999999999999">
      <c r="B153" s="190"/>
      <c r="C153" s="191"/>
      <c r="D153" s="185" t="s">
        <v>130</v>
      </c>
      <c r="E153" s="192" t="s">
        <v>19</v>
      </c>
      <c r="F153" s="193" t="s">
        <v>242</v>
      </c>
      <c r="G153" s="191"/>
      <c r="H153" s="194">
        <v>38</v>
      </c>
      <c r="I153" s="195"/>
      <c r="J153" s="191"/>
      <c r="K153" s="191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130</v>
      </c>
      <c r="AU153" s="200" t="s">
        <v>82</v>
      </c>
      <c r="AV153" s="13" t="s">
        <v>82</v>
      </c>
      <c r="AW153" s="13" t="s">
        <v>33</v>
      </c>
      <c r="AX153" s="13" t="s">
        <v>71</v>
      </c>
      <c r="AY153" s="200" t="s">
        <v>119</v>
      </c>
    </row>
    <row r="154" spans="1:65" s="2" customFormat="1" ht="22.2" customHeight="1">
      <c r="A154" s="33"/>
      <c r="B154" s="34"/>
      <c r="C154" s="172" t="s">
        <v>243</v>
      </c>
      <c r="D154" s="172" t="s">
        <v>121</v>
      </c>
      <c r="E154" s="173" t="s">
        <v>244</v>
      </c>
      <c r="F154" s="174" t="s">
        <v>245</v>
      </c>
      <c r="G154" s="175" t="s">
        <v>124</v>
      </c>
      <c r="H154" s="176">
        <v>19</v>
      </c>
      <c r="I154" s="177"/>
      <c r="J154" s="178">
        <f>ROUND(I154*H154,2)</f>
        <v>0</v>
      </c>
      <c r="K154" s="174" t="s">
        <v>125</v>
      </c>
      <c r="L154" s="38"/>
      <c r="M154" s="179" t="s">
        <v>19</v>
      </c>
      <c r="N154" s="180" t="s">
        <v>42</v>
      </c>
      <c r="O154" s="63"/>
      <c r="P154" s="181">
        <f>O154*H154</f>
        <v>0</v>
      </c>
      <c r="Q154" s="181">
        <v>1.9967999999999999</v>
      </c>
      <c r="R154" s="181">
        <f>Q154*H154</f>
        <v>37.9392</v>
      </c>
      <c r="S154" s="181">
        <v>0</v>
      </c>
      <c r="T154" s="18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3" t="s">
        <v>126</v>
      </c>
      <c r="AT154" s="183" t="s">
        <v>121</v>
      </c>
      <c r="AU154" s="183" t="s">
        <v>82</v>
      </c>
      <c r="AY154" s="16" t="s">
        <v>119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6" t="s">
        <v>79</v>
      </c>
      <c r="BK154" s="184">
        <f>ROUND(I154*H154,2)</f>
        <v>0</v>
      </c>
      <c r="BL154" s="16" t="s">
        <v>126</v>
      </c>
      <c r="BM154" s="183" t="s">
        <v>246</v>
      </c>
    </row>
    <row r="155" spans="1:65" s="2" customFormat="1" ht="19.2">
      <c r="A155" s="33"/>
      <c r="B155" s="34"/>
      <c r="C155" s="35"/>
      <c r="D155" s="185" t="s">
        <v>128</v>
      </c>
      <c r="E155" s="35"/>
      <c r="F155" s="186" t="s">
        <v>247</v>
      </c>
      <c r="G155" s="35"/>
      <c r="H155" s="35"/>
      <c r="I155" s="187"/>
      <c r="J155" s="35"/>
      <c r="K155" s="35"/>
      <c r="L155" s="38"/>
      <c r="M155" s="188"/>
      <c r="N155" s="189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128</v>
      </c>
      <c r="AU155" s="16" t="s">
        <v>82</v>
      </c>
    </row>
    <row r="156" spans="1:65" s="2" customFormat="1" ht="19.2">
      <c r="A156" s="33"/>
      <c r="B156" s="34"/>
      <c r="C156" s="35"/>
      <c r="D156" s="185" t="s">
        <v>142</v>
      </c>
      <c r="E156" s="35"/>
      <c r="F156" s="201" t="s">
        <v>248</v>
      </c>
      <c r="G156" s="35"/>
      <c r="H156" s="35"/>
      <c r="I156" s="187"/>
      <c r="J156" s="35"/>
      <c r="K156" s="35"/>
      <c r="L156" s="38"/>
      <c r="M156" s="188"/>
      <c r="N156" s="189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142</v>
      </c>
      <c r="AU156" s="16" t="s">
        <v>82</v>
      </c>
    </row>
    <row r="157" spans="1:65" s="13" customFormat="1" ht="20.399999999999999">
      <c r="B157" s="190"/>
      <c r="C157" s="191"/>
      <c r="D157" s="185" t="s">
        <v>130</v>
      </c>
      <c r="E157" s="192" t="s">
        <v>19</v>
      </c>
      <c r="F157" s="193" t="s">
        <v>249</v>
      </c>
      <c r="G157" s="191"/>
      <c r="H157" s="194">
        <v>19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130</v>
      </c>
      <c r="AU157" s="200" t="s">
        <v>82</v>
      </c>
      <c r="AV157" s="13" t="s">
        <v>82</v>
      </c>
      <c r="AW157" s="13" t="s">
        <v>33</v>
      </c>
      <c r="AX157" s="13" t="s">
        <v>71</v>
      </c>
      <c r="AY157" s="200" t="s">
        <v>119</v>
      </c>
    </row>
    <row r="158" spans="1:65" s="2" customFormat="1" ht="22.2" customHeight="1">
      <c r="A158" s="33"/>
      <c r="B158" s="34"/>
      <c r="C158" s="172" t="s">
        <v>7</v>
      </c>
      <c r="D158" s="172" t="s">
        <v>121</v>
      </c>
      <c r="E158" s="173" t="s">
        <v>250</v>
      </c>
      <c r="F158" s="174" t="s">
        <v>251</v>
      </c>
      <c r="G158" s="175" t="s">
        <v>213</v>
      </c>
      <c r="H158" s="176">
        <v>12.6</v>
      </c>
      <c r="I158" s="177"/>
      <c r="J158" s="178">
        <f>ROUND(I158*H158,2)</f>
        <v>0</v>
      </c>
      <c r="K158" s="174" t="s">
        <v>125</v>
      </c>
      <c r="L158" s="38"/>
      <c r="M158" s="179" t="s">
        <v>19</v>
      </c>
      <c r="N158" s="180" t="s">
        <v>42</v>
      </c>
      <c r="O158" s="63"/>
      <c r="P158" s="181">
        <f>O158*H158</f>
        <v>0</v>
      </c>
      <c r="Q158" s="181">
        <v>0.82326999999999995</v>
      </c>
      <c r="R158" s="181">
        <f>Q158*H158</f>
        <v>10.373201999999999</v>
      </c>
      <c r="S158" s="181">
        <v>0</v>
      </c>
      <c r="T158" s="18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3" t="s">
        <v>126</v>
      </c>
      <c r="AT158" s="183" t="s">
        <v>121</v>
      </c>
      <c r="AU158" s="183" t="s">
        <v>82</v>
      </c>
      <c r="AY158" s="16" t="s">
        <v>119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6" t="s">
        <v>79</v>
      </c>
      <c r="BK158" s="184">
        <f>ROUND(I158*H158,2)</f>
        <v>0</v>
      </c>
      <c r="BL158" s="16" t="s">
        <v>126</v>
      </c>
      <c r="BM158" s="183" t="s">
        <v>252</v>
      </c>
    </row>
    <row r="159" spans="1:65" s="2" customFormat="1" ht="19.2">
      <c r="A159" s="33"/>
      <c r="B159" s="34"/>
      <c r="C159" s="35"/>
      <c r="D159" s="185" t="s">
        <v>128</v>
      </c>
      <c r="E159" s="35"/>
      <c r="F159" s="186" t="s">
        <v>253</v>
      </c>
      <c r="G159" s="35"/>
      <c r="H159" s="35"/>
      <c r="I159" s="187"/>
      <c r="J159" s="35"/>
      <c r="K159" s="35"/>
      <c r="L159" s="38"/>
      <c r="M159" s="188"/>
      <c r="N159" s="189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128</v>
      </c>
      <c r="AU159" s="16" t="s">
        <v>82</v>
      </c>
    </row>
    <row r="160" spans="1:65" s="13" customFormat="1" ht="20.399999999999999">
      <c r="B160" s="190"/>
      <c r="C160" s="191"/>
      <c r="D160" s="185" t="s">
        <v>130</v>
      </c>
      <c r="E160" s="192" t="s">
        <v>19</v>
      </c>
      <c r="F160" s="193" t="s">
        <v>254</v>
      </c>
      <c r="G160" s="191"/>
      <c r="H160" s="194">
        <v>12.6</v>
      </c>
      <c r="I160" s="195"/>
      <c r="J160" s="191"/>
      <c r="K160" s="191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130</v>
      </c>
      <c r="AU160" s="200" t="s">
        <v>82</v>
      </c>
      <c r="AV160" s="13" t="s">
        <v>82</v>
      </c>
      <c r="AW160" s="13" t="s">
        <v>33</v>
      </c>
      <c r="AX160" s="13" t="s">
        <v>71</v>
      </c>
      <c r="AY160" s="200" t="s">
        <v>119</v>
      </c>
    </row>
    <row r="161" spans="1:65" s="2" customFormat="1" ht="22.2" customHeight="1">
      <c r="A161" s="33"/>
      <c r="B161" s="34"/>
      <c r="C161" s="172" t="s">
        <v>255</v>
      </c>
      <c r="D161" s="172" t="s">
        <v>121</v>
      </c>
      <c r="E161" s="173" t="s">
        <v>256</v>
      </c>
      <c r="F161" s="174" t="s">
        <v>257</v>
      </c>
      <c r="G161" s="175" t="s">
        <v>213</v>
      </c>
      <c r="H161" s="176">
        <v>50.4</v>
      </c>
      <c r="I161" s="177"/>
      <c r="J161" s="178">
        <f>ROUND(I161*H161,2)</f>
        <v>0</v>
      </c>
      <c r="K161" s="174" t="s">
        <v>125</v>
      </c>
      <c r="L161" s="38"/>
      <c r="M161" s="179" t="s">
        <v>19</v>
      </c>
      <c r="N161" s="180" t="s">
        <v>42</v>
      </c>
      <c r="O161" s="63"/>
      <c r="P161" s="181">
        <f>O161*H161</f>
        <v>0</v>
      </c>
      <c r="Q161" s="181">
        <v>0.49231999999999998</v>
      </c>
      <c r="R161" s="181">
        <f>Q161*H161</f>
        <v>24.812927999999999</v>
      </c>
      <c r="S161" s="181">
        <v>0</v>
      </c>
      <c r="T161" s="18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3" t="s">
        <v>126</v>
      </c>
      <c r="AT161" s="183" t="s">
        <v>121</v>
      </c>
      <c r="AU161" s="183" t="s">
        <v>82</v>
      </c>
      <c r="AY161" s="16" t="s">
        <v>119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6" t="s">
        <v>79</v>
      </c>
      <c r="BK161" s="184">
        <f>ROUND(I161*H161,2)</f>
        <v>0</v>
      </c>
      <c r="BL161" s="16" t="s">
        <v>126</v>
      </c>
      <c r="BM161" s="183" t="s">
        <v>258</v>
      </c>
    </row>
    <row r="162" spans="1:65" s="2" customFormat="1" ht="38.4">
      <c r="A162" s="33"/>
      <c r="B162" s="34"/>
      <c r="C162" s="35"/>
      <c r="D162" s="185" t="s">
        <v>128</v>
      </c>
      <c r="E162" s="35"/>
      <c r="F162" s="186" t="s">
        <v>259</v>
      </c>
      <c r="G162" s="35"/>
      <c r="H162" s="35"/>
      <c r="I162" s="187"/>
      <c r="J162" s="35"/>
      <c r="K162" s="35"/>
      <c r="L162" s="38"/>
      <c r="M162" s="188"/>
      <c r="N162" s="189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128</v>
      </c>
      <c r="AU162" s="16" t="s">
        <v>82</v>
      </c>
    </row>
    <row r="163" spans="1:65" s="13" customFormat="1" ht="20.399999999999999">
      <c r="B163" s="190"/>
      <c r="C163" s="191"/>
      <c r="D163" s="185" t="s">
        <v>130</v>
      </c>
      <c r="E163" s="192" t="s">
        <v>19</v>
      </c>
      <c r="F163" s="193" t="s">
        <v>260</v>
      </c>
      <c r="G163" s="191"/>
      <c r="H163" s="194">
        <v>50.4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130</v>
      </c>
      <c r="AU163" s="200" t="s">
        <v>82</v>
      </c>
      <c r="AV163" s="13" t="s">
        <v>82</v>
      </c>
      <c r="AW163" s="13" t="s">
        <v>33</v>
      </c>
      <c r="AX163" s="13" t="s">
        <v>71</v>
      </c>
      <c r="AY163" s="200" t="s">
        <v>119</v>
      </c>
    </row>
    <row r="164" spans="1:65" s="12" customFormat="1" ht="22.8" customHeight="1">
      <c r="B164" s="156"/>
      <c r="C164" s="157"/>
      <c r="D164" s="158" t="s">
        <v>70</v>
      </c>
      <c r="E164" s="170" t="s">
        <v>156</v>
      </c>
      <c r="F164" s="170" t="s">
        <v>261</v>
      </c>
      <c r="G164" s="157"/>
      <c r="H164" s="157"/>
      <c r="I164" s="160"/>
      <c r="J164" s="171">
        <f>BK164</f>
        <v>0</v>
      </c>
      <c r="K164" s="157"/>
      <c r="L164" s="162"/>
      <c r="M164" s="163"/>
      <c r="N164" s="164"/>
      <c r="O164" s="164"/>
      <c r="P164" s="165">
        <f>SUM(P165:P167)</f>
        <v>0</v>
      </c>
      <c r="Q164" s="164"/>
      <c r="R164" s="165">
        <f>SUM(R165:R167)</f>
        <v>1.21132</v>
      </c>
      <c r="S164" s="164"/>
      <c r="T164" s="166">
        <f>SUM(T165:T167)</f>
        <v>0</v>
      </c>
      <c r="AR164" s="167" t="s">
        <v>79</v>
      </c>
      <c r="AT164" s="168" t="s">
        <v>70</v>
      </c>
      <c r="AU164" s="168" t="s">
        <v>79</v>
      </c>
      <c r="AY164" s="167" t="s">
        <v>119</v>
      </c>
      <c r="BK164" s="169">
        <f>SUM(BK165:BK167)</f>
        <v>0</v>
      </c>
    </row>
    <row r="165" spans="1:65" s="2" customFormat="1" ht="22.2" customHeight="1">
      <c r="A165" s="33"/>
      <c r="B165" s="34"/>
      <c r="C165" s="172" t="s">
        <v>262</v>
      </c>
      <c r="D165" s="172" t="s">
        <v>121</v>
      </c>
      <c r="E165" s="173" t="s">
        <v>263</v>
      </c>
      <c r="F165" s="174" t="s">
        <v>264</v>
      </c>
      <c r="G165" s="175" t="s">
        <v>213</v>
      </c>
      <c r="H165" s="176">
        <v>22</v>
      </c>
      <c r="I165" s="177"/>
      <c r="J165" s="178">
        <f>ROUND(I165*H165,2)</f>
        <v>0</v>
      </c>
      <c r="K165" s="174" t="s">
        <v>125</v>
      </c>
      <c r="L165" s="38"/>
      <c r="M165" s="179" t="s">
        <v>19</v>
      </c>
      <c r="N165" s="180" t="s">
        <v>42</v>
      </c>
      <c r="O165" s="63"/>
      <c r="P165" s="181">
        <f>O165*H165</f>
        <v>0</v>
      </c>
      <c r="Q165" s="181">
        <v>5.5059999999999998E-2</v>
      </c>
      <c r="R165" s="181">
        <f>Q165*H165</f>
        <v>1.21132</v>
      </c>
      <c r="S165" s="181">
        <v>0</v>
      </c>
      <c r="T165" s="18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3" t="s">
        <v>126</v>
      </c>
      <c r="AT165" s="183" t="s">
        <v>121</v>
      </c>
      <c r="AU165" s="183" t="s">
        <v>82</v>
      </c>
      <c r="AY165" s="16" t="s">
        <v>119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6" t="s">
        <v>79</v>
      </c>
      <c r="BK165" s="184">
        <f>ROUND(I165*H165,2)</f>
        <v>0</v>
      </c>
      <c r="BL165" s="16" t="s">
        <v>126</v>
      </c>
      <c r="BM165" s="183" t="s">
        <v>265</v>
      </c>
    </row>
    <row r="166" spans="1:65" s="2" customFormat="1" ht="28.8">
      <c r="A166" s="33"/>
      <c r="B166" s="34"/>
      <c r="C166" s="35"/>
      <c r="D166" s="185" t="s">
        <v>128</v>
      </c>
      <c r="E166" s="35"/>
      <c r="F166" s="186" t="s">
        <v>266</v>
      </c>
      <c r="G166" s="35"/>
      <c r="H166" s="35"/>
      <c r="I166" s="187"/>
      <c r="J166" s="35"/>
      <c r="K166" s="35"/>
      <c r="L166" s="38"/>
      <c r="M166" s="188"/>
      <c r="N166" s="189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128</v>
      </c>
      <c r="AU166" s="16" t="s">
        <v>82</v>
      </c>
    </row>
    <row r="167" spans="1:65" s="13" customFormat="1" ht="20.399999999999999">
      <c r="B167" s="190"/>
      <c r="C167" s="191"/>
      <c r="D167" s="185" t="s">
        <v>130</v>
      </c>
      <c r="E167" s="192" t="s">
        <v>19</v>
      </c>
      <c r="F167" s="193" t="s">
        <v>267</v>
      </c>
      <c r="G167" s="191"/>
      <c r="H167" s="194">
        <v>22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130</v>
      </c>
      <c r="AU167" s="200" t="s">
        <v>82</v>
      </c>
      <c r="AV167" s="13" t="s">
        <v>82</v>
      </c>
      <c r="AW167" s="13" t="s">
        <v>33</v>
      </c>
      <c r="AX167" s="13" t="s">
        <v>71</v>
      </c>
      <c r="AY167" s="200" t="s">
        <v>119</v>
      </c>
    </row>
    <row r="168" spans="1:65" s="12" customFormat="1" ht="22.8" customHeight="1">
      <c r="B168" s="156"/>
      <c r="C168" s="157"/>
      <c r="D168" s="158" t="s">
        <v>70</v>
      </c>
      <c r="E168" s="170" t="s">
        <v>168</v>
      </c>
      <c r="F168" s="170" t="s">
        <v>268</v>
      </c>
      <c r="G168" s="157"/>
      <c r="H168" s="157"/>
      <c r="I168" s="160"/>
      <c r="J168" s="171">
        <f>BK168</f>
        <v>0</v>
      </c>
      <c r="K168" s="157"/>
      <c r="L168" s="162"/>
      <c r="M168" s="163"/>
      <c r="N168" s="164"/>
      <c r="O168" s="164"/>
      <c r="P168" s="165">
        <f>SUM(P169:P177)</f>
        <v>0</v>
      </c>
      <c r="Q168" s="164"/>
      <c r="R168" s="165">
        <f>SUM(R169:R177)</f>
        <v>4.3039999999999995E-2</v>
      </c>
      <c r="S168" s="164"/>
      <c r="T168" s="166">
        <f>SUM(T169:T177)</f>
        <v>6.5000000000000002E-2</v>
      </c>
      <c r="AR168" s="167" t="s">
        <v>79</v>
      </c>
      <c r="AT168" s="168" t="s">
        <v>70</v>
      </c>
      <c r="AU168" s="168" t="s">
        <v>79</v>
      </c>
      <c r="AY168" s="167" t="s">
        <v>119</v>
      </c>
      <c r="BK168" s="169">
        <f>SUM(BK169:BK177)</f>
        <v>0</v>
      </c>
    </row>
    <row r="169" spans="1:65" s="2" customFormat="1" ht="22.2" customHeight="1">
      <c r="A169" s="33"/>
      <c r="B169" s="34"/>
      <c r="C169" s="172" t="s">
        <v>269</v>
      </c>
      <c r="D169" s="172" t="s">
        <v>121</v>
      </c>
      <c r="E169" s="173" t="s">
        <v>270</v>
      </c>
      <c r="F169" s="174" t="s">
        <v>271</v>
      </c>
      <c r="G169" s="175" t="s">
        <v>139</v>
      </c>
      <c r="H169" s="176">
        <v>1</v>
      </c>
      <c r="I169" s="177"/>
      <c r="J169" s="178">
        <f>ROUND(I169*H169,2)</f>
        <v>0</v>
      </c>
      <c r="K169" s="174" t="s">
        <v>125</v>
      </c>
      <c r="L169" s="38"/>
      <c r="M169" s="179" t="s">
        <v>19</v>
      </c>
      <c r="N169" s="180" t="s">
        <v>42</v>
      </c>
      <c r="O169" s="63"/>
      <c r="P169" s="181">
        <f>O169*H169</f>
        <v>0</v>
      </c>
      <c r="Q169" s="181">
        <v>0</v>
      </c>
      <c r="R169" s="181">
        <f>Q169*H169</f>
        <v>0</v>
      </c>
      <c r="S169" s="181">
        <v>6.5000000000000002E-2</v>
      </c>
      <c r="T169" s="182">
        <f>S169*H169</f>
        <v>6.5000000000000002E-2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3" t="s">
        <v>126</v>
      </c>
      <c r="AT169" s="183" t="s">
        <v>121</v>
      </c>
      <c r="AU169" s="183" t="s">
        <v>82</v>
      </c>
      <c r="AY169" s="16" t="s">
        <v>119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6" t="s">
        <v>79</v>
      </c>
      <c r="BK169" s="184">
        <f>ROUND(I169*H169,2)</f>
        <v>0</v>
      </c>
      <c r="BL169" s="16" t="s">
        <v>126</v>
      </c>
      <c r="BM169" s="183" t="s">
        <v>272</v>
      </c>
    </row>
    <row r="170" spans="1:65" s="2" customFormat="1" ht="19.2">
      <c r="A170" s="33"/>
      <c r="B170" s="34"/>
      <c r="C170" s="35"/>
      <c r="D170" s="185" t="s">
        <v>128</v>
      </c>
      <c r="E170" s="35"/>
      <c r="F170" s="186" t="s">
        <v>273</v>
      </c>
      <c r="G170" s="35"/>
      <c r="H170" s="35"/>
      <c r="I170" s="187"/>
      <c r="J170" s="35"/>
      <c r="K170" s="35"/>
      <c r="L170" s="38"/>
      <c r="M170" s="188"/>
      <c r="N170" s="189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128</v>
      </c>
      <c r="AU170" s="16" t="s">
        <v>82</v>
      </c>
    </row>
    <row r="171" spans="1:65" s="13" customFormat="1" ht="10.199999999999999">
      <c r="B171" s="190"/>
      <c r="C171" s="191"/>
      <c r="D171" s="185" t="s">
        <v>130</v>
      </c>
      <c r="E171" s="192" t="s">
        <v>19</v>
      </c>
      <c r="F171" s="193" t="s">
        <v>274</v>
      </c>
      <c r="G171" s="191"/>
      <c r="H171" s="194">
        <v>1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130</v>
      </c>
      <c r="AU171" s="200" t="s">
        <v>82</v>
      </c>
      <c r="AV171" s="13" t="s">
        <v>82</v>
      </c>
      <c r="AW171" s="13" t="s">
        <v>33</v>
      </c>
      <c r="AX171" s="13" t="s">
        <v>71</v>
      </c>
      <c r="AY171" s="200" t="s">
        <v>119</v>
      </c>
    </row>
    <row r="172" spans="1:65" s="2" customFormat="1" ht="22.2" customHeight="1">
      <c r="A172" s="33"/>
      <c r="B172" s="34"/>
      <c r="C172" s="172" t="s">
        <v>275</v>
      </c>
      <c r="D172" s="172" t="s">
        <v>121</v>
      </c>
      <c r="E172" s="173" t="s">
        <v>276</v>
      </c>
      <c r="F172" s="174" t="s">
        <v>277</v>
      </c>
      <c r="G172" s="175" t="s">
        <v>139</v>
      </c>
      <c r="H172" s="176">
        <v>1</v>
      </c>
      <c r="I172" s="177"/>
      <c r="J172" s="178">
        <f>ROUND(I172*H172,2)</f>
        <v>0</v>
      </c>
      <c r="K172" s="174" t="s">
        <v>125</v>
      </c>
      <c r="L172" s="38"/>
      <c r="M172" s="179" t="s">
        <v>19</v>
      </c>
      <c r="N172" s="180" t="s">
        <v>42</v>
      </c>
      <c r="O172" s="63"/>
      <c r="P172" s="181">
        <f>O172*H172</f>
        <v>0</v>
      </c>
      <c r="Q172" s="181">
        <v>4.0000000000000003E-5</v>
      </c>
      <c r="R172" s="181">
        <f>Q172*H172</f>
        <v>4.0000000000000003E-5</v>
      </c>
      <c r="S172" s="181">
        <v>0</v>
      </c>
      <c r="T172" s="18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3" t="s">
        <v>126</v>
      </c>
      <c r="AT172" s="183" t="s">
        <v>121</v>
      </c>
      <c r="AU172" s="183" t="s">
        <v>82</v>
      </c>
      <c r="AY172" s="16" t="s">
        <v>119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6" t="s">
        <v>79</v>
      </c>
      <c r="BK172" s="184">
        <f>ROUND(I172*H172,2)</f>
        <v>0</v>
      </c>
      <c r="BL172" s="16" t="s">
        <v>126</v>
      </c>
      <c r="BM172" s="183" t="s">
        <v>278</v>
      </c>
    </row>
    <row r="173" spans="1:65" s="2" customFormat="1" ht="19.2">
      <c r="A173" s="33"/>
      <c r="B173" s="34"/>
      <c r="C173" s="35"/>
      <c r="D173" s="185" t="s">
        <v>128</v>
      </c>
      <c r="E173" s="35"/>
      <c r="F173" s="186" t="s">
        <v>279</v>
      </c>
      <c r="G173" s="35"/>
      <c r="H173" s="35"/>
      <c r="I173" s="187"/>
      <c r="J173" s="35"/>
      <c r="K173" s="35"/>
      <c r="L173" s="38"/>
      <c r="M173" s="188"/>
      <c r="N173" s="189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128</v>
      </c>
      <c r="AU173" s="16" t="s">
        <v>82</v>
      </c>
    </row>
    <row r="174" spans="1:65" s="2" customFormat="1" ht="28.8">
      <c r="A174" s="33"/>
      <c r="B174" s="34"/>
      <c r="C174" s="35"/>
      <c r="D174" s="185" t="s">
        <v>142</v>
      </c>
      <c r="E174" s="35"/>
      <c r="F174" s="201" t="s">
        <v>280</v>
      </c>
      <c r="G174" s="35"/>
      <c r="H174" s="35"/>
      <c r="I174" s="187"/>
      <c r="J174" s="35"/>
      <c r="K174" s="35"/>
      <c r="L174" s="38"/>
      <c r="M174" s="188"/>
      <c r="N174" s="189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142</v>
      </c>
      <c r="AU174" s="16" t="s">
        <v>82</v>
      </c>
    </row>
    <row r="175" spans="1:65" s="13" customFormat="1" ht="10.199999999999999">
      <c r="B175" s="190"/>
      <c r="C175" s="191"/>
      <c r="D175" s="185" t="s">
        <v>130</v>
      </c>
      <c r="E175" s="192" t="s">
        <v>19</v>
      </c>
      <c r="F175" s="193" t="s">
        <v>281</v>
      </c>
      <c r="G175" s="191"/>
      <c r="H175" s="194">
        <v>1</v>
      </c>
      <c r="I175" s="195"/>
      <c r="J175" s="191"/>
      <c r="K175" s="191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130</v>
      </c>
      <c r="AU175" s="200" t="s">
        <v>82</v>
      </c>
      <c r="AV175" s="13" t="s">
        <v>82</v>
      </c>
      <c r="AW175" s="13" t="s">
        <v>33</v>
      </c>
      <c r="AX175" s="13" t="s">
        <v>71</v>
      </c>
      <c r="AY175" s="200" t="s">
        <v>119</v>
      </c>
    </row>
    <row r="176" spans="1:65" s="2" customFormat="1" ht="22.2" customHeight="1">
      <c r="A176" s="33"/>
      <c r="B176" s="34"/>
      <c r="C176" s="202" t="s">
        <v>282</v>
      </c>
      <c r="D176" s="202" t="s">
        <v>183</v>
      </c>
      <c r="E176" s="203" t="s">
        <v>283</v>
      </c>
      <c r="F176" s="204" t="s">
        <v>284</v>
      </c>
      <c r="G176" s="205" t="s">
        <v>139</v>
      </c>
      <c r="H176" s="206">
        <v>1</v>
      </c>
      <c r="I176" s="207"/>
      <c r="J176" s="208">
        <f>ROUND(I176*H176,2)</f>
        <v>0</v>
      </c>
      <c r="K176" s="204" t="s">
        <v>125</v>
      </c>
      <c r="L176" s="209"/>
      <c r="M176" s="210" t="s">
        <v>19</v>
      </c>
      <c r="N176" s="211" t="s">
        <v>42</v>
      </c>
      <c r="O176" s="63"/>
      <c r="P176" s="181">
        <f>O176*H176</f>
        <v>0</v>
      </c>
      <c r="Q176" s="181">
        <v>4.2999999999999997E-2</v>
      </c>
      <c r="R176" s="181">
        <f>Q176*H176</f>
        <v>4.2999999999999997E-2</v>
      </c>
      <c r="S176" s="181">
        <v>0</v>
      </c>
      <c r="T176" s="18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3" t="s">
        <v>168</v>
      </c>
      <c r="AT176" s="183" t="s">
        <v>183</v>
      </c>
      <c r="AU176" s="183" t="s">
        <v>82</v>
      </c>
      <c r="AY176" s="16" t="s">
        <v>119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6" t="s">
        <v>79</v>
      </c>
      <c r="BK176" s="184">
        <f>ROUND(I176*H176,2)</f>
        <v>0</v>
      </c>
      <c r="BL176" s="16" t="s">
        <v>126</v>
      </c>
      <c r="BM176" s="183" t="s">
        <v>285</v>
      </c>
    </row>
    <row r="177" spans="1:65" s="2" customFormat="1" ht="19.2">
      <c r="A177" s="33"/>
      <c r="B177" s="34"/>
      <c r="C177" s="35"/>
      <c r="D177" s="185" t="s">
        <v>128</v>
      </c>
      <c r="E177" s="35"/>
      <c r="F177" s="186" t="s">
        <v>284</v>
      </c>
      <c r="G177" s="35"/>
      <c r="H177" s="35"/>
      <c r="I177" s="187"/>
      <c r="J177" s="35"/>
      <c r="K177" s="35"/>
      <c r="L177" s="38"/>
      <c r="M177" s="188"/>
      <c r="N177" s="189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128</v>
      </c>
      <c r="AU177" s="16" t="s">
        <v>82</v>
      </c>
    </row>
    <row r="178" spans="1:65" s="12" customFormat="1" ht="22.8" customHeight="1">
      <c r="B178" s="156"/>
      <c r="C178" s="157"/>
      <c r="D178" s="158" t="s">
        <v>70</v>
      </c>
      <c r="E178" s="170" t="s">
        <v>177</v>
      </c>
      <c r="F178" s="170" t="s">
        <v>286</v>
      </c>
      <c r="G178" s="157"/>
      <c r="H178" s="157"/>
      <c r="I178" s="160"/>
      <c r="J178" s="171">
        <f>BK178</f>
        <v>0</v>
      </c>
      <c r="K178" s="157"/>
      <c r="L178" s="162"/>
      <c r="M178" s="163"/>
      <c r="N178" s="164"/>
      <c r="O178" s="164"/>
      <c r="P178" s="165">
        <f>SUM(P179:P190)</f>
        <v>0</v>
      </c>
      <c r="Q178" s="164"/>
      <c r="R178" s="165">
        <f>SUM(R179:R190)</f>
        <v>4.9065799999999999</v>
      </c>
      <c r="S178" s="164"/>
      <c r="T178" s="166">
        <f>SUM(T179:T190)</f>
        <v>29.309060000000002</v>
      </c>
      <c r="AR178" s="167" t="s">
        <v>79</v>
      </c>
      <c r="AT178" s="168" t="s">
        <v>70</v>
      </c>
      <c r="AU178" s="168" t="s">
        <v>79</v>
      </c>
      <c r="AY178" s="167" t="s">
        <v>119</v>
      </c>
      <c r="BK178" s="169">
        <f>SUM(BK179:BK190)</f>
        <v>0</v>
      </c>
    </row>
    <row r="179" spans="1:65" s="2" customFormat="1" ht="22.2" customHeight="1">
      <c r="A179" s="33"/>
      <c r="B179" s="34"/>
      <c r="C179" s="172" t="s">
        <v>287</v>
      </c>
      <c r="D179" s="172" t="s">
        <v>121</v>
      </c>
      <c r="E179" s="173" t="s">
        <v>288</v>
      </c>
      <c r="F179" s="174" t="s">
        <v>289</v>
      </c>
      <c r="G179" s="175" t="s">
        <v>124</v>
      </c>
      <c r="H179" s="176">
        <v>2</v>
      </c>
      <c r="I179" s="177"/>
      <c r="J179" s="178">
        <f>ROUND(I179*H179,2)</f>
        <v>0</v>
      </c>
      <c r="K179" s="174" t="s">
        <v>125</v>
      </c>
      <c r="L179" s="38"/>
      <c r="M179" s="179" t="s">
        <v>19</v>
      </c>
      <c r="N179" s="180" t="s">
        <v>42</v>
      </c>
      <c r="O179" s="63"/>
      <c r="P179" s="181">
        <f>O179*H179</f>
        <v>0</v>
      </c>
      <c r="Q179" s="181">
        <v>2.45329</v>
      </c>
      <c r="R179" s="181">
        <f>Q179*H179</f>
        <v>4.9065799999999999</v>
      </c>
      <c r="S179" s="181">
        <v>0</v>
      </c>
      <c r="T179" s="18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3" t="s">
        <v>126</v>
      </c>
      <c r="AT179" s="183" t="s">
        <v>121</v>
      </c>
      <c r="AU179" s="183" t="s">
        <v>82</v>
      </c>
      <c r="AY179" s="16" t="s">
        <v>119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6" t="s">
        <v>79</v>
      </c>
      <c r="BK179" s="184">
        <f>ROUND(I179*H179,2)</f>
        <v>0</v>
      </c>
      <c r="BL179" s="16" t="s">
        <v>126</v>
      </c>
      <c r="BM179" s="183" t="s">
        <v>290</v>
      </c>
    </row>
    <row r="180" spans="1:65" s="2" customFormat="1" ht="28.8">
      <c r="A180" s="33"/>
      <c r="B180" s="34"/>
      <c r="C180" s="35"/>
      <c r="D180" s="185" t="s">
        <v>128</v>
      </c>
      <c r="E180" s="35"/>
      <c r="F180" s="186" t="s">
        <v>291</v>
      </c>
      <c r="G180" s="35"/>
      <c r="H180" s="35"/>
      <c r="I180" s="187"/>
      <c r="J180" s="35"/>
      <c r="K180" s="35"/>
      <c r="L180" s="38"/>
      <c r="M180" s="188"/>
      <c r="N180" s="189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128</v>
      </c>
      <c r="AU180" s="16" t="s">
        <v>82</v>
      </c>
    </row>
    <row r="181" spans="1:65" s="13" customFormat="1" ht="20.399999999999999">
      <c r="B181" s="190"/>
      <c r="C181" s="191"/>
      <c r="D181" s="185" t="s">
        <v>130</v>
      </c>
      <c r="E181" s="192" t="s">
        <v>19</v>
      </c>
      <c r="F181" s="193" t="s">
        <v>292</v>
      </c>
      <c r="G181" s="191"/>
      <c r="H181" s="194">
        <v>2</v>
      </c>
      <c r="I181" s="195"/>
      <c r="J181" s="191"/>
      <c r="K181" s="191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130</v>
      </c>
      <c r="AU181" s="200" t="s">
        <v>82</v>
      </c>
      <c r="AV181" s="13" t="s">
        <v>82</v>
      </c>
      <c r="AW181" s="13" t="s">
        <v>33</v>
      </c>
      <c r="AX181" s="13" t="s">
        <v>71</v>
      </c>
      <c r="AY181" s="200" t="s">
        <v>119</v>
      </c>
    </row>
    <row r="182" spans="1:65" s="2" customFormat="1" ht="22.2" customHeight="1">
      <c r="A182" s="33"/>
      <c r="B182" s="34"/>
      <c r="C182" s="172" t="s">
        <v>293</v>
      </c>
      <c r="D182" s="172" t="s">
        <v>121</v>
      </c>
      <c r="E182" s="173" t="s">
        <v>294</v>
      </c>
      <c r="F182" s="174" t="s">
        <v>295</v>
      </c>
      <c r="G182" s="175" t="s">
        <v>213</v>
      </c>
      <c r="H182" s="176">
        <v>22</v>
      </c>
      <c r="I182" s="177"/>
      <c r="J182" s="178">
        <f>ROUND(I182*H182,2)</f>
        <v>0</v>
      </c>
      <c r="K182" s="174" t="s">
        <v>125</v>
      </c>
      <c r="L182" s="38"/>
      <c r="M182" s="179" t="s">
        <v>19</v>
      </c>
      <c r="N182" s="180" t="s">
        <v>42</v>
      </c>
      <c r="O182" s="63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3" t="s">
        <v>126</v>
      </c>
      <c r="AT182" s="183" t="s">
        <v>121</v>
      </c>
      <c r="AU182" s="183" t="s">
        <v>82</v>
      </c>
      <c r="AY182" s="16" t="s">
        <v>119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6" t="s">
        <v>79</v>
      </c>
      <c r="BK182" s="184">
        <f>ROUND(I182*H182,2)</f>
        <v>0</v>
      </c>
      <c r="BL182" s="16" t="s">
        <v>126</v>
      </c>
      <c r="BM182" s="183" t="s">
        <v>296</v>
      </c>
    </row>
    <row r="183" spans="1:65" s="2" customFormat="1" ht="48">
      <c r="A183" s="33"/>
      <c r="B183" s="34"/>
      <c r="C183" s="35"/>
      <c r="D183" s="185" t="s">
        <v>128</v>
      </c>
      <c r="E183" s="35"/>
      <c r="F183" s="186" t="s">
        <v>297</v>
      </c>
      <c r="G183" s="35"/>
      <c r="H183" s="35"/>
      <c r="I183" s="187"/>
      <c r="J183" s="35"/>
      <c r="K183" s="35"/>
      <c r="L183" s="38"/>
      <c r="M183" s="188"/>
      <c r="N183" s="189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128</v>
      </c>
      <c r="AU183" s="16" t="s">
        <v>82</v>
      </c>
    </row>
    <row r="184" spans="1:65" s="13" customFormat="1" ht="20.399999999999999">
      <c r="B184" s="190"/>
      <c r="C184" s="191"/>
      <c r="D184" s="185" t="s">
        <v>130</v>
      </c>
      <c r="E184" s="192" t="s">
        <v>19</v>
      </c>
      <c r="F184" s="193" t="s">
        <v>267</v>
      </c>
      <c r="G184" s="191"/>
      <c r="H184" s="194">
        <v>22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130</v>
      </c>
      <c r="AU184" s="200" t="s">
        <v>82</v>
      </c>
      <c r="AV184" s="13" t="s">
        <v>82</v>
      </c>
      <c r="AW184" s="13" t="s">
        <v>33</v>
      </c>
      <c r="AX184" s="13" t="s">
        <v>71</v>
      </c>
      <c r="AY184" s="200" t="s">
        <v>119</v>
      </c>
    </row>
    <row r="185" spans="1:65" s="2" customFormat="1" ht="13.8" customHeight="1">
      <c r="A185" s="33"/>
      <c r="B185" s="34"/>
      <c r="C185" s="172" t="s">
        <v>298</v>
      </c>
      <c r="D185" s="172" t="s">
        <v>121</v>
      </c>
      <c r="E185" s="173" t="s">
        <v>299</v>
      </c>
      <c r="F185" s="174" t="s">
        <v>300</v>
      </c>
      <c r="G185" s="175" t="s">
        <v>213</v>
      </c>
      <c r="H185" s="176">
        <v>22</v>
      </c>
      <c r="I185" s="177"/>
      <c r="J185" s="178">
        <f>ROUND(I185*H185,2)</f>
        <v>0</v>
      </c>
      <c r="K185" s="174" t="s">
        <v>125</v>
      </c>
      <c r="L185" s="38"/>
      <c r="M185" s="179" t="s">
        <v>19</v>
      </c>
      <c r="N185" s="180" t="s">
        <v>42</v>
      </c>
      <c r="O185" s="63"/>
      <c r="P185" s="181">
        <f>O185*H185</f>
        <v>0</v>
      </c>
      <c r="Q185" s="181">
        <v>0</v>
      </c>
      <c r="R185" s="181">
        <f>Q185*H185</f>
        <v>0</v>
      </c>
      <c r="S185" s="181">
        <v>7.2230000000000003E-2</v>
      </c>
      <c r="T185" s="182">
        <f>S185*H185</f>
        <v>1.5890600000000001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3" t="s">
        <v>126</v>
      </c>
      <c r="AT185" s="183" t="s">
        <v>121</v>
      </c>
      <c r="AU185" s="183" t="s">
        <v>82</v>
      </c>
      <c r="AY185" s="16" t="s">
        <v>119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6" t="s">
        <v>79</v>
      </c>
      <c r="BK185" s="184">
        <f>ROUND(I185*H185,2)</f>
        <v>0</v>
      </c>
      <c r="BL185" s="16" t="s">
        <v>126</v>
      </c>
      <c r="BM185" s="183" t="s">
        <v>301</v>
      </c>
    </row>
    <row r="186" spans="1:65" s="2" customFormat="1" ht="38.4">
      <c r="A186" s="33"/>
      <c r="B186" s="34"/>
      <c r="C186" s="35"/>
      <c r="D186" s="185" t="s">
        <v>128</v>
      </c>
      <c r="E186" s="35"/>
      <c r="F186" s="186" t="s">
        <v>302</v>
      </c>
      <c r="G186" s="35"/>
      <c r="H186" s="35"/>
      <c r="I186" s="187"/>
      <c r="J186" s="35"/>
      <c r="K186" s="35"/>
      <c r="L186" s="38"/>
      <c r="M186" s="188"/>
      <c r="N186" s="189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128</v>
      </c>
      <c r="AU186" s="16" t="s">
        <v>82</v>
      </c>
    </row>
    <row r="187" spans="1:65" s="13" customFormat="1" ht="20.399999999999999">
      <c r="B187" s="190"/>
      <c r="C187" s="191"/>
      <c r="D187" s="185" t="s">
        <v>130</v>
      </c>
      <c r="E187" s="192" t="s">
        <v>19</v>
      </c>
      <c r="F187" s="193" t="s">
        <v>267</v>
      </c>
      <c r="G187" s="191"/>
      <c r="H187" s="194">
        <v>22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130</v>
      </c>
      <c r="AU187" s="200" t="s">
        <v>82</v>
      </c>
      <c r="AV187" s="13" t="s">
        <v>82</v>
      </c>
      <c r="AW187" s="13" t="s">
        <v>33</v>
      </c>
      <c r="AX187" s="13" t="s">
        <v>71</v>
      </c>
      <c r="AY187" s="200" t="s">
        <v>119</v>
      </c>
    </row>
    <row r="188" spans="1:65" s="2" customFormat="1" ht="22.2" customHeight="1">
      <c r="A188" s="33"/>
      <c r="B188" s="34"/>
      <c r="C188" s="172" t="s">
        <v>303</v>
      </c>
      <c r="D188" s="172" t="s">
        <v>121</v>
      </c>
      <c r="E188" s="173" t="s">
        <v>304</v>
      </c>
      <c r="F188" s="174" t="s">
        <v>305</v>
      </c>
      <c r="G188" s="175" t="s">
        <v>124</v>
      </c>
      <c r="H188" s="176">
        <v>12.6</v>
      </c>
      <c r="I188" s="177"/>
      <c r="J188" s="178">
        <f>ROUND(I188*H188,2)</f>
        <v>0</v>
      </c>
      <c r="K188" s="174" t="s">
        <v>125</v>
      </c>
      <c r="L188" s="38"/>
      <c r="M188" s="179" t="s">
        <v>19</v>
      </c>
      <c r="N188" s="180" t="s">
        <v>42</v>
      </c>
      <c r="O188" s="63"/>
      <c r="P188" s="181">
        <f>O188*H188</f>
        <v>0</v>
      </c>
      <c r="Q188" s="181">
        <v>0</v>
      </c>
      <c r="R188" s="181">
        <f>Q188*H188</f>
        <v>0</v>
      </c>
      <c r="S188" s="181">
        <v>2.2000000000000002</v>
      </c>
      <c r="T188" s="182">
        <f>S188*H188</f>
        <v>27.720000000000002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3" t="s">
        <v>126</v>
      </c>
      <c r="AT188" s="183" t="s">
        <v>121</v>
      </c>
      <c r="AU188" s="183" t="s">
        <v>82</v>
      </c>
      <c r="AY188" s="16" t="s">
        <v>119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6" t="s">
        <v>79</v>
      </c>
      <c r="BK188" s="184">
        <f>ROUND(I188*H188,2)</f>
        <v>0</v>
      </c>
      <c r="BL188" s="16" t="s">
        <v>126</v>
      </c>
      <c r="BM188" s="183" t="s">
        <v>306</v>
      </c>
    </row>
    <row r="189" spans="1:65" s="2" customFormat="1" ht="19.2">
      <c r="A189" s="33"/>
      <c r="B189" s="34"/>
      <c r="C189" s="35"/>
      <c r="D189" s="185" t="s">
        <v>128</v>
      </c>
      <c r="E189" s="35"/>
      <c r="F189" s="186" t="s">
        <v>307</v>
      </c>
      <c r="G189" s="35"/>
      <c r="H189" s="35"/>
      <c r="I189" s="187"/>
      <c r="J189" s="35"/>
      <c r="K189" s="35"/>
      <c r="L189" s="38"/>
      <c r="M189" s="188"/>
      <c r="N189" s="189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128</v>
      </c>
      <c r="AU189" s="16" t="s">
        <v>82</v>
      </c>
    </row>
    <row r="190" spans="1:65" s="13" customFormat="1" ht="10.199999999999999">
      <c r="B190" s="190"/>
      <c r="C190" s="191"/>
      <c r="D190" s="185" t="s">
        <v>130</v>
      </c>
      <c r="E190" s="192" t="s">
        <v>19</v>
      </c>
      <c r="F190" s="193" t="s">
        <v>131</v>
      </c>
      <c r="G190" s="191"/>
      <c r="H190" s="194">
        <v>12.6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130</v>
      </c>
      <c r="AU190" s="200" t="s">
        <v>82</v>
      </c>
      <c r="AV190" s="13" t="s">
        <v>82</v>
      </c>
      <c r="AW190" s="13" t="s">
        <v>33</v>
      </c>
      <c r="AX190" s="13" t="s">
        <v>71</v>
      </c>
      <c r="AY190" s="200" t="s">
        <v>119</v>
      </c>
    </row>
    <row r="191" spans="1:65" s="12" customFormat="1" ht="22.8" customHeight="1">
      <c r="B191" s="156"/>
      <c r="C191" s="157"/>
      <c r="D191" s="158" t="s">
        <v>70</v>
      </c>
      <c r="E191" s="170" t="s">
        <v>308</v>
      </c>
      <c r="F191" s="170" t="s">
        <v>309</v>
      </c>
      <c r="G191" s="157"/>
      <c r="H191" s="157"/>
      <c r="I191" s="160"/>
      <c r="J191" s="171">
        <f>BK191</f>
        <v>0</v>
      </c>
      <c r="K191" s="157"/>
      <c r="L191" s="162"/>
      <c r="M191" s="163"/>
      <c r="N191" s="164"/>
      <c r="O191" s="164"/>
      <c r="P191" s="165">
        <f>SUM(P192:P206)</f>
        <v>0</v>
      </c>
      <c r="Q191" s="164"/>
      <c r="R191" s="165">
        <f>SUM(R192:R206)</f>
        <v>0</v>
      </c>
      <c r="S191" s="164"/>
      <c r="T191" s="166">
        <f>SUM(T192:T206)</f>
        <v>0</v>
      </c>
      <c r="AR191" s="167" t="s">
        <v>79</v>
      </c>
      <c r="AT191" s="168" t="s">
        <v>70</v>
      </c>
      <c r="AU191" s="168" t="s">
        <v>79</v>
      </c>
      <c r="AY191" s="167" t="s">
        <v>119</v>
      </c>
      <c r="BK191" s="169">
        <f>SUM(BK192:BK206)</f>
        <v>0</v>
      </c>
    </row>
    <row r="192" spans="1:65" s="2" customFormat="1" ht="34.799999999999997" customHeight="1">
      <c r="A192" s="33"/>
      <c r="B192" s="34"/>
      <c r="C192" s="172" t="s">
        <v>310</v>
      </c>
      <c r="D192" s="172" t="s">
        <v>121</v>
      </c>
      <c r="E192" s="173" t="s">
        <v>311</v>
      </c>
      <c r="F192" s="174" t="s">
        <v>312</v>
      </c>
      <c r="G192" s="175" t="s">
        <v>201</v>
      </c>
      <c r="H192" s="176">
        <v>29.309000000000001</v>
      </c>
      <c r="I192" s="177"/>
      <c r="J192" s="178">
        <f>ROUND(I192*H192,2)</f>
        <v>0</v>
      </c>
      <c r="K192" s="174" t="s">
        <v>125</v>
      </c>
      <c r="L192" s="38"/>
      <c r="M192" s="179" t="s">
        <v>19</v>
      </c>
      <c r="N192" s="180" t="s">
        <v>42</v>
      </c>
      <c r="O192" s="63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3" t="s">
        <v>126</v>
      </c>
      <c r="AT192" s="183" t="s">
        <v>121</v>
      </c>
      <c r="AU192" s="183" t="s">
        <v>82</v>
      </c>
      <c r="AY192" s="16" t="s">
        <v>119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6" t="s">
        <v>79</v>
      </c>
      <c r="BK192" s="184">
        <f>ROUND(I192*H192,2)</f>
        <v>0</v>
      </c>
      <c r="BL192" s="16" t="s">
        <v>126</v>
      </c>
      <c r="BM192" s="183" t="s">
        <v>313</v>
      </c>
    </row>
    <row r="193" spans="1:65" s="2" customFormat="1" ht="28.8">
      <c r="A193" s="33"/>
      <c r="B193" s="34"/>
      <c r="C193" s="35"/>
      <c r="D193" s="185" t="s">
        <v>128</v>
      </c>
      <c r="E193" s="35"/>
      <c r="F193" s="186" t="s">
        <v>314</v>
      </c>
      <c r="G193" s="35"/>
      <c r="H193" s="35"/>
      <c r="I193" s="187"/>
      <c r="J193" s="35"/>
      <c r="K193" s="35"/>
      <c r="L193" s="38"/>
      <c r="M193" s="188"/>
      <c r="N193" s="189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128</v>
      </c>
      <c r="AU193" s="16" t="s">
        <v>82</v>
      </c>
    </row>
    <row r="194" spans="1:65" s="13" customFormat="1" ht="10.199999999999999">
      <c r="B194" s="190"/>
      <c r="C194" s="191"/>
      <c r="D194" s="185" t="s">
        <v>130</v>
      </c>
      <c r="E194" s="192" t="s">
        <v>19</v>
      </c>
      <c r="F194" s="193" t="s">
        <v>315</v>
      </c>
      <c r="G194" s="191"/>
      <c r="H194" s="194">
        <v>1.589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130</v>
      </c>
      <c r="AU194" s="200" t="s">
        <v>82</v>
      </c>
      <c r="AV194" s="13" t="s">
        <v>82</v>
      </c>
      <c r="AW194" s="13" t="s">
        <v>33</v>
      </c>
      <c r="AX194" s="13" t="s">
        <v>71</v>
      </c>
      <c r="AY194" s="200" t="s">
        <v>119</v>
      </c>
    </row>
    <row r="195" spans="1:65" s="13" customFormat="1" ht="10.199999999999999">
      <c r="B195" s="190"/>
      <c r="C195" s="191"/>
      <c r="D195" s="185" t="s">
        <v>130</v>
      </c>
      <c r="E195" s="192" t="s">
        <v>19</v>
      </c>
      <c r="F195" s="193" t="s">
        <v>316</v>
      </c>
      <c r="G195" s="191"/>
      <c r="H195" s="194">
        <v>27.72</v>
      </c>
      <c r="I195" s="195"/>
      <c r="J195" s="191"/>
      <c r="K195" s="191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130</v>
      </c>
      <c r="AU195" s="200" t="s">
        <v>82</v>
      </c>
      <c r="AV195" s="13" t="s">
        <v>82</v>
      </c>
      <c r="AW195" s="13" t="s">
        <v>33</v>
      </c>
      <c r="AX195" s="13" t="s">
        <v>71</v>
      </c>
      <c r="AY195" s="200" t="s">
        <v>119</v>
      </c>
    </row>
    <row r="196" spans="1:65" s="2" customFormat="1" ht="34.799999999999997" customHeight="1">
      <c r="A196" s="33"/>
      <c r="B196" s="34"/>
      <c r="C196" s="172" t="s">
        <v>317</v>
      </c>
      <c r="D196" s="172" t="s">
        <v>121</v>
      </c>
      <c r="E196" s="173" t="s">
        <v>318</v>
      </c>
      <c r="F196" s="174" t="s">
        <v>319</v>
      </c>
      <c r="G196" s="175" t="s">
        <v>201</v>
      </c>
      <c r="H196" s="176">
        <v>6.5000000000000002E-2</v>
      </c>
      <c r="I196" s="177"/>
      <c r="J196" s="178">
        <f>ROUND(I196*H196,2)</f>
        <v>0</v>
      </c>
      <c r="K196" s="174" t="s">
        <v>125</v>
      </c>
      <c r="L196" s="38"/>
      <c r="M196" s="179" t="s">
        <v>19</v>
      </c>
      <c r="N196" s="180" t="s">
        <v>42</v>
      </c>
      <c r="O196" s="63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3" t="s">
        <v>126</v>
      </c>
      <c r="AT196" s="183" t="s">
        <v>121</v>
      </c>
      <c r="AU196" s="183" t="s">
        <v>82</v>
      </c>
      <c r="AY196" s="16" t="s">
        <v>119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6" t="s">
        <v>79</v>
      </c>
      <c r="BK196" s="184">
        <f>ROUND(I196*H196,2)</f>
        <v>0</v>
      </c>
      <c r="BL196" s="16" t="s">
        <v>126</v>
      </c>
      <c r="BM196" s="183" t="s">
        <v>320</v>
      </c>
    </row>
    <row r="197" spans="1:65" s="2" customFormat="1" ht="28.8">
      <c r="A197" s="33"/>
      <c r="B197" s="34"/>
      <c r="C197" s="35"/>
      <c r="D197" s="185" t="s">
        <v>128</v>
      </c>
      <c r="E197" s="35"/>
      <c r="F197" s="186" t="s">
        <v>321</v>
      </c>
      <c r="G197" s="35"/>
      <c r="H197" s="35"/>
      <c r="I197" s="187"/>
      <c r="J197" s="35"/>
      <c r="K197" s="35"/>
      <c r="L197" s="38"/>
      <c r="M197" s="188"/>
      <c r="N197" s="189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128</v>
      </c>
      <c r="AU197" s="16" t="s">
        <v>82</v>
      </c>
    </row>
    <row r="198" spans="1:65" s="13" customFormat="1" ht="10.199999999999999">
      <c r="B198" s="190"/>
      <c r="C198" s="191"/>
      <c r="D198" s="185" t="s">
        <v>130</v>
      </c>
      <c r="E198" s="192" t="s">
        <v>19</v>
      </c>
      <c r="F198" s="193" t="s">
        <v>322</v>
      </c>
      <c r="G198" s="191"/>
      <c r="H198" s="194">
        <v>6.5000000000000002E-2</v>
      </c>
      <c r="I198" s="195"/>
      <c r="J198" s="191"/>
      <c r="K198" s="191"/>
      <c r="L198" s="196"/>
      <c r="M198" s="197"/>
      <c r="N198" s="198"/>
      <c r="O198" s="198"/>
      <c r="P198" s="198"/>
      <c r="Q198" s="198"/>
      <c r="R198" s="198"/>
      <c r="S198" s="198"/>
      <c r="T198" s="199"/>
      <c r="AT198" s="200" t="s">
        <v>130</v>
      </c>
      <c r="AU198" s="200" t="s">
        <v>82</v>
      </c>
      <c r="AV198" s="13" t="s">
        <v>82</v>
      </c>
      <c r="AW198" s="13" t="s">
        <v>33</v>
      </c>
      <c r="AX198" s="13" t="s">
        <v>71</v>
      </c>
      <c r="AY198" s="200" t="s">
        <v>119</v>
      </c>
    </row>
    <row r="199" spans="1:65" s="2" customFormat="1" ht="22.2" customHeight="1">
      <c r="A199" s="33"/>
      <c r="B199" s="34"/>
      <c r="C199" s="172" t="s">
        <v>323</v>
      </c>
      <c r="D199" s="172" t="s">
        <v>121</v>
      </c>
      <c r="E199" s="173" t="s">
        <v>324</v>
      </c>
      <c r="F199" s="174" t="s">
        <v>325</v>
      </c>
      <c r="G199" s="175" t="s">
        <v>201</v>
      </c>
      <c r="H199" s="176">
        <v>29.373999999999999</v>
      </c>
      <c r="I199" s="177"/>
      <c r="J199" s="178">
        <f>ROUND(I199*H199,2)</f>
        <v>0</v>
      </c>
      <c r="K199" s="174" t="s">
        <v>125</v>
      </c>
      <c r="L199" s="38"/>
      <c r="M199" s="179" t="s">
        <v>19</v>
      </c>
      <c r="N199" s="180" t="s">
        <v>42</v>
      </c>
      <c r="O199" s="63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3" t="s">
        <v>126</v>
      </c>
      <c r="AT199" s="183" t="s">
        <v>121</v>
      </c>
      <c r="AU199" s="183" t="s">
        <v>82</v>
      </c>
      <c r="AY199" s="16" t="s">
        <v>119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6" t="s">
        <v>79</v>
      </c>
      <c r="BK199" s="184">
        <f>ROUND(I199*H199,2)</f>
        <v>0</v>
      </c>
      <c r="BL199" s="16" t="s">
        <v>126</v>
      </c>
      <c r="BM199" s="183" t="s">
        <v>326</v>
      </c>
    </row>
    <row r="200" spans="1:65" s="2" customFormat="1" ht="19.2">
      <c r="A200" s="33"/>
      <c r="B200" s="34"/>
      <c r="C200" s="35"/>
      <c r="D200" s="185" t="s">
        <v>128</v>
      </c>
      <c r="E200" s="35"/>
      <c r="F200" s="186" t="s">
        <v>327</v>
      </c>
      <c r="G200" s="35"/>
      <c r="H200" s="35"/>
      <c r="I200" s="187"/>
      <c r="J200" s="35"/>
      <c r="K200" s="35"/>
      <c r="L200" s="38"/>
      <c r="M200" s="188"/>
      <c r="N200" s="189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128</v>
      </c>
      <c r="AU200" s="16" t="s">
        <v>82</v>
      </c>
    </row>
    <row r="201" spans="1:65" s="13" customFormat="1" ht="10.199999999999999">
      <c r="B201" s="190"/>
      <c r="C201" s="191"/>
      <c r="D201" s="185" t="s">
        <v>130</v>
      </c>
      <c r="E201" s="192" t="s">
        <v>19</v>
      </c>
      <c r="F201" s="193" t="s">
        <v>322</v>
      </c>
      <c r="G201" s="191"/>
      <c r="H201" s="194">
        <v>6.5000000000000002E-2</v>
      </c>
      <c r="I201" s="195"/>
      <c r="J201" s="191"/>
      <c r="K201" s="191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130</v>
      </c>
      <c r="AU201" s="200" t="s">
        <v>82</v>
      </c>
      <c r="AV201" s="13" t="s">
        <v>82</v>
      </c>
      <c r="AW201" s="13" t="s">
        <v>33</v>
      </c>
      <c r="AX201" s="13" t="s">
        <v>71</v>
      </c>
      <c r="AY201" s="200" t="s">
        <v>119</v>
      </c>
    </row>
    <row r="202" spans="1:65" s="13" customFormat="1" ht="10.199999999999999">
      <c r="B202" s="190"/>
      <c r="C202" s="191"/>
      <c r="D202" s="185" t="s">
        <v>130</v>
      </c>
      <c r="E202" s="192" t="s">
        <v>19</v>
      </c>
      <c r="F202" s="193" t="s">
        <v>315</v>
      </c>
      <c r="G202" s="191"/>
      <c r="H202" s="194">
        <v>1.589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130</v>
      </c>
      <c r="AU202" s="200" t="s">
        <v>82</v>
      </c>
      <c r="AV202" s="13" t="s">
        <v>82</v>
      </c>
      <c r="AW202" s="13" t="s">
        <v>33</v>
      </c>
      <c r="AX202" s="13" t="s">
        <v>71</v>
      </c>
      <c r="AY202" s="200" t="s">
        <v>119</v>
      </c>
    </row>
    <row r="203" spans="1:65" s="13" customFormat="1" ht="10.199999999999999">
      <c r="B203" s="190"/>
      <c r="C203" s="191"/>
      <c r="D203" s="185" t="s">
        <v>130</v>
      </c>
      <c r="E203" s="192" t="s">
        <v>19</v>
      </c>
      <c r="F203" s="193" t="s">
        <v>316</v>
      </c>
      <c r="G203" s="191"/>
      <c r="H203" s="194">
        <v>27.72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130</v>
      </c>
      <c r="AU203" s="200" t="s">
        <v>82</v>
      </c>
      <c r="AV203" s="13" t="s">
        <v>82</v>
      </c>
      <c r="AW203" s="13" t="s">
        <v>33</v>
      </c>
      <c r="AX203" s="13" t="s">
        <v>71</v>
      </c>
      <c r="AY203" s="200" t="s">
        <v>119</v>
      </c>
    </row>
    <row r="204" spans="1:65" s="2" customFormat="1" ht="22.2" customHeight="1">
      <c r="A204" s="33"/>
      <c r="B204" s="34"/>
      <c r="C204" s="172" t="s">
        <v>328</v>
      </c>
      <c r="D204" s="172" t="s">
        <v>121</v>
      </c>
      <c r="E204" s="173" t="s">
        <v>329</v>
      </c>
      <c r="F204" s="174" t="s">
        <v>330</v>
      </c>
      <c r="G204" s="175" t="s">
        <v>201</v>
      </c>
      <c r="H204" s="176">
        <v>264.36599999999999</v>
      </c>
      <c r="I204" s="177"/>
      <c r="J204" s="178">
        <f>ROUND(I204*H204,2)</f>
        <v>0</v>
      </c>
      <c r="K204" s="174" t="s">
        <v>125</v>
      </c>
      <c r="L204" s="38"/>
      <c r="M204" s="179" t="s">
        <v>19</v>
      </c>
      <c r="N204" s="180" t="s">
        <v>42</v>
      </c>
      <c r="O204" s="63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3" t="s">
        <v>126</v>
      </c>
      <c r="AT204" s="183" t="s">
        <v>121</v>
      </c>
      <c r="AU204" s="183" t="s">
        <v>82</v>
      </c>
      <c r="AY204" s="16" t="s">
        <v>119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6" t="s">
        <v>79</v>
      </c>
      <c r="BK204" s="184">
        <f>ROUND(I204*H204,2)</f>
        <v>0</v>
      </c>
      <c r="BL204" s="16" t="s">
        <v>126</v>
      </c>
      <c r="BM204" s="183" t="s">
        <v>331</v>
      </c>
    </row>
    <row r="205" spans="1:65" s="2" customFormat="1" ht="28.8">
      <c r="A205" s="33"/>
      <c r="B205" s="34"/>
      <c r="C205" s="35"/>
      <c r="D205" s="185" t="s">
        <v>128</v>
      </c>
      <c r="E205" s="35"/>
      <c r="F205" s="186" t="s">
        <v>332</v>
      </c>
      <c r="G205" s="35"/>
      <c r="H205" s="35"/>
      <c r="I205" s="187"/>
      <c r="J205" s="35"/>
      <c r="K205" s="35"/>
      <c r="L205" s="38"/>
      <c r="M205" s="188"/>
      <c r="N205" s="189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128</v>
      </c>
      <c r="AU205" s="16" t="s">
        <v>82</v>
      </c>
    </row>
    <row r="206" spans="1:65" s="13" customFormat="1" ht="10.199999999999999">
      <c r="B206" s="190"/>
      <c r="C206" s="191"/>
      <c r="D206" s="185" t="s">
        <v>130</v>
      </c>
      <c r="E206" s="192" t="s">
        <v>19</v>
      </c>
      <c r="F206" s="193" t="s">
        <v>333</v>
      </c>
      <c r="G206" s="191"/>
      <c r="H206" s="194">
        <v>264.36599999999999</v>
      </c>
      <c r="I206" s="195"/>
      <c r="J206" s="191"/>
      <c r="K206" s="191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130</v>
      </c>
      <c r="AU206" s="200" t="s">
        <v>82</v>
      </c>
      <c r="AV206" s="13" t="s">
        <v>82</v>
      </c>
      <c r="AW206" s="13" t="s">
        <v>33</v>
      </c>
      <c r="AX206" s="13" t="s">
        <v>71</v>
      </c>
      <c r="AY206" s="200" t="s">
        <v>119</v>
      </c>
    </row>
    <row r="207" spans="1:65" s="12" customFormat="1" ht="22.8" customHeight="1">
      <c r="B207" s="156"/>
      <c r="C207" s="157"/>
      <c r="D207" s="158" t="s">
        <v>70</v>
      </c>
      <c r="E207" s="170" t="s">
        <v>334</v>
      </c>
      <c r="F207" s="170" t="s">
        <v>335</v>
      </c>
      <c r="G207" s="157"/>
      <c r="H207" s="157"/>
      <c r="I207" s="160"/>
      <c r="J207" s="171">
        <f>BK207</f>
        <v>0</v>
      </c>
      <c r="K207" s="157"/>
      <c r="L207" s="162"/>
      <c r="M207" s="163"/>
      <c r="N207" s="164"/>
      <c r="O207" s="164"/>
      <c r="P207" s="165">
        <f>SUM(P208:P209)</f>
        <v>0</v>
      </c>
      <c r="Q207" s="164"/>
      <c r="R207" s="165">
        <f>SUM(R208:R209)</f>
        <v>0</v>
      </c>
      <c r="S207" s="164"/>
      <c r="T207" s="166">
        <f>SUM(T208:T209)</f>
        <v>0</v>
      </c>
      <c r="AR207" s="167" t="s">
        <v>79</v>
      </c>
      <c r="AT207" s="168" t="s">
        <v>70</v>
      </c>
      <c r="AU207" s="168" t="s">
        <v>79</v>
      </c>
      <c r="AY207" s="167" t="s">
        <v>119</v>
      </c>
      <c r="BK207" s="169">
        <f>SUM(BK208:BK209)</f>
        <v>0</v>
      </c>
    </row>
    <row r="208" spans="1:65" s="2" customFormat="1" ht="13.8" customHeight="1">
      <c r="A208" s="33"/>
      <c r="B208" s="34"/>
      <c r="C208" s="172" t="s">
        <v>336</v>
      </c>
      <c r="D208" s="172" t="s">
        <v>121</v>
      </c>
      <c r="E208" s="173" t="s">
        <v>337</v>
      </c>
      <c r="F208" s="174" t="s">
        <v>338</v>
      </c>
      <c r="G208" s="175" t="s">
        <v>201</v>
      </c>
      <c r="H208" s="176">
        <v>164.63399999999999</v>
      </c>
      <c r="I208" s="177"/>
      <c r="J208" s="178">
        <f>ROUND(I208*H208,2)</f>
        <v>0</v>
      </c>
      <c r="K208" s="174" t="s">
        <v>125</v>
      </c>
      <c r="L208" s="38"/>
      <c r="M208" s="179" t="s">
        <v>19</v>
      </c>
      <c r="N208" s="180" t="s">
        <v>42</v>
      </c>
      <c r="O208" s="63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3" t="s">
        <v>126</v>
      </c>
      <c r="AT208" s="183" t="s">
        <v>121</v>
      </c>
      <c r="AU208" s="183" t="s">
        <v>82</v>
      </c>
      <c r="AY208" s="16" t="s">
        <v>119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6" t="s">
        <v>79</v>
      </c>
      <c r="BK208" s="184">
        <f>ROUND(I208*H208,2)</f>
        <v>0</v>
      </c>
      <c r="BL208" s="16" t="s">
        <v>126</v>
      </c>
      <c r="BM208" s="183" t="s">
        <v>339</v>
      </c>
    </row>
    <row r="209" spans="1:47" s="2" customFormat="1" ht="19.2">
      <c r="A209" s="33"/>
      <c r="B209" s="34"/>
      <c r="C209" s="35"/>
      <c r="D209" s="185" t="s">
        <v>128</v>
      </c>
      <c r="E209" s="35"/>
      <c r="F209" s="186" t="s">
        <v>340</v>
      </c>
      <c r="G209" s="35"/>
      <c r="H209" s="35"/>
      <c r="I209" s="187"/>
      <c r="J209" s="35"/>
      <c r="K209" s="35"/>
      <c r="L209" s="38"/>
      <c r="M209" s="212"/>
      <c r="N209" s="213"/>
      <c r="O209" s="214"/>
      <c r="P209" s="214"/>
      <c r="Q209" s="214"/>
      <c r="R209" s="214"/>
      <c r="S209" s="214"/>
      <c r="T209" s="215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128</v>
      </c>
      <c r="AU209" s="16" t="s">
        <v>82</v>
      </c>
    </row>
    <row r="210" spans="1:47" s="2" customFormat="1" ht="6.9" customHeight="1">
      <c r="A210" s="33"/>
      <c r="B210" s="46"/>
      <c r="C210" s="47"/>
      <c r="D210" s="47"/>
      <c r="E210" s="47"/>
      <c r="F210" s="47"/>
      <c r="G210" s="47"/>
      <c r="H210" s="47"/>
      <c r="I210" s="47"/>
      <c r="J210" s="47"/>
      <c r="K210" s="47"/>
      <c r="L210" s="38"/>
      <c r="M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</row>
  </sheetData>
  <sheetProtection algorithmName="SHA-512" hashValue="dgq+HmFUFJThFQgbDU+clrXagxk7xBuUJ7Et0ERARSsopqwL1sPpKUT/wHIyVtUVL7Nz58oGJBYHwfgC2Bcr3w==" saltValue="ylOXWLkq3XqfJbqceboOlJ7YIUT2pgTacYskqlZkN4psRuJ/Pg+YXVSJnaPYzCo2Fg0696akwqiRonj/eBdnBw==" spinCount="100000" sheet="1" objects="1" scenarios="1" formatColumns="0" formatRows="0" autoFilter="0"/>
  <autoFilter ref="C86:K20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0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2.28515625" style="1" customWidth="1"/>
    <col min="9" max="11" width="21.570312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85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" customHeight="1">
      <c r="B4" s="19"/>
      <c r="D4" s="102" t="s">
        <v>89</v>
      </c>
      <c r="L4" s="19"/>
      <c r="M4" s="103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" customHeight="1">
      <c r="B7" s="19"/>
      <c r="E7" s="340" t="str">
        <f>'Rekapitulace stavby'!K6</f>
        <v>Mratínský potok, Miškovice, oprava opevnění PB, ř.km 10,600-10,630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90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42" t="s">
        <v>341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15. 6. 2020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5" t="s">
        <v>41</v>
      </c>
      <c r="E33" s="104" t="s">
        <v>42</v>
      </c>
      <c r="F33" s="116">
        <f>ROUND((SUM(BE81:BE89)),  2)</f>
        <v>0</v>
      </c>
      <c r="G33" s="33"/>
      <c r="H33" s="33"/>
      <c r="I33" s="117">
        <v>0.21</v>
      </c>
      <c r="J33" s="116">
        <f>ROUND(((SUM(BE81:BE89))*I33),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4" t="s">
        <v>43</v>
      </c>
      <c r="F34" s="116">
        <f>ROUND((SUM(BF81:BF89)),  2)</f>
        <v>0</v>
      </c>
      <c r="G34" s="33"/>
      <c r="H34" s="33"/>
      <c r="I34" s="117">
        <v>0.15</v>
      </c>
      <c r="J34" s="116">
        <f>ROUND(((SUM(BF81:BF89))*I34),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4" t="s">
        <v>44</v>
      </c>
      <c r="F35" s="116">
        <f>ROUND((SUM(BG81:BG89)),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4" t="s">
        <v>45</v>
      </c>
      <c r="F36" s="116">
        <f>ROUND((SUM(BH81:BH89)),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4" t="s">
        <v>46</v>
      </c>
      <c r="F37" s="116">
        <f>ROUND((SUM(BI81:BI89)),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47" t="str">
        <f>E7</f>
        <v>Mratínský potok, Miškovice, oprava opevnění PB, ř.km 10,600-10,630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9" t="str">
        <f>E9</f>
        <v>SO-02 - Kácení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15. 6. 2020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" customHeight="1">
      <c r="B60" s="133"/>
      <c r="C60" s="134"/>
      <c r="D60" s="135" t="s">
        <v>96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95" customHeight="1">
      <c r="B61" s="139"/>
      <c r="C61" s="140"/>
      <c r="D61" s="141" t="s">
        <v>97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" customHeight="1">
      <c r="A68" s="33"/>
      <c r="B68" s="34"/>
      <c r="C68" s="22" t="s">
        <v>104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" customHeight="1">
      <c r="A71" s="33"/>
      <c r="B71" s="34"/>
      <c r="C71" s="35"/>
      <c r="D71" s="35"/>
      <c r="E71" s="347" t="str">
        <f>E7</f>
        <v>Mratínský potok, Miškovice, oprava opevnění PB, ř.km 10,600-10,630</v>
      </c>
      <c r="F71" s="348"/>
      <c r="G71" s="348"/>
      <c r="H71" s="348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90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" customHeight="1">
      <c r="A73" s="33"/>
      <c r="B73" s="34"/>
      <c r="C73" s="35"/>
      <c r="D73" s="35"/>
      <c r="E73" s="319" t="str">
        <f>E9</f>
        <v>SO-02 - Kácení</v>
      </c>
      <c r="F73" s="349"/>
      <c r="G73" s="349"/>
      <c r="H73" s="349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15. 6. 2020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105</v>
      </c>
      <c r="D80" s="148" t="s">
        <v>56</v>
      </c>
      <c r="E80" s="148" t="s">
        <v>52</v>
      </c>
      <c r="F80" s="148" t="s">
        <v>53</v>
      </c>
      <c r="G80" s="148" t="s">
        <v>106</v>
      </c>
      <c r="H80" s="148" t="s">
        <v>107</v>
      </c>
      <c r="I80" s="148" t="s">
        <v>108</v>
      </c>
      <c r="J80" s="148" t="s">
        <v>94</v>
      </c>
      <c r="K80" s="149" t="s">
        <v>109</v>
      </c>
      <c r="L80" s="150"/>
      <c r="M80" s="67" t="s">
        <v>19</v>
      </c>
      <c r="N80" s="68" t="s">
        <v>41</v>
      </c>
      <c r="O80" s="68" t="s">
        <v>110</v>
      </c>
      <c r="P80" s="68" t="s">
        <v>111</v>
      </c>
      <c r="Q80" s="68" t="s">
        <v>112</v>
      </c>
      <c r="R80" s="68" t="s">
        <v>113</v>
      </c>
      <c r="S80" s="68" t="s">
        <v>114</v>
      </c>
      <c r="T80" s="69" t="s">
        <v>115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8" customHeight="1">
      <c r="A81" s="33"/>
      <c r="B81" s="34"/>
      <c r="C81" s="74" t="s">
        <v>116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95</v>
      </c>
      <c r="BK81" s="155">
        <f>BK82</f>
        <v>0</v>
      </c>
    </row>
    <row r="82" spans="1:65" s="12" customFormat="1" ht="25.95" customHeight="1">
      <c r="B82" s="156"/>
      <c r="C82" s="157"/>
      <c r="D82" s="158" t="s">
        <v>70</v>
      </c>
      <c r="E82" s="159" t="s">
        <v>117</v>
      </c>
      <c r="F82" s="159" t="s">
        <v>118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119</v>
      </c>
      <c r="BK82" s="169">
        <f>BK83</f>
        <v>0</v>
      </c>
    </row>
    <row r="83" spans="1:65" s="12" customFormat="1" ht="22.8" customHeight="1">
      <c r="B83" s="156"/>
      <c r="C83" s="157"/>
      <c r="D83" s="158" t="s">
        <v>70</v>
      </c>
      <c r="E83" s="170" t="s">
        <v>79</v>
      </c>
      <c r="F83" s="170" t="s">
        <v>120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SUM(P84:P89)</f>
        <v>0</v>
      </c>
      <c r="Q83" s="164"/>
      <c r="R83" s="165">
        <f>SUM(R84:R89)</f>
        <v>0</v>
      </c>
      <c r="S83" s="164"/>
      <c r="T83" s="166">
        <f>SUM(T84:T89)</f>
        <v>0</v>
      </c>
      <c r="AR83" s="167" t="s">
        <v>79</v>
      </c>
      <c r="AT83" s="168" t="s">
        <v>70</v>
      </c>
      <c r="AU83" s="168" t="s">
        <v>79</v>
      </c>
      <c r="AY83" s="167" t="s">
        <v>119</v>
      </c>
      <c r="BK83" s="169">
        <f>SUM(BK84:BK89)</f>
        <v>0</v>
      </c>
    </row>
    <row r="84" spans="1:65" s="2" customFormat="1" ht="34.799999999999997" customHeight="1">
      <c r="A84" s="33"/>
      <c r="B84" s="34"/>
      <c r="C84" s="172" t="s">
        <v>79</v>
      </c>
      <c r="D84" s="172" t="s">
        <v>121</v>
      </c>
      <c r="E84" s="173" t="s">
        <v>342</v>
      </c>
      <c r="F84" s="174" t="s">
        <v>343</v>
      </c>
      <c r="G84" s="175" t="s">
        <v>213</v>
      </c>
      <c r="H84" s="176">
        <v>74</v>
      </c>
      <c r="I84" s="177"/>
      <c r="J84" s="178">
        <f>ROUND(I84*H84,2)</f>
        <v>0</v>
      </c>
      <c r="K84" s="174" t="s">
        <v>125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126</v>
      </c>
      <c r="AT84" s="183" t="s">
        <v>121</v>
      </c>
      <c r="AU84" s="183" t="s">
        <v>82</v>
      </c>
      <c r="AY84" s="16" t="s">
        <v>119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126</v>
      </c>
      <c r="BM84" s="183" t="s">
        <v>344</v>
      </c>
    </row>
    <row r="85" spans="1:65" s="2" customFormat="1" ht="28.8">
      <c r="A85" s="33"/>
      <c r="B85" s="34"/>
      <c r="C85" s="35"/>
      <c r="D85" s="185" t="s">
        <v>128</v>
      </c>
      <c r="E85" s="35"/>
      <c r="F85" s="186" t="s">
        <v>345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128</v>
      </c>
      <c r="AU85" s="16" t="s">
        <v>82</v>
      </c>
    </row>
    <row r="86" spans="1:65" s="13" customFormat="1" ht="10.199999999999999">
      <c r="B86" s="190"/>
      <c r="C86" s="191"/>
      <c r="D86" s="185" t="s">
        <v>130</v>
      </c>
      <c r="E86" s="192" t="s">
        <v>19</v>
      </c>
      <c r="F86" s="193" t="s">
        <v>346</v>
      </c>
      <c r="G86" s="191"/>
      <c r="H86" s="194">
        <v>74</v>
      </c>
      <c r="I86" s="195"/>
      <c r="J86" s="191"/>
      <c r="K86" s="191"/>
      <c r="L86" s="196"/>
      <c r="M86" s="197"/>
      <c r="N86" s="198"/>
      <c r="O86" s="198"/>
      <c r="P86" s="198"/>
      <c r="Q86" s="198"/>
      <c r="R86" s="198"/>
      <c r="S86" s="198"/>
      <c r="T86" s="199"/>
      <c r="AT86" s="200" t="s">
        <v>130</v>
      </c>
      <c r="AU86" s="200" t="s">
        <v>82</v>
      </c>
      <c r="AV86" s="13" t="s">
        <v>82</v>
      </c>
      <c r="AW86" s="13" t="s">
        <v>33</v>
      </c>
      <c r="AX86" s="13" t="s">
        <v>71</v>
      </c>
      <c r="AY86" s="200" t="s">
        <v>119</v>
      </c>
    </row>
    <row r="87" spans="1:65" s="2" customFormat="1" ht="22.2" customHeight="1">
      <c r="A87" s="33"/>
      <c r="B87" s="34"/>
      <c r="C87" s="172" t="s">
        <v>82</v>
      </c>
      <c r="D87" s="172" t="s">
        <v>121</v>
      </c>
      <c r="E87" s="173" t="s">
        <v>347</v>
      </c>
      <c r="F87" s="174" t="s">
        <v>348</v>
      </c>
      <c r="G87" s="175" t="s">
        <v>124</v>
      </c>
      <c r="H87" s="176">
        <v>1.48</v>
      </c>
      <c r="I87" s="177"/>
      <c r="J87" s="178">
        <f>ROUND(I87*H87,2)</f>
        <v>0</v>
      </c>
      <c r="K87" s="174" t="s">
        <v>125</v>
      </c>
      <c r="L87" s="38"/>
      <c r="M87" s="179" t="s">
        <v>19</v>
      </c>
      <c r="N87" s="180" t="s">
        <v>42</v>
      </c>
      <c r="O87" s="63"/>
      <c r="P87" s="181">
        <f>O87*H87</f>
        <v>0</v>
      </c>
      <c r="Q87" s="181">
        <v>0</v>
      </c>
      <c r="R87" s="181">
        <f>Q87*H87</f>
        <v>0</v>
      </c>
      <c r="S87" s="181">
        <v>0</v>
      </c>
      <c r="T87" s="182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3" t="s">
        <v>126</v>
      </c>
      <c r="AT87" s="183" t="s">
        <v>121</v>
      </c>
      <c r="AU87" s="183" t="s">
        <v>82</v>
      </c>
      <c r="AY87" s="16" t="s">
        <v>119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79</v>
      </c>
      <c r="BK87" s="184">
        <f>ROUND(I87*H87,2)</f>
        <v>0</v>
      </c>
      <c r="BL87" s="16" t="s">
        <v>126</v>
      </c>
      <c r="BM87" s="183" t="s">
        <v>349</v>
      </c>
    </row>
    <row r="88" spans="1:65" s="2" customFormat="1" ht="28.8">
      <c r="A88" s="33"/>
      <c r="B88" s="34"/>
      <c r="C88" s="35"/>
      <c r="D88" s="185" t="s">
        <v>128</v>
      </c>
      <c r="E88" s="35"/>
      <c r="F88" s="186" t="s">
        <v>350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128</v>
      </c>
      <c r="AU88" s="16" t="s">
        <v>82</v>
      </c>
    </row>
    <row r="89" spans="1:65" s="13" customFormat="1" ht="10.199999999999999">
      <c r="B89" s="190"/>
      <c r="C89" s="191"/>
      <c r="D89" s="185" t="s">
        <v>130</v>
      </c>
      <c r="E89" s="192" t="s">
        <v>19</v>
      </c>
      <c r="F89" s="193" t="s">
        <v>351</v>
      </c>
      <c r="G89" s="191"/>
      <c r="H89" s="194">
        <v>1.48</v>
      </c>
      <c r="I89" s="195"/>
      <c r="J89" s="191"/>
      <c r="K89" s="191"/>
      <c r="L89" s="196"/>
      <c r="M89" s="216"/>
      <c r="N89" s="217"/>
      <c r="O89" s="217"/>
      <c r="P89" s="217"/>
      <c r="Q89" s="217"/>
      <c r="R89" s="217"/>
      <c r="S89" s="217"/>
      <c r="T89" s="218"/>
      <c r="AT89" s="200" t="s">
        <v>130</v>
      </c>
      <c r="AU89" s="200" t="s">
        <v>82</v>
      </c>
      <c r="AV89" s="13" t="s">
        <v>82</v>
      </c>
      <c r="AW89" s="13" t="s">
        <v>33</v>
      </c>
      <c r="AX89" s="13" t="s">
        <v>71</v>
      </c>
      <c r="AY89" s="200" t="s">
        <v>119</v>
      </c>
    </row>
    <row r="90" spans="1:65" s="2" customFormat="1" ht="6.9" customHeight="1">
      <c r="A90" s="33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38"/>
      <c r="M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</sheetData>
  <sheetProtection algorithmName="SHA-512" hashValue="e3XeP2G/InIwJxrY7JxMkLlSrC3o1SCPDQSmDKqXCL5NiBzCVMt9dmNLOpIkUqQEXE07rRkSr1B9HSXr7JNDVw==" saltValue="iifS61RKYD4y8X+CWms1klQ4pM1IuaqD+pxsC0B+txW3e2DCG6TMHthAqPAo9vUM9iwgA/evVKfqT/PGunp8Gg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8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2.28515625" style="1" customWidth="1"/>
    <col min="9" max="11" width="21.570312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88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" customHeight="1">
      <c r="B4" s="19"/>
      <c r="D4" s="102" t="s">
        <v>89</v>
      </c>
      <c r="L4" s="19"/>
      <c r="M4" s="103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" customHeight="1">
      <c r="B7" s="19"/>
      <c r="E7" s="340" t="str">
        <f>'Rekapitulace stavby'!K6</f>
        <v>Mratínský potok, Miškovice, oprava opevnění PB, ř.km 10,600-10,630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90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42" t="s">
        <v>352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15. 6. 2020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5" t="s">
        <v>41</v>
      </c>
      <c r="E33" s="104" t="s">
        <v>42</v>
      </c>
      <c r="F33" s="116">
        <f>ROUND((SUM(BE81:BE117)),  2)</f>
        <v>0</v>
      </c>
      <c r="G33" s="33"/>
      <c r="H33" s="33"/>
      <c r="I33" s="117">
        <v>0.21</v>
      </c>
      <c r="J33" s="116">
        <f>ROUND(((SUM(BE81:BE117))*I33),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4" t="s">
        <v>43</v>
      </c>
      <c r="F34" s="116">
        <f>ROUND((SUM(BF81:BF117)),  2)</f>
        <v>0</v>
      </c>
      <c r="G34" s="33"/>
      <c r="H34" s="33"/>
      <c r="I34" s="117">
        <v>0.15</v>
      </c>
      <c r="J34" s="116">
        <f>ROUND(((SUM(BF81:BF117))*I34),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4" t="s">
        <v>44</v>
      </c>
      <c r="F35" s="116">
        <f>ROUND((SUM(BG81:BG117)),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4" t="s">
        <v>45</v>
      </c>
      <c r="F36" s="116">
        <f>ROUND((SUM(BH81:BH117)),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4" t="s">
        <v>46</v>
      </c>
      <c r="F37" s="116">
        <f>ROUND((SUM(BI81:BI117)),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47" t="str">
        <f>E7</f>
        <v>Mratínský potok, Miškovice, oprava opevnění PB, ř.km 10,600-10,630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9" t="str">
        <f>E9</f>
        <v>VON - Vedlejší a ostatní náklady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15. 6. 2020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" customHeight="1">
      <c r="B60" s="133"/>
      <c r="C60" s="134"/>
      <c r="D60" s="135" t="s">
        <v>353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95" customHeight="1">
      <c r="B61" s="139"/>
      <c r="C61" s="140"/>
      <c r="D61" s="141" t="s">
        <v>354</v>
      </c>
      <c r="E61" s="142"/>
      <c r="F61" s="142"/>
      <c r="G61" s="142"/>
      <c r="H61" s="142"/>
      <c r="I61" s="142"/>
      <c r="J61" s="143">
        <f>J89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" customHeight="1">
      <c r="A68" s="33"/>
      <c r="B68" s="34"/>
      <c r="C68" s="22" t="s">
        <v>104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" customHeight="1">
      <c r="A71" s="33"/>
      <c r="B71" s="34"/>
      <c r="C71" s="35"/>
      <c r="D71" s="35"/>
      <c r="E71" s="347" t="str">
        <f>E7</f>
        <v>Mratínský potok, Miškovice, oprava opevnění PB, ř.km 10,600-10,630</v>
      </c>
      <c r="F71" s="348"/>
      <c r="G71" s="348"/>
      <c r="H71" s="348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90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" customHeight="1">
      <c r="A73" s="33"/>
      <c r="B73" s="34"/>
      <c r="C73" s="35"/>
      <c r="D73" s="35"/>
      <c r="E73" s="319" t="str">
        <f>E9</f>
        <v>VON - Vedlejší a ostatní náklady</v>
      </c>
      <c r="F73" s="349"/>
      <c r="G73" s="349"/>
      <c r="H73" s="349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15. 6. 2020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105</v>
      </c>
      <c r="D80" s="148" t="s">
        <v>56</v>
      </c>
      <c r="E80" s="148" t="s">
        <v>52</v>
      </c>
      <c r="F80" s="148" t="s">
        <v>53</v>
      </c>
      <c r="G80" s="148" t="s">
        <v>106</v>
      </c>
      <c r="H80" s="148" t="s">
        <v>107</v>
      </c>
      <c r="I80" s="148" t="s">
        <v>108</v>
      </c>
      <c r="J80" s="148" t="s">
        <v>94</v>
      </c>
      <c r="K80" s="149" t="s">
        <v>109</v>
      </c>
      <c r="L80" s="150"/>
      <c r="M80" s="67" t="s">
        <v>19</v>
      </c>
      <c r="N80" s="68" t="s">
        <v>41</v>
      </c>
      <c r="O80" s="68" t="s">
        <v>110</v>
      </c>
      <c r="P80" s="68" t="s">
        <v>111</v>
      </c>
      <c r="Q80" s="68" t="s">
        <v>112</v>
      </c>
      <c r="R80" s="68" t="s">
        <v>113</v>
      </c>
      <c r="S80" s="68" t="s">
        <v>114</v>
      </c>
      <c r="T80" s="69" t="s">
        <v>115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8" customHeight="1">
      <c r="A81" s="33"/>
      <c r="B81" s="34"/>
      <c r="C81" s="74" t="s">
        <v>116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95</v>
      </c>
      <c r="BK81" s="155">
        <f>BK82</f>
        <v>0</v>
      </c>
    </row>
    <row r="82" spans="1:65" s="12" customFormat="1" ht="25.95" customHeight="1">
      <c r="B82" s="156"/>
      <c r="C82" s="157"/>
      <c r="D82" s="158" t="s">
        <v>70</v>
      </c>
      <c r="E82" s="159" t="s">
        <v>355</v>
      </c>
      <c r="F82" s="159" t="s">
        <v>356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P83+SUM(P84:P89)</f>
        <v>0</v>
      </c>
      <c r="Q82" s="164"/>
      <c r="R82" s="165">
        <f>R83+SUM(R84:R89)</f>
        <v>0</v>
      </c>
      <c r="S82" s="164"/>
      <c r="T82" s="166">
        <f>T83+SUM(T84:T89)</f>
        <v>0</v>
      </c>
      <c r="AR82" s="167" t="s">
        <v>150</v>
      </c>
      <c r="AT82" s="168" t="s">
        <v>70</v>
      </c>
      <c r="AU82" s="168" t="s">
        <v>71</v>
      </c>
      <c r="AY82" s="167" t="s">
        <v>119</v>
      </c>
      <c r="BK82" s="169">
        <f>BK83+SUM(BK84:BK89)</f>
        <v>0</v>
      </c>
    </row>
    <row r="83" spans="1:65" s="2" customFormat="1" ht="13.8" customHeight="1">
      <c r="A83" s="33"/>
      <c r="B83" s="34"/>
      <c r="C83" s="172" t="s">
        <v>79</v>
      </c>
      <c r="D83" s="172" t="s">
        <v>121</v>
      </c>
      <c r="E83" s="173" t="s">
        <v>357</v>
      </c>
      <c r="F83" s="174" t="s">
        <v>358</v>
      </c>
      <c r="G83" s="175" t="s">
        <v>359</v>
      </c>
      <c r="H83" s="176">
        <v>1</v>
      </c>
      <c r="I83" s="177"/>
      <c r="J83" s="178">
        <f>ROUND(I83*H83,2)</f>
        <v>0</v>
      </c>
      <c r="K83" s="174" t="s">
        <v>19</v>
      </c>
      <c r="L83" s="38"/>
      <c r="M83" s="179" t="s">
        <v>19</v>
      </c>
      <c r="N83" s="180" t="s">
        <v>42</v>
      </c>
      <c r="O83" s="63"/>
      <c r="P83" s="181">
        <f>O83*H83</f>
        <v>0</v>
      </c>
      <c r="Q83" s="181">
        <v>0</v>
      </c>
      <c r="R83" s="181">
        <f>Q83*H83</f>
        <v>0</v>
      </c>
      <c r="S83" s="181">
        <v>0</v>
      </c>
      <c r="T83" s="182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83" t="s">
        <v>360</v>
      </c>
      <c r="AT83" s="183" t="s">
        <v>121</v>
      </c>
      <c r="AU83" s="183" t="s">
        <v>79</v>
      </c>
      <c r="AY83" s="16" t="s">
        <v>119</v>
      </c>
      <c r="BE83" s="184">
        <f>IF(N83="základní",J83,0)</f>
        <v>0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16" t="s">
        <v>79</v>
      </c>
      <c r="BK83" s="184">
        <f>ROUND(I83*H83,2)</f>
        <v>0</v>
      </c>
      <c r="BL83" s="16" t="s">
        <v>360</v>
      </c>
      <c r="BM83" s="183" t="s">
        <v>361</v>
      </c>
    </row>
    <row r="84" spans="1:65" s="2" customFormat="1" ht="10.199999999999999">
      <c r="A84" s="33"/>
      <c r="B84" s="34"/>
      <c r="C84" s="35"/>
      <c r="D84" s="185" t="s">
        <v>128</v>
      </c>
      <c r="E84" s="35"/>
      <c r="F84" s="186" t="s">
        <v>358</v>
      </c>
      <c r="G84" s="35"/>
      <c r="H84" s="35"/>
      <c r="I84" s="187"/>
      <c r="J84" s="35"/>
      <c r="K84" s="35"/>
      <c r="L84" s="38"/>
      <c r="M84" s="188"/>
      <c r="N84" s="189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128</v>
      </c>
      <c r="AU84" s="16" t="s">
        <v>79</v>
      </c>
    </row>
    <row r="85" spans="1:65" s="2" customFormat="1" ht="355.2">
      <c r="A85" s="33"/>
      <c r="B85" s="34"/>
      <c r="C85" s="35"/>
      <c r="D85" s="185" t="s">
        <v>142</v>
      </c>
      <c r="E85" s="35"/>
      <c r="F85" s="201" t="s">
        <v>362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142</v>
      </c>
      <c r="AU85" s="16" t="s">
        <v>79</v>
      </c>
    </row>
    <row r="86" spans="1:65" s="2" customFormat="1" ht="13.8" customHeight="1">
      <c r="A86" s="33"/>
      <c r="B86" s="34"/>
      <c r="C86" s="172" t="s">
        <v>82</v>
      </c>
      <c r="D86" s="172" t="s">
        <v>121</v>
      </c>
      <c r="E86" s="173" t="s">
        <v>363</v>
      </c>
      <c r="F86" s="174" t="s">
        <v>364</v>
      </c>
      <c r="G86" s="175" t="s">
        <v>359</v>
      </c>
      <c r="H86" s="176">
        <v>1</v>
      </c>
      <c r="I86" s="177"/>
      <c r="J86" s="178">
        <f>ROUND(I86*H86,2)</f>
        <v>0</v>
      </c>
      <c r="K86" s="174" t="s">
        <v>19</v>
      </c>
      <c r="L86" s="38"/>
      <c r="M86" s="179" t="s">
        <v>19</v>
      </c>
      <c r="N86" s="180" t="s">
        <v>42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360</v>
      </c>
      <c r="AT86" s="183" t="s">
        <v>121</v>
      </c>
      <c r="AU86" s="183" t="s">
        <v>79</v>
      </c>
      <c r="AY86" s="16" t="s">
        <v>119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79</v>
      </c>
      <c r="BK86" s="184">
        <f>ROUND(I86*H86,2)</f>
        <v>0</v>
      </c>
      <c r="BL86" s="16" t="s">
        <v>360</v>
      </c>
      <c r="BM86" s="183" t="s">
        <v>365</v>
      </c>
    </row>
    <row r="87" spans="1:65" s="2" customFormat="1" ht="10.199999999999999">
      <c r="A87" s="33"/>
      <c r="B87" s="34"/>
      <c r="C87" s="35"/>
      <c r="D87" s="185" t="s">
        <v>128</v>
      </c>
      <c r="E87" s="35"/>
      <c r="F87" s="186" t="s">
        <v>364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128</v>
      </c>
      <c r="AU87" s="16" t="s">
        <v>79</v>
      </c>
    </row>
    <row r="88" spans="1:65" s="2" customFormat="1" ht="96">
      <c r="A88" s="33"/>
      <c r="B88" s="34"/>
      <c r="C88" s="35"/>
      <c r="D88" s="185" t="s">
        <v>142</v>
      </c>
      <c r="E88" s="35"/>
      <c r="F88" s="201" t="s">
        <v>366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142</v>
      </c>
      <c r="AU88" s="16" t="s">
        <v>79</v>
      </c>
    </row>
    <row r="89" spans="1:65" s="12" customFormat="1" ht="22.8" customHeight="1">
      <c r="B89" s="156"/>
      <c r="C89" s="157"/>
      <c r="D89" s="158" t="s">
        <v>70</v>
      </c>
      <c r="E89" s="170" t="s">
        <v>367</v>
      </c>
      <c r="F89" s="170" t="s">
        <v>368</v>
      </c>
      <c r="G89" s="157"/>
      <c r="H89" s="157"/>
      <c r="I89" s="160"/>
      <c r="J89" s="171">
        <f>BK89</f>
        <v>0</v>
      </c>
      <c r="K89" s="157"/>
      <c r="L89" s="162"/>
      <c r="M89" s="163"/>
      <c r="N89" s="164"/>
      <c r="O89" s="164"/>
      <c r="P89" s="165">
        <f>SUM(P90:P117)</f>
        <v>0</v>
      </c>
      <c r="Q89" s="164"/>
      <c r="R89" s="165">
        <f>SUM(R90:R117)</f>
        <v>0</v>
      </c>
      <c r="S89" s="164"/>
      <c r="T89" s="166">
        <f>SUM(T90:T117)</f>
        <v>0</v>
      </c>
      <c r="AR89" s="167" t="s">
        <v>126</v>
      </c>
      <c r="AT89" s="168" t="s">
        <v>70</v>
      </c>
      <c r="AU89" s="168" t="s">
        <v>79</v>
      </c>
      <c r="AY89" s="167" t="s">
        <v>119</v>
      </c>
      <c r="BK89" s="169">
        <f>SUM(BK90:BK117)</f>
        <v>0</v>
      </c>
    </row>
    <row r="90" spans="1:65" s="2" customFormat="1" ht="22.2" customHeight="1">
      <c r="A90" s="33"/>
      <c r="B90" s="34"/>
      <c r="C90" s="172" t="s">
        <v>136</v>
      </c>
      <c r="D90" s="172" t="s">
        <v>121</v>
      </c>
      <c r="E90" s="173" t="s">
        <v>369</v>
      </c>
      <c r="F90" s="174" t="s">
        <v>370</v>
      </c>
      <c r="G90" s="175" t="s">
        <v>359</v>
      </c>
      <c r="H90" s="176">
        <v>1</v>
      </c>
      <c r="I90" s="177"/>
      <c r="J90" s="178">
        <f>ROUND(I90*H90,2)</f>
        <v>0</v>
      </c>
      <c r="K90" s="174" t="s">
        <v>19</v>
      </c>
      <c r="L90" s="38"/>
      <c r="M90" s="179" t="s">
        <v>19</v>
      </c>
      <c r="N90" s="180" t="s">
        <v>42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371</v>
      </c>
      <c r="AT90" s="183" t="s">
        <v>121</v>
      </c>
      <c r="AU90" s="183" t="s">
        <v>82</v>
      </c>
      <c r="AY90" s="16" t="s">
        <v>119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79</v>
      </c>
      <c r="BK90" s="184">
        <f>ROUND(I90*H90,2)</f>
        <v>0</v>
      </c>
      <c r="BL90" s="16" t="s">
        <v>371</v>
      </c>
      <c r="BM90" s="183" t="s">
        <v>372</v>
      </c>
    </row>
    <row r="91" spans="1:65" s="2" customFormat="1" ht="10.199999999999999">
      <c r="A91" s="33"/>
      <c r="B91" s="34"/>
      <c r="C91" s="35"/>
      <c r="D91" s="185" t="s">
        <v>128</v>
      </c>
      <c r="E91" s="35"/>
      <c r="F91" s="186" t="s">
        <v>370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128</v>
      </c>
      <c r="AU91" s="16" t="s">
        <v>82</v>
      </c>
    </row>
    <row r="92" spans="1:65" s="2" customFormat="1" ht="13.8" customHeight="1">
      <c r="A92" s="33"/>
      <c r="B92" s="34"/>
      <c r="C92" s="172" t="s">
        <v>126</v>
      </c>
      <c r="D92" s="172" t="s">
        <v>121</v>
      </c>
      <c r="E92" s="173" t="s">
        <v>373</v>
      </c>
      <c r="F92" s="174" t="s">
        <v>374</v>
      </c>
      <c r="G92" s="175" t="s">
        <v>359</v>
      </c>
      <c r="H92" s="176">
        <v>1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360</v>
      </c>
      <c r="AT92" s="183" t="s">
        <v>121</v>
      </c>
      <c r="AU92" s="183" t="s">
        <v>82</v>
      </c>
      <c r="AY92" s="16" t="s">
        <v>119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360</v>
      </c>
      <c r="BM92" s="183" t="s">
        <v>375</v>
      </c>
    </row>
    <row r="93" spans="1:65" s="2" customFormat="1" ht="19.2">
      <c r="A93" s="33"/>
      <c r="B93" s="34"/>
      <c r="C93" s="35"/>
      <c r="D93" s="185" t="s">
        <v>128</v>
      </c>
      <c r="E93" s="35"/>
      <c r="F93" s="186" t="s">
        <v>376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128</v>
      </c>
      <c r="AU93" s="16" t="s">
        <v>82</v>
      </c>
    </row>
    <row r="94" spans="1:65" s="2" customFormat="1" ht="14.4" customHeight="1">
      <c r="A94" s="33"/>
      <c r="B94" s="34"/>
      <c r="C94" s="172" t="s">
        <v>150</v>
      </c>
      <c r="D94" s="172" t="s">
        <v>121</v>
      </c>
      <c r="E94" s="173" t="s">
        <v>377</v>
      </c>
      <c r="F94" s="174" t="s">
        <v>378</v>
      </c>
      <c r="G94" s="175" t="s">
        <v>359</v>
      </c>
      <c r="H94" s="176">
        <v>1</v>
      </c>
      <c r="I94" s="177"/>
      <c r="J94" s="178">
        <f>ROUND(I94*H94,2)</f>
        <v>0</v>
      </c>
      <c r="K94" s="174" t="s">
        <v>19</v>
      </c>
      <c r="L94" s="38"/>
      <c r="M94" s="179" t="s">
        <v>19</v>
      </c>
      <c r="N94" s="180" t="s">
        <v>42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371</v>
      </c>
      <c r="AT94" s="183" t="s">
        <v>121</v>
      </c>
      <c r="AU94" s="183" t="s">
        <v>82</v>
      </c>
      <c r="AY94" s="16" t="s">
        <v>119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79</v>
      </c>
      <c r="BK94" s="184">
        <f>ROUND(I94*H94,2)</f>
        <v>0</v>
      </c>
      <c r="BL94" s="16" t="s">
        <v>371</v>
      </c>
      <c r="BM94" s="183" t="s">
        <v>379</v>
      </c>
    </row>
    <row r="95" spans="1:65" s="2" customFormat="1" ht="19.2">
      <c r="A95" s="33"/>
      <c r="B95" s="34"/>
      <c r="C95" s="35"/>
      <c r="D95" s="185" t="s">
        <v>128</v>
      </c>
      <c r="E95" s="35"/>
      <c r="F95" s="186" t="s">
        <v>380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128</v>
      </c>
      <c r="AU95" s="16" t="s">
        <v>82</v>
      </c>
    </row>
    <row r="96" spans="1:65" s="2" customFormat="1" ht="48">
      <c r="A96" s="33"/>
      <c r="B96" s="34"/>
      <c r="C96" s="35"/>
      <c r="D96" s="185" t="s">
        <v>142</v>
      </c>
      <c r="E96" s="35"/>
      <c r="F96" s="201" t="s">
        <v>381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142</v>
      </c>
      <c r="AU96" s="16" t="s">
        <v>82</v>
      </c>
    </row>
    <row r="97" spans="1:65" s="2" customFormat="1" ht="13.8" customHeight="1">
      <c r="A97" s="33"/>
      <c r="B97" s="34"/>
      <c r="C97" s="172" t="s">
        <v>156</v>
      </c>
      <c r="D97" s="172" t="s">
        <v>121</v>
      </c>
      <c r="E97" s="173" t="s">
        <v>382</v>
      </c>
      <c r="F97" s="174" t="s">
        <v>383</v>
      </c>
      <c r="G97" s="175" t="s">
        <v>384</v>
      </c>
      <c r="H97" s="176">
        <v>1</v>
      </c>
      <c r="I97" s="177"/>
      <c r="J97" s="178">
        <f>ROUND(I97*H97,2)</f>
        <v>0</v>
      </c>
      <c r="K97" s="174" t="s">
        <v>19</v>
      </c>
      <c r="L97" s="38"/>
      <c r="M97" s="179" t="s">
        <v>19</v>
      </c>
      <c r="N97" s="180" t="s">
        <v>42</v>
      </c>
      <c r="O97" s="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3" t="s">
        <v>360</v>
      </c>
      <c r="AT97" s="183" t="s">
        <v>121</v>
      </c>
      <c r="AU97" s="183" t="s">
        <v>82</v>
      </c>
      <c r="AY97" s="16" t="s">
        <v>119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79</v>
      </c>
      <c r="BK97" s="184">
        <f>ROUND(I97*H97,2)</f>
        <v>0</v>
      </c>
      <c r="BL97" s="16" t="s">
        <v>360</v>
      </c>
      <c r="BM97" s="183" t="s">
        <v>385</v>
      </c>
    </row>
    <row r="98" spans="1:65" s="2" customFormat="1" ht="19.2">
      <c r="A98" s="33"/>
      <c r="B98" s="34"/>
      <c r="C98" s="35"/>
      <c r="D98" s="185" t="s">
        <v>128</v>
      </c>
      <c r="E98" s="35"/>
      <c r="F98" s="186" t="s">
        <v>386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128</v>
      </c>
      <c r="AU98" s="16" t="s">
        <v>82</v>
      </c>
    </row>
    <row r="99" spans="1:65" s="2" customFormat="1" ht="34.799999999999997" customHeight="1">
      <c r="A99" s="33"/>
      <c r="B99" s="34"/>
      <c r="C99" s="172" t="s">
        <v>162</v>
      </c>
      <c r="D99" s="172" t="s">
        <v>121</v>
      </c>
      <c r="E99" s="173" t="s">
        <v>387</v>
      </c>
      <c r="F99" s="174" t="s">
        <v>388</v>
      </c>
      <c r="G99" s="175" t="s">
        <v>359</v>
      </c>
      <c r="H99" s="176">
        <v>1</v>
      </c>
      <c r="I99" s="177"/>
      <c r="J99" s="178">
        <f>ROUND(I99*H99,2)</f>
        <v>0</v>
      </c>
      <c r="K99" s="174" t="s">
        <v>19</v>
      </c>
      <c r="L99" s="38"/>
      <c r="M99" s="179" t="s">
        <v>19</v>
      </c>
      <c r="N99" s="180" t="s">
        <v>42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371</v>
      </c>
      <c r="AT99" s="183" t="s">
        <v>121</v>
      </c>
      <c r="AU99" s="183" t="s">
        <v>82</v>
      </c>
      <c r="AY99" s="16" t="s">
        <v>119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79</v>
      </c>
      <c r="BK99" s="184">
        <f>ROUND(I99*H99,2)</f>
        <v>0</v>
      </c>
      <c r="BL99" s="16" t="s">
        <v>371</v>
      </c>
      <c r="BM99" s="183" t="s">
        <v>389</v>
      </c>
    </row>
    <row r="100" spans="1:65" s="2" customFormat="1" ht="38.4">
      <c r="A100" s="33"/>
      <c r="B100" s="34"/>
      <c r="C100" s="35"/>
      <c r="D100" s="185" t="s">
        <v>128</v>
      </c>
      <c r="E100" s="35"/>
      <c r="F100" s="186" t="s">
        <v>390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128</v>
      </c>
      <c r="AU100" s="16" t="s">
        <v>82</v>
      </c>
    </row>
    <row r="101" spans="1:65" s="2" customFormat="1" ht="14.4" customHeight="1">
      <c r="A101" s="33"/>
      <c r="B101" s="34"/>
      <c r="C101" s="172" t="s">
        <v>168</v>
      </c>
      <c r="D101" s="172" t="s">
        <v>121</v>
      </c>
      <c r="E101" s="173" t="s">
        <v>391</v>
      </c>
      <c r="F101" s="174" t="s">
        <v>392</v>
      </c>
      <c r="G101" s="175" t="s">
        <v>384</v>
      </c>
      <c r="H101" s="176">
        <v>1</v>
      </c>
      <c r="I101" s="177"/>
      <c r="J101" s="178">
        <f>ROUND(I101*H101,2)</f>
        <v>0</v>
      </c>
      <c r="K101" s="174" t="s">
        <v>19</v>
      </c>
      <c r="L101" s="38"/>
      <c r="M101" s="179" t="s">
        <v>19</v>
      </c>
      <c r="N101" s="180" t="s">
        <v>42</v>
      </c>
      <c r="O101" s="63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3" t="s">
        <v>360</v>
      </c>
      <c r="AT101" s="183" t="s">
        <v>121</v>
      </c>
      <c r="AU101" s="183" t="s">
        <v>82</v>
      </c>
      <c r="AY101" s="16" t="s">
        <v>119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79</v>
      </c>
      <c r="BK101" s="184">
        <f>ROUND(I101*H101,2)</f>
        <v>0</v>
      </c>
      <c r="BL101" s="16" t="s">
        <v>360</v>
      </c>
      <c r="BM101" s="183" t="s">
        <v>393</v>
      </c>
    </row>
    <row r="102" spans="1:65" s="2" customFormat="1" ht="10.199999999999999">
      <c r="A102" s="33"/>
      <c r="B102" s="34"/>
      <c r="C102" s="35"/>
      <c r="D102" s="185" t="s">
        <v>128</v>
      </c>
      <c r="E102" s="35"/>
      <c r="F102" s="186" t="s">
        <v>394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128</v>
      </c>
      <c r="AU102" s="16" t="s">
        <v>82</v>
      </c>
    </row>
    <row r="103" spans="1:65" s="2" customFormat="1" ht="46.2" customHeight="1">
      <c r="A103" s="33"/>
      <c r="B103" s="34"/>
      <c r="C103" s="35"/>
      <c r="D103" s="185" t="s">
        <v>142</v>
      </c>
      <c r="E103" s="35"/>
      <c r="F103" s="201" t="s">
        <v>395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142</v>
      </c>
      <c r="AU103" s="16" t="s">
        <v>82</v>
      </c>
    </row>
    <row r="104" spans="1:65" s="2" customFormat="1" ht="37.200000000000003" customHeight="1">
      <c r="A104" s="33"/>
      <c r="B104" s="34"/>
      <c r="C104" s="172" t="s">
        <v>177</v>
      </c>
      <c r="D104" s="172" t="s">
        <v>121</v>
      </c>
      <c r="E104" s="173" t="s">
        <v>396</v>
      </c>
      <c r="F104" s="174" t="s">
        <v>397</v>
      </c>
      <c r="G104" s="175" t="s">
        <v>384</v>
      </c>
      <c r="H104" s="176">
        <v>1</v>
      </c>
      <c r="I104" s="177"/>
      <c r="J104" s="178">
        <f>ROUND(I104*H104,2)</f>
        <v>0</v>
      </c>
      <c r="K104" s="174" t="s">
        <v>19</v>
      </c>
      <c r="L104" s="38"/>
      <c r="M104" s="179" t="s">
        <v>19</v>
      </c>
      <c r="N104" s="180" t="s">
        <v>42</v>
      </c>
      <c r="O104" s="63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3" t="s">
        <v>360</v>
      </c>
      <c r="AT104" s="183" t="s">
        <v>121</v>
      </c>
      <c r="AU104" s="183" t="s">
        <v>82</v>
      </c>
      <c r="AY104" s="16" t="s">
        <v>119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79</v>
      </c>
      <c r="BK104" s="184">
        <f>ROUND(I104*H104,2)</f>
        <v>0</v>
      </c>
      <c r="BL104" s="16" t="s">
        <v>360</v>
      </c>
      <c r="BM104" s="183" t="s">
        <v>398</v>
      </c>
    </row>
    <row r="105" spans="1:65" s="2" customFormat="1" ht="33.6" customHeight="1">
      <c r="A105" s="33"/>
      <c r="B105" s="34"/>
      <c r="C105" s="35"/>
      <c r="D105" s="185" t="s">
        <v>128</v>
      </c>
      <c r="E105" s="35"/>
      <c r="F105" s="186" t="s">
        <v>399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128</v>
      </c>
      <c r="AU105" s="16" t="s">
        <v>82</v>
      </c>
    </row>
    <row r="106" spans="1:65" s="2" customFormat="1" ht="22.2" customHeight="1">
      <c r="A106" s="33"/>
      <c r="B106" s="34"/>
      <c r="C106" s="172" t="s">
        <v>182</v>
      </c>
      <c r="D106" s="172" t="s">
        <v>121</v>
      </c>
      <c r="E106" s="173" t="s">
        <v>400</v>
      </c>
      <c r="F106" s="174" t="s">
        <v>401</v>
      </c>
      <c r="G106" s="175" t="s">
        <v>359</v>
      </c>
      <c r="H106" s="176">
        <v>1</v>
      </c>
      <c r="I106" s="177"/>
      <c r="J106" s="178">
        <f>ROUND(I106*H106,2)</f>
        <v>0</v>
      </c>
      <c r="K106" s="174" t="s">
        <v>19</v>
      </c>
      <c r="L106" s="38"/>
      <c r="M106" s="179" t="s">
        <v>19</v>
      </c>
      <c r="N106" s="180" t="s">
        <v>42</v>
      </c>
      <c r="O106" s="63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3" t="s">
        <v>360</v>
      </c>
      <c r="AT106" s="183" t="s">
        <v>121</v>
      </c>
      <c r="AU106" s="183" t="s">
        <v>82</v>
      </c>
      <c r="AY106" s="16" t="s">
        <v>119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79</v>
      </c>
      <c r="BK106" s="184">
        <f>ROUND(I106*H106,2)</f>
        <v>0</v>
      </c>
      <c r="BL106" s="16" t="s">
        <v>360</v>
      </c>
      <c r="BM106" s="183" t="s">
        <v>402</v>
      </c>
    </row>
    <row r="107" spans="1:65" s="2" customFormat="1" ht="19.2">
      <c r="A107" s="33"/>
      <c r="B107" s="34"/>
      <c r="C107" s="35"/>
      <c r="D107" s="185" t="s">
        <v>128</v>
      </c>
      <c r="E107" s="35"/>
      <c r="F107" s="186" t="s">
        <v>401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128</v>
      </c>
      <c r="AU107" s="16" t="s">
        <v>82</v>
      </c>
    </row>
    <row r="108" spans="1:65" s="2" customFormat="1" ht="25.2" customHeight="1">
      <c r="A108" s="33"/>
      <c r="B108" s="34"/>
      <c r="C108" s="35"/>
      <c r="D108" s="185" t="s">
        <v>142</v>
      </c>
      <c r="E108" s="35"/>
      <c r="F108" s="201" t="s">
        <v>403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142</v>
      </c>
      <c r="AU108" s="16" t="s">
        <v>82</v>
      </c>
    </row>
    <row r="109" spans="1:65" s="2" customFormat="1" ht="13.8" customHeight="1">
      <c r="A109" s="33"/>
      <c r="B109" s="34"/>
      <c r="C109" s="172" t="s">
        <v>188</v>
      </c>
      <c r="D109" s="172" t="s">
        <v>121</v>
      </c>
      <c r="E109" s="173" t="s">
        <v>404</v>
      </c>
      <c r="F109" s="174" t="s">
        <v>405</v>
      </c>
      <c r="G109" s="175" t="s">
        <v>384</v>
      </c>
      <c r="H109" s="176">
        <v>1</v>
      </c>
      <c r="I109" s="177"/>
      <c r="J109" s="178">
        <f>ROUND(I109*H109,2)</f>
        <v>0</v>
      </c>
      <c r="K109" s="174" t="s">
        <v>19</v>
      </c>
      <c r="L109" s="38"/>
      <c r="M109" s="179" t="s">
        <v>19</v>
      </c>
      <c r="N109" s="180" t="s">
        <v>42</v>
      </c>
      <c r="O109" s="63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3" t="s">
        <v>360</v>
      </c>
      <c r="AT109" s="183" t="s">
        <v>121</v>
      </c>
      <c r="AU109" s="183" t="s">
        <v>82</v>
      </c>
      <c r="AY109" s="16" t="s">
        <v>119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79</v>
      </c>
      <c r="BK109" s="184">
        <f>ROUND(I109*H109,2)</f>
        <v>0</v>
      </c>
      <c r="BL109" s="16" t="s">
        <v>360</v>
      </c>
      <c r="BM109" s="183" t="s">
        <v>406</v>
      </c>
    </row>
    <row r="110" spans="1:65" s="2" customFormat="1" ht="10.199999999999999">
      <c r="A110" s="33"/>
      <c r="B110" s="34"/>
      <c r="C110" s="35"/>
      <c r="D110" s="185" t="s">
        <v>128</v>
      </c>
      <c r="E110" s="35"/>
      <c r="F110" s="186" t="s">
        <v>405</v>
      </c>
      <c r="G110" s="35"/>
      <c r="H110" s="35"/>
      <c r="I110" s="187"/>
      <c r="J110" s="35"/>
      <c r="K110" s="35"/>
      <c r="L110" s="38"/>
      <c r="M110" s="188"/>
      <c r="N110" s="189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128</v>
      </c>
      <c r="AU110" s="16" t="s">
        <v>82</v>
      </c>
    </row>
    <row r="111" spans="1:65" s="2" customFormat="1" ht="34.799999999999997" customHeight="1">
      <c r="A111" s="33"/>
      <c r="B111" s="34"/>
      <c r="C111" s="172" t="s">
        <v>192</v>
      </c>
      <c r="D111" s="172" t="s">
        <v>121</v>
      </c>
      <c r="E111" s="173" t="s">
        <v>407</v>
      </c>
      <c r="F111" s="174" t="s">
        <v>408</v>
      </c>
      <c r="G111" s="175" t="s">
        <v>359</v>
      </c>
      <c r="H111" s="176">
        <v>1</v>
      </c>
      <c r="I111" s="177"/>
      <c r="J111" s="178">
        <f>ROUND(I111*H111,2)</f>
        <v>0</v>
      </c>
      <c r="K111" s="174" t="s">
        <v>19</v>
      </c>
      <c r="L111" s="38"/>
      <c r="M111" s="179" t="s">
        <v>19</v>
      </c>
      <c r="N111" s="180" t="s">
        <v>42</v>
      </c>
      <c r="O111" s="63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371</v>
      </c>
      <c r="AT111" s="183" t="s">
        <v>121</v>
      </c>
      <c r="AU111" s="183" t="s">
        <v>82</v>
      </c>
      <c r="AY111" s="16" t="s">
        <v>119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79</v>
      </c>
      <c r="BK111" s="184">
        <f>ROUND(I111*H111,2)</f>
        <v>0</v>
      </c>
      <c r="BL111" s="16" t="s">
        <v>371</v>
      </c>
      <c r="BM111" s="183" t="s">
        <v>409</v>
      </c>
    </row>
    <row r="112" spans="1:65" s="2" customFormat="1" ht="28.8">
      <c r="A112" s="33"/>
      <c r="B112" s="34"/>
      <c r="C112" s="35"/>
      <c r="D112" s="185" t="s">
        <v>128</v>
      </c>
      <c r="E112" s="35"/>
      <c r="F112" s="186" t="s">
        <v>408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128</v>
      </c>
      <c r="AU112" s="16" t="s">
        <v>82</v>
      </c>
    </row>
    <row r="113" spans="1:65" s="2" customFormat="1" ht="45" customHeight="1">
      <c r="A113" s="33"/>
      <c r="B113" s="34"/>
      <c r="C113" s="172" t="s">
        <v>198</v>
      </c>
      <c r="D113" s="172" t="s">
        <v>121</v>
      </c>
      <c r="E113" s="173" t="s">
        <v>410</v>
      </c>
      <c r="F113" s="174" t="s">
        <v>411</v>
      </c>
      <c r="G113" s="175" t="s">
        <v>359</v>
      </c>
      <c r="H113" s="176">
        <v>1</v>
      </c>
      <c r="I113" s="177"/>
      <c r="J113" s="178">
        <f>ROUND(I113*H113,2)</f>
        <v>0</v>
      </c>
      <c r="K113" s="174" t="s">
        <v>19</v>
      </c>
      <c r="L113" s="38"/>
      <c r="M113" s="179" t="s">
        <v>19</v>
      </c>
      <c r="N113" s="180" t="s">
        <v>42</v>
      </c>
      <c r="O113" s="63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3" t="s">
        <v>371</v>
      </c>
      <c r="AT113" s="183" t="s">
        <v>121</v>
      </c>
      <c r="AU113" s="183" t="s">
        <v>82</v>
      </c>
      <c r="AY113" s="16" t="s">
        <v>119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6" t="s">
        <v>79</v>
      </c>
      <c r="BK113" s="184">
        <f>ROUND(I113*H113,2)</f>
        <v>0</v>
      </c>
      <c r="BL113" s="16" t="s">
        <v>371</v>
      </c>
      <c r="BM113" s="183" t="s">
        <v>412</v>
      </c>
    </row>
    <row r="114" spans="1:65" s="2" customFormat="1" ht="38.4">
      <c r="A114" s="33"/>
      <c r="B114" s="34"/>
      <c r="C114" s="35"/>
      <c r="D114" s="185" t="s">
        <v>128</v>
      </c>
      <c r="E114" s="35"/>
      <c r="F114" s="186" t="s">
        <v>411</v>
      </c>
      <c r="G114" s="35"/>
      <c r="H114" s="35"/>
      <c r="I114" s="187"/>
      <c r="J114" s="35"/>
      <c r="K114" s="35"/>
      <c r="L114" s="38"/>
      <c r="M114" s="188"/>
      <c r="N114" s="189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128</v>
      </c>
      <c r="AU114" s="16" t="s">
        <v>82</v>
      </c>
    </row>
    <row r="115" spans="1:65" s="2" customFormat="1" ht="28.8">
      <c r="A115" s="33"/>
      <c r="B115" s="34"/>
      <c r="C115" s="35"/>
      <c r="D115" s="185" t="s">
        <v>142</v>
      </c>
      <c r="E115" s="35"/>
      <c r="F115" s="201" t="s">
        <v>413</v>
      </c>
      <c r="G115" s="35"/>
      <c r="H115" s="35"/>
      <c r="I115" s="187"/>
      <c r="J115" s="35"/>
      <c r="K115" s="35"/>
      <c r="L115" s="38"/>
      <c r="M115" s="188"/>
      <c r="N115" s="189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142</v>
      </c>
      <c r="AU115" s="16" t="s">
        <v>82</v>
      </c>
    </row>
    <row r="116" spans="1:65" s="2" customFormat="1" ht="13.8" customHeight="1">
      <c r="A116" s="33"/>
      <c r="B116" s="34"/>
      <c r="C116" s="172" t="s">
        <v>206</v>
      </c>
      <c r="D116" s="172" t="s">
        <v>121</v>
      </c>
      <c r="E116" s="173" t="s">
        <v>414</v>
      </c>
      <c r="F116" s="174" t="s">
        <v>415</v>
      </c>
      <c r="G116" s="175" t="s">
        <v>384</v>
      </c>
      <c r="H116" s="176">
        <v>1</v>
      </c>
      <c r="I116" s="177"/>
      <c r="J116" s="178">
        <f>ROUND(I116*H116,2)</f>
        <v>0</v>
      </c>
      <c r="K116" s="174" t="s">
        <v>19</v>
      </c>
      <c r="L116" s="38"/>
      <c r="M116" s="179" t="s">
        <v>19</v>
      </c>
      <c r="N116" s="180" t="s">
        <v>42</v>
      </c>
      <c r="O116" s="63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3" t="s">
        <v>371</v>
      </c>
      <c r="AT116" s="183" t="s">
        <v>121</v>
      </c>
      <c r="AU116" s="183" t="s">
        <v>82</v>
      </c>
      <c r="AY116" s="16" t="s">
        <v>119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79</v>
      </c>
      <c r="BK116" s="184">
        <f>ROUND(I116*H116,2)</f>
        <v>0</v>
      </c>
      <c r="BL116" s="16" t="s">
        <v>371</v>
      </c>
      <c r="BM116" s="183" t="s">
        <v>416</v>
      </c>
    </row>
    <row r="117" spans="1:65" s="2" customFormat="1" ht="10.199999999999999">
      <c r="A117" s="33"/>
      <c r="B117" s="34"/>
      <c r="C117" s="35"/>
      <c r="D117" s="185" t="s">
        <v>128</v>
      </c>
      <c r="E117" s="35"/>
      <c r="F117" s="186" t="s">
        <v>415</v>
      </c>
      <c r="G117" s="35"/>
      <c r="H117" s="35"/>
      <c r="I117" s="187"/>
      <c r="J117" s="35"/>
      <c r="K117" s="35"/>
      <c r="L117" s="38"/>
      <c r="M117" s="212"/>
      <c r="N117" s="213"/>
      <c r="O117" s="214"/>
      <c r="P117" s="214"/>
      <c r="Q117" s="214"/>
      <c r="R117" s="214"/>
      <c r="S117" s="214"/>
      <c r="T117" s="215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128</v>
      </c>
      <c r="AU117" s="16" t="s">
        <v>82</v>
      </c>
    </row>
    <row r="118" spans="1:65" s="2" customFormat="1" ht="6.9" customHeight="1">
      <c r="A118" s="33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8"/>
      <c r="M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</sheetData>
  <sheetProtection algorithmName="SHA-512" hashValue="tasW6yJGTUlhPOb8y3fR5cxrPpqjtSVViHA0AimYNEPuDvMhLF3bwUdLG2jfeNso4aQqUq8XfEk21X94IA6D1Q==" saltValue="INO4ZX+ODyPBONLkkarH5cHZYCDpCmL+I87n2wsLRZ3cQb7cHE1PWoPI+bhqYfjlHJDYi7OF6tBv5QZu3RXe1w==" spinCount="100000" sheet="1" objects="1" scenarios="1" formatColumns="0" formatRows="0" autoFilter="0"/>
  <autoFilter ref="C80:K11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19" customWidth="1"/>
    <col min="2" max="2" width="1.7109375" style="219" customWidth="1"/>
    <col min="3" max="4" width="5" style="219" customWidth="1"/>
    <col min="5" max="5" width="11.7109375" style="219" customWidth="1"/>
    <col min="6" max="6" width="9.140625" style="219" customWidth="1"/>
    <col min="7" max="7" width="5" style="219" customWidth="1"/>
    <col min="8" max="8" width="77.85546875" style="219" customWidth="1"/>
    <col min="9" max="10" width="20" style="219" customWidth="1"/>
    <col min="11" max="11" width="1.710937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4" customFormat="1" ht="45" customHeight="1">
      <c r="B3" s="223"/>
      <c r="C3" s="351" t="s">
        <v>417</v>
      </c>
      <c r="D3" s="351"/>
      <c r="E3" s="351"/>
      <c r="F3" s="351"/>
      <c r="G3" s="351"/>
      <c r="H3" s="351"/>
      <c r="I3" s="351"/>
      <c r="J3" s="351"/>
      <c r="K3" s="224"/>
    </row>
    <row r="4" spans="2:11" s="1" customFormat="1" ht="25.5" customHeight="1">
      <c r="B4" s="225"/>
      <c r="C4" s="356" t="s">
        <v>418</v>
      </c>
      <c r="D4" s="356"/>
      <c r="E4" s="356"/>
      <c r="F4" s="356"/>
      <c r="G4" s="356"/>
      <c r="H4" s="356"/>
      <c r="I4" s="356"/>
      <c r="J4" s="356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5" t="s">
        <v>419</v>
      </c>
      <c r="D6" s="355"/>
      <c r="E6" s="355"/>
      <c r="F6" s="355"/>
      <c r="G6" s="355"/>
      <c r="H6" s="355"/>
      <c r="I6" s="355"/>
      <c r="J6" s="355"/>
      <c r="K6" s="226"/>
    </row>
    <row r="7" spans="2:11" s="1" customFormat="1" ht="15" customHeight="1">
      <c r="B7" s="229"/>
      <c r="C7" s="355" t="s">
        <v>420</v>
      </c>
      <c r="D7" s="355"/>
      <c r="E7" s="355"/>
      <c r="F7" s="355"/>
      <c r="G7" s="355"/>
      <c r="H7" s="355"/>
      <c r="I7" s="355"/>
      <c r="J7" s="355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5" t="s">
        <v>421</v>
      </c>
      <c r="D9" s="355"/>
      <c r="E9" s="355"/>
      <c r="F9" s="355"/>
      <c r="G9" s="355"/>
      <c r="H9" s="355"/>
      <c r="I9" s="355"/>
      <c r="J9" s="355"/>
      <c r="K9" s="226"/>
    </row>
    <row r="10" spans="2:11" s="1" customFormat="1" ht="15" customHeight="1">
      <c r="B10" s="229"/>
      <c r="C10" s="228"/>
      <c r="D10" s="355" t="s">
        <v>422</v>
      </c>
      <c r="E10" s="355"/>
      <c r="F10" s="355"/>
      <c r="G10" s="355"/>
      <c r="H10" s="355"/>
      <c r="I10" s="355"/>
      <c r="J10" s="355"/>
      <c r="K10" s="226"/>
    </row>
    <row r="11" spans="2:11" s="1" customFormat="1" ht="15" customHeight="1">
      <c r="B11" s="229"/>
      <c r="C11" s="230"/>
      <c r="D11" s="355" t="s">
        <v>423</v>
      </c>
      <c r="E11" s="355"/>
      <c r="F11" s="355"/>
      <c r="G11" s="355"/>
      <c r="H11" s="355"/>
      <c r="I11" s="355"/>
      <c r="J11" s="355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424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5" t="s">
        <v>425</v>
      </c>
      <c r="E15" s="355"/>
      <c r="F15" s="355"/>
      <c r="G15" s="355"/>
      <c r="H15" s="355"/>
      <c r="I15" s="355"/>
      <c r="J15" s="355"/>
      <c r="K15" s="226"/>
    </row>
    <row r="16" spans="2:11" s="1" customFormat="1" ht="15" customHeight="1">
      <c r="B16" s="229"/>
      <c r="C16" s="230"/>
      <c r="D16" s="355" t="s">
        <v>426</v>
      </c>
      <c r="E16" s="355"/>
      <c r="F16" s="355"/>
      <c r="G16" s="355"/>
      <c r="H16" s="355"/>
      <c r="I16" s="355"/>
      <c r="J16" s="355"/>
      <c r="K16" s="226"/>
    </row>
    <row r="17" spans="2:11" s="1" customFormat="1" ht="15" customHeight="1">
      <c r="B17" s="229"/>
      <c r="C17" s="230"/>
      <c r="D17" s="355" t="s">
        <v>427</v>
      </c>
      <c r="E17" s="355"/>
      <c r="F17" s="355"/>
      <c r="G17" s="355"/>
      <c r="H17" s="355"/>
      <c r="I17" s="355"/>
      <c r="J17" s="355"/>
      <c r="K17" s="226"/>
    </row>
    <row r="18" spans="2:11" s="1" customFormat="1" ht="15" customHeight="1">
      <c r="B18" s="229"/>
      <c r="C18" s="230"/>
      <c r="D18" s="230"/>
      <c r="E18" s="232" t="s">
        <v>78</v>
      </c>
      <c r="F18" s="355" t="s">
        <v>428</v>
      </c>
      <c r="G18" s="355"/>
      <c r="H18" s="355"/>
      <c r="I18" s="355"/>
      <c r="J18" s="355"/>
      <c r="K18" s="226"/>
    </row>
    <row r="19" spans="2:11" s="1" customFormat="1" ht="15" customHeight="1">
      <c r="B19" s="229"/>
      <c r="C19" s="230"/>
      <c r="D19" s="230"/>
      <c r="E19" s="232" t="s">
        <v>429</v>
      </c>
      <c r="F19" s="355" t="s">
        <v>430</v>
      </c>
      <c r="G19" s="355"/>
      <c r="H19" s="355"/>
      <c r="I19" s="355"/>
      <c r="J19" s="355"/>
      <c r="K19" s="226"/>
    </row>
    <row r="20" spans="2:11" s="1" customFormat="1" ht="15" customHeight="1">
      <c r="B20" s="229"/>
      <c r="C20" s="230"/>
      <c r="D20" s="230"/>
      <c r="E20" s="232" t="s">
        <v>431</v>
      </c>
      <c r="F20" s="355" t="s">
        <v>432</v>
      </c>
      <c r="G20" s="355"/>
      <c r="H20" s="355"/>
      <c r="I20" s="355"/>
      <c r="J20" s="355"/>
      <c r="K20" s="226"/>
    </row>
    <row r="21" spans="2:11" s="1" customFormat="1" ht="15" customHeight="1">
      <c r="B21" s="229"/>
      <c r="C21" s="230"/>
      <c r="D21" s="230"/>
      <c r="E21" s="232" t="s">
        <v>86</v>
      </c>
      <c r="F21" s="355" t="s">
        <v>87</v>
      </c>
      <c r="G21" s="355"/>
      <c r="H21" s="355"/>
      <c r="I21" s="355"/>
      <c r="J21" s="355"/>
      <c r="K21" s="226"/>
    </row>
    <row r="22" spans="2:11" s="1" customFormat="1" ht="15" customHeight="1">
      <c r="B22" s="229"/>
      <c r="C22" s="230"/>
      <c r="D22" s="230"/>
      <c r="E22" s="232" t="s">
        <v>433</v>
      </c>
      <c r="F22" s="355" t="s">
        <v>434</v>
      </c>
      <c r="G22" s="355"/>
      <c r="H22" s="355"/>
      <c r="I22" s="355"/>
      <c r="J22" s="355"/>
      <c r="K22" s="226"/>
    </row>
    <row r="23" spans="2:11" s="1" customFormat="1" ht="15" customHeight="1">
      <c r="B23" s="229"/>
      <c r="C23" s="230"/>
      <c r="D23" s="230"/>
      <c r="E23" s="232" t="s">
        <v>435</v>
      </c>
      <c r="F23" s="355" t="s">
        <v>436</v>
      </c>
      <c r="G23" s="355"/>
      <c r="H23" s="355"/>
      <c r="I23" s="355"/>
      <c r="J23" s="355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5" t="s">
        <v>437</v>
      </c>
      <c r="D25" s="355"/>
      <c r="E25" s="355"/>
      <c r="F25" s="355"/>
      <c r="G25" s="355"/>
      <c r="H25" s="355"/>
      <c r="I25" s="355"/>
      <c r="J25" s="355"/>
      <c r="K25" s="226"/>
    </row>
    <row r="26" spans="2:11" s="1" customFormat="1" ht="15" customHeight="1">
      <c r="B26" s="229"/>
      <c r="C26" s="355" t="s">
        <v>438</v>
      </c>
      <c r="D26" s="355"/>
      <c r="E26" s="355"/>
      <c r="F26" s="355"/>
      <c r="G26" s="355"/>
      <c r="H26" s="355"/>
      <c r="I26" s="355"/>
      <c r="J26" s="355"/>
      <c r="K26" s="226"/>
    </row>
    <row r="27" spans="2:11" s="1" customFormat="1" ht="15" customHeight="1">
      <c r="B27" s="229"/>
      <c r="C27" s="228"/>
      <c r="D27" s="355" t="s">
        <v>439</v>
      </c>
      <c r="E27" s="355"/>
      <c r="F27" s="355"/>
      <c r="G27" s="355"/>
      <c r="H27" s="355"/>
      <c r="I27" s="355"/>
      <c r="J27" s="355"/>
      <c r="K27" s="226"/>
    </row>
    <row r="28" spans="2:11" s="1" customFormat="1" ht="15" customHeight="1">
      <c r="B28" s="229"/>
      <c r="C28" s="230"/>
      <c r="D28" s="355" t="s">
        <v>440</v>
      </c>
      <c r="E28" s="355"/>
      <c r="F28" s="355"/>
      <c r="G28" s="355"/>
      <c r="H28" s="355"/>
      <c r="I28" s="355"/>
      <c r="J28" s="355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5" t="s">
        <v>441</v>
      </c>
      <c r="E30" s="355"/>
      <c r="F30" s="355"/>
      <c r="G30" s="355"/>
      <c r="H30" s="355"/>
      <c r="I30" s="355"/>
      <c r="J30" s="355"/>
      <c r="K30" s="226"/>
    </row>
    <row r="31" spans="2:11" s="1" customFormat="1" ht="15" customHeight="1">
      <c r="B31" s="229"/>
      <c r="C31" s="230"/>
      <c r="D31" s="355" t="s">
        <v>442</v>
      </c>
      <c r="E31" s="355"/>
      <c r="F31" s="355"/>
      <c r="G31" s="355"/>
      <c r="H31" s="355"/>
      <c r="I31" s="355"/>
      <c r="J31" s="355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5" t="s">
        <v>443</v>
      </c>
      <c r="E33" s="355"/>
      <c r="F33" s="355"/>
      <c r="G33" s="355"/>
      <c r="H33" s="355"/>
      <c r="I33" s="355"/>
      <c r="J33" s="355"/>
      <c r="K33" s="226"/>
    </row>
    <row r="34" spans="2:11" s="1" customFormat="1" ht="15" customHeight="1">
      <c r="B34" s="229"/>
      <c r="C34" s="230"/>
      <c r="D34" s="355" t="s">
        <v>444</v>
      </c>
      <c r="E34" s="355"/>
      <c r="F34" s="355"/>
      <c r="G34" s="355"/>
      <c r="H34" s="355"/>
      <c r="I34" s="355"/>
      <c r="J34" s="355"/>
      <c r="K34" s="226"/>
    </row>
    <row r="35" spans="2:11" s="1" customFormat="1" ht="15" customHeight="1">
      <c r="B35" s="229"/>
      <c r="C35" s="230"/>
      <c r="D35" s="355" t="s">
        <v>445</v>
      </c>
      <c r="E35" s="355"/>
      <c r="F35" s="355"/>
      <c r="G35" s="355"/>
      <c r="H35" s="355"/>
      <c r="I35" s="355"/>
      <c r="J35" s="355"/>
      <c r="K35" s="226"/>
    </row>
    <row r="36" spans="2:11" s="1" customFormat="1" ht="15" customHeight="1">
      <c r="B36" s="229"/>
      <c r="C36" s="230"/>
      <c r="D36" s="228"/>
      <c r="E36" s="231" t="s">
        <v>105</v>
      </c>
      <c r="F36" s="228"/>
      <c r="G36" s="355" t="s">
        <v>446</v>
      </c>
      <c r="H36" s="355"/>
      <c r="I36" s="355"/>
      <c r="J36" s="355"/>
      <c r="K36" s="226"/>
    </row>
    <row r="37" spans="2:11" s="1" customFormat="1" ht="30.75" customHeight="1">
      <c r="B37" s="229"/>
      <c r="C37" s="230"/>
      <c r="D37" s="228"/>
      <c r="E37" s="231" t="s">
        <v>447</v>
      </c>
      <c r="F37" s="228"/>
      <c r="G37" s="355" t="s">
        <v>448</v>
      </c>
      <c r="H37" s="355"/>
      <c r="I37" s="355"/>
      <c r="J37" s="355"/>
      <c r="K37" s="226"/>
    </row>
    <row r="38" spans="2:11" s="1" customFormat="1" ht="15" customHeight="1">
      <c r="B38" s="229"/>
      <c r="C38" s="230"/>
      <c r="D38" s="228"/>
      <c r="E38" s="231" t="s">
        <v>52</v>
      </c>
      <c r="F38" s="228"/>
      <c r="G38" s="355" t="s">
        <v>449</v>
      </c>
      <c r="H38" s="355"/>
      <c r="I38" s="355"/>
      <c r="J38" s="355"/>
      <c r="K38" s="226"/>
    </row>
    <row r="39" spans="2:11" s="1" customFormat="1" ht="15" customHeight="1">
      <c r="B39" s="229"/>
      <c r="C39" s="230"/>
      <c r="D39" s="228"/>
      <c r="E39" s="231" t="s">
        <v>53</v>
      </c>
      <c r="F39" s="228"/>
      <c r="G39" s="355" t="s">
        <v>450</v>
      </c>
      <c r="H39" s="355"/>
      <c r="I39" s="355"/>
      <c r="J39" s="355"/>
      <c r="K39" s="226"/>
    </row>
    <row r="40" spans="2:11" s="1" customFormat="1" ht="15" customHeight="1">
      <c r="B40" s="229"/>
      <c r="C40" s="230"/>
      <c r="D40" s="228"/>
      <c r="E40" s="231" t="s">
        <v>106</v>
      </c>
      <c r="F40" s="228"/>
      <c r="G40" s="355" t="s">
        <v>451</v>
      </c>
      <c r="H40" s="355"/>
      <c r="I40" s="355"/>
      <c r="J40" s="355"/>
      <c r="K40" s="226"/>
    </row>
    <row r="41" spans="2:11" s="1" customFormat="1" ht="15" customHeight="1">
      <c r="B41" s="229"/>
      <c r="C41" s="230"/>
      <c r="D41" s="228"/>
      <c r="E41" s="231" t="s">
        <v>107</v>
      </c>
      <c r="F41" s="228"/>
      <c r="G41" s="355" t="s">
        <v>452</v>
      </c>
      <c r="H41" s="355"/>
      <c r="I41" s="355"/>
      <c r="J41" s="355"/>
      <c r="K41" s="226"/>
    </row>
    <row r="42" spans="2:11" s="1" customFormat="1" ht="15" customHeight="1">
      <c r="B42" s="229"/>
      <c r="C42" s="230"/>
      <c r="D42" s="228"/>
      <c r="E42" s="231" t="s">
        <v>453</v>
      </c>
      <c r="F42" s="228"/>
      <c r="G42" s="355" t="s">
        <v>454</v>
      </c>
      <c r="H42" s="355"/>
      <c r="I42" s="355"/>
      <c r="J42" s="355"/>
      <c r="K42" s="226"/>
    </row>
    <row r="43" spans="2:11" s="1" customFormat="1" ht="15" customHeight="1">
      <c r="B43" s="229"/>
      <c r="C43" s="230"/>
      <c r="D43" s="228"/>
      <c r="E43" s="231"/>
      <c r="F43" s="228"/>
      <c r="G43" s="355" t="s">
        <v>455</v>
      </c>
      <c r="H43" s="355"/>
      <c r="I43" s="355"/>
      <c r="J43" s="355"/>
      <c r="K43" s="226"/>
    </row>
    <row r="44" spans="2:11" s="1" customFormat="1" ht="15" customHeight="1">
      <c r="B44" s="229"/>
      <c r="C44" s="230"/>
      <c r="D44" s="228"/>
      <c r="E44" s="231" t="s">
        <v>456</v>
      </c>
      <c r="F44" s="228"/>
      <c r="G44" s="355" t="s">
        <v>457</v>
      </c>
      <c r="H44" s="355"/>
      <c r="I44" s="355"/>
      <c r="J44" s="355"/>
      <c r="K44" s="226"/>
    </row>
    <row r="45" spans="2:11" s="1" customFormat="1" ht="15" customHeight="1">
      <c r="B45" s="229"/>
      <c r="C45" s="230"/>
      <c r="D45" s="228"/>
      <c r="E45" s="231" t="s">
        <v>109</v>
      </c>
      <c r="F45" s="228"/>
      <c r="G45" s="355" t="s">
        <v>458</v>
      </c>
      <c r="H45" s="355"/>
      <c r="I45" s="355"/>
      <c r="J45" s="355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5" t="s">
        <v>459</v>
      </c>
      <c r="E47" s="355"/>
      <c r="F47" s="355"/>
      <c r="G47" s="355"/>
      <c r="H47" s="355"/>
      <c r="I47" s="355"/>
      <c r="J47" s="355"/>
      <c r="K47" s="226"/>
    </row>
    <row r="48" spans="2:11" s="1" customFormat="1" ht="15" customHeight="1">
      <c r="B48" s="229"/>
      <c r="C48" s="230"/>
      <c r="D48" s="230"/>
      <c r="E48" s="355" t="s">
        <v>460</v>
      </c>
      <c r="F48" s="355"/>
      <c r="G48" s="355"/>
      <c r="H48" s="355"/>
      <c r="I48" s="355"/>
      <c r="J48" s="355"/>
      <c r="K48" s="226"/>
    </row>
    <row r="49" spans="2:11" s="1" customFormat="1" ht="15" customHeight="1">
      <c r="B49" s="229"/>
      <c r="C49" s="230"/>
      <c r="D49" s="230"/>
      <c r="E49" s="355" t="s">
        <v>461</v>
      </c>
      <c r="F49" s="355"/>
      <c r="G49" s="355"/>
      <c r="H49" s="355"/>
      <c r="I49" s="355"/>
      <c r="J49" s="355"/>
      <c r="K49" s="226"/>
    </row>
    <row r="50" spans="2:11" s="1" customFormat="1" ht="15" customHeight="1">
      <c r="B50" s="229"/>
      <c r="C50" s="230"/>
      <c r="D50" s="230"/>
      <c r="E50" s="355" t="s">
        <v>462</v>
      </c>
      <c r="F50" s="355"/>
      <c r="G50" s="355"/>
      <c r="H50" s="355"/>
      <c r="I50" s="355"/>
      <c r="J50" s="355"/>
      <c r="K50" s="226"/>
    </row>
    <row r="51" spans="2:11" s="1" customFormat="1" ht="15" customHeight="1">
      <c r="B51" s="229"/>
      <c r="C51" s="230"/>
      <c r="D51" s="355" t="s">
        <v>463</v>
      </c>
      <c r="E51" s="355"/>
      <c r="F51" s="355"/>
      <c r="G51" s="355"/>
      <c r="H51" s="355"/>
      <c r="I51" s="355"/>
      <c r="J51" s="355"/>
      <c r="K51" s="226"/>
    </row>
    <row r="52" spans="2:11" s="1" customFormat="1" ht="25.5" customHeight="1">
      <c r="B52" s="225"/>
      <c r="C52" s="356" t="s">
        <v>464</v>
      </c>
      <c r="D52" s="356"/>
      <c r="E52" s="356"/>
      <c r="F52" s="356"/>
      <c r="G52" s="356"/>
      <c r="H52" s="356"/>
      <c r="I52" s="356"/>
      <c r="J52" s="356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5" t="s">
        <v>465</v>
      </c>
      <c r="D54" s="355"/>
      <c r="E54" s="355"/>
      <c r="F54" s="355"/>
      <c r="G54" s="355"/>
      <c r="H54" s="355"/>
      <c r="I54" s="355"/>
      <c r="J54" s="355"/>
      <c r="K54" s="226"/>
    </row>
    <row r="55" spans="2:11" s="1" customFormat="1" ht="15" customHeight="1">
      <c r="B55" s="225"/>
      <c r="C55" s="355" t="s">
        <v>466</v>
      </c>
      <c r="D55" s="355"/>
      <c r="E55" s="355"/>
      <c r="F55" s="355"/>
      <c r="G55" s="355"/>
      <c r="H55" s="355"/>
      <c r="I55" s="355"/>
      <c r="J55" s="355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5" t="s">
        <v>467</v>
      </c>
      <c r="D57" s="355"/>
      <c r="E57" s="355"/>
      <c r="F57" s="355"/>
      <c r="G57" s="355"/>
      <c r="H57" s="355"/>
      <c r="I57" s="355"/>
      <c r="J57" s="355"/>
      <c r="K57" s="226"/>
    </row>
    <row r="58" spans="2:11" s="1" customFormat="1" ht="15" customHeight="1">
      <c r="B58" s="225"/>
      <c r="C58" s="230"/>
      <c r="D58" s="355" t="s">
        <v>468</v>
      </c>
      <c r="E58" s="355"/>
      <c r="F58" s="355"/>
      <c r="G58" s="355"/>
      <c r="H58" s="355"/>
      <c r="I58" s="355"/>
      <c r="J58" s="355"/>
      <c r="K58" s="226"/>
    </row>
    <row r="59" spans="2:11" s="1" customFormat="1" ht="15" customHeight="1">
      <c r="B59" s="225"/>
      <c r="C59" s="230"/>
      <c r="D59" s="355" t="s">
        <v>469</v>
      </c>
      <c r="E59" s="355"/>
      <c r="F59" s="355"/>
      <c r="G59" s="355"/>
      <c r="H59" s="355"/>
      <c r="I59" s="355"/>
      <c r="J59" s="355"/>
      <c r="K59" s="226"/>
    </row>
    <row r="60" spans="2:11" s="1" customFormat="1" ht="15" customHeight="1">
      <c r="B60" s="225"/>
      <c r="C60" s="230"/>
      <c r="D60" s="355" t="s">
        <v>470</v>
      </c>
      <c r="E60" s="355"/>
      <c r="F60" s="355"/>
      <c r="G60" s="355"/>
      <c r="H60" s="355"/>
      <c r="I60" s="355"/>
      <c r="J60" s="355"/>
      <c r="K60" s="226"/>
    </row>
    <row r="61" spans="2:11" s="1" customFormat="1" ht="15" customHeight="1">
      <c r="B61" s="225"/>
      <c r="C61" s="230"/>
      <c r="D61" s="355" t="s">
        <v>471</v>
      </c>
      <c r="E61" s="355"/>
      <c r="F61" s="355"/>
      <c r="G61" s="355"/>
      <c r="H61" s="355"/>
      <c r="I61" s="355"/>
      <c r="J61" s="355"/>
      <c r="K61" s="226"/>
    </row>
    <row r="62" spans="2:11" s="1" customFormat="1" ht="15" customHeight="1">
      <c r="B62" s="225"/>
      <c r="C62" s="230"/>
      <c r="D62" s="357" t="s">
        <v>472</v>
      </c>
      <c r="E62" s="357"/>
      <c r="F62" s="357"/>
      <c r="G62" s="357"/>
      <c r="H62" s="357"/>
      <c r="I62" s="357"/>
      <c r="J62" s="357"/>
      <c r="K62" s="226"/>
    </row>
    <row r="63" spans="2:11" s="1" customFormat="1" ht="15" customHeight="1">
      <c r="B63" s="225"/>
      <c r="C63" s="230"/>
      <c r="D63" s="355" t="s">
        <v>473</v>
      </c>
      <c r="E63" s="355"/>
      <c r="F63" s="355"/>
      <c r="G63" s="355"/>
      <c r="H63" s="355"/>
      <c r="I63" s="355"/>
      <c r="J63" s="355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5" t="s">
        <v>474</v>
      </c>
      <c r="E65" s="355"/>
      <c r="F65" s="355"/>
      <c r="G65" s="355"/>
      <c r="H65" s="355"/>
      <c r="I65" s="355"/>
      <c r="J65" s="355"/>
      <c r="K65" s="226"/>
    </row>
    <row r="66" spans="2:11" s="1" customFormat="1" ht="15" customHeight="1">
      <c r="B66" s="225"/>
      <c r="C66" s="230"/>
      <c r="D66" s="357" t="s">
        <v>475</v>
      </c>
      <c r="E66" s="357"/>
      <c r="F66" s="357"/>
      <c r="G66" s="357"/>
      <c r="H66" s="357"/>
      <c r="I66" s="357"/>
      <c r="J66" s="357"/>
      <c r="K66" s="226"/>
    </row>
    <row r="67" spans="2:11" s="1" customFormat="1" ht="15" customHeight="1">
      <c r="B67" s="225"/>
      <c r="C67" s="230"/>
      <c r="D67" s="355" t="s">
        <v>476</v>
      </c>
      <c r="E67" s="355"/>
      <c r="F67" s="355"/>
      <c r="G67" s="355"/>
      <c r="H67" s="355"/>
      <c r="I67" s="355"/>
      <c r="J67" s="355"/>
      <c r="K67" s="226"/>
    </row>
    <row r="68" spans="2:11" s="1" customFormat="1" ht="15" customHeight="1">
      <c r="B68" s="225"/>
      <c r="C68" s="230"/>
      <c r="D68" s="355" t="s">
        <v>477</v>
      </c>
      <c r="E68" s="355"/>
      <c r="F68" s="355"/>
      <c r="G68" s="355"/>
      <c r="H68" s="355"/>
      <c r="I68" s="355"/>
      <c r="J68" s="355"/>
      <c r="K68" s="226"/>
    </row>
    <row r="69" spans="2:11" s="1" customFormat="1" ht="15" customHeight="1">
      <c r="B69" s="225"/>
      <c r="C69" s="230"/>
      <c r="D69" s="355" t="s">
        <v>478</v>
      </c>
      <c r="E69" s="355"/>
      <c r="F69" s="355"/>
      <c r="G69" s="355"/>
      <c r="H69" s="355"/>
      <c r="I69" s="355"/>
      <c r="J69" s="355"/>
      <c r="K69" s="226"/>
    </row>
    <row r="70" spans="2:11" s="1" customFormat="1" ht="15" customHeight="1">
      <c r="B70" s="225"/>
      <c r="C70" s="230"/>
      <c r="D70" s="355" t="s">
        <v>479</v>
      </c>
      <c r="E70" s="355"/>
      <c r="F70" s="355"/>
      <c r="G70" s="355"/>
      <c r="H70" s="355"/>
      <c r="I70" s="355"/>
      <c r="J70" s="355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50" t="s">
        <v>480</v>
      </c>
      <c r="D75" s="350"/>
      <c r="E75" s="350"/>
      <c r="F75" s="350"/>
      <c r="G75" s="350"/>
      <c r="H75" s="350"/>
      <c r="I75" s="350"/>
      <c r="J75" s="350"/>
      <c r="K75" s="243"/>
    </row>
    <row r="76" spans="2:11" s="1" customFormat="1" ht="17.25" customHeight="1">
      <c r="B76" s="242"/>
      <c r="C76" s="244" t="s">
        <v>481</v>
      </c>
      <c r="D76" s="244"/>
      <c r="E76" s="244"/>
      <c r="F76" s="244" t="s">
        <v>482</v>
      </c>
      <c r="G76" s="245"/>
      <c r="H76" s="244" t="s">
        <v>53</v>
      </c>
      <c r="I76" s="244" t="s">
        <v>56</v>
      </c>
      <c r="J76" s="244" t="s">
        <v>483</v>
      </c>
      <c r="K76" s="243"/>
    </row>
    <row r="77" spans="2:11" s="1" customFormat="1" ht="17.25" customHeight="1">
      <c r="B77" s="242"/>
      <c r="C77" s="246" t="s">
        <v>484</v>
      </c>
      <c r="D77" s="246"/>
      <c r="E77" s="246"/>
      <c r="F77" s="247" t="s">
        <v>485</v>
      </c>
      <c r="G77" s="248"/>
      <c r="H77" s="246"/>
      <c r="I77" s="246"/>
      <c r="J77" s="246" t="s">
        <v>486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52</v>
      </c>
      <c r="D79" s="251"/>
      <c r="E79" s="251"/>
      <c r="F79" s="252" t="s">
        <v>487</v>
      </c>
      <c r="G79" s="253"/>
      <c r="H79" s="231" t="s">
        <v>488</v>
      </c>
      <c r="I79" s="231" t="s">
        <v>489</v>
      </c>
      <c r="J79" s="231">
        <v>20</v>
      </c>
      <c r="K79" s="243"/>
    </row>
    <row r="80" spans="2:11" s="1" customFormat="1" ht="15" customHeight="1">
      <c r="B80" s="242"/>
      <c r="C80" s="231" t="s">
        <v>490</v>
      </c>
      <c r="D80" s="231"/>
      <c r="E80" s="231"/>
      <c r="F80" s="252" t="s">
        <v>487</v>
      </c>
      <c r="G80" s="253"/>
      <c r="H80" s="231" t="s">
        <v>491</v>
      </c>
      <c r="I80" s="231" t="s">
        <v>489</v>
      </c>
      <c r="J80" s="231">
        <v>120</v>
      </c>
      <c r="K80" s="243"/>
    </row>
    <row r="81" spans="2:11" s="1" customFormat="1" ht="15" customHeight="1">
      <c r="B81" s="254"/>
      <c r="C81" s="231" t="s">
        <v>492</v>
      </c>
      <c r="D81" s="231"/>
      <c r="E81" s="231"/>
      <c r="F81" s="252" t="s">
        <v>493</v>
      </c>
      <c r="G81" s="253"/>
      <c r="H81" s="231" t="s">
        <v>494</v>
      </c>
      <c r="I81" s="231" t="s">
        <v>489</v>
      </c>
      <c r="J81" s="231">
        <v>50</v>
      </c>
      <c r="K81" s="243"/>
    </row>
    <row r="82" spans="2:11" s="1" customFormat="1" ht="15" customHeight="1">
      <c r="B82" s="254"/>
      <c r="C82" s="231" t="s">
        <v>495</v>
      </c>
      <c r="D82" s="231"/>
      <c r="E82" s="231"/>
      <c r="F82" s="252" t="s">
        <v>487</v>
      </c>
      <c r="G82" s="253"/>
      <c r="H82" s="231" t="s">
        <v>496</v>
      </c>
      <c r="I82" s="231" t="s">
        <v>497</v>
      </c>
      <c r="J82" s="231"/>
      <c r="K82" s="243"/>
    </row>
    <row r="83" spans="2:11" s="1" customFormat="1" ht="15" customHeight="1">
      <c r="B83" s="254"/>
      <c r="C83" s="255" t="s">
        <v>498</v>
      </c>
      <c r="D83" s="255"/>
      <c r="E83" s="255"/>
      <c r="F83" s="256" t="s">
        <v>493</v>
      </c>
      <c r="G83" s="255"/>
      <c r="H83" s="255" t="s">
        <v>499</v>
      </c>
      <c r="I83" s="255" t="s">
        <v>489</v>
      </c>
      <c r="J83" s="255">
        <v>15</v>
      </c>
      <c r="K83" s="243"/>
    </row>
    <row r="84" spans="2:11" s="1" customFormat="1" ht="15" customHeight="1">
      <c r="B84" s="254"/>
      <c r="C84" s="255" t="s">
        <v>500</v>
      </c>
      <c r="D84" s="255"/>
      <c r="E84" s="255"/>
      <c r="F84" s="256" t="s">
        <v>493</v>
      </c>
      <c r="G84" s="255"/>
      <c r="H84" s="255" t="s">
        <v>501</v>
      </c>
      <c r="I84" s="255" t="s">
        <v>489</v>
      </c>
      <c r="J84" s="255">
        <v>15</v>
      </c>
      <c r="K84" s="243"/>
    </row>
    <row r="85" spans="2:11" s="1" customFormat="1" ht="15" customHeight="1">
      <c r="B85" s="254"/>
      <c r="C85" s="255" t="s">
        <v>502</v>
      </c>
      <c r="D85" s="255"/>
      <c r="E85" s="255"/>
      <c r="F85" s="256" t="s">
        <v>493</v>
      </c>
      <c r="G85" s="255"/>
      <c r="H85" s="255" t="s">
        <v>503</v>
      </c>
      <c r="I85" s="255" t="s">
        <v>489</v>
      </c>
      <c r="J85" s="255">
        <v>20</v>
      </c>
      <c r="K85" s="243"/>
    </row>
    <row r="86" spans="2:11" s="1" customFormat="1" ht="15" customHeight="1">
      <c r="B86" s="254"/>
      <c r="C86" s="255" t="s">
        <v>504</v>
      </c>
      <c r="D86" s="255"/>
      <c r="E86" s="255"/>
      <c r="F86" s="256" t="s">
        <v>493</v>
      </c>
      <c r="G86" s="255"/>
      <c r="H86" s="255" t="s">
        <v>505</v>
      </c>
      <c r="I86" s="255" t="s">
        <v>489</v>
      </c>
      <c r="J86" s="255">
        <v>20</v>
      </c>
      <c r="K86" s="243"/>
    </row>
    <row r="87" spans="2:11" s="1" customFormat="1" ht="15" customHeight="1">
      <c r="B87" s="254"/>
      <c r="C87" s="231" t="s">
        <v>506</v>
      </c>
      <c r="D87" s="231"/>
      <c r="E87" s="231"/>
      <c r="F87" s="252" t="s">
        <v>493</v>
      </c>
      <c r="G87" s="253"/>
      <c r="H87" s="231" t="s">
        <v>507</v>
      </c>
      <c r="I87" s="231" t="s">
        <v>489</v>
      </c>
      <c r="J87" s="231">
        <v>50</v>
      </c>
      <c r="K87" s="243"/>
    </row>
    <row r="88" spans="2:11" s="1" customFormat="1" ht="15" customHeight="1">
      <c r="B88" s="254"/>
      <c r="C88" s="231" t="s">
        <v>508</v>
      </c>
      <c r="D88" s="231"/>
      <c r="E88" s="231"/>
      <c r="F88" s="252" t="s">
        <v>493</v>
      </c>
      <c r="G88" s="253"/>
      <c r="H88" s="231" t="s">
        <v>509</v>
      </c>
      <c r="I88" s="231" t="s">
        <v>489</v>
      </c>
      <c r="J88" s="231">
        <v>20</v>
      </c>
      <c r="K88" s="243"/>
    </row>
    <row r="89" spans="2:11" s="1" customFormat="1" ht="15" customHeight="1">
      <c r="B89" s="254"/>
      <c r="C89" s="231" t="s">
        <v>510</v>
      </c>
      <c r="D89" s="231"/>
      <c r="E89" s="231"/>
      <c r="F89" s="252" t="s">
        <v>493</v>
      </c>
      <c r="G89" s="253"/>
      <c r="H89" s="231" t="s">
        <v>511</v>
      </c>
      <c r="I89" s="231" t="s">
        <v>489</v>
      </c>
      <c r="J89" s="231">
        <v>20</v>
      </c>
      <c r="K89" s="243"/>
    </row>
    <row r="90" spans="2:11" s="1" customFormat="1" ht="15" customHeight="1">
      <c r="B90" s="254"/>
      <c r="C90" s="231" t="s">
        <v>512</v>
      </c>
      <c r="D90" s="231"/>
      <c r="E90" s="231"/>
      <c r="F90" s="252" t="s">
        <v>493</v>
      </c>
      <c r="G90" s="253"/>
      <c r="H90" s="231" t="s">
        <v>513</v>
      </c>
      <c r="I90" s="231" t="s">
        <v>489</v>
      </c>
      <c r="J90" s="231">
        <v>50</v>
      </c>
      <c r="K90" s="243"/>
    </row>
    <row r="91" spans="2:11" s="1" customFormat="1" ht="15" customHeight="1">
      <c r="B91" s="254"/>
      <c r="C91" s="231" t="s">
        <v>514</v>
      </c>
      <c r="D91" s="231"/>
      <c r="E91" s="231"/>
      <c r="F91" s="252" t="s">
        <v>493</v>
      </c>
      <c r="G91" s="253"/>
      <c r="H91" s="231" t="s">
        <v>514</v>
      </c>
      <c r="I91" s="231" t="s">
        <v>489</v>
      </c>
      <c r="J91" s="231">
        <v>50</v>
      </c>
      <c r="K91" s="243"/>
    </row>
    <row r="92" spans="2:11" s="1" customFormat="1" ht="15" customHeight="1">
      <c r="B92" s="254"/>
      <c r="C92" s="231" t="s">
        <v>515</v>
      </c>
      <c r="D92" s="231"/>
      <c r="E92" s="231"/>
      <c r="F92" s="252" t="s">
        <v>493</v>
      </c>
      <c r="G92" s="253"/>
      <c r="H92" s="231" t="s">
        <v>516</v>
      </c>
      <c r="I92" s="231" t="s">
        <v>489</v>
      </c>
      <c r="J92" s="231">
        <v>255</v>
      </c>
      <c r="K92" s="243"/>
    </row>
    <row r="93" spans="2:11" s="1" customFormat="1" ht="15" customHeight="1">
      <c r="B93" s="254"/>
      <c r="C93" s="231" t="s">
        <v>517</v>
      </c>
      <c r="D93" s="231"/>
      <c r="E93" s="231"/>
      <c r="F93" s="252" t="s">
        <v>487</v>
      </c>
      <c r="G93" s="253"/>
      <c r="H93" s="231" t="s">
        <v>518</v>
      </c>
      <c r="I93" s="231" t="s">
        <v>519</v>
      </c>
      <c r="J93" s="231"/>
      <c r="K93" s="243"/>
    </row>
    <row r="94" spans="2:11" s="1" customFormat="1" ht="15" customHeight="1">
      <c r="B94" s="254"/>
      <c r="C94" s="231" t="s">
        <v>520</v>
      </c>
      <c r="D94" s="231"/>
      <c r="E94" s="231"/>
      <c r="F94" s="252" t="s">
        <v>487</v>
      </c>
      <c r="G94" s="253"/>
      <c r="H94" s="231" t="s">
        <v>521</v>
      </c>
      <c r="I94" s="231" t="s">
        <v>522</v>
      </c>
      <c r="J94" s="231"/>
      <c r="K94" s="243"/>
    </row>
    <row r="95" spans="2:11" s="1" customFormat="1" ht="15" customHeight="1">
      <c r="B95" s="254"/>
      <c r="C95" s="231" t="s">
        <v>523</v>
      </c>
      <c r="D95" s="231"/>
      <c r="E95" s="231"/>
      <c r="F95" s="252" t="s">
        <v>487</v>
      </c>
      <c r="G95" s="253"/>
      <c r="H95" s="231" t="s">
        <v>523</v>
      </c>
      <c r="I95" s="231" t="s">
        <v>522</v>
      </c>
      <c r="J95" s="231"/>
      <c r="K95" s="243"/>
    </row>
    <row r="96" spans="2:11" s="1" customFormat="1" ht="15" customHeight="1">
      <c r="B96" s="254"/>
      <c r="C96" s="231" t="s">
        <v>37</v>
      </c>
      <c r="D96" s="231"/>
      <c r="E96" s="231"/>
      <c r="F96" s="252" t="s">
        <v>487</v>
      </c>
      <c r="G96" s="253"/>
      <c r="H96" s="231" t="s">
        <v>524</v>
      </c>
      <c r="I96" s="231" t="s">
        <v>522</v>
      </c>
      <c r="J96" s="231"/>
      <c r="K96" s="243"/>
    </row>
    <row r="97" spans="2:11" s="1" customFormat="1" ht="15" customHeight="1">
      <c r="B97" s="254"/>
      <c r="C97" s="231" t="s">
        <v>47</v>
      </c>
      <c r="D97" s="231"/>
      <c r="E97" s="231"/>
      <c r="F97" s="252" t="s">
        <v>487</v>
      </c>
      <c r="G97" s="253"/>
      <c r="H97" s="231" t="s">
        <v>525</v>
      </c>
      <c r="I97" s="231" t="s">
        <v>522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50" t="s">
        <v>526</v>
      </c>
      <c r="D102" s="350"/>
      <c r="E102" s="350"/>
      <c r="F102" s="350"/>
      <c r="G102" s="350"/>
      <c r="H102" s="350"/>
      <c r="I102" s="350"/>
      <c r="J102" s="350"/>
      <c r="K102" s="243"/>
    </row>
    <row r="103" spans="2:11" s="1" customFormat="1" ht="17.25" customHeight="1">
      <c r="B103" s="242"/>
      <c r="C103" s="244" t="s">
        <v>481</v>
      </c>
      <c r="D103" s="244"/>
      <c r="E103" s="244"/>
      <c r="F103" s="244" t="s">
        <v>482</v>
      </c>
      <c r="G103" s="245"/>
      <c r="H103" s="244" t="s">
        <v>53</v>
      </c>
      <c r="I103" s="244" t="s">
        <v>56</v>
      </c>
      <c r="J103" s="244" t="s">
        <v>483</v>
      </c>
      <c r="K103" s="243"/>
    </row>
    <row r="104" spans="2:11" s="1" customFormat="1" ht="17.25" customHeight="1">
      <c r="B104" s="242"/>
      <c r="C104" s="246" t="s">
        <v>484</v>
      </c>
      <c r="D104" s="246"/>
      <c r="E104" s="246"/>
      <c r="F104" s="247" t="s">
        <v>485</v>
      </c>
      <c r="G104" s="248"/>
      <c r="H104" s="246"/>
      <c r="I104" s="246"/>
      <c r="J104" s="246" t="s">
        <v>486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52</v>
      </c>
      <c r="D106" s="251"/>
      <c r="E106" s="251"/>
      <c r="F106" s="252" t="s">
        <v>487</v>
      </c>
      <c r="G106" s="231"/>
      <c r="H106" s="231" t="s">
        <v>527</v>
      </c>
      <c r="I106" s="231" t="s">
        <v>489</v>
      </c>
      <c r="J106" s="231">
        <v>20</v>
      </c>
      <c r="K106" s="243"/>
    </row>
    <row r="107" spans="2:11" s="1" customFormat="1" ht="15" customHeight="1">
      <c r="B107" s="242"/>
      <c r="C107" s="231" t="s">
        <v>490</v>
      </c>
      <c r="D107" s="231"/>
      <c r="E107" s="231"/>
      <c r="F107" s="252" t="s">
        <v>487</v>
      </c>
      <c r="G107" s="231"/>
      <c r="H107" s="231" t="s">
        <v>527</v>
      </c>
      <c r="I107" s="231" t="s">
        <v>489</v>
      </c>
      <c r="J107" s="231">
        <v>120</v>
      </c>
      <c r="K107" s="243"/>
    </row>
    <row r="108" spans="2:11" s="1" customFormat="1" ht="15" customHeight="1">
      <c r="B108" s="254"/>
      <c r="C108" s="231" t="s">
        <v>492</v>
      </c>
      <c r="D108" s="231"/>
      <c r="E108" s="231"/>
      <c r="F108" s="252" t="s">
        <v>493</v>
      </c>
      <c r="G108" s="231"/>
      <c r="H108" s="231" t="s">
        <v>527</v>
      </c>
      <c r="I108" s="231" t="s">
        <v>489</v>
      </c>
      <c r="J108" s="231">
        <v>50</v>
      </c>
      <c r="K108" s="243"/>
    </row>
    <row r="109" spans="2:11" s="1" customFormat="1" ht="15" customHeight="1">
      <c r="B109" s="254"/>
      <c r="C109" s="231" t="s">
        <v>495</v>
      </c>
      <c r="D109" s="231"/>
      <c r="E109" s="231"/>
      <c r="F109" s="252" t="s">
        <v>487</v>
      </c>
      <c r="G109" s="231"/>
      <c r="H109" s="231" t="s">
        <v>527</v>
      </c>
      <c r="I109" s="231" t="s">
        <v>497</v>
      </c>
      <c r="J109" s="231"/>
      <c r="K109" s="243"/>
    </row>
    <row r="110" spans="2:11" s="1" customFormat="1" ht="15" customHeight="1">
      <c r="B110" s="254"/>
      <c r="C110" s="231" t="s">
        <v>506</v>
      </c>
      <c r="D110" s="231"/>
      <c r="E110" s="231"/>
      <c r="F110" s="252" t="s">
        <v>493</v>
      </c>
      <c r="G110" s="231"/>
      <c r="H110" s="231" t="s">
        <v>527</v>
      </c>
      <c r="I110" s="231" t="s">
        <v>489</v>
      </c>
      <c r="J110" s="231">
        <v>50</v>
      </c>
      <c r="K110" s="243"/>
    </row>
    <row r="111" spans="2:11" s="1" customFormat="1" ht="15" customHeight="1">
      <c r="B111" s="254"/>
      <c r="C111" s="231" t="s">
        <v>514</v>
      </c>
      <c r="D111" s="231"/>
      <c r="E111" s="231"/>
      <c r="F111" s="252" t="s">
        <v>493</v>
      </c>
      <c r="G111" s="231"/>
      <c r="H111" s="231" t="s">
        <v>527</v>
      </c>
      <c r="I111" s="231" t="s">
        <v>489</v>
      </c>
      <c r="J111" s="231">
        <v>50</v>
      </c>
      <c r="K111" s="243"/>
    </row>
    <row r="112" spans="2:11" s="1" customFormat="1" ht="15" customHeight="1">
      <c r="B112" s="254"/>
      <c r="C112" s="231" t="s">
        <v>512</v>
      </c>
      <c r="D112" s="231"/>
      <c r="E112" s="231"/>
      <c r="F112" s="252" t="s">
        <v>493</v>
      </c>
      <c r="G112" s="231"/>
      <c r="H112" s="231" t="s">
        <v>527</v>
      </c>
      <c r="I112" s="231" t="s">
        <v>489</v>
      </c>
      <c r="J112" s="231">
        <v>50</v>
      </c>
      <c r="K112" s="243"/>
    </row>
    <row r="113" spans="2:11" s="1" customFormat="1" ht="15" customHeight="1">
      <c r="B113" s="254"/>
      <c r="C113" s="231" t="s">
        <v>52</v>
      </c>
      <c r="D113" s="231"/>
      <c r="E113" s="231"/>
      <c r="F113" s="252" t="s">
        <v>487</v>
      </c>
      <c r="G113" s="231"/>
      <c r="H113" s="231" t="s">
        <v>528</v>
      </c>
      <c r="I113" s="231" t="s">
        <v>489</v>
      </c>
      <c r="J113" s="231">
        <v>20</v>
      </c>
      <c r="K113" s="243"/>
    </row>
    <row r="114" spans="2:11" s="1" customFormat="1" ht="15" customHeight="1">
      <c r="B114" s="254"/>
      <c r="C114" s="231" t="s">
        <v>529</v>
      </c>
      <c r="D114" s="231"/>
      <c r="E114" s="231"/>
      <c r="F114" s="252" t="s">
        <v>487</v>
      </c>
      <c r="G114" s="231"/>
      <c r="H114" s="231" t="s">
        <v>530</v>
      </c>
      <c r="I114" s="231" t="s">
        <v>489</v>
      </c>
      <c r="J114" s="231">
        <v>120</v>
      </c>
      <c r="K114" s="243"/>
    </row>
    <row r="115" spans="2:11" s="1" customFormat="1" ht="15" customHeight="1">
      <c r="B115" s="254"/>
      <c r="C115" s="231" t="s">
        <v>37</v>
      </c>
      <c r="D115" s="231"/>
      <c r="E115" s="231"/>
      <c r="F115" s="252" t="s">
        <v>487</v>
      </c>
      <c r="G115" s="231"/>
      <c r="H115" s="231" t="s">
        <v>531</v>
      </c>
      <c r="I115" s="231" t="s">
        <v>522</v>
      </c>
      <c r="J115" s="231"/>
      <c r="K115" s="243"/>
    </row>
    <row r="116" spans="2:11" s="1" customFormat="1" ht="15" customHeight="1">
      <c r="B116" s="254"/>
      <c r="C116" s="231" t="s">
        <v>47</v>
      </c>
      <c r="D116" s="231"/>
      <c r="E116" s="231"/>
      <c r="F116" s="252" t="s">
        <v>487</v>
      </c>
      <c r="G116" s="231"/>
      <c r="H116" s="231" t="s">
        <v>532</v>
      </c>
      <c r="I116" s="231" t="s">
        <v>522</v>
      </c>
      <c r="J116" s="231"/>
      <c r="K116" s="243"/>
    </row>
    <row r="117" spans="2:11" s="1" customFormat="1" ht="15" customHeight="1">
      <c r="B117" s="254"/>
      <c r="C117" s="231" t="s">
        <v>56</v>
      </c>
      <c r="D117" s="231"/>
      <c r="E117" s="231"/>
      <c r="F117" s="252" t="s">
        <v>487</v>
      </c>
      <c r="G117" s="231"/>
      <c r="H117" s="231" t="s">
        <v>533</v>
      </c>
      <c r="I117" s="231" t="s">
        <v>534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1" t="s">
        <v>535</v>
      </c>
      <c r="D122" s="351"/>
      <c r="E122" s="351"/>
      <c r="F122" s="351"/>
      <c r="G122" s="351"/>
      <c r="H122" s="351"/>
      <c r="I122" s="351"/>
      <c r="J122" s="351"/>
      <c r="K122" s="271"/>
    </row>
    <row r="123" spans="2:11" s="1" customFormat="1" ht="17.25" customHeight="1">
      <c r="B123" s="272"/>
      <c r="C123" s="244" t="s">
        <v>481</v>
      </c>
      <c r="D123" s="244"/>
      <c r="E123" s="244"/>
      <c r="F123" s="244" t="s">
        <v>482</v>
      </c>
      <c r="G123" s="245"/>
      <c r="H123" s="244" t="s">
        <v>53</v>
      </c>
      <c r="I123" s="244" t="s">
        <v>56</v>
      </c>
      <c r="J123" s="244" t="s">
        <v>483</v>
      </c>
      <c r="K123" s="273"/>
    </row>
    <row r="124" spans="2:11" s="1" customFormat="1" ht="17.25" customHeight="1">
      <c r="B124" s="272"/>
      <c r="C124" s="246" t="s">
        <v>484</v>
      </c>
      <c r="D124" s="246"/>
      <c r="E124" s="246"/>
      <c r="F124" s="247" t="s">
        <v>485</v>
      </c>
      <c r="G124" s="248"/>
      <c r="H124" s="246"/>
      <c r="I124" s="246"/>
      <c r="J124" s="246" t="s">
        <v>486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490</v>
      </c>
      <c r="D126" s="251"/>
      <c r="E126" s="251"/>
      <c r="F126" s="252" t="s">
        <v>487</v>
      </c>
      <c r="G126" s="231"/>
      <c r="H126" s="231" t="s">
        <v>527</v>
      </c>
      <c r="I126" s="231" t="s">
        <v>489</v>
      </c>
      <c r="J126" s="231">
        <v>120</v>
      </c>
      <c r="K126" s="277"/>
    </row>
    <row r="127" spans="2:11" s="1" customFormat="1" ht="15" customHeight="1">
      <c r="B127" s="274"/>
      <c r="C127" s="231" t="s">
        <v>536</v>
      </c>
      <c r="D127" s="231"/>
      <c r="E127" s="231"/>
      <c r="F127" s="252" t="s">
        <v>487</v>
      </c>
      <c r="G127" s="231"/>
      <c r="H127" s="231" t="s">
        <v>537</v>
      </c>
      <c r="I127" s="231" t="s">
        <v>489</v>
      </c>
      <c r="J127" s="231" t="s">
        <v>538</v>
      </c>
      <c r="K127" s="277"/>
    </row>
    <row r="128" spans="2:11" s="1" customFormat="1" ht="15" customHeight="1">
      <c r="B128" s="274"/>
      <c r="C128" s="231" t="s">
        <v>435</v>
      </c>
      <c r="D128" s="231"/>
      <c r="E128" s="231"/>
      <c r="F128" s="252" t="s">
        <v>487</v>
      </c>
      <c r="G128" s="231"/>
      <c r="H128" s="231" t="s">
        <v>539</v>
      </c>
      <c r="I128" s="231" t="s">
        <v>489</v>
      </c>
      <c r="J128" s="231" t="s">
        <v>538</v>
      </c>
      <c r="K128" s="277"/>
    </row>
    <row r="129" spans="2:11" s="1" customFormat="1" ht="15" customHeight="1">
      <c r="B129" s="274"/>
      <c r="C129" s="231" t="s">
        <v>498</v>
      </c>
      <c r="D129" s="231"/>
      <c r="E129" s="231"/>
      <c r="F129" s="252" t="s">
        <v>493</v>
      </c>
      <c r="G129" s="231"/>
      <c r="H129" s="231" t="s">
        <v>499</v>
      </c>
      <c r="I129" s="231" t="s">
        <v>489</v>
      </c>
      <c r="J129" s="231">
        <v>15</v>
      </c>
      <c r="K129" s="277"/>
    </row>
    <row r="130" spans="2:11" s="1" customFormat="1" ht="15" customHeight="1">
      <c r="B130" s="274"/>
      <c r="C130" s="255" t="s">
        <v>500</v>
      </c>
      <c r="D130" s="255"/>
      <c r="E130" s="255"/>
      <c r="F130" s="256" t="s">
        <v>493</v>
      </c>
      <c r="G130" s="255"/>
      <c r="H130" s="255" t="s">
        <v>501</v>
      </c>
      <c r="I130" s="255" t="s">
        <v>489</v>
      </c>
      <c r="J130" s="255">
        <v>15</v>
      </c>
      <c r="K130" s="277"/>
    </row>
    <row r="131" spans="2:11" s="1" customFormat="1" ht="15" customHeight="1">
      <c r="B131" s="274"/>
      <c r="C131" s="255" t="s">
        <v>502</v>
      </c>
      <c r="D131" s="255"/>
      <c r="E131" s="255"/>
      <c r="F131" s="256" t="s">
        <v>493</v>
      </c>
      <c r="G131" s="255"/>
      <c r="H131" s="255" t="s">
        <v>503</v>
      </c>
      <c r="I131" s="255" t="s">
        <v>489</v>
      </c>
      <c r="J131" s="255">
        <v>20</v>
      </c>
      <c r="K131" s="277"/>
    </row>
    <row r="132" spans="2:11" s="1" customFormat="1" ht="15" customHeight="1">
      <c r="B132" s="274"/>
      <c r="C132" s="255" t="s">
        <v>504</v>
      </c>
      <c r="D132" s="255"/>
      <c r="E132" s="255"/>
      <c r="F132" s="256" t="s">
        <v>493</v>
      </c>
      <c r="G132" s="255"/>
      <c r="H132" s="255" t="s">
        <v>505</v>
      </c>
      <c r="I132" s="255" t="s">
        <v>489</v>
      </c>
      <c r="J132" s="255">
        <v>20</v>
      </c>
      <c r="K132" s="277"/>
    </row>
    <row r="133" spans="2:11" s="1" customFormat="1" ht="15" customHeight="1">
      <c r="B133" s="274"/>
      <c r="C133" s="231" t="s">
        <v>492</v>
      </c>
      <c r="D133" s="231"/>
      <c r="E133" s="231"/>
      <c r="F133" s="252" t="s">
        <v>493</v>
      </c>
      <c r="G133" s="231"/>
      <c r="H133" s="231" t="s">
        <v>527</v>
      </c>
      <c r="I133" s="231" t="s">
        <v>489</v>
      </c>
      <c r="J133" s="231">
        <v>50</v>
      </c>
      <c r="K133" s="277"/>
    </row>
    <row r="134" spans="2:11" s="1" customFormat="1" ht="15" customHeight="1">
      <c r="B134" s="274"/>
      <c r="C134" s="231" t="s">
        <v>506</v>
      </c>
      <c r="D134" s="231"/>
      <c r="E134" s="231"/>
      <c r="F134" s="252" t="s">
        <v>493</v>
      </c>
      <c r="G134" s="231"/>
      <c r="H134" s="231" t="s">
        <v>527</v>
      </c>
      <c r="I134" s="231" t="s">
        <v>489</v>
      </c>
      <c r="J134" s="231">
        <v>50</v>
      </c>
      <c r="K134" s="277"/>
    </row>
    <row r="135" spans="2:11" s="1" customFormat="1" ht="15" customHeight="1">
      <c r="B135" s="274"/>
      <c r="C135" s="231" t="s">
        <v>512</v>
      </c>
      <c r="D135" s="231"/>
      <c r="E135" s="231"/>
      <c r="F135" s="252" t="s">
        <v>493</v>
      </c>
      <c r="G135" s="231"/>
      <c r="H135" s="231" t="s">
        <v>527</v>
      </c>
      <c r="I135" s="231" t="s">
        <v>489</v>
      </c>
      <c r="J135" s="231">
        <v>50</v>
      </c>
      <c r="K135" s="277"/>
    </row>
    <row r="136" spans="2:11" s="1" customFormat="1" ht="15" customHeight="1">
      <c r="B136" s="274"/>
      <c r="C136" s="231" t="s">
        <v>514</v>
      </c>
      <c r="D136" s="231"/>
      <c r="E136" s="231"/>
      <c r="F136" s="252" t="s">
        <v>493</v>
      </c>
      <c r="G136" s="231"/>
      <c r="H136" s="231" t="s">
        <v>527</v>
      </c>
      <c r="I136" s="231" t="s">
        <v>489</v>
      </c>
      <c r="J136" s="231">
        <v>50</v>
      </c>
      <c r="K136" s="277"/>
    </row>
    <row r="137" spans="2:11" s="1" customFormat="1" ht="15" customHeight="1">
      <c r="B137" s="274"/>
      <c r="C137" s="231" t="s">
        <v>515</v>
      </c>
      <c r="D137" s="231"/>
      <c r="E137" s="231"/>
      <c r="F137" s="252" t="s">
        <v>493</v>
      </c>
      <c r="G137" s="231"/>
      <c r="H137" s="231" t="s">
        <v>540</v>
      </c>
      <c r="I137" s="231" t="s">
        <v>489</v>
      </c>
      <c r="J137" s="231">
        <v>255</v>
      </c>
      <c r="K137" s="277"/>
    </row>
    <row r="138" spans="2:11" s="1" customFormat="1" ht="15" customHeight="1">
      <c r="B138" s="274"/>
      <c r="C138" s="231" t="s">
        <v>517</v>
      </c>
      <c r="D138" s="231"/>
      <c r="E138" s="231"/>
      <c r="F138" s="252" t="s">
        <v>487</v>
      </c>
      <c r="G138" s="231"/>
      <c r="H138" s="231" t="s">
        <v>541</v>
      </c>
      <c r="I138" s="231" t="s">
        <v>519</v>
      </c>
      <c r="J138" s="231"/>
      <c r="K138" s="277"/>
    </row>
    <row r="139" spans="2:11" s="1" customFormat="1" ht="15" customHeight="1">
      <c r="B139" s="274"/>
      <c r="C139" s="231" t="s">
        <v>520</v>
      </c>
      <c r="D139" s="231"/>
      <c r="E139" s="231"/>
      <c r="F139" s="252" t="s">
        <v>487</v>
      </c>
      <c r="G139" s="231"/>
      <c r="H139" s="231" t="s">
        <v>542</v>
      </c>
      <c r="I139" s="231" t="s">
        <v>522</v>
      </c>
      <c r="J139" s="231"/>
      <c r="K139" s="277"/>
    </row>
    <row r="140" spans="2:11" s="1" customFormat="1" ht="15" customHeight="1">
      <c r="B140" s="274"/>
      <c r="C140" s="231" t="s">
        <v>523</v>
      </c>
      <c r="D140" s="231"/>
      <c r="E140" s="231"/>
      <c r="F140" s="252" t="s">
        <v>487</v>
      </c>
      <c r="G140" s="231"/>
      <c r="H140" s="231" t="s">
        <v>523</v>
      </c>
      <c r="I140" s="231" t="s">
        <v>522</v>
      </c>
      <c r="J140" s="231"/>
      <c r="K140" s="277"/>
    </row>
    <row r="141" spans="2:11" s="1" customFormat="1" ht="15" customHeight="1">
      <c r="B141" s="274"/>
      <c r="C141" s="231" t="s">
        <v>37</v>
      </c>
      <c r="D141" s="231"/>
      <c r="E141" s="231"/>
      <c r="F141" s="252" t="s">
        <v>487</v>
      </c>
      <c r="G141" s="231"/>
      <c r="H141" s="231" t="s">
        <v>543</v>
      </c>
      <c r="I141" s="231" t="s">
        <v>522</v>
      </c>
      <c r="J141" s="231"/>
      <c r="K141" s="277"/>
    </row>
    <row r="142" spans="2:11" s="1" customFormat="1" ht="15" customHeight="1">
      <c r="B142" s="274"/>
      <c r="C142" s="231" t="s">
        <v>544</v>
      </c>
      <c r="D142" s="231"/>
      <c r="E142" s="231"/>
      <c r="F142" s="252" t="s">
        <v>487</v>
      </c>
      <c r="G142" s="231"/>
      <c r="H142" s="231" t="s">
        <v>545</v>
      </c>
      <c r="I142" s="231" t="s">
        <v>522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50" t="s">
        <v>546</v>
      </c>
      <c r="D147" s="350"/>
      <c r="E147" s="350"/>
      <c r="F147" s="350"/>
      <c r="G147" s="350"/>
      <c r="H147" s="350"/>
      <c r="I147" s="350"/>
      <c r="J147" s="350"/>
      <c r="K147" s="243"/>
    </row>
    <row r="148" spans="2:11" s="1" customFormat="1" ht="17.25" customHeight="1">
      <c r="B148" s="242"/>
      <c r="C148" s="244" t="s">
        <v>481</v>
      </c>
      <c r="D148" s="244"/>
      <c r="E148" s="244"/>
      <c r="F148" s="244" t="s">
        <v>482</v>
      </c>
      <c r="G148" s="245"/>
      <c r="H148" s="244" t="s">
        <v>53</v>
      </c>
      <c r="I148" s="244" t="s">
        <v>56</v>
      </c>
      <c r="J148" s="244" t="s">
        <v>483</v>
      </c>
      <c r="K148" s="243"/>
    </row>
    <row r="149" spans="2:11" s="1" customFormat="1" ht="17.25" customHeight="1">
      <c r="B149" s="242"/>
      <c r="C149" s="246" t="s">
        <v>484</v>
      </c>
      <c r="D149" s="246"/>
      <c r="E149" s="246"/>
      <c r="F149" s="247" t="s">
        <v>485</v>
      </c>
      <c r="G149" s="248"/>
      <c r="H149" s="246"/>
      <c r="I149" s="246"/>
      <c r="J149" s="246" t="s">
        <v>486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490</v>
      </c>
      <c r="D151" s="231"/>
      <c r="E151" s="231"/>
      <c r="F151" s="282" t="s">
        <v>487</v>
      </c>
      <c r="G151" s="231"/>
      <c r="H151" s="281" t="s">
        <v>527</v>
      </c>
      <c r="I151" s="281" t="s">
        <v>489</v>
      </c>
      <c r="J151" s="281">
        <v>120</v>
      </c>
      <c r="K151" s="277"/>
    </row>
    <row r="152" spans="2:11" s="1" customFormat="1" ht="15" customHeight="1">
      <c r="B152" s="254"/>
      <c r="C152" s="281" t="s">
        <v>536</v>
      </c>
      <c r="D152" s="231"/>
      <c r="E152" s="231"/>
      <c r="F152" s="282" t="s">
        <v>487</v>
      </c>
      <c r="G152" s="231"/>
      <c r="H152" s="281" t="s">
        <v>547</v>
      </c>
      <c r="I152" s="281" t="s">
        <v>489</v>
      </c>
      <c r="J152" s="281" t="s">
        <v>538</v>
      </c>
      <c r="K152" s="277"/>
    </row>
    <row r="153" spans="2:11" s="1" customFormat="1" ht="15" customHeight="1">
      <c r="B153" s="254"/>
      <c r="C153" s="281" t="s">
        <v>435</v>
      </c>
      <c r="D153" s="231"/>
      <c r="E153" s="231"/>
      <c r="F153" s="282" t="s">
        <v>487</v>
      </c>
      <c r="G153" s="231"/>
      <c r="H153" s="281" t="s">
        <v>548</v>
      </c>
      <c r="I153" s="281" t="s">
        <v>489</v>
      </c>
      <c r="J153" s="281" t="s">
        <v>538</v>
      </c>
      <c r="K153" s="277"/>
    </row>
    <row r="154" spans="2:11" s="1" customFormat="1" ht="15" customHeight="1">
      <c r="B154" s="254"/>
      <c r="C154" s="281" t="s">
        <v>492</v>
      </c>
      <c r="D154" s="231"/>
      <c r="E154" s="231"/>
      <c r="F154" s="282" t="s">
        <v>493</v>
      </c>
      <c r="G154" s="231"/>
      <c r="H154" s="281" t="s">
        <v>527</v>
      </c>
      <c r="I154" s="281" t="s">
        <v>489</v>
      </c>
      <c r="J154" s="281">
        <v>50</v>
      </c>
      <c r="K154" s="277"/>
    </row>
    <row r="155" spans="2:11" s="1" customFormat="1" ht="15" customHeight="1">
      <c r="B155" s="254"/>
      <c r="C155" s="281" t="s">
        <v>495</v>
      </c>
      <c r="D155" s="231"/>
      <c r="E155" s="231"/>
      <c r="F155" s="282" t="s">
        <v>487</v>
      </c>
      <c r="G155" s="231"/>
      <c r="H155" s="281" t="s">
        <v>527</v>
      </c>
      <c r="I155" s="281" t="s">
        <v>497</v>
      </c>
      <c r="J155" s="281"/>
      <c r="K155" s="277"/>
    </row>
    <row r="156" spans="2:11" s="1" customFormat="1" ht="15" customHeight="1">
      <c r="B156" s="254"/>
      <c r="C156" s="281" t="s">
        <v>506</v>
      </c>
      <c r="D156" s="231"/>
      <c r="E156" s="231"/>
      <c r="F156" s="282" t="s">
        <v>493</v>
      </c>
      <c r="G156" s="231"/>
      <c r="H156" s="281" t="s">
        <v>527</v>
      </c>
      <c r="I156" s="281" t="s">
        <v>489</v>
      </c>
      <c r="J156" s="281">
        <v>50</v>
      </c>
      <c r="K156" s="277"/>
    </row>
    <row r="157" spans="2:11" s="1" customFormat="1" ht="15" customHeight="1">
      <c r="B157" s="254"/>
      <c r="C157" s="281" t="s">
        <v>514</v>
      </c>
      <c r="D157" s="231"/>
      <c r="E157" s="231"/>
      <c r="F157" s="282" t="s">
        <v>493</v>
      </c>
      <c r="G157" s="231"/>
      <c r="H157" s="281" t="s">
        <v>527</v>
      </c>
      <c r="I157" s="281" t="s">
        <v>489</v>
      </c>
      <c r="J157" s="281">
        <v>50</v>
      </c>
      <c r="K157" s="277"/>
    </row>
    <row r="158" spans="2:11" s="1" customFormat="1" ht="15" customHeight="1">
      <c r="B158" s="254"/>
      <c r="C158" s="281" t="s">
        <v>512</v>
      </c>
      <c r="D158" s="231"/>
      <c r="E158" s="231"/>
      <c r="F158" s="282" t="s">
        <v>493</v>
      </c>
      <c r="G158" s="231"/>
      <c r="H158" s="281" t="s">
        <v>527</v>
      </c>
      <c r="I158" s="281" t="s">
        <v>489</v>
      </c>
      <c r="J158" s="281">
        <v>50</v>
      </c>
      <c r="K158" s="277"/>
    </row>
    <row r="159" spans="2:11" s="1" customFormat="1" ht="15" customHeight="1">
      <c r="B159" s="254"/>
      <c r="C159" s="281" t="s">
        <v>93</v>
      </c>
      <c r="D159" s="231"/>
      <c r="E159" s="231"/>
      <c r="F159" s="282" t="s">
        <v>487</v>
      </c>
      <c r="G159" s="231"/>
      <c r="H159" s="281" t="s">
        <v>549</v>
      </c>
      <c r="I159" s="281" t="s">
        <v>489</v>
      </c>
      <c r="J159" s="281" t="s">
        <v>550</v>
      </c>
      <c r="K159" s="277"/>
    </row>
    <row r="160" spans="2:11" s="1" customFormat="1" ht="15" customHeight="1">
      <c r="B160" s="254"/>
      <c r="C160" s="281" t="s">
        <v>551</v>
      </c>
      <c r="D160" s="231"/>
      <c r="E160" s="231"/>
      <c r="F160" s="282" t="s">
        <v>487</v>
      </c>
      <c r="G160" s="231"/>
      <c r="H160" s="281" t="s">
        <v>552</v>
      </c>
      <c r="I160" s="281" t="s">
        <v>522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1" t="s">
        <v>553</v>
      </c>
      <c r="D165" s="351"/>
      <c r="E165" s="351"/>
      <c r="F165" s="351"/>
      <c r="G165" s="351"/>
      <c r="H165" s="351"/>
      <c r="I165" s="351"/>
      <c r="J165" s="351"/>
      <c r="K165" s="224"/>
    </row>
    <row r="166" spans="2:11" s="1" customFormat="1" ht="17.25" customHeight="1">
      <c r="B166" s="223"/>
      <c r="C166" s="244" t="s">
        <v>481</v>
      </c>
      <c r="D166" s="244"/>
      <c r="E166" s="244"/>
      <c r="F166" s="244" t="s">
        <v>482</v>
      </c>
      <c r="G166" s="286"/>
      <c r="H166" s="287" t="s">
        <v>53</v>
      </c>
      <c r="I166" s="287" t="s">
        <v>56</v>
      </c>
      <c r="J166" s="244" t="s">
        <v>483</v>
      </c>
      <c r="K166" s="224"/>
    </row>
    <row r="167" spans="2:11" s="1" customFormat="1" ht="17.25" customHeight="1">
      <c r="B167" s="225"/>
      <c r="C167" s="246" t="s">
        <v>484</v>
      </c>
      <c r="D167" s="246"/>
      <c r="E167" s="246"/>
      <c r="F167" s="247" t="s">
        <v>485</v>
      </c>
      <c r="G167" s="288"/>
      <c r="H167" s="289"/>
      <c r="I167" s="289"/>
      <c r="J167" s="246" t="s">
        <v>486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490</v>
      </c>
      <c r="D169" s="231"/>
      <c r="E169" s="231"/>
      <c r="F169" s="252" t="s">
        <v>487</v>
      </c>
      <c r="G169" s="231"/>
      <c r="H169" s="231" t="s">
        <v>527</v>
      </c>
      <c r="I169" s="231" t="s">
        <v>489</v>
      </c>
      <c r="J169" s="231">
        <v>120</v>
      </c>
      <c r="K169" s="277"/>
    </row>
    <row r="170" spans="2:11" s="1" customFormat="1" ht="15" customHeight="1">
      <c r="B170" s="254"/>
      <c r="C170" s="231" t="s">
        <v>536</v>
      </c>
      <c r="D170" s="231"/>
      <c r="E170" s="231"/>
      <c r="F170" s="252" t="s">
        <v>487</v>
      </c>
      <c r="G170" s="231"/>
      <c r="H170" s="231" t="s">
        <v>537</v>
      </c>
      <c r="I170" s="231" t="s">
        <v>489</v>
      </c>
      <c r="J170" s="231" t="s">
        <v>538</v>
      </c>
      <c r="K170" s="277"/>
    </row>
    <row r="171" spans="2:11" s="1" customFormat="1" ht="15" customHeight="1">
      <c r="B171" s="254"/>
      <c r="C171" s="231" t="s">
        <v>435</v>
      </c>
      <c r="D171" s="231"/>
      <c r="E171" s="231"/>
      <c r="F171" s="252" t="s">
        <v>487</v>
      </c>
      <c r="G171" s="231"/>
      <c r="H171" s="231" t="s">
        <v>554</v>
      </c>
      <c r="I171" s="231" t="s">
        <v>489</v>
      </c>
      <c r="J171" s="231" t="s">
        <v>538</v>
      </c>
      <c r="K171" s="277"/>
    </row>
    <row r="172" spans="2:11" s="1" customFormat="1" ht="15" customHeight="1">
      <c r="B172" s="254"/>
      <c r="C172" s="231" t="s">
        <v>492</v>
      </c>
      <c r="D172" s="231"/>
      <c r="E172" s="231"/>
      <c r="F172" s="252" t="s">
        <v>493</v>
      </c>
      <c r="G172" s="231"/>
      <c r="H172" s="231" t="s">
        <v>554</v>
      </c>
      <c r="I172" s="231" t="s">
        <v>489</v>
      </c>
      <c r="J172" s="231">
        <v>50</v>
      </c>
      <c r="K172" s="277"/>
    </row>
    <row r="173" spans="2:11" s="1" customFormat="1" ht="15" customHeight="1">
      <c r="B173" s="254"/>
      <c r="C173" s="231" t="s">
        <v>495</v>
      </c>
      <c r="D173" s="231"/>
      <c r="E173" s="231"/>
      <c r="F173" s="252" t="s">
        <v>487</v>
      </c>
      <c r="G173" s="231"/>
      <c r="H173" s="231" t="s">
        <v>554</v>
      </c>
      <c r="I173" s="231" t="s">
        <v>497</v>
      </c>
      <c r="J173" s="231"/>
      <c r="K173" s="277"/>
    </row>
    <row r="174" spans="2:11" s="1" customFormat="1" ht="15" customHeight="1">
      <c r="B174" s="254"/>
      <c r="C174" s="231" t="s">
        <v>506</v>
      </c>
      <c r="D174" s="231"/>
      <c r="E174" s="231"/>
      <c r="F174" s="252" t="s">
        <v>493</v>
      </c>
      <c r="G174" s="231"/>
      <c r="H174" s="231" t="s">
        <v>554</v>
      </c>
      <c r="I174" s="231" t="s">
        <v>489</v>
      </c>
      <c r="J174" s="231">
        <v>50</v>
      </c>
      <c r="K174" s="277"/>
    </row>
    <row r="175" spans="2:11" s="1" customFormat="1" ht="15" customHeight="1">
      <c r="B175" s="254"/>
      <c r="C175" s="231" t="s">
        <v>514</v>
      </c>
      <c r="D175" s="231"/>
      <c r="E175" s="231"/>
      <c r="F175" s="252" t="s">
        <v>493</v>
      </c>
      <c r="G175" s="231"/>
      <c r="H175" s="231" t="s">
        <v>554</v>
      </c>
      <c r="I175" s="231" t="s">
        <v>489</v>
      </c>
      <c r="J175" s="231">
        <v>50</v>
      </c>
      <c r="K175" s="277"/>
    </row>
    <row r="176" spans="2:11" s="1" customFormat="1" ht="15" customHeight="1">
      <c r="B176" s="254"/>
      <c r="C176" s="231" t="s">
        <v>512</v>
      </c>
      <c r="D176" s="231"/>
      <c r="E176" s="231"/>
      <c r="F176" s="252" t="s">
        <v>493</v>
      </c>
      <c r="G176" s="231"/>
      <c r="H176" s="231" t="s">
        <v>554</v>
      </c>
      <c r="I176" s="231" t="s">
        <v>489</v>
      </c>
      <c r="J176" s="231">
        <v>50</v>
      </c>
      <c r="K176" s="277"/>
    </row>
    <row r="177" spans="2:11" s="1" customFormat="1" ht="15" customHeight="1">
      <c r="B177" s="254"/>
      <c r="C177" s="231" t="s">
        <v>105</v>
      </c>
      <c r="D177" s="231"/>
      <c r="E177" s="231"/>
      <c r="F177" s="252" t="s">
        <v>487</v>
      </c>
      <c r="G177" s="231"/>
      <c r="H177" s="231" t="s">
        <v>555</v>
      </c>
      <c r="I177" s="231" t="s">
        <v>556</v>
      </c>
      <c r="J177" s="231"/>
      <c r="K177" s="277"/>
    </row>
    <row r="178" spans="2:11" s="1" customFormat="1" ht="15" customHeight="1">
      <c r="B178" s="254"/>
      <c r="C178" s="231" t="s">
        <v>56</v>
      </c>
      <c r="D178" s="231"/>
      <c r="E178" s="231"/>
      <c r="F178" s="252" t="s">
        <v>487</v>
      </c>
      <c r="G178" s="231"/>
      <c r="H178" s="231" t="s">
        <v>557</v>
      </c>
      <c r="I178" s="231" t="s">
        <v>558</v>
      </c>
      <c r="J178" s="231">
        <v>1</v>
      </c>
      <c r="K178" s="277"/>
    </row>
    <row r="179" spans="2:11" s="1" customFormat="1" ht="15" customHeight="1">
      <c r="B179" s="254"/>
      <c r="C179" s="231" t="s">
        <v>52</v>
      </c>
      <c r="D179" s="231"/>
      <c r="E179" s="231"/>
      <c r="F179" s="252" t="s">
        <v>487</v>
      </c>
      <c r="G179" s="231"/>
      <c r="H179" s="231" t="s">
        <v>559</v>
      </c>
      <c r="I179" s="231" t="s">
        <v>489</v>
      </c>
      <c r="J179" s="231">
        <v>20</v>
      </c>
      <c r="K179" s="277"/>
    </row>
    <row r="180" spans="2:11" s="1" customFormat="1" ht="15" customHeight="1">
      <c r="B180" s="254"/>
      <c r="C180" s="231" t="s">
        <v>53</v>
      </c>
      <c r="D180" s="231"/>
      <c r="E180" s="231"/>
      <c r="F180" s="252" t="s">
        <v>487</v>
      </c>
      <c r="G180" s="231"/>
      <c r="H180" s="231" t="s">
        <v>560</v>
      </c>
      <c r="I180" s="231" t="s">
        <v>489</v>
      </c>
      <c r="J180" s="231">
        <v>255</v>
      </c>
      <c r="K180" s="277"/>
    </row>
    <row r="181" spans="2:11" s="1" customFormat="1" ht="15" customHeight="1">
      <c r="B181" s="254"/>
      <c r="C181" s="231" t="s">
        <v>106</v>
      </c>
      <c r="D181" s="231"/>
      <c r="E181" s="231"/>
      <c r="F181" s="252" t="s">
        <v>487</v>
      </c>
      <c r="G181" s="231"/>
      <c r="H181" s="231" t="s">
        <v>451</v>
      </c>
      <c r="I181" s="231" t="s">
        <v>489</v>
      </c>
      <c r="J181" s="231">
        <v>10</v>
      </c>
      <c r="K181" s="277"/>
    </row>
    <row r="182" spans="2:11" s="1" customFormat="1" ht="15" customHeight="1">
      <c r="B182" s="254"/>
      <c r="C182" s="231" t="s">
        <v>107</v>
      </c>
      <c r="D182" s="231"/>
      <c r="E182" s="231"/>
      <c r="F182" s="252" t="s">
        <v>487</v>
      </c>
      <c r="G182" s="231"/>
      <c r="H182" s="231" t="s">
        <v>561</v>
      </c>
      <c r="I182" s="231" t="s">
        <v>522</v>
      </c>
      <c r="J182" s="231"/>
      <c r="K182" s="277"/>
    </row>
    <row r="183" spans="2:11" s="1" customFormat="1" ht="15" customHeight="1">
      <c r="B183" s="254"/>
      <c r="C183" s="231" t="s">
        <v>562</v>
      </c>
      <c r="D183" s="231"/>
      <c r="E183" s="231"/>
      <c r="F183" s="252" t="s">
        <v>487</v>
      </c>
      <c r="G183" s="231"/>
      <c r="H183" s="231" t="s">
        <v>563</v>
      </c>
      <c r="I183" s="231" t="s">
        <v>522</v>
      </c>
      <c r="J183" s="231"/>
      <c r="K183" s="277"/>
    </row>
    <row r="184" spans="2:11" s="1" customFormat="1" ht="15" customHeight="1">
      <c r="B184" s="254"/>
      <c r="C184" s="231" t="s">
        <v>551</v>
      </c>
      <c r="D184" s="231"/>
      <c r="E184" s="231"/>
      <c r="F184" s="252" t="s">
        <v>487</v>
      </c>
      <c r="G184" s="231"/>
      <c r="H184" s="231" t="s">
        <v>564</v>
      </c>
      <c r="I184" s="231" t="s">
        <v>522</v>
      </c>
      <c r="J184" s="231"/>
      <c r="K184" s="277"/>
    </row>
    <row r="185" spans="2:11" s="1" customFormat="1" ht="15" customHeight="1">
      <c r="B185" s="254"/>
      <c r="C185" s="231" t="s">
        <v>109</v>
      </c>
      <c r="D185" s="231"/>
      <c r="E185" s="231"/>
      <c r="F185" s="252" t="s">
        <v>493</v>
      </c>
      <c r="G185" s="231"/>
      <c r="H185" s="231" t="s">
        <v>565</v>
      </c>
      <c r="I185" s="231" t="s">
        <v>489</v>
      </c>
      <c r="J185" s="231">
        <v>50</v>
      </c>
      <c r="K185" s="277"/>
    </row>
    <row r="186" spans="2:11" s="1" customFormat="1" ht="15" customHeight="1">
      <c r="B186" s="254"/>
      <c r="C186" s="231" t="s">
        <v>566</v>
      </c>
      <c r="D186" s="231"/>
      <c r="E186" s="231"/>
      <c r="F186" s="252" t="s">
        <v>493</v>
      </c>
      <c r="G186" s="231"/>
      <c r="H186" s="231" t="s">
        <v>567</v>
      </c>
      <c r="I186" s="231" t="s">
        <v>568</v>
      </c>
      <c r="J186" s="231"/>
      <c r="K186" s="277"/>
    </row>
    <row r="187" spans="2:11" s="1" customFormat="1" ht="15" customHeight="1">
      <c r="B187" s="254"/>
      <c r="C187" s="231" t="s">
        <v>569</v>
      </c>
      <c r="D187" s="231"/>
      <c r="E187" s="231"/>
      <c r="F187" s="252" t="s">
        <v>493</v>
      </c>
      <c r="G187" s="231"/>
      <c r="H187" s="231" t="s">
        <v>570</v>
      </c>
      <c r="I187" s="231" t="s">
        <v>568</v>
      </c>
      <c r="J187" s="231"/>
      <c r="K187" s="277"/>
    </row>
    <row r="188" spans="2:11" s="1" customFormat="1" ht="15" customHeight="1">
      <c r="B188" s="254"/>
      <c r="C188" s="231" t="s">
        <v>571</v>
      </c>
      <c r="D188" s="231"/>
      <c r="E188" s="231"/>
      <c r="F188" s="252" t="s">
        <v>493</v>
      </c>
      <c r="G188" s="231"/>
      <c r="H188" s="231" t="s">
        <v>572</v>
      </c>
      <c r="I188" s="231" t="s">
        <v>568</v>
      </c>
      <c r="J188" s="231"/>
      <c r="K188" s="277"/>
    </row>
    <row r="189" spans="2:11" s="1" customFormat="1" ht="15" customHeight="1">
      <c r="B189" s="254"/>
      <c r="C189" s="290" t="s">
        <v>573</v>
      </c>
      <c r="D189" s="231"/>
      <c r="E189" s="231"/>
      <c r="F189" s="252" t="s">
        <v>493</v>
      </c>
      <c r="G189" s="231"/>
      <c r="H189" s="231" t="s">
        <v>574</v>
      </c>
      <c r="I189" s="231" t="s">
        <v>575</v>
      </c>
      <c r="J189" s="291" t="s">
        <v>576</v>
      </c>
      <c r="K189" s="277"/>
    </row>
    <row r="190" spans="2:11" s="1" customFormat="1" ht="15" customHeight="1">
      <c r="B190" s="254"/>
      <c r="C190" s="290" t="s">
        <v>41</v>
      </c>
      <c r="D190" s="231"/>
      <c r="E190" s="231"/>
      <c r="F190" s="252" t="s">
        <v>487</v>
      </c>
      <c r="G190" s="231"/>
      <c r="H190" s="228" t="s">
        <v>577</v>
      </c>
      <c r="I190" s="231" t="s">
        <v>578</v>
      </c>
      <c r="J190" s="231"/>
      <c r="K190" s="277"/>
    </row>
    <row r="191" spans="2:11" s="1" customFormat="1" ht="15" customHeight="1">
      <c r="B191" s="254"/>
      <c r="C191" s="290" t="s">
        <v>579</v>
      </c>
      <c r="D191" s="231"/>
      <c r="E191" s="231"/>
      <c r="F191" s="252" t="s">
        <v>487</v>
      </c>
      <c r="G191" s="231"/>
      <c r="H191" s="231" t="s">
        <v>580</v>
      </c>
      <c r="I191" s="231" t="s">
        <v>522</v>
      </c>
      <c r="J191" s="231"/>
      <c r="K191" s="277"/>
    </row>
    <row r="192" spans="2:11" s="1" customFormat="1" ht="15" customHeight="1">
      <c r="B192" s="254"/>
      <c r="C192" s="290" t="s">
        <v>581</v>
      </c>
      <c r="D192" s="231"/>
      <c r="E192" s="231"/>
      <c r="F192" s="252" t="s">
        <v>487</v>
      </c>
      <c r="G192" s="231"/>
      <c r="H192" s="231" t="s">
        <v>582</v>
      </c>
      <c r="I192" s="231" t="s">
        <v>522</v>
      </c>
      <c r="J192" s="231"/>
      <c r="K192" s="277"/>
    </row>
    <row r="193" spans="2:11" s="1" customFormat="1" ht="15" customHeight="1">
      <c r="B193" s="254"/>
      <c r="C193" s="290" t="s">
        <v>583</v>
      </c>
      <c r="D193" s="231"/>
      <c r="E193" s="231"/>
      <c r="F193" s="252" t="s">
        <v>493</v>
      </c>
      <c r="G193" s="231"/>
      <c r="H193" s="231" t="s">
        <v>584</v>
      </c>
      <c r="I193" s="231" t="s">
        <v>522</v>
      </c>
      <c r="J193" s="231"/>
      <c r="K193" s="277"/>
    </row>
    <row r="194" spans="2:11" s="1" customFormat="1" ht="15" customHeight="1">
      <c r="B194" s="283"/>
      <c r="C194" s="292"/>
      <c r="D194" s="263"/>
      <c r="E194" s="263"/>
      <c r="F194" s="263"/>
      <c r="G194" s="263"/>
      <c r="H194" s="263"/>
      <c r="I194" s="263"/>
      <c r="J194" s="263"/>
      <c r="K194" s="284"/>
    </row>
    <row r="195" spans="2:11" s="1" customFormat="1" ht="18.75" customHeight="1">
      <c r="B195" s="265"/>
      <c r="C195" s="275"/>
      <c r="D195" s="275"/>
      <c r="E195" s="275"/>
      <c r="F195" s="285"/>
      <c r="G195" s="275"/>
      <c r="H195" s="275"/>
      <c r="I195" s="275"/>
      <c r="J195" s="275"/>
      <c r="K195" s="265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</row>
    <row r="198" spans="2:11" s="1" customFormat="1" ht="12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pans="2:11" s="1" customFormat="1" ht="22.2">
      <c r="B199" s="223"/>
      <c r="C199" s="351" t="s">
        <v>585</v>
      </c>
      <c r="D199" s="351"/>
      <c r="E199" s="351"/>
      <c r="F199" s="351"/>
      <c r="G199" s="351"/>
      <c r="H199" s="351"/>
      <c r="I199" s="351"/>
      <c r="J199" s="351"/>
      <c r="K199" s="224"/>
    </row>
    <row r="200" spans="2:11" s="1" customFormat="1" ht="25.5" customHeight="1">
      <c r="B200" s="223"/>
      <c r="C200" s="293" t="s">
        <v>586</v>
      </c>
      <c r="D200" s="293"/>
      <c r="E200" s="293"/>
      <c r="F200" s="293" t="s">
        <v>587</v>
      </c>
      <c r="G200" s="294"/>
      <c r="H200" s="352" t="s">
        <v>588</v>
      </c>
      <c r="I200" s="352"/>
      <c r="J200" s="352"/>
      <c r="K200" s="224"/>
    </row>
    <row r="201" spans="2:11" s="1" customFormat="1" ht="5.25" customHeight="1">
      <c r="B201" s="254"/>
      <c r="C201" s="249"/>
      <c r="D201" s="249"/>
      <c r="E201" s="249"/>
      <c r="F201" s="249"/>
      <c r="G201" s="275"/>
      <c r="H201" s="249"/>
      <c r="I201" s="249"/>
      <c r="J201" s="249"/>
      <c r="K201" s="277"/>
    </row>
    <row r="202" spans="2:11" s="1" customFormat="1" ht="15" customHeight="1">
      <c r="B202" s="254"/>
      <c r="C202" s="231" t="s">
        <v>578</v>
      </c>
      <c r="D202" s="231"/>
      <c r="E202" s="231"/>
      <c r="F202" s="252" t="s">
        <v>42</v>
      </c>
      <c r="G202" s="231"/>
      <c r="H202" s="353" t="s">
        <v>589</v>
      </c>
      <c r="I202" s="353"/>
      <c r="J202" s="353"/>
      <c r="K202" s="277"/>
    </row>
    <row r="203" spans="2:11" s="1" customFormat="1" ht="15" customHeight="1">
      <c r="B203" s="254"/>
      <c r="C203" s="231"/>
      <c r="D203" s="231"/>
      <c r="E203" s="231"/>
      <c r="F203" s="252" t="s">
        <v>43</v>
      </c>
      <c r="G203" s="231"/>
      <c r="H203" s="353" t="s">
        <v>590</v>
      </c>
      <c r="I203" s="353"/>
      <c r="J203" s="353"/>
      <c r="K203" s="277"/>
    </row>
    <row r="204" spans="2:11" s="1" customFormat="1" ht="15" customHeight="1">
      <c r="B204" s="254"/>
      <c r="C204" s="231"/>
      <c r="D204" s="231"/>
      <c r="E204" s="231"/>
      <c r="F204" s="252" t="s">
        <v>46</v>
      </c>
      <c r="G204" s="231"/>
      <c r="H204" s="353" t="s">
        <v>591</v>
      </c>
      <c r="I204" s="353"/>
      <c r="J204" s="353"/>
      <c r="K204" s="277"/>
    </row>
    <row r="205" spans="2:11" s="1" customFormat="1" ht="15" customHeight="1">
      <c r="B205" s="254"/>
      <c r="C205" s="231"/>
      <c r="D205" s="231"/>
      <c r="E205" s="231"/>
      <c r="F205" s="252" t="s">
        <v>44</v>
      </c>
      <c r="G205" s="231"/>
      <c r="H205" s="353" t="s">
        <v>592</v>
      </c>
      <c r="I205" s="353"/>
      <c r="J205" s="353"/>
      <c r="K205" s="277"/>
    </row>
    <row r="206" spans="2:11" s="1" customFormat="1" ht="15" customHeight="1">
      <c r="B206" s="254"/>
      <c r="C206" s="231"/>
      <c r="D206" s="231"/>
      <c r="E206" s="231"/>
      <c r="F206" s="252" t="s">
        <v>45</v>
      </c>
      <c r="G206" s="231"/>
      <c r="H206" s="353" t="s">
        <v>593</v>
      </c>
      <c r="I206" s="353"/>
      <c r="J206" s="353"/>
      <c r="K206" s="277"/>
    </row>
    <row r="207" spans="2:11" s="1" customFormat="1" ht="15" customHeight="1">
      <c r="B207" s="254"/>
      <c r="C207" s="231"/>
      <c r="D207" s="231"/>
      <c r="E207" s="231"/>
      <c r="F207" s="252"/>
      <c r="G207" s="231"/>
      <c r="H207" s="231"/>
      <c r="I207" s="231"/>
      <c r="J207" s="231"/>
      <c r="K207" s="277"/>
    </row>
    <row r="208" spans="2:11" s="1" customFormat="1" ht="15" customHeight="1">
      <c r="B208" s="254"/>
      <c r="C208" s="231" t="s">
        <v>534</v>
      </c>
      <c r="D208" s="231"/>
      <c r="E208" s="231"/>
      <c r="F208" s="252" t="s">
        <v>78</v>
      </c>
      <c r="G208" s="231"/>
      <c r="H208" s="353" t="s">
        <v>594</v>
      </c>
      <c r="I208" s="353"/>
      <c r="J208" s="353"/>
      <c r="K208" s="277"/>
    </row>
    <row r="209" spans="2:11" s="1" customFormat="1" ht="15" customHeight="1">
      <c r="B209" s="254"/>
      <c r="C209" s="231"/>
      <c r="D209" s="231"/>
      <c r="E209" s="231"/>
      <c r="F209" s="252" t="s">
        <v>431</v>
      </c>
      <c r="G209" s="231"/>
      <c r="H209" s="353" t="s">
        <v>432</v>
      </c>
      <c r="I209" s="353"/>
      <c r="J209" s="353"/>
      <c r="K209" s="277"/>
    </row>
    <row r="210" spans="2:11" s="1" customFormat="1" ht="15" customHeight="1">
      <c r="B210" s="254"/>
      <c r="C210" s="231"/>
      <c r="D210" s="231"/>
      <c r="E210" s="231"/>
      <c r="F210" s="252" t="s">
        <v>429</v>
      </c>
      <c r="G210" s="231"/>
      <c r="H210" s="353" t="s">
        <v>595</v>
      </c>
      <c r="I210" s="353"/>
      <c r="J210" s="353"/>
      <c r="K210" s="277"/>
    </row>
    <row r="211" spans="2:11" s="1" customFormat="1" ht="15" customHeight="1">
      <c r="B211" s="295"/>
      <c r="C211" s="231"/>
      <c r="D211" s="231"/>
      <c r="E211" s="231"/>
      <c r="F211" s="252" t="s">
        <v>86</v>
      </c>
      <c r="G211" s="290"/>
      <c r="H211" s="354" t="s">
        <v>87</v>
      </c>
      <c r="I211" s="354"/>
      <c r="J211" s="354"/>
      <c r="K211" s="296"/>
    </row>
    <row r="212" spans="2:11" s="1" customFormat="1" ht="15" customHeight="1">
      <c r="B212" s="295"/>
      <c r="C212" s="231"/>
      <c r="D212" s="231"/>
      <c r="E212" s="231"/>
      <c r="F212" s="252" t="s">
        <v>433</v>
      </c>
      <c r="G212" s="290"/>
      <c r="H212" s="354" t="s">
        <v>368</v>
      </c>
      <c r="I212" s="354"/>
      <c r="J212" s="354"/>
      <c r="K212" s="296"/>
    </row>
    <row r="213" spans="2:11" s="1" customFormat="1" ht="15" customHeight="1">
      <c r="B213" s="295"/>
      <c r="C213" s="231"/>
      <c r="D213" s="231"/>
      <c r="E213" s="231"/>
      <c r="F213" s="252"/>
      <c r="G213" s="290"/>
      <c r="H213" s="281"/>
      <c r="I213" s="281"/>
      <c r="J213" s="281"/>
      <c r="K213" s="296"/>
    </row>
    <row r="214" spans="2:11" s="1" customFormat="1" ht="15" customHeight="1">
      <c r="B214" s="295"/>
      <c r="C214" s="231" t="s">
        <v>558</v>
      </c>
      <c r="D214" s="231"/>
      <c r="E214" s="231"/>
      <c r="F214" s="252">
        <v>1</v>
      </c>
      <c r="G214" s="290"/>
      <c r="H214" s="354" t="s">
        <v>596</v>
      </c>
      <c r="I214" s="354"/>
      <c r="J214" s="354"/>
      <c r="K214" s="296"/>
    </row>
    <row r="215" spans="2:11" s="1" customFormat="1" ht="15" customHeight="1">
      <c r="B215" s="295"/>
      <c r="C215" s="231"/>
      <c r="D215" s="231"/>
      <c r="E215" s="231"/>
      <c r="F215" s="252">
        <v>2</v>
      </c>
      <c r="G215" s="290"/>
      <c r="H215" s="354" t="s">
        <v>597</v>
      </c>
      <c r="I215" s="354"/>
      <c r="J215" s="354"/>
      <c r="K215" s="296"/>
    </row>
    <row r="216" spans="2:11" s="1" customFormat="1" ht="15" customHeight="1">
      <c r="B216" s="295"/>
      <c r="C216" s="231"/>
      <c r="D216" s="231"/>
      <c r="E216" s="231"/>
      <c r="F216" s="252">
        <v>3</v>
      </c>
      <c r="G216" s="290"/>
      <c r="H216" s="354" t="s">
        <v>598</v>
      </c>
      <c r="I216" s="354"/>
      <c r="J216" s="354"/>
      <c r="K216" s="296"/>
    </row>
    <row r="217" spans="2:11" s="1" customFormat="1" ht="15" customHeight="1">
      <c r="B217" s="295"/>
      <c r="C217" s="231"/>
      <c r="D217" s="231"/>
      <c r="E217" s="231"/>
      <c r="F217" s="252">
        <v>4</v>
      </c>
      <c r="G217" s="290"/>
      <c r="H217" s="354" t="s">
        <v>599</v>
      </c>
      <c r="I217" s="354"/>
      <c r="J217" s="354"/>
      <c r="K217" s="296"/>
    </row>
    <row r="218" spans="2:11" s="1" customFormat="1" ht="12.75" customHeight="1">
      <c r="B218" s="297"/>
      <c r="C218" s="298"/>
      <c r="D218" s="298"/>
      <c r="E218" s="298"/>
      <c r="F218" s="298"/>
      <c r="G218" s="298"/>
      <c r="H218" s="298"/>
      <c r="I218" s="298"/>
      <c r="J218" s="298"/>
      <c r="K218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SO-01 - Oprava opevnění P...</vt:lpstr>
      <vt:lpstr>SO-02 - Kácení</vt:lpstr>
      <vt:lpstr>VON - Vedlejší a ostatní ...</vt:lpstr>
      <vt:lpstr>Pokyny pro vyplnění</vt:lpstr>
      <vt:lpstr>'Rekapitulace stavby'!Názvy_tisku</vt:lpstr>
      <vt:lpstr>'SO-01 - Oprava opevnění P...'!Názvy_tisku</vt:lpstr>
      <vt:lpstr>'SO-02 - Kácení'!Názvy_tisku</vt:lpstr>
      <vt:lpstr>'VON - Vedlejší a ostatní ...'!Názvy_tisku</vt:lpstr>
      <vt:lpstr>'Pokyny pro vyplnění'!Oblast_tisku</vt:lpstr>
      <vt:lpstr>'Rekapitulace stavby'!Oblast_tisku</vt:lpstr>
      <vt:lpstr>'SO-01 - Oprava opevnění P...'!Oblast_tisku</vt:lpstr>
      <vt:lpstr>'SO-02 - Kácení'!Oblast_tisku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2020-08-14T05:38:14Z</dcterms:created>
  <dcterms:modified xsi:type="dcterms:W3CDTF">2020-08-14T06:13:10Z</dcterms:modified>
</cp:coreProperties>
</file>