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ka.jelinkova\Povodí Vltavy, státní podnik\Havlíček Tomáš - Veřejné zakázky 2021\VZMR\01 Stavební práce\Otevřená výzva\Vltava, jez Herbertov - opr pil\PD\F. Nákladová část\"/>
    </mc:Choice>
  </mc:AlternateContent>
  <bookViews>
    <workbookView xWindow="0" yWindow="0" windowWidth="28800" windowHeight="14100" firstSheet="2" activeTab="2"/>
  </bookViews>
  <sheets>
    <sheet name="Rekapitulace stavby" sheetId="1" r:id="rId1"/>
    <sheet name="3722a - Hlavní objekt" sheetId="2" r:id="rId2"/>
    <sheet name="3722b - Vedlejší rozpočto..." sheetId="3" r:id="rId3"/>
  </sheets>
  <definedNames>
    <definedName name="_xlnm._FilterDatabase" localSheetId="1" hidden="1">'3722a - Hlavní objekt'!$C$124:$K$192</definedName>
    <definedName name="_xlnm._FilterDatabase" localSheetId="2" hidden="1">'3722b - Vedlejší rozpočto...'!$C$116:$K$131</definedName>
    <definedName name="_xlnm.Print_Titles" localSheetId="1">'3722a - Hlavní objekt'!$124:$124</definedName>
    <definedName name="_xlnm.Print_Titles" localSheetId="2">'3722b - Vedlejší rozpočto...'!$116:$116</definedName>
    <definedName name="_xlnm.Print_Titles" localSheetId="0">'Rekapitulace stavby'!$92:$92</definedName>
    <definedName name="_xlnm.Print_Area" localSheetId="1">'3722a - Hlavní objekt'!$C$4:$J$76,'3722a - Hlavní objekt'!$C$82:$J$106,'3722a - Hlavní objekt'!$C$112:$J$192</definedName>
    <definedName name="_xlnm.Print_Area" localSheetId="2">'3722b - Vedlejší rozpočto...'!$C$4:$J$76,'3722b - Vedlejší rozpočto...'!$C$82:$J$98,'3722b - Vedlejší rozpočto...'!$C$104:$J$131</definedName>
    <definedName name="_xlnm.Print_Area" localSheetId="0">'Rekapitulace stavby'!$D$4:$AO$76,'Rekapitulace stavby'!$C$82:$AQ$97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F111" i="3"/>
  <c r="E109" i="3"/>
  <c r="F89" i="3"/>
  <c r="E87" i="3"/>
  <c r="J21" i="3"/>
  <c r="E21" i="3"/>
  <c r="J113" i="3" s="1"/>
  <c r="J20" i="3"/>
  <c r="F92" i="3"/>
  <c r="J15" i="3"/>
  <c r="E15" i="3"/>
  <c r="F113" i="3" s="1"/>
  <c r="J14" i="3"/>
  <c r="J111" i="3"/>
  <c r="E7" i="3"/>
  <c r="E107" i="3"/>
  <c r="J37" i="2"/>
  <c r="J36" i="2"/>
  <c r="AY95" i="1" s="1"/>
  <c r="J35" i="2"/>
  <c r="AX95" i="1"/>
  <c r="BI186" i="2"/>
  <c r="BH186" i="2"/>
  <c r="BG186" i="2"/>
  <c r="BF186" i="2"/>
  <c r="T186" i="2"/>
  <c r="T185" i="2" s="1"/>
  <c r="R186" i="2"/>
  <c r="R185" i="2"/>
  <c r="P186" i="2"/>
  <c r="P185" i="2" s="1"/>
  <c r="BI183" i="2"/>
  <c r="BH183" i="2"/>
  <c r="BG183" i="2"/>
  <c r="BF183" i="2"/>
  <c r="T183" i="2"/>
  <c r="R183" i="2"/>
  <c r="P183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T133" i="2" s="1"/>
  <c r="R134" i="2"/>
  <c r="R133" i="2"/>
  <c r="P134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F119" i="2"/>
  <c r="E117" i="2"/>
  <c r="F89" i="2"/>
  <c r="E87" i="2"/>
  <c r="J21" i="2"/>
  <c r="E21" i="2"/>
  <c r="J91" i="2" s="1"/>
  <c r="J20" i="2"/>
  <c r="F122" i="2"/>
  <c r="J15" i="2"/>
  <c r="E15" i="2"/>
  <c r="F121" i="2" s="1"/>
  <c r="J14" i="2"/>
  <c r="J119" i="2"/>
  <c r="E7" i="2"/>
  <c r="E115" i="2"/>
  <c r="L90" i="1"/>
  <c r="AM90" i="1"/>
  <c r="AM89" i="1"/>
  <c r="L89" i="1"/>
  <c r="AM87" i="1"/>
  <c r="L87" i="1"/>
  <c r="L85" i="1"/>
  <c r="L84" i="1"/>
  <c r="BK131" i="3"/>
  <c r="J130" i="3"/>
  <c r="BK129" i="3"/>
  <c r="BK128" i="3"/>
  <c r="BK127" i="3"/>
  <c r="BK126" i="3"/>
  <c r="J125" i="3"/>
  <c r="J124" i="3"/>
  <c r="BK123" i="3"/>
  <c r="J122" i="3"/>
  <c r="J121" i="3"/>
  <c r="BK120" i="3"/>
  <c r="J119" i="3"/>
  <c r="J186" i="2"/>
  <c r="BK178" i="2"/>
  <c r="BK176" i="2"/>
  <c r="BK170" i="2"/>
  <c r="J169" i="2"/>
  <c r="BK166" i="2"/>
  <c r="J152" i="2"/>
  <c r="J150" i="2"/>
  <c r="J148" i="2"/>
  <c r="BK147" i="2"/>
  <c r="BK141" i="2"/>
  <c r="J140" i="2"/>
  <c r="BK138" i="2"/>
  <c r="BK129" i="2"/>
  <c r="AS94" i="1"/>
  <c r="J131" i="3"/>
  <c r="BK130" i="3"/>
  <c r="J129" i="3"/>
  <c r="J128" i="3"/>
  <c r="J127" i="3"/>
  <c r="J126" i="3"/>
  <c r="BK125" i="3"/>
  <c r="BK124" i="3"/>
  <c r="J123" i="3"/>
  <c r="BK122" i="3"/>
  <c r="BK121" i="3"/>
  <c r="J120" i="3"/>
  <c r="BK119" i="3"/>
  <c r="BK186" i="2"/>
  <c r="BK183" i="2"/>
  <c r="J178" i="2"/>
  <c r="J171" i="2"/>
  <c r="J170" i="2"/>
  <c r="BK167" i="2"/>
  <c r="J163" i="2"/>
  <c r="BK159" i="2"/>
  <c r="BK150" i="2"/>
  <c r="J149" i="2"/>
  <c r="BK146" i="2"/>
  <c r="J141" i="2"/>
  <c r="J139" i="2"/>
  <c r="J137" i="2"/>
  <c r="BK132" i="2"/>
  <c r="J131" i="2"/>
  <c r="J130" i="2"/>
  <c r="BK128" i="2"/>
  <c r="J183" i="2"/>
  <c r="J176" i="2"/>
  <c r="BK171" i="2"/>
  <c r="J168" i="2"/>
  <c r="BK165" i="2"/>
  <c r="BK163" i="2"/>
  <c r="BK154" i="2"/>
  <c r="BK152" i="2"/>
  <c r="BK149" i="2"/>
  <c r="J146" i="2"/>
  <c r="BK140" i="2"/>
  <c r="BK139" i="2"/>
  <c r="J138" i="2"/>
  <c r="BK137" i="2"/>
  <c r="J136" i="2"/>
  <c r="J134" i="2"/>
  <c r="J132" i="2"/>
  <c r="J129" i="2"/>
  <c r="BK169" i="2"/>
  <c r="BK168" i="2"/>
  <c r="J167" i="2"/>
  <c r="J166" i="2"/>
  <c r="J165" i="2"/>
  <c r="J159" i="2"/>
  <c r="J154" i="2"/>
  <c r="BK148" i="2"/>
  <c r="J147" i="2"/>
  <c r="BK136" i="2"/>
  <c r="BK134" i="2"/>
  <c r="BK131" i="2"/>
  <c r="BK130" i="2"/>
  <c r="J128" i="2"/>
  <c r="R151" i="2" l="1"/>
  <c r="P127" i="2"/>
  <c r="T127" i="2"/>
  <c r="P135" i="2"/>
  <c r="T135" i="2"/>
  <c r="P145" i="2"/>
  <c r="T145" i="2"/>
  <c r="P151" i="2"/>
  <c r="T151" i="2"/>
  <c r="P158" i="2"/>
  <c r="T158" i="2"/>
  <c r="P177" i="2"/>
  <c r="T177" i="2"/>
  <c r="BK127" i="2"/>
  <c r="J127" i="2"/>
  <c r="J98" i="2"/>
  <c r="R127" i="2"/>
  <c r="BK135" i="2"/>
  <c r="J135" i="2"/>
  <c r="J100" i="2"/>
  <c r="R135" i="2"/>
  <c r="BK145" i="2"/>
  <c r="J145" i="2"/>
  <c r="J101" i="2"/>
  <c r="R145" i="2"/>
  <c r="BK151" i="2"/>
  <c r="J151" i="2"/>
  <c r="J102" i="2"/>
  <c r="BK158" i="2"/>
  <c r="J158" i="2"/>
  <c r="J103" i="2"/>
  <c r="R158" i="2"/>
  <c r="BK177" i="2"/>
  <c r="J177" i="2"/>
  <c r="J104" i="2"/>
  <c r="R177" i="2"/>
  <c r="BK118" i="3"/>
  <c r="J118" i="3"/>
  <c r="J97" i="3"/>
  <c r="P118" i="3"/>
  <c r="P117" i="3" s="1"/>
  <c r="AU96" i="1" s="1"/>
  <c r="R118" i="3"/>
  <c r="R117" i="3"/>
  <c r="T118" i="3"/>
  <c r="T117" i="3"/>
  <c r="F92" i="2"/>
  <c r="J121" i="2"/>
  <c r="BE128" i="2"/>
  <c r="BE131" i="2"/>
  <c r="BE138" i="2"/>
  <c r="BE139" i="2"/>
  <c r="BE140" i="2"/>
  <c r="BE141" i="2"/>
  <c r="BE147" i="2"/>
  <c r="BE149" i="2"/>
  <c r="BE170" i="2"/>
  <c r="E85" i="2"/>
  <c r="J89" i="2"/>
  <c r="BE130" i="2"/>
  <c r="BE166" i="2"/>
  <c r="BE169" i="2"/>
  <c r="F91" i="2"/>
  <c r="BE136" i="2"/>
  <c r="BE137" i="2"/>
  <c r="BE146" i="2"/>
  <c r="BE150" i="2"/>
  <c r="BE152" i="2"/>
  <c r="BE159" i="2"/>
  <c r="BE163" i="2"/>
  <c r="BE165" i="2"/>
  <c r="BE168" i="2"/>
  <c r="BE171" i="2"/>
  <c r="BE176" i="2"/>
  <c r="BE178" i="2"/>
  <c r="BE183" i="2"/>
  <c r="J89" i="3"/>
  <c r="J91" i="3"/>
  <c r="F114" i="3"/>
  <c r="BE120" i="3"/>
  <c r="BE121" i="3"/>
  <c r="BE123" i="3"/>
  <c r="BE126" i="3"/>
  <c r="BE127" i="3"/>
  <c r="BE128" i="3"/>
  <c r="BE130" i="3"/>
  <c r="BE129" i="2"/>
  <c r="BE132" i="2"/>
  <c r="BE134" i="2"/>
  <c r="BE148" i="2"/>
  <c r="BE154" i="2"/>
  <c r="BE167" i="2"/>
  <c r="BE186" i="2"/>
  <c r="BK133" i="2"/>
  <c r="J133" i="2"/>
  <c r="J99" i="2"/>
  <c r="BK185" i="2"/>
  <c r="J185" i="2"/>
  <c r="J105" i="2"/>
  <c r="E85" i="3"/>
  <c r="F91" i="3"/>
  <c r="BE119" i="3"/>
  <c r="BE122" i="3"/>
  <c r="BE124" i="3"/>
  <c r="BE125" i="3"/>
  <c r="BE129" i="3"/>
  <c r="BE131" i="3"/>
  <c r="F35" i="2"/>
  <c r="BB95" i="1" s="1"/>
  <c r="F36" i="2"/>
  <c r="BC95" i="1"/>
  <c r="F34" i="3"/>
  <c r="BA96" i="1" s="1"/>
  <c r="F34" i="2"/>
  <c r="BA95" i="1"/>
  <c r="F37" i="3"/>
  <c r="BD96" i="1" s="1"/>
  <c r="F36" i="3"/>
  <c r="BC96" i="1"/>
  <c r="F37" i="2"/>
  <c r="BD95" i="1" s="1"/>
  <c r="J34" i="2"/>
  <c r="AW95" i="1"/>
  <c r="F35" i="3"/>
  <c r="BB96" i="1" s="1"/>
  <c r="J34" i="3"/>
  <c r="AW96" i="1"/>
  <c r="R126" i="2" l="1"/>
  <c r="R125" i="2"/>
  <c r="P126" i="2"/>
  <c r="P125" i="2"/>
  <c r="AU95" i="1" s="1"/>
  <c r="AU94" i="1" s="1"/>
  <c r="T126" i="2"/>
  <c r="T125" i="2"/>
  <c r="BK126" i="2"/>
  <c r="BK125" i="2" s="1"/>
  <c r="J125" i="2" s="1"/>
  <c r="J30" i="2" s="1"/>
  <c r="AG95" i="1" s="1"/>
  <c r="BK117" i="3"/>
  <c r="J117" i="3"/>
  <c r="J30" i="3" s="1"/>
  <c r="AG96" i="1" s="1"/>
  <c r="BC94" i="1"/>
  <c r="AY94" i="1"/>
  <c r="BD94" i="1"/>
  <c r="W33" i="1" s="1"/>
  <c r="BA94" i="1"/>
  <c r="W30" i="1"/>
  <c r="BB94" i="1"/>
  <c r="W31" i="1" s="1"/>
  <c r="J33" i="2"/>
  <c r="AV95" i="1"/>
  <c r="AT95" i="1"/>
  <c r="F33" i="2"/>
  <c r="AZ95" i="1"/>
  <c r="F33" i="3"/>
  <c r="AZ96" i="1"/>
  <c r="J33" i="3"/>
  <c r="AV96" i="1"/>
  <c r="AT96" i="1"/>
  <c r="AN95" i="1" l="1"/>
  <c r="J39" i="2"/>
  <c r="J39" i="3"/>
  <c r="J96" i="2"/>
  <c r="J126" i="2"/>
  <c r="J97" i="2" s="1"/>
  <c r="J96" i="3"/>
  <c r="AN96" i="1"/>
  <c r="AG94" i="1"/>
  <c r="AK26" i="1" s="1"/>
  <c r="AZ94" i="1"/>
  <c r="W29" i="1"/>
  <c r="AW94" i="1"/>
  <c r="AK30" i="1" s="1"/>
  <c r="W32" i="1"/>
  <c r="AX94" i="1"/>
  <c r="AV94" i="1" l="1"/>
  <c r="AK29" i="1"/>
  <c r="AK35" i="1"/>
  <c r="AT94" i="1" l="1"/>
  <c r="AN94" i="1"/>
</calcChain>
</file>

<file path=xl/sharedStrings.xml><?xml version="1.0" encoding="utf-8"?>
<sst xmlns="http://schemas.openxmlformats.org/spreadsheetml/2006/main" count="1289" uniqueCount="317">
  <si>
    <t>Export Komplet</t>
  </si>
  <si>
    <t/>
  </si>
  <si>
    <t>2.0</t>
  </si>
  <si>
    <t>False</t>
  </si>
  <si>
    <t>{ecaeda1a-7cd7-4f23-be71-72eba91e54b9}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</si>
  <si>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</si>
  <si>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</si>
  <si>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</si>
  <si>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</si>
  <si>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</si>
  <si>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</si>
  <si>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</si>
  <si>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</si>
  <si>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</si>
  <si>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ST3722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</si>
  <si>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</si>
  <si>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</si>
  <si>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Vltava, ř. km 314,954, jez Herbertov - oprava pilíře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</si>
  <si>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</si>
  <si>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</si>
  <si>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</si>
  <si>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</si>
  <si>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</si>
  <si>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</si>
  <si>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</si>
  <si>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</si>
  <si>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</si>
  <si>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</si>
  <si>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</si>
  <si>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</si>
  <si>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</si>
  <si>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</si>
  <si>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</si>
  <si>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</si>
  <si>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</si>
  <si>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</si>
  <si>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</si>
  <si>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</si>
  <si>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</si>
  <si>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</si>
  <si>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</si>
  <si>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</si>
  <si>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</si>
  <si>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</si>
  <si>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</si>
  <si>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</si>
  <si>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</si>
  <si>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</si>
  <si>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</si>
  <si>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</si>
  <si>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</si>
  <si>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</si>
  <si>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</si>
  <si>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</si>
  <si>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</si>
  <si>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</si>
  <si>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</si>
  <si>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</si>
  <si>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</si>
  <si>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</si>
  <si>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</si>
  <si>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</si>
  <si>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</si>
  <si>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</si>
  <si>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</si>
  <si>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</si>
  <si>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</si>
  <si>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</si>
  <si>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</si>
  <si>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</si>
  <si>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</si>
  <si>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</si>
  <si>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</si>
  <si>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</si>
  <si>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</si>
  <si>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</si>
  <si>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3722a</t>
  </si>
  <si>
    <t>Hlavní objekt</t>
  </si>
  <si>
    <t>STA</t>
  </si>
  <si>
    <t>1</t>
  </si>
  <si>
    <t>{37f19c07-c9fe-49a9-ac96-e7a4599698f3}</t>
  </si>
  <si>
    <t>2</t>
  </si>
  <si>
    <t>3722b</t>
  </si>
  <si>
    <t>Vedlejší rozpočtové náklady</t>
  </si>
  <si>
    <t>{53bd426b-7046-4720-8909-a8e327df30f4}</t>
  </si>
  <si>
    <t>KRYCÍ LIST SOUPISU PRACÍ</t>
  </si>
  <si>
    <t>Objekt:</t>
  </si>
  <si>
    <t>3722a - Hlavní objekt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</si>
  <si>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</si>
  <si>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</si>
  <si>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</si>
  <si>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</si>
  <si>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</si>
  <si>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</si>
  <si>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</si>
  <si>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</si>
  <si>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</si>
  <si>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</si>
  <si>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</si>
  <si>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</si>
  <si>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</si>
  <si>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</si>
  <si>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</si>
  <si>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</si>
  <si>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</si>
  <si>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</si>
  <si>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</si>
  <si>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</si>
  <si>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</si>
  <si>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</si>
  <si>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</si>
  <si>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</si>
  <si>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</si>
  <si>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</si>
  <si>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</si>
  <si>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</si>
  <si>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</si>
  <si>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</si>
  <si>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</si>
  <si>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</si>
  <si>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124453101</t>
  </si>
  <si>
    <t>Vykopávky pro koryta vodotečí objem do 1000 m3 strojně</t>
  </si>
  <si>
    <t>m3</t>
  </si>
  <si>
    <t>4</t>
  </si>
  <si>
    <t>604255450</t>
  </si>
  <si>
    <t>132211401</t>
  </si>
  <si>
    <t xml:space="preserve">Hloubená vykopávka pod základy </t>
  </si>
  <si>
    <t>-1056029739</t>
  </si>
  <si>
    <t>3</t>
  </si>
  <si>
    <t>151712121</t>
  </si>
  <si>
    <t>Odstranění a znovuosazení stávajících drážek hrazení vorové propusti</t>
  </si>
  <si>
    <t>kpl</t>
  </si>
  <si>
    <t>-134978859</t>
  </si>
  <si>
    <t>17115111R</t>
  </si>
  <si>
    <t>Uložení odtěženého materiálu do násypů zhutněných</t>
  </si>
  <si>
    <t>-873842627</t>
  </si>
  <si>
    <t>5</t>
  </si>
  <si>
    <t>171201231</t>
  </si>
  <si>
    <t>Poplatek za uložení suti a vybouraných hmot na skládce (skládkovné)</t>
  </si>
  <si>
    <t>t</t>
  </si>
  <si>
    <t>-1746519257</t>
  </si>
  <si>
    <t>Zakládání</t>
  </si>
  <si>
    <t>6</t>
  </si>
  <si>
    <t>281811113</t>
  </si>
  <si>
    <t>Ocelové trubky pro injektování na konci perforované, d 100 mm</t>
  </si>
  <si>
    <t>m</t>
  </si>
  <si>
    <t>262736761</t>
  </si>
  <si>
    <t>Svislé a kompletní konstrukce</t>
  </si>
  <si>
    <t>7</t>
  </si>
  <si>
    <t>321213113</t>
  </si>
  <si>
    <t>Zdivo nadzákladové z lomového kamene vodních staveb na maltu MC</t>
  </si>
  <si>
    <t>-2026120392</t>
  </si>
  <si>
    <t>8</t>
  </si>
  <si>
    <t>321213345</t>
  </si>
  <si>
    <t>Zdivo nadzákladové z lomového kamene vodních staveb obkladní s vyspárováním</t>
  </si>
  <si>
    <t>-1765481346</t>
  </si>
  <si>
    <t>9</t>
  </si>
  <si>
    <t>32131111R</t>
  </si>
  <si>
    <t>Lože z betonu prostého mrazuvzdorného tř. C 30/37</t>
  </si>
  <si>
    <t>-1889248936</t>
  </si>
  <si>
    <t>10</t>
  </si>
  <si>
    <t>321351010</t>
  </si>
  <si>
    <t>Bednění konstrukcí vodních staveb rovinné - zřízení</t>
  </si>
  <si>
    <t>m2</t>
  </si>
  <si>
    <t>738747157</t>
  </si>
  <si>
    <t>11</t>
  </si>
  <si>
    <t>321352010</t>
  </si>
  <si>
    <t>Bednění konstrukcí vodních staveb rovinné - odstranění</t>
  </si>
  <si>
    <t>1498730623</t>
  </si>
  <si>
    <t>12</t>
  </si>
  <si>
    <t>321366112</t>
  </si>
  <si>
    <t>Výztuž železobetonových konstrukcí vodních staveb do 32 mm</t>
  </si>
  <si>
    <t>-1546607513</t>
  </si>
  <si>
    <t>VV</t>
  </si>
  <si>
    <t>37,69*0,001  "průměr 14 mm</t>
  </si>
  <si>
    <t>601,07*0,001  "průměr 25 mm</t>
  </si>
  <si>
    <t>Součet</t>
  </si>
  <si>
    <t>Vodorovné konstrukce</t>
  </si>
  <si>
    <t>13</t>
  </si>
  <si>
    <t>462451112</t>
  </si>
  <si>
    <t>Prolití kamenného záhozu betonem</t>
  </si>
  <si>
    <t>-2141025608</t>
  </si>
  <si>
    <t>14</t>
  </si>
  <si>
    <t>462512370</t>
  </si>
  <si>
    <t xml:space="preserve">Zához z lomového kamene s proštěrkováním z terénu hmotnost nad 200 do 500 kg </t>
  </si>
  <si>
    <t>1202522256</t>
  </si>
  <si>
    <t>46251237R</t>
  </si>
  <si>
    <t>Zához z lomového kamene s proštěrkováním z terénu hmotnost nad 200 do 500 kg - materiál z odtěžení</t>
  </si>
  <si>
    <t>-1573562694</t>
  </si>
  <si>
    <t>16</t>
  </si>
  <si>
    <t>462519003</t>
  </si>
  <si>
    <t>Příplatek za urovnání ploch záhozu z lomového kamene hmotnost nad 200 do 500 kg</t>
  </si>
  <si>
    <t>439757559</t>
  </si>
  <si>
    <t>17</t>
  </si>
  <si>
    <t>465513327</t>
  </si>
  <si>
    <t>Dlažba z lomového kamene na cementovou maltu s vyspárováním tl 300 mm pro hydromeliorace</t>
  </si>
  <si>
    <t>-902210861</t>
  </si>
  <si>
    <t>Úpravy povrchů, podlahy a osazování výplní</t>
  </si>
  <si>
    <t>18</t>
  </si>
  <si>
    <t>628635512</t>
  </si>
  <si>
    <t>Vyplnění spár zdiva z lomového kamene maltou cementovou na hl do 70 mm s vyspárováním</t>
  </si>
  <si>
    <t>1559179773</t>
  </si>
  <si>
    <t>19,22  "pravobřežní pilíř</t>
  </si>
  <si>
    <t>19</t>
  </si>
  <si>
    <t>636195212</t>
  </si>
  <si>
    <t>Vyplnění spár dlažby z lomového kamene maltou cementovou na hl do 70 mm s vyspárováním</t>
  </si>
  <si>
    <t>698921344</t>
  </si>
  <si>
    <t>138,91  "podjezí</t>
  </si>
  <si>
    <t>38,36  "dno vorové propusti</t>
  </si>
  <si>
    <t>Ostatní konstrukce a práce, bourání</t>
  </si>
  <si>
    <t>20</t>
  </si>
  <si>
    <t>938903111</t>
  </si>
  <si>
    <t>Vysekání spár hl do 70 mm v dlažbě z lomového kamene</t>
  </si>
  <si>
    <t>-1792376723</t>
  </si>
  <si>
    <t>938903113</t>
  </si>
  <si>
    <t>Vysekání spár hl do 70 mm ve zdivu z lomového kamene</t>
  </si>
  <si>
    <t>-1958785579</t>
  </si>
  <si>
    <t>22</t>
  </si>
  <si>
    <t>960111221</t>
  </si>
  <si>
    <t>Bourání vodních staveb betonových a kamenných</t>
  </si>
  <si>
    <t>-814575129</t>
  </si>
  <si>
    <t>23</t>
  </si>
  <si>
    <t>96032127R</t>
  </si>
  <si>
    <t>Odbourání a odstranění rostlého skalního výběžku</t>
  </si>
  <si>
    <t>113906823</t>
  </si>
  <si>
    <t>24</t>
  </si>
  <si>
    <t>977151111</t>
  </si>
  <si>
    <t>Jádrové vrty diamantovými korunkami do D 35 mm do stavebních materiálů</t>
  </si>
  <si>
    <t>1502301046</t>
  </si>
  <si>
    <t>25</t>
  </si>
  <si>
    <t>977151113</t>
  </si>
  <si>
    <t>Jádrové vrty diamantovými korunkami do D 50 mm do stavebních materiálů</t>
  </si>
  <si>
    <t>-1672961159</t>
  </si>
  <si>
    <t>26</t>
  </si>
  <si>
    <t>M</t>
  </si>
  <si>
    <t>54879270R</t>
  </si>
  <si>
    <t>betonová zálivka vrtů výztuže</t>
  </si>
  <si>
    <t>litr</t>
  </si>
  <si>
    <t>-658736751</t>
  </si>
  <si>
    <t>27</t>
  </si>
  <si>
    <t>R2</t>
  </si>
  <si>
    <t>chemická malta (kartuše 410 ml)</t>
  </si>
  <si>
    <t>kus</t>
  </si>
  <si>
    <t>-1291798940</t>
  </si>
  <si>
    <t>28</t>
  </si>
  <si>
    <t>985131111</t>
  </si>
  <si>
    <t>Očištění ploch tlakovou vodou</t>
  </si>
  <si>
    <t>-965230474</t>
  </si>
  <si>
    <t>198,15  "podjezí</t>
  </si>
  <si>
    <t>27,46  "pravobřežní pilíř</t>
  </si>
  <si>
    <t>29</t>
  </si>
  <si>
    <t>985422211</t>
  </si>
  <si>
    <t>Injektáž izolační polyuretanovou hmotou včetně vrtů</t>
  </si>
  <si>
    <t>491071750</t>
  </si>
  <si>
    <t>997</t>
  </si>
  <si>
    <t>Přesun sutě</t>
  </si>
  <si>
    <t>30</t>
  </si>
  <si>
    <t>997321511</t>
  </si>
  <si>
    <t>Vodorovná doprava suti a vybouraných hmot po suchu do 1 km</t>
  </si>
  <si>
    <t>-1308122831</t>
  </si>
  <si>
    <t>12,804+1,502  "CM na vyplnění spár</t>
  </si>
  <si>
    <t>150,319  "vybouraný beton + kámen</t>
  </si>
  <si>
    <t>2,85  "odbourání skalního výběžku</t>
  </si>
  <si>
    <t>31</t>
  </si>
  <si>
    <t>997321519</t>
  </si>
  <si>
    <t>Příplatek ZKD 1km vodorovné dopravy suti a vybouraných hmot po suchu</t>
  </si>
  <si>
    <t>-1962376653</t>
  </si>
  <si>
    <t>167,475*14  "příplatek k vodorovnému přemístění za každý další km přes 1 km na vzdálenost 15 km</t>
  </si>
  <si>
    <t>998</t>
  </si>
  <si>
    <t>Přesun hmot</t>
  </si>
  <si>
    <t>32</t>
  </si>
  <si>
    <t>998323011</t>
  </si>
  <si>
    <t>Přesun hmot pro jezy a stupně</t>
  </si>
  <si>
    <t>1255056086</t>
  </si>
  <si>
    <t>152,485+47,736  "zdivo z LK</t>
  </si>
  <si>
    <t>409,881  "beton na prolití záhozu</t>
  </si>
  <si>
    <t>427,863+790,467  "zához z LK</t>
  </si>
  <si>
    <t>6,368  "dlažba</t>
  </si>
  <si>
    <t>11,520  "vyplnění spár</t>
  </si>
  <si>
    <t>3722b - Vedlejší rozpočtové náklady</t>
  </si>
  <si>
    <t>VRN - Vedlejší rozpočtové náklady</t>
  </si>
  <si>
    <t>VRN</t>
  </si>
  <si>
    <t>01</t>
  </si>
  <si>
    <t>Zařízení staveniště</t>
  </si>
  <si>
    <t>1448960112</t>
  </si>
  <si>
    <t>02</t>
  </si>
  <si>
    <t>Převedení vody za stavby (jímkování)</t>
  </si>
  <si>
    <t>304528386</t>
  </si>
  <si>
    <t>03</t>
  </si>
  <si>
    <t>Uvedení ploch dotčených stavbou do původního stavu</t>
  </si>
  <si>
    <t>789332446</t>
  </si>
  <si>
    <t>04</t>
  </si>
  <si>
    <t>Opatření k zamezení vyvážení nečistot ze staveniště</t>
  </si>
  <si>
    <t>-335227408</t>
  </si>
  <si>
    <t>05</t>
  </si>
  <si>
    <t>Oprava dopravou poškozené komunikace</t>
  </si>
  <si>
    <t>994442822</t>
  </si>
  <si>
    <t>06</t>
  </si>
  <si>
    <t>Vytýčení inženýrských sítí</t>
  </si>
  <si>
    <t>1755068226</t>
  </si>
  <si>
    <t>07</t>
  </si>
  <si>
    <t>Dopravně inženýrská opatření</t>
  </si>
  <si>
    <t>-914778981</t>
  </si>
  <si>
    <t>08</t>
  </si>
  <si>
    <t>Dokumentace a pasportizace objektů</t>
  </si>
  <si>
    <t>2113807598</t>
  </si>
  <si>
    <t>09</t>
  </si>
  <si>
    <t>Dokumentace skutečného provedení stavby</t>
  </si>
  <si>
    <t>-2031003205</t>
  </si>
  <si>
    <t>Geodetické zaměření díla</t>
  </si>
  <si>
    <t>-1757686231</t>
  </si>
  <si>
    <t>Zpracování a předání povodňového plánu stavby</t>
  </si>
  <si>
    <t>-523407239</t>
  </si>
  <si>
    <t>Zajištění opatření vyplývajících z předpisů BOZP</t>
  </si>
  <si>
    <t>-215861079</t>
  </si>
  <si>
    <t>Fotodokumentace postupu výstavby</t>
  </si>
  <si>
    <t>425855342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</si>
</sst>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4" borderId="7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46" workbookViewId="0">
      <selection activeCell="L90" sqref="L9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  <c r="AH1" s="183"/>
      <c r="AI1" s="183"/>
      <c r="AJ1" s="183"/>
      <c r="AK1" s="183"/>
      <c r="AL1" s="183"/>
      <c r="AM1" s="183"/>
      <c r="AN1" s="183"/>
      <c r="AO1" s="183"/>
      <c r="AP1" s="183"/>
      <c r="AQ1" s="183"/>
      <c r="AR1" s="183"/>
      <c r="AS1" s="183"/>
      <c r="AT1" s="183"/>
      <c r="AU1" s="183"/>
      <c r="AV1" s="183"/>
      <c r="AW1" s="183"/>
      <c r="AX1" s="183"/>
      <c r="AY1" s="183"/>
      <c r="AZ1" s="15" t="s">
        <v>1</v>
      </c>
      <c r="BA1" s="15" t="s">
        <v>2</v>
      </c>
      <c r="BB1" s="15" t="s">
        <v>1</v>
      </c>
      <c r="BC1" s="183"/>
      <c r="BD1" s="183"/>
      <c r="BE1" s="183"/>
      <c r="BF1" s="183"/>
      <c r="BG1" s="183"/>
      <c r="BH1" s="183"/>
      <c r="BI1" s="183"/>
      <c r="BJ1" s="183"/>
      <c r="BK1" s="183"/>
      <c r="BL1" s="183"/>
      <c r="BM1" s="183"/>
      <c r="BN1" s="183"/>
      <c r="BO1" s="183"/>
      <c r="BP1" s="183"/>
      <c r="BQ1" s="183"/>
      <c r="BR1" s="183"/>
      <c r="BS1" s="183"/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2" s="183"/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183"/>
      <c r="AF2" s="183"/>
      <c r="AG2" s="183"/>
      <c r="AH2" s="183"/>
      <c r="AI2" s="183"/>
      <c r="AJ2" s="183"/>
      <c r="AK2" s="183"/>
      <c r="AL2" s="183"/>
      <c r="AM2" s="183"/>
      <c r="AN2" s="183"/>
      <c r="AO2" s="183"/>
      <c r="AP2" s="183"/>
      <c r="AQ2" s="183"/>
      <c r="AR2" s="224" t="s">
        <v>5</v>
      </c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F2" s="183"/>
      <c r="BG2" s="183"/>
      <c r="BH2" s="183"/>
      <c r="BI2" s="183"/>
      <c r="BJ2" s="183"/>
      <c r="BK2" s="183"/>
      <c r="BL2" s="183"/>
      <c r="BM2" s="183"/>
      <c r="BN2" s="183"/>
      <c r="BO2" s="183"/>
      <c r="BP2" s="183"/>
      <c r="BQ2" s="183"/>
      <c r="BR2" s="183"/>
      <c r="BS2" s="16" t="s">
        <v>6</v>
      </c>
      <c r="BT2" s="16" t="s">
        <v>7</v>
      </c>
      <c r="BU2" s="183"/>
      <c r="BV2" s="183"/>
    </row>
    <row r="3" spans="1:74" s="1" customFormat="1" ht="6.95" customHeight="1">
      <c r="A3" s="183"/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AS3" s="183"/>
      <c r="AT3" s="183"/>
      <c r="AU3" s="183"/>
      <c r="AV3" s="183"/>
      <c r="AW3" s="183"/>
      <c r="AX3" s="183"/>
      <c r="AY3" s="183"/>
      <c r="AZ3" s="183"/>
      <c r="BA3" s="183"/>
      <c r="BB3" s="183"/>
      <c r="BC3" s="183"/>
      <c r="BD3" s="183"/>
      <c r="BE3" s="183"/>
      <c r="BF3" s="183"/>
      <c r="BG3" s="183"/>
      <c r="BH3" s="183"/>
      <c r="BI3" s="183"/>
      <c r="BJ3" s="183"/>
      <c r="BK3" s="183"/>
      <c r="BL3" s="183"/>
      <c r="BM3" s="183"/>
      <c r="BN3" s="183"/>
      <c r="BO3" s="183"/>
      <c r="BP3" s="183"/>
      <c r="BQ3" s="183"/>
      <c r="BR3" s="183"/>
      <c r="BS3" s="16" t="s">
        <v>6</v>
      </c>
      <c r="BT3" s="16" t="s">
        <v>8</v>
      </c>
      <c r="BU3" s="183"/>
      <c r="BV3" s="183"/>
    </row>
    <row r="4" spans="1:74" s="1" customFormat="1" ht="24.95" customHeight="1">
      <c r="A4" s="183"/>
      <c r="B4" s="19"/>
      <c r="C4" s="183"/>
      <c r="D4" s="20" t="s">
        <v>9</v>
      </c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3"/>
      <c r="AM4" s="183"/>
      <c r="AN4" s="183"/>
      <c r="AO4" s="183"/>
      <c r="AP4" s="183"/>
      <c r="AQ4" s="183"/>
      <c r="AR4" s="19"/>
      <c r="AS4" s="21" t="s">
        <v>10</v>
      </c>
      <c r="AT4" s="183"/>
      <c r="AU4" s="183"/>
      <c r="AV4" s="183"/>
      <c r="AW4" s="183"/>
      <c r="AX4" s="183"/>
      <c r="AY4" s="183"/>
      <c r="AZ4" s="183"/>
      <c r="BA4" s="183"/>
      <c r="BB4" s="183"/>
      <c r="BC4" s="183"/>
      <c r="BD4" s="183"/>
      <c r="BE4" s="22" t="s">
        <v>11</v>
      </c>
      <c r="BF4" s="183"/>
      <c r="BG4" s="183"/>
      <c r="BH4" s="183"/>
      <c r="BI4" s="183"/>
      <c r="BJ4" s="183"/>
      <c r="BK4" s="183"/>
      <c r="BL4" s="183"/>
      <c r="BM4" s="183"/>
      <c r="BN4" s="183"/>
      <c r="BO4" s="183"/>
      <c r="BP4" s="183"/>
      <c r="BQ4" s="183"/>
      <c r="BR4" s="183"/>
      <c r="BS4" s="16" t="s">
        <v>12</v>
      </c>
      <c r="BT4" s="183"/>
      <c r="BU4" s="183"/>
      <c r="BV4" s="183"/>
    </row>
    <row r="5" spans="1:74" s="1" customFormat="1" ht="12" customHeight="1">
      <c r="A5" s="183"/>
      <c r="B5" s="19"/>
      <c r="C5" s="183"/>
      <c r="D5" s="23" t="s">
        <v>13</v>
      </c>
      <c r="E5" s="183"/>
      <c r="F5" s="183"/>
      <c r="G5" s="183"/>
      <c r="H5" s="183"/>
      <c r="I5" s="183"/>
      <c r="J5" s="183"/>
      <c r="K5" s="201" t="s">
        <v>14</v>
      </c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P5" s="183"/>
      <c r="AQ5" s="183"/>
      <c r="AR5" s="19"/>
      <c r="AS5" s="183"/>
      <c r="AT5" s="183"/>
      <c r="AU5" s="183"/>
      <c r="AV5" s="183"/>
      <c r="AW5" s="183"/>
      <c r="AX5" s="183"/>
      <c r="AY5" s="183"/>
      <c r="AZ5" s="183"/>
      <c r="BA5" s="183"/>
      <c r="BB5" s="183"/>
      <c r="BC5" s="183"/>
      <c r="BD5" s="183"/>
      <c r="BE5" s="198" t="s">
        <v>15</v>
      </c>
      <c r="BF5" s="183"/>
      <c r="BG5" s="183"/>
      <c r="BH5" s="183"/>
      <c r="BI5" s="183"/>
      <c r="BJ5" s="183"/>
      <c r="BK5" s="183"/>
      <c r="BL5" s="183"/>
      <c r="BM5" s="183"/>
      <c r="BN5" s="183"/>
      <c r="BO5" s="183"/>
      <c r="BP5" s="183"/>
      <c r="BQ5" s="183"/>
      <c r="BR5" s="183"/>
      <c r="BS5" s="16" t="s">
        <v>6</v>
      </c>
      <c r="BT5" s="183"/>
      <c r="BU5" s="183"/>
      <c r="BV5" s="183"/>
    </row>
    <row r="6" spans="1:74" s="1" customFormat="1" ht="36.950000000000003" customHeight="1">
      <c r="A6" s="183"/>
      <c r="B6" s="19"/>
      <c r="C6" s="183"/>
      <c r="D6" s="24" t="s">
        <v>16</v>
      </c>
      <c r="E6" s="183"/>
      <c r="F6" s="183"/>
      <c r="G6" s="183"/>
      <c r="H6" s="183"/>
      <c r="I6" s="183"/>
      <c r="J6" s="183"/>
      <c r="K6" s="203" t="s">
        <v>17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P6" s="183"/>
      <c r="AQ6" s="183"/>
      <c r="AR6" s="19"/>
      <c r="AS6" s="183"/>
      <c r="AT6" s="183"/>
      <c r="AU6" s="183"/>
      <c r="AV6" s="183"/>
      <c r="AW6" s="183"/>
      <c r="AX6" s="183"/>
      <c r="AY6" s="183"/>
      <c r="AZ6" s="183"/>
      <c r="BA6" s="183"/>
      <c r="BB6" s="183"/>
      <c r="BC6" s="183"/>
      <c r="BD6" s="183"/>
      <c r="BE6" s="199"/>
      <c r="BF6" s="183"/>
      <c r="BG6" s="183"/>
      <c r="BH6" s="183"/>
      <c r="BI6" s="183"/>
      <c r="BJ6" s="183"/>
      <c r="BK6" s="183"/>
      <c r="BL6" s="183"/>
      <c r="BM6" s="183"/>
      <c r="BN6" s="183"/>
      <c r="BO6" s="183"/>
      <c r="BP6" s="183"/>
      <c r="BQ6" s="183"/>
      <c r="BR6" s="183"/>
      <c r="BS6" s="16" t="s">
        <v>6</v>
      </c>
      <c r="BT6" s="183"/>
      <c r="BU6" s="183"/>
      <c r="BV6" s="183"/>
    </row>
    <row r="7" spans="1:74" s="1" customFormat="1" ht="12" customHeight="1">
      <c r="A7" s="183"/>
      <c r="B7" s="19"/>
      <c r="C7" s="183"/>
      <c r="D7" s="195" t="s">
        <v>18</v>
      </c>
      <c r="E7" s="183"/>
      <c r="F7" s="183"/>
      <c r="G7" s="183"/>
      <c r="H7" s="183"/>
      <c r="I7" s="183"/>
      <c r="J7" s="183"/>
      <c r="K7" s="182" t="s">
        <v>1</v>
      </c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  <c r="Z7" s="183"/>
      <c r="AA7" s="183"/>
      <c r="AB7" s="183"/>
      <c r="AC7" s="183"/>
      <c r="AD7" s="183"/>
      <c r="AE7" s="183"/>
      <c r="AF7" s="183"/>
      <c r="AG7" s="183"/>
      <c r="AH7" s="183"/>
      <c r="AI7" s="183"/>
      <c r="AJ7" s="183"/>
      <c r="AK7" s="195" t="s">
        <v>19</v>
      </c>
      <c r="AL7" s="183"/>
      <c r="AM7" s="183"/>
      <c r="AN7" s="182" t="s">
        <v>1</v>
      </c>
      <c r="AO7" s="183"/>
      <c r="AP7" s="183"/>
      <c r="AQ7" s="183"/>
      <c r="AR7" s="19"/>
      <c r="AS7" s="183"/>
      <c r="AT7" s="183"/>
      <c r="AU7" s="183"/>
      <c r="AV7" s="183"/>
      <c r="AW7" s="183"/>
      <c r="AX7" s="183"/>
      <c r="AY7" s="183"/>
      <c r="AZ7" s="183"/>
      <c r="BA7" s="183"/>
      <c r="BB7" s="183"/>
      <c r="BC7" s="183"/>
      <c r="BD7" s="183"/>
      <c r="BE7" s="199"/>
      <c r="BF7" s="183"/>
      <c r="BG7" s="183"/>
      <c r="BH7" s="183"/>
      <c r="BI7" s="183"/>
      <c r="BJ7" s="183"/>
      <c r="BK7" s="183"/>
      <c r="BL7" s="183"/>
      <c r="BM7" s="183"/>
      <c r="BN7" s="183"/>
      <c r="BO7" s="183"/>
      <c r="BP7" s="183"/>
      <c r="BQ7" s="183"/>
      <c r="BR7" s="183"/>
      <c r="BS7" s="16" t="s">
        <v>6</v>
      </c>
      <c r="BT7" s="183"/>
      <c r="BU7" s="183"/>
      <c r="BV7" s="183"/>
    </row>
    <row r="8" spans="1:74" s="1" customFormat="1" ht="12" customHeight="1">
      <c r="A8" s="183"/>
      <c r="B8" s="19"/>
      <c r="C8" s="183"/>
      <c r="D8" s="195" t="s">
        <v>20</v>
      </c>
      <c r="E8" s="183"/>
      <c r="F8" s="183"/>
      <c r="G8" s="183"/>
      <c r="H8" s="183"/>
      <c r="I8" s="183"/>
      <c r="J8" s="183"/>
      <c r="K8" s="182" t="s">
        <v>21</v>
      </c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95" t="s">
        <v>22</v>
      </c>
      <c r="AL8" s="183"/>
      <c r="AM8" s="183"/>
      <c r="AN8" s="197"/>
      <c r="AO8" s="183"/>
      <c r="AP8" s="183"/>
      <c r="AQ8" s="183"/>
      <c r="AR8" s="19"/>
      <c r="AS8" s="183"/>
      <c r="AT8" s="183"/>
      <c r="AU8" s="183"/>
      <c r="AV8" s="183"/>
      <c r="AW8" s="183"/>
      <c r="AX8" s="183"/>
      <c r="AY8" s="183"/>
      <c r="AZ8" s="183"/>
      <c r="BA8" s="183"/>
      <c r="BB8" s="183"/>
      <c r="BC8" s="183"/>
      <c r="BD8" s="183"/>
      <c r="BE8" s="199"/>
      <c r="BF8" s="183"/>
      <c r="BG8" s="183"/>
      <c r="BH8" s="183"/>
      <c r="BI8" s="183"/>
      <c r="BJ8" s="183"/>
      <c r="BK8" s="183"/>
      <c r="BL8" s="183"/>
      <c r="BM8" s="183"/>
      <c r="BN8" s="183"/>
      <c r="BO8" s="183"/>
      <c r="BP8" s="183"/>
      <c r="BQ8" s="183"/>
      <c r="BR8" s="183"/>
      <c r="BS8" s="16" t="s">
        <v>6</v>
      </c>
      <c r="BT8" s="183"/>
      <c r="BU8" s="183"/>
      <c r="BV8" s="183"/>
    </row>
    <row r="9" spans="1:74" s="1" customFormat="1" ht="14.45" customHeight="1">
      <c r="A9" s="183"/>
      <c r="B9" s="19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183"/>
      <c r="AM9" s="183"/>
      <c r="AN9" s="183"/>
      <c r="AO9" s="183"/>
      <c r="AP9" s="183"/>
      <c r="AQ9" s="183"/>
      <c r="AR9" s="19"/>
      <c r="AS9" s="183"/>
      <c r="AT9" s="183"/>
      <c r="AU9" s="183"/>
      <c r="AV9" s="183"/>
      <c r="AW9" s="183"/>
      <c r="AX9" s="183"/>
      <c r="AY9" s="183"/>
      <c r="AZ9" s="183"/>
      <c r="BA9" s="183"/>
      <c r="BB9" s="183"/>
      <c r="BC9" s="183"/>
      <c r="BD9" s="183"/>
      <c r="BE9" s="199"/>
      <c r="BF9" s="183"/>
      <c r="BG9" s="183"/>
      <c r="BH9" s="183"/>
      <c r="BI9" s="183"/>
      <c r="BJ9" s="183"/>
      <c r="BK9" s="183"/>
      <c r="BL9" s="183"/>
      <c r="BM9" s="183"/>
      <c r="BN9" s="183"/>
      <c r="BO9" s="183"/>
      <c r="BP9" s="183"/>
      <c r="BQ9" s="183"/>
      <c r="BR9" s="183"/>
      <c r="BS9" s="16" t="s">
        <v>6</v>
      </c>
      <c r="BT9" s="183"/>
      <c r="BU9" s="183"/>
      <c r="BV9" s="183"/>
    </row>
    <row r="10" spans="1:74" s="1" customFormat="1" ht="12" customHeight="1">
      <c r="A10" s="183"/>
      <c r="B10" s="19"/>
      <c r="C10" s="183"/>
      <c r="D10" s="195" t="s">
        <v>23</v>
      </c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95" t="s">
        <v>24</v>
      </c>
      <c r="AL10" s="183"/>
      <c r="AM10" s="183"/>
      <c r="AN10" s="182" t="s">
        <v>1</v>
      </c>
      <c r="AO10" s="183"/>
      <c r="AP10" s="183"/>
      <c r="AQ10" s="183"/>
      <c r="AR10" s="19"/>
      <c r="AS10" s="183"/>
      <c r="AT10" s="183"/>
      <c r="AU10" s="183"/>
      <c r="AV10" s="183"/>
      <c r="AW10" s="183"/>
      <c r="AX10" s="183"/>
      <c r="AY10" s="183"/>
      <c r="AZ10" s="183"/>
      <c r="BA10" s="183"/>
      <c r="BB10" s="183"/>
      <c r="BC10" s="183"/>
      <c r="BD10" s="183"/>
      <c r="BE10" s="199"/>
      <c r="BF10" s="183"/>
      <c r="BG10" s="183"/>
      <c r="BH10" s="183"/>
      <c r="BI10" s="183"/>
      <c r="BJ10" s="183"/>
      <c r="BK10" s="183"/>
      <c r="BL10" s="183"/>
      <c r="BM10" s="183"/>
      <c r="BN10" s="183"/>
      <c r="BO10" s="183"/>
      <c r="BP10" s="183"/>
      <c r="BQ10" s="183"/>
      <c r="BR10" s="183"/>
      <c r="BS10" s="16" t="s">
        <v>6</v>
      </c>
      <c r="BT10" s="183"/>
      <c r="BU10" s="183"/>
      <c r="BV10" s="183"/>
    </row>
    <row r="11" spans="1:74" s="1" customFormat="1" ht="18.399999999999999" customHeight="1">
      <c r="A11" s="183"/>
      <c r="B11" s="19"/>
      <c r="C11" s="183"/>
      <c r="D11" s="183"/>
      <c r="E11" s="182" t="s">
        <v>21</v>
      </c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  <c r="AK11" s="195" t="s">
        <v>25</v>
      </c>
      <c r="AL11" s="183"/>
      <c r="AM11" s="183"/>
      <c r="AN11" s="182" t="s">
        <v>1</v>
      </c>
      <c r="AO11" s="183"/>
      <c r="AP11" s="183"/>
      <c r="AQ11" s="183"/>
      <c r="AR11" s="19"/>
      <c r="AS11" s="183"/>
      <c r="AT11" s="183"/>
      <c r="AU11" s="183"/>
      <c r="AV11" s="183"/>
      <c r="AW11" s="183"/>
      <c r="AX11" s="183"/>
      <c r="AY11" s="183"/>
      <c r="AZ11" s="183"/>
      <c r="BA11" s="183"/>
      <c r="BB11" s="183"/>
      <c r="BC11" s="183"/>
      <c r="BD11" s="183"/>
      <c r="BE11" s="199"/>
      <c r="BF11" s="183"/>
      <c r="BG11" s="183"/>
      <c r="BH11" s="183"/>
      <c r="BI11" s="183"/>
      <c r="BJ11" s="183"/>
      <c r="BK11" s="183"/>
      <c r="BL11" s="183"/>
      <c r="BM11" s="183"/>
      <c r="BN11" s="183"/>
      <c r="BO11" s="183"/>
      <c r="BP11" s="183"/>
      <c r="BQ11" s="183"/>
      <c r="BR11" s="183"/>
      <c r="BS11" s="16" t="s">
        <v>6</v>
      </c>
      <c r="BT11" s="183"/>
      <c r="BU11" s="183"/>
      <c r="BV11" s="183"/>
    </row>
    <row r="12" spans="1:74" s="1" customFormat="1" ht="6.95" customHeight="1">
      <c r="A12" s="183"/>
      <c r="B12" s="19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183"/>
      <c r="AG12" s="183"/>
      <c r="AH12" s="183"/>
      <c r="AI12" s="183"/>
      <c r="AJ12" s="183"/>
      <c r="AK12" s="183"/>
      <c r="AL12" s="183"/>
      <c r="AM12" s="183"/>
      <c r="AN12" s="183"/>
      <c r="AO12" s="183"/>
      <c r="AP12" s="183"/>
      <c r="AQ12" s="183"/>
      <c r="AR12" s="19"/>
      <c r="AS12" s="183"/>
      <c r="AT12" s="183"/>
      <c r="AU12" s="183"/>
      <c r="AV12" s="183"/>
      <c r="AW12" s="183"/>
      <c r="AX12" s="183"/>
      <c r="AY12" s="183"/>
      <c r="AZ12" s="183"/>
      <c r="BA12" s="183"/>
      <c r="BB12" s="183"/>
      <c r="BC12" s="183"/>
      <c r="BD12" s="183"/>
      <c r="BE12" s="199"/>
      <c r="BF12" s="183"/>
      <c r="BG12" s="183"/>
      <c r="BH12" s="183"/>
      <c r="BI12" s="183"/>
      <c r="BJ12" s="183"/>
      <c r="BK12" s="183"/>
      <c r="BL12" s="183"/>
      <c r="BM12" s="183"/>
      <c r="BN12" s="183"/>
      <c r="BO12" s="183"/>
      <c r="BP12" s="183"/>
      <c r="BQ12" s="183"/>
      <c r="BR12" s="183"/>
      <c r="BS12" s="16" t="s">
        <v>6</v>
      </c>
      <c r="BT12" s="183"/>
      <c r="BU12" s="183"/>
      <c r="BV12" s="183"/>
    </row>
    <row r="13" spans="1:74" s="1" customFormat="1" ht="12" customHeight="1">
      <c r="A13" s="183"/>
      <c r="B13" s="19"/>
      <c r="C13" s="183"/>
      <c r="D13" s="195" t="s">
        <v>26</v>
      </c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  <c r="AE13" s="183"/>
      <c r="AF13" s="183"/>
      <c r="AG13" s="183"/>
      <c r="AH13" s="183"/>
      <c r="AI13" s="183"/>
      <c r="AJ13" s="183"/>
      <c r="AK13" s="195" t="s">
        <v>24</v>
      </c>
      <c r="AL13" s="183"/>
      <c r="AM13" s="183"/>
      <c r="AN13" s="184"/>
      <c r="AO13" s="183"/>
      <c r="AP13" s="183"/>
      <c r="AQ13" s="183"/>
      <c r="AR13" s="19"/>
      <c r="AS13" s="183"/>
      <c r="AT13" s="183"/>
      <c r="AU13" s="183"/>
      <c r="AV13" s="183"/>
      <c r="AW13" s="183"/>
      <c r="AX13" s="183"/>
      <c r="AY13" s="183"/>
      <c r="AZ13" s="183"/>
      <c r="BA13" s="183"/>
      <c r="BB13" s="183"/>
      <c r="BC13" s="183"/>
      <c r="BD13" s="183"/>
      <c r="BE13" s="199"/>
      <c r="BF13" s="183"/>
      <c r="BG13" s="183"/>
      <c r="BH13" s="183"/>
      <c r="BI13" s="183"/>
      <c r="BJ13" s="183"/>
      <c r="BK13" s="183"/>
      <c r="BL13" s="183"/>
      <c r="BM13" s="183"/>
      <c r="BN13" s="183"/>
      <c r="BO13" s="183"/>
      <c r="BP13" s="183"/>
      <c r="BQ13" s="183"/>
      <c r="BR13" s="183"/>
      <c r="BS13" s="16" t="s">
        <v>6</v>
      </c>
      <c r="BT13" s="183"/>
      <c r="BU13" s="183"/>
      <c r="BV13" s="183"/>
    </row>
    <row r="14" spans="1:74" ht="12.75">
      <c r="A14" s="183"/>
      <c r="B14" s="19"/>
      <c r="C14" s="183"/>
      <c r="D14" s="183"/>
      <c r="E14" s="204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5"/>
      <c r="AC14" s="205"/>
      <c r="AD14" s="205"/>
      <c r="AE14" s="205"/>
      <c r="AF14" s="205"/>
      <c r="AG14" s="205"/>
      <c r="AH14" s="205"/>
      <c r="AI14" s="205"/>
      <c r="AJ14" s="205"/>
      <c r="AK14" s="195" t="s">
        <v>25</v>
      </c>
      <c r="AL14" s="183"/>
      <c r="AM14" s="183"/>
      <c r="AN14" s="184"/>
      <c r="AO14" s="183"/>
      <c r="AP14" s="183"/>
      <c r="AQ14" s="183"/>
      <c r="AR14" s="19"/>
      <c r="AS14" s="183"/>
      <c r="AT14" s="183"/>
      <c r="AU14" s="183"/>
      <c r="AV14" s="183"/>
      <c r="AW14" s="183"/>
      <c r="AX14" s="183"/>
      <c r="AY14" s="183"/>
      <c r="AZ14" s="183"/>
      <c r="BA14" s="183"/>
      <c r="BB14" s="183"/>
      <c r="BC14" s="183"/>
      <c r="BD14" s="183"/>
      <c r="BE14" s="199"/>
      <c r="BF14" s="183"/>
      <c r="BG14" s="183"/>
      <c r="BH14" s="183"/>
      <c r="BI14" s="183"/>
      <c r="BJ14" s="183"/>
      <c r="BK14" s="183"/>
      <c r="BL14" s="183"/>
      <c r="BM14" s="183"/>
      <c r="BN14" s="183"/>
      <c r="BO14" s="183"/>
      <c r="BP14" s="183"/>
      <c r="BQ14" s="183"/>
      <c r="BR14" s="183"/>
      <c r="BS14" s="16" t="s">
        <v>6</v>
      </c>
      <c r="BT14" s="183"/>
      <c r="BU14" s="183"/>
      <c r="BV14" s="183"/>
    </row>
    <row r="15" spans="1:74" s="1" customFormat="1" ht="6.95" customHeight="1">
      <c r="A15" s="183"/>
      <c r="B15" s="19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  <c r="Z15" s="183"/>
      <c r="AA15" s="183"/>
      <c r="AB15" s="183"/>
      <c r="AC15" s="183"/>
      <c r="AD15" s="183"/>
      <c r="AE15" s="183"/>
      <c r="AF15" s="183"/>
      <c r="AG15" s="183"/>
      <c r="AH15" s="183"/>
      <c r="AI15" s="183"/>
      <c r="AJ15" s="183"/>
      <c r="AK15" s="183"/>
      <c r="AL15" s="183"/>
      <c r="AM15" s="183"/>
      <c r="AN15" s="183"/>
      <c r="AO15" s="183"/>
      <c r="AP15" s="183"/>
      <c r="AQ15" s="183"/>
      <c r="AR15" s="19"/>
      <c r="AS15" s="183"/>
      <c r="AT15" s="183"/>
      <c r="AU15" s="183"/>
      <c r="AV15" s="183"/>
      <c r="AW15" s="183"/>
      <c r="AX15" s="183"/>
      <c r="AY15" s="183"/>
      <c r="AZ15" s="183"/>
      <c r="BA15" s="183"/>
      <c r="BB15" s="183"/>
      <c r="BC15" s="183"/>
      <c r="BD15" s="183"/>
      <c r="BE15" s="199"/>
      <c r="BF15" s="183"/>
      <c r="BG15" s="183"/>
      <c r="BH15" s="183"/>
      <c r="BI15" s="183"/>
      <c r="BJ15" s="183"/>
      <c r="BK15" s="183"/>
      <c r="BL15" s="183"/>
      <c r="BM15" s="183"/>
      <c r="BN15" s="183"/>
      <c r="BO15" s="183"/>
      <c r="BP15" s="183"/>
      <c r="BQ15" s="183"/>
      <c r="BR15" s="183"/>
      <c r="BS15" s="16" t="s">
        <v>3</v>
      </c>
      <c r="BT15" s="183"/>
      <c r="BU15" s="183"/>
      <c r="BV15" s="183"/>
    </row>
    <row r="16" spans="1:74" s="1" customFormat="1" ht="12" customHeight="1">
      <c r="A16" s="183"/>
      <c r="B16" s="19"/>
      <c r="C16" s="183"/>
      <c r="D16" s="195" t="s">
        <v>27</v>
      </c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  <c r="Z16" s="183"/>
      <c r="AA16" s="183"/>
      <c r="AB16" s="183"/>
      <c r="AC16" s="183"/>
      <c r="AD16" s="183"/>
      <c r="AE16" s="183"/>
      <c r="AF16" s="183"/>
      <c r="AG16" s="183"/>
      <c r="AH16" s="183"/>
      <c r="AI16" s="183"/>
      <c r="AJ16" s="183"/>
      <c r="AK16" s="195" t="s">
        <v>24</v>
      </c>
      <c r="AL16" s="183"/>
      <c r="AM16" s="183"/>
      <c r="AN16" s="182" t="s">
        <v>1</v>
      </c>
      <c r="AO16" s="183"/>
      <c r="AP16" s="183"/>
      <c r="AQ16" s="183"/>
      <c r="AR16" s="19"/>
      <c r="AS16" s="183"/>
      <c r="AT16" s="183"/>
      <c r="AU16" s="183"/>
      <c r="AV16" s="183"/>
      <c r="AW16" s="183"/>
      <c r="AX16" s="183"/>
      <c r="AY16" s="183"/>
      <c r="AZ16" s="183"/>
      <c r="BA16" s="183"/>
      <c r="BB16" s="183"/>
      <c r="BC16" s="183"/>
      <c r="BD16" s="183"/>
      <c r="BE16" s="199"/>
      <c r="BF16" s="183"/>
      <c r="BG16" s="183"/>
      <c r="BH16" s="183"/>
      <c r="BI16" s="183"/>
      <c r="BJ16" s="183"/>
      <c r="BK16" s="183"/>
      <c r="BL16" s="183"/>
      <c r="BM16" s="183"/>
      <c r="BN16" s="183"/>
      <c r="BO16" s="183"/>
      <c r="BP16" s="183"/>
      <c r="BQ16" s="183"/>
      <c r="BR16" s="183"/>
      <c r="BS16" s="16" t="s">
        <v>3</v>
      </c>
      <c r="BT16" s="183"/>
      <c r="BU16" s="183"/>
      <c r="BV16" s="183"/>
    </row>
    <row r="17" spans="1:71" s="1" customFormat="1" ht="18.399999999999999" customHeight="1">
      <c r="A17" s="183"/>
      <c r="B17" s="19"/>
      <c r="C17" s="183"/>
      <c r="D17" s="183"/>
      <c r="E17" s="182" t="s">
        <v>21</v>
      </c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183"/>
      <c r="V17" s="183"/>
      <c r="W17" s="183"/>
      <c r="X17" s="183"/>
      <c r="Y17" s="183"/>
      <c r="Z17" s="183"/>
      <c r="AA17" s="183"/>
      <c r="AB17" s="183"/>
      <c r="AC17" s="183"/>
      <c r="AD17" s="183"/>
      <c r="AE17" s="183"/>
      <c r="AF17" s="183"/>
      <c r="AG17" s="183"/>
      <c r="AH17" s="183"/>
      <c r="AI17" s="183"/>
      <c r="AJ17" s="183"/>
      <c r="AK17" s="195" t="s">
        <v>25</v>
      </c>
      <c r="AL17" s="183"/>
      <c r="AM17" s="183"/>
      <c r="AN17" s="182" t="s">
        <v>1</v>
      </c>
      <c r="AO17" s="183"/>
      <c r="AP17" s="183"/>
      <c r="AQ17" s="183"/>
      <c r="AR17" s="19"/>
      <c r="AS17" s="183"/>
      <c r="AT17" s="183"/>
      <c r="AU17" s="183"/>
      <c r="AV17" s="183"/>
      <c r="AW17" s="183"/>
      <c r="AX17" s="183"/>
      <c r="AY17" s="183"/>
      <c r="AZ17" s="183"/>
      <c r="BA17" s="183"/>
      <c r="BB17" s="183"/>
      <c r="BC17" s="183"/>
      <c r="BD17" s="183"/>
      <c r="BE17" s="199"/>
      <c r="BF17" s="183"/>
      <c r="BG17" s="183"/>
      <c r="BH17" s="183"/>
      <c r="BI17" s="183"/>
      <c r="BJ17" s="183"/>
      <c r="BK17" s="183"/>
      <c r="BL17" s="183"/>
      <c r="BM17" s="183"/>
      <c r="BN17" s="183"/>
      <c r="BO17" s="183"/>
      <c r="BP17" s="183"/>
      <c r="BQ17" s="183"/>
      <c r="BR17" s="183"/>
      <c r="BS17" s="16" t="s">
        <v>28</v>
      </c>
    </row>
    <row r="18" spans="1:71" s="1" customFormat="1" ht="6.95" customHeight="1">
      <c r="A18" s="183"/>
      <c r="B18" s="19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183"/>
      <c r="Y18" s="183"/>
      <c r="Z18" s="183"/>
      <c r="AA18" s="183"/>
      <c r="AB18" s="183"/>
      <c r="AC18" s="183"/>
      <c r="AD18" s="183"/>
      <c r="AE18" s="183"/>
      <c r="AF18" s="183"/>
      <c r="AG18" s="183"/>
      <c r="AH18" s="183"/>
      <c r="AI18" s="183"/>
      <c r="AJ18" s="183"/>
      <c r="AK18" s="183"/>
      <c r="AL18" s="183"/>
      <c r="AM18" s="183"/>
      <c r="AN18" s="183"/>
      <c r="AO18" s="183"/>
      <c r="AP18" s="183"/>
      <c r="AQ18" s="183"/>
      <c r="AR18" s="19"/>
      <c r="AS18" s="183"/>
      <c r="AT18" s="183"/>
      <c r="AU18" s="183"/>
      <c r="AV18" s="183"/>
      <c r="AW18" s="183"/>
      <c r="AX18" s="183"/>
      <c r="AY18" s="183"/>
      <c r="AZ18" s="183"/>
      <c r="BA18" s="183"/>
      <c r="BB18" s="183"/>
      <c r="BC18" s="183"/>
      <c r="BD18" s="183"/>
      <c r="BE18" s="199"/>
      <c r="BF18" s="183"/>
      <c r="BG18" s="183"/>
      <c r="BH18" s="183"/>
      <c r="BI18" s="183"/>
      <c r="BJ18" s="183"/>
      <c r="BK18" s="183"/>
      <c r="BL18" s="183"/>
      <c r="BM18" s="183"/>
      <c r="BN18" s="183"/>
      <c r="BO18" s="183"/>
      <c r="BP18" s="183"/>
      <c r="BQ18" s="183"/>
      <c r="BR18" s="183"/>
      <c r="BS18" s="16" t="s">
        <v>6</v>
      </c>
    </row>
    <row r="19" spans="1:71" s="1" customFormat="1" ht="12" customHeight="1">
      <c r="A19" s="183"/>
      <c r="B19" s="19"/>
      <c r="C19" s="183"/>
      <c r="D19" s="195" t="s">
        <v>29</v>
      </c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3"/>
      <c r="Z19" s="183"/>
      <c r="AA19" s="183"/>
      <c r="AB19" s="183"/>
      <c r="AC19" s="183"/>
      <c r="AD19" s="183"/>
      <c r="AE19" s="183"/>
      <c r="AF19" s="183"/>
      <c r="AG19" s="183"/>
      <c r="AH19" s="183"/>
      <c r="AI19" s="183"/>
      <c r="AJ19" s="183"/>
      <c r="AK19" s="195" t="s">
        <v>24</v>
      </c>
      <c r="AL19" s="183"/>
      <c r="AM19" s="183"/>
      <c r="AN19" s="182" t="s">
        <v>1</v>
      </c>
      <c r="AO19" s="183"/>
      <c r="AP19" s="183"/>
      <c r="AQ19" s="183"/>
      <c r="AR19" s="19"/>
      <c r="AS19" s="183"/>
      <c r="AT19" s="183"/>
      <c r="AU19" s="183"/>
      <c r="AV19" s="183"/>
      <c r="AW19" s="183"/>
      <c r="AX19" s="183"/>
      <c r="AY19" s="183"/>
      <c r="AZ19" s="183"/>
      <c r="BA19" s="183"/>
      <c r="BB19" s="183"/>
      <c r="BC19" s="183"/>
      <c r="BD19" s="183"/>
      <c r="BE19" s="199"/>
      <c r="BF19" s="183"/>
      <c r="BG19" s="183"/>
      <c r="BH19" s="183"/>
      <c r="BI19" s="183"/>
      <c r="BJ19" s="183"/>
      <c r="BK19" s="183"/>
      <c r="BL19" s="183"/>
      <c r="BM19" s="183"/>
      <c r="BN19" s="183"/>
      <c r="BO19" s="183"/>
      <c r="BP19" s="183"/>
      <c r="BQ19" s="183"/>
      <c r="BR19" s="183"/>
      <c r="BS19" s="16" t="s">
        <v>6</v>
      </c>
    </row>
    <row r="20" spans="1:71" s="1" customFormat="1" ht="18.399999999999999" customHeight="1">
      <c r="A20" s="183"/>
      <c r="B20" s="19"/>
      <c r="C20" s="183"/>
      <c r="D20" s="183"/>
      <c r="E20" s="182"/>
      <c r="F20" s="183"/>
      <c r="G20" s="183"/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3"/>
      <c r="X20" s="183"/>
      <c r="Y20" s="183"/>
      <c r="Z20" s="183"/>
      <c r="AA20" s="183"/>
      <c r="AB20" s="183"/>
      <c r="AC20" s="183"/>
      <c r="AD20" s="183"/>
      <c r="AE20" s="183"/>
      <c r="AF20" s="183"/>
      <c r="AG20" s="183"/>
      <c r="AH20" s="183"/>
      <c r="AI20" s="183"/>
      <c r="AJ20" s="183"/>
      <c r="AK20" s="195" t="s">
        <v>25</v>
      </c>
      <c r="AL20" s="183"/>
      <c r="AM20" s="183"/>
      <c r="AN20" s="182" t="s">
        <v>1</v>
      </c>
      <c r="AO20" s="183"/>
      <c r="AP20" s="183"/>
      <c r="AQ20" s="183"/>
      <c r="AR20" s="19"/>
      <c r="AS20" s="183"/>
      <c r="AT20" s="183"/>
      <c r="AU20" s="183"/>
      <c r="AV20" s="183"/>
      <c r="AW20" s="183"/>
      <c r="AX20" s="183"/>
      <c r="AY20" s="183"/>
      <c r="AZ20" s="183"/>
      <c r="BA20" s="183"/>
      <c r="BB20" s="183"/>
      <c r="BC20" s="183"/>
      <c r="BD20" s="183"/>
      <c r="BE20" s="199"/>
      <c r="BF20" s="183"/>
      <c r="BG20" s="183"/>
      <c r="BH20" s="183"/>
      <c r="BI20" s="183"/>
      <c r="BJ20" s="183"/>
      <c r="BK20" s="183"/>
      <c r="BL20" s="183"/>
      <c r="BM20" s="183"/>
      <c r="BN20" s="183"/>
      <c r="BO20" s="183"/>
      <c r="BP20" s="183"/>
      <c r="BQ20" s="183"/>
      <c r="BR20" s="183"/>
      <c r="BS20" s="16" t="s">
        <v>28</v>
      </c>
    </row>
    <row r="21" spans="1:71" s="1" customFormat="1" ht="6.95" customHeight="1">
      <c r="A21" s="183"/>
      <c r="B21" s="19"/>
      <c r="C21" s="183"/>
      <c r="D21" s="183"/>
      <c r="E21" s="183"/>
      <c r="F21" s="183"/>
      <c r="G21" s="183"/>
      <c r="H21" s="183"/>
      <c r="I21" s="183"/>
      <c r="J21" s="183"/>
      <c r="K21" s="183"/>
      <c r="L21" s="183"/>
      <c r="M21" s="183"/>
      <c r="N21" s="183"/>
      <c r="O21" s="183"/>
      <c r="P21" s="183"/>
      <c r="Q21" s="183"/>
      <c r="R21" s="183"/>
      <c r="S21" s="183"/>
      <c r="T21" s="183"/>
      <c r="U21" s="183"/>
      <c r="V21" s="183"/>
      <c r="W21" s="183"/>
      <c r="X21" s="183"/>
      <c r="Y21" s="183"/>
      <c r="Z21" s="183"/>
      <c r="AA21" s="183"/>
      <c r="AB21" s="183"/>
      <c r="AC21" s="183"/>
      <c r="AD21" s="183"/>
      <c r="AE21" s="183"/>
      <c r="AF21" s="183"/>
      <c r="AG21" s="183"/>
      <c r="AH21" s="183"/>
      <c r="AI21" s="183"/>
      <c r="AJ21" s="183"/>
      <c r="AK21" s="183"/>
      <c r="AL21" s="183"/>
      <c r="AM21" s="183"/>
      <c r="AN21" s="183"/>
      <c r="AO21" s="183"/>
      <c r="AP21" s="183"/>
      <c r="AQ21" s="183"/>
      <c r="AR21" s="19"/>
      <c r="AS21" s="183"/>
      <c r="AT21" s="183"/>
      <c r="AU21" s="183"/>
      <c r="AV21" s="183"/>
      <c r="AW21" s="183"/>
      <c r="AX21" s="183"/>
      <c r="AY21" s="183"/>
      <c r="AZ21" s="183"/>
      <c r="BA21" s="183"/>
      <c r="BB21" s="183"/>
      <c r="BC21" s="183"/>
      <c r="BD21" s="183"/>
      <c r="BE21" s="199"/>
      <c r="BF21" s="183"/>
      <c r="BG21" s="183"/>
      <c r="BH21" s="183"/>
      <c r="BI21" s="183"/>
      <c r="BJ21" s="183"/>
      <c r="BK21" s="183"/>
      <c r="BL21" s="183"/>
      <c r="BM21" s="183"/>
      <c r="BN21" s="183"/>
      <c r="BO21" s="183"/>
      <c r="BP21" s="183"/>
      <c r="BQ21" s="183"/>
      <c r="BR21" s="183"/>
      <c r="BS21" s="183"/>
    </row>
    <row r="22" spans="1:71" s="1" customFormat="1" ht="12" customHeight="1">
      <c r="A22" s="183"/>
      <c r="B22" s="19"/>
      <c r="C22" s="183"/>
      <c r="D22" s="195" t="s">
        <v>30</v>
      </c>
      <c r="E22" s="183"/>
      <c r="F22" s="183"/>
      <c r="G22" s="183"/>
      <c r="H22" s="183"/>
      <c r="I22" s="183"/>
      <c r="J22" s="183"/>
      <c r="K22" s="183"/>
      <c r="L22" s="183"/>
      <c r="M22" s="183"/>
      <c r="N22" s="183"/>
      <c r="O22" s="183"/>
      <c r="P22" s="183"/>
      <c r="Q22" s="183"/>
      <c r="R22" s="183"/>
      <c r="S22" s="183"/>
      <c r="T22" s="183"/>
      <c r="U22" s="183"/>
      <c r="V22" s="183"/>
      <c r="W22" s="183"/>
      <c r="X22" s="183"/>
      <c r="Y22" s="183"/>
      <c r="Z22" s="183"/>
      <c r="AA22" s="183"/>
      <c r="AB22" s="183"/>
      <c r="AC22" s="183"/>
      <c r="AD22" s="183"/>
      <c r="AE22" s="183"/>
      <c r="AF22" s="183"/>
      <c r="AG22" s="183"/>
      <c r="AH22" s="183"/>
      <c r="AI22" s="183"/>
      <c r="AJ22" s="183"/>
      <c r="AK22" s="183"/>
      <c r="AL22" s="183"/>
      <c r="AM22" s="183"/>
      <c r="AN22" s="183"/>
      <c r="AO22" s="183"/>
      <c r="AP22" s="183"/>
      <c r="AQ22" s="183"/>
      <c r="AR22" s="19"/>
      <c r="AS22" s="183"/>
      <c r="AT22" s="183"/>
      <c r="AU22" s="183"/>
      <c r="AV22" s="183"/>
      <c r="AW22" s="183"/>
      <c r="AX22" s="183"/>
      <c r="AY22" s="183"/>
      <c r="AZ22" s="183"/>
      <c r="BA22" s="183"/>
      <c r="BB22" s="183"/>
      <c r="BC22" s="183"/>
      <c r="BD22" s="183"/>
      <c r="BE22" s="199"/>
      <c r="BF22" s="183"/>
      <c r="BG22" s="183"/>
      <c r="BH22" s="183"/>
      <c r="BI22" s="183"/>
      <c r="BJ22" s="183"/>
      <c r="BK22" s="183"/>
      <c r="BL22" s="183"/>
      <c r="BM22" s="183"/>
      <c r="BN22" s="183"/>
      <c r="BO22" s="183"/>
      <c r="BP22" s="183"/>
      <c r="BQ22" s="183"/>
      <c r="BR22" s="183"/>
      <c r="BS22" s="183"/>
    </row>
    <row r="23" spans="1:71" s="1" customFormat="1" ht="16.5" customHeight="1">
      <c r="A23" s="183"/>
      <c r="B23" s="19"/>
      <c r="C23" s="183"/>
      <c r="D23" s="183"/>
      <c r="E23" s="206" t="s">
        <v>1</v>
      </c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O23" s="183"/>
      <c r="AP23" s="183"/>
      <c r="AQ23" s="183"/>
      <c r="AR23" s="19"/>
      <c r="AS23" s="183"/>
      <c r="AT23" s="183"/>
      <c r="AU23" s="183"/>
      <c r="AV23" s="183"/>
      <c r="AW23" s="183"/>
      <c r="AX23" s="183"/>
      <c r="AY23" s="183"/>
      <c r="AZ23" s="183"/>
      <c r="BA23" s="183"/>
      <c r="BB23" s="183"/>
      <c r="BC23" s="183"/>
      <c r="BD23" s="183"/>
      <c r="BE23" s="199"/>
      <c r="BF23" s="183"/>
      <c r="BG23" s="183"/>
      <c r="BH23" s="183"/>
      <c r="BI23" s="183"/>
      <c r="BJ23" s="183"/>
      <c r="BK23" s="183"/>
      <c r="BL23" s="183"/>
      <c r="BM23" s="183"/>
      <c r="BN23" s="183"/>
      <c r="BO23" s="183"/>
      <c r="BP23" s="183"/>
      <c r="BQ23" s="183"/>
      <c r="BR23" s="183"/>
      <c r="BS23" s="183"/>
    </row>
    <row r="24" spans="1:71" s="1" customFormat="1" ht="6.95" customHeight="1">
      <c r="A24" s="183"/>
      <c r="B24" s="19"/>
      <c r="C24" s="183"/>
      <c r="D24" s="183"/>
      <c r="E24" s="183"/>
      <c r="F24" s="183"/>
      <c r="G24" s="183"/>
      <c r="H24" s="183"/>
      <c r="I24" s="183"/>
      <c r="J24" s="183"/>
      <c r="K24" s="183"/>
      <c r="L24" s="183"/>
      <c r="M24" s="183"/>
      <c r="N24" s="183"/>
      <c r="O24" s="183"/>
      <c r="P24" s="183"/>
      <c r="Q24" s="183"/>
      <c r="R24" s="183"/>
      <c r="S24" s="183"/>
      <c r="T24" s="183"/>
      <c r="U24" s="183"/>
      <c r="V24" s="183"/>
      <c r="W24" s="183"/>
      <c r="X24" s="183"/>
      <c r="Y24" s="183"/>
      <c r="Z24" s="183"/>
      <c r="AA24" s="183"/>
      <c r="AB24" s="183"/>
      <c r="AC24" s="183"/>
      <c r="AD24" s="183"/>
      <c r="AE24" s="183"/>
      <c r="AF24" s="183"/>
      <c r="AG24" s="183"/>
      <c r="AH24" s="183"/>
      <c r="AI24" s="183"/>
      <c r="AJ24" s="183"/>
      <c r="AK24" s="183"/>
      <c r="AL24" s="183"/>
      <c r="AM24" s="183"/>
      <c r="AN24" s="183"/>
      <c r="AO24" s="183"/>
      <c r="AP24" s="183"/>
      <c r="AQ24" s="183"/>
      <c r="AR24" s="19"/>
      <c r="AS24" s="183"/>
      <c r="AT24" s="183"/>
      <c r="AU24" s="183"/>
      <c r="AV24" s="183"/>
      <c r="AW24" s="183"/>
      <c r="AX24" s="183"/>
      <c r="AY24" s="183"/>
      <c r="AZ24" s="183"/>
      <c r="BA24" s="183"/>
      <c r="BB24" s="183"/>
      <c r="BC24" s="183"/>
      <c r="BD24" s="183"/>
      <c r="BE24" s="199"/>
      <c r="BF24" s="183"/>
      <c r="BG24" s="183"/>
      <c r="BH24" s="183"/>
      <c r="BI24" s="183"/>
      <c r="BJ24" s="183"/>
      <c r="BK24" s="183"/>
      <c r="BL24" s="183"/>
      <c r="BM24" s="183"/>
      <c r="BN24" s="183"/>
      <c r="BO24" s="183"/>
      <c r="BP24" s="183"/>
      <c r="BQ24" s="183"/>
      <c r="BR24" s="183"/>
      <c r="BS24" s="183"/>
    </row>
    <row r="25" spans="1:71" s="1" customFormat="1" ht="6.95" customHeight="1">
      <c r="A25" s="183"/>
      <c r="B25" s="19"/>
      <c r="C25" s="183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183"/>
      <c r="AQ25" s="183"/>
      <c r="AR25" s="19"/>
      <c r="AS25" s="183"/>
      <c r="AT25" s="183"/>
      <c r="AU25" s="183"/>
      <c r="AV25" s="183"/>
      <c r="AW25" s="183"/>
      <c r="AX25" s="183"/>
      <c r="AY25" s="183"/>
      <c r="AZ25" s="183"/>
      <c r="BA25" s="183"/>
      <c r="BB25" s="183"/>
      <c r="BC25" s="183"/>
      <c r="BD25" s="183"/>
      <c r="BE25" s="199"/>
      <c r="BF25" s="183"/>
      <c r="BG25" s="183"/>
      <c r="BH25" s="183"/>
      <c r="BI25" s="183"/>
      <c r="BJ25" s="183"/>
      <c r="BK25" s="183"/>
      <c r="BL25" s="183"/>
      <c r="BM25" s="183"/>
      <c r="BN25" s="183"/>
      <c r="BO25" s="183"/>
      <c r="BP25" s="183"/>
      <c r="BQ25" s="183"/>
      <c r="BR25" s="183"/>
      <c r="BS25" s="183"/>
    </row>
    <row r="26" spans="1:71" s="2" customFormat="1" ht="25.9" customHeight="1">
      <c r="A26" s="196"/>
      <c r="B26" s="26"/>
      <c r="C26" s="196"/>
      <c r="D26" s="27" t="s">
        <v>31</v>
      </c>
      <c r="E26" s="186"/>
      <c r="F26" s="186"/>
      <c r="G26" s="186"/>
      <c r="H26" s="186"/>
      <c r="I26" s="186"/>
      <c r="J26" s="186"/>
      <c r="K26" s="186"/>
      <c r="L26" s="186"/>
      <c r="M26" s="186"/>
      <c r="N26" s="186"/>
      <c r="O26" s="186"/>
      <c r="P26" s="186"/>
      <c r="Q26" s="186"/>
      <c r="R26" s="186"/>
      <c r="S26" s="186"/>
      <c r="T26" s="186"/>
      <c r="U26" s="186"/>
      <c r="V26" s="186"/>
      <c r="W26" s="186"/>
      <c r="X26" s="186"/>
      <c r="Y26" s="186"/>
      <c r="Z26" s="186"/>
      <c r="AA26" s="186"/>
      <c r="AB26" s="186"/>
      <c r="AC26" s="186"/>
      <c r="AD26" s="186"/>
      <c r="AE26" s="186"/>
      <c r="AF26" s="186"/>
      <c r="AG26" s="186"/>
      <c r="AH26" s="186"/>
      <c r="AI26" s="186"/>
      <c r="AJ26" s="186"/>
      <c r="AK26" s="207">
        <f>ROUND(AG94,2)</f>
        <v>0</v>
      </c>
      <c r="AL26" s="208"/>
      <c r="AM26" s="208"/>
      <c r="AN26" s="208"/>
      <c r="AO26" s="208"/>
      <c r="AP26" s="196"/>
      <c r="AQ26" s="196"/>
      <c r="AR26" s="26"/>
      <c r="BE26" s="199"/>
    </row>
    <row r="27" spans="1:71" s="2" customFormat="1" ht="6.95" customHeight="1">
      <c r="A27" s="196"/>
      <c r="B27" s="26"/>
      <c r="C27" s="196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  <c r="X27" s="196"/>
      <c r="Y27" s="196"/>
      <c r="Z27" s="196"/>
      <c r="AA27" s="196"/>
      <c r="AB27" s="196"/>
      <c r="AC27" s="196"/>
      <c r="AD27" s="196"/>
      <c r="AE27" s="196"/>
      <c r="AF27" s="196"/>
      <c r="AG27" s="196"/>
      <c r="AH27" s="196"/>
      <c r="AI27" s="196"/>
      <c r="AJ27" s="196"/>
      <c r="AK27" s="196"/>
      <c r="AL27" s="196"/>
      <c r="AM27" s="196"/>
      <c r="AN27" s="196"/>
      <c r="AO27" s="196"/>
      <c r="AP27" s="196"/>
      <c r="AQ27" s="196"/>
      <c r="AR27" s="26"/>
      <c r="BE27" s="199"/>
    </row>
    <row r="28" spans="1:71" s="2" customFormat="1" ht="12.75">
      <c r="A28" s="196"/>
      <c r="B28" s="26"/>
      <c r="C28" s="196"/>
      <c r="D28" s="196"/>
      <c r="E28" s="196"/>
      <c r="F28" s="196"/>
      <c r="G28" s="196"/>
      <c r="H28" s="196"/>
      <c r="I28" s="196"/>
      <c r="J28" s="196"/>
      <c r="K28" s="196"/>
      <c r="L28" s="209" t="s">
        <v>32</v>
      </c>
      <c r="M28" s="209"/>
      <c r="N28" s="209"/>
      <c r="O28" s="209"/>
      <c r="P28" s="209"/>
      <c r="Q28" s="196"/>
      <c r="R28" s="196"/>
      <c r="S28" s="196"/>
      <c r="T28" s="196"/>
      <c r="U28" s="196"/>
      <c r="V28" s="196"/>
      <c r="W28" s="209" t="s">
        <v>33</v>
      </c>
      <c r="X28" s="209"/>
      <c r="Y28" s="209"/>
      <c r="Z28" s="209"/>
      <c r="AA28" s="209"/>
      <c r="AB28" s="209"/>
      <c r="AC28" s="209"/>
      <c r="AD28" s="209"/>
      <c r="AE28" s="209"/>
      <c r="AF28" s="196"/>
      <c r="AG28" s="196"/>
      <c r="AH28" s="196"/>
      <c r="AI28" s="196"/>
      <c r="AJ28" s="196"/>
      <c r="AK28" s="209" t="s">
        <v>34</v>
      </c>
      <c r="AL28" s="209"/>
      <c r="AM28" s="209"/>
      <c r="AN28" s="209"/>
      <c r="AO28" s="209"/>
      <c r="AP28" s="196"/>
      <c r="AQ28" s="196"/>
      <c r="AR28" s="26"/>
      <c r="BE28" s="199"/>
    </row>
    <row r="29" spans="1:71" s="3" customFormat="1" ht="14.45" customHeight="1">
      <c r="A29" s="188"/>
      <c r="B29" s="28"/>
      <c r="C29" s="188"/>
      <c r="D29" s="195" t="s">
        <v>35</v>
      </c>
      <c r="E29" s="188"/>
      <c r="F29" s="195" t="s">
        <v>36</v>
      </c>
      <c r="G29" s="188"/>
      <c r="H29" s="188"/>
      <c r="I29" s="188"/>
      <c r="J29" s="188"/>
      <c r="K29" s="188"/>
      <c r="L29" s="212">
        <v>0.21</v>
      </c>
      <c r="M29" s="211"/>
      <c r="N29" s="211"/>
      <c r="O29" s="211"/>
      <c r="P29" s="211"/>
      <c r="Q29" s="188"/>
      <c r="R29" s="188"/>
      <c r="S29" s="188"/>
      <c r="T29" s="188"/>
      <c r="U29" s="188"/>
      <c r="V29" s="188"/>
      <c r="W29" s="210">
        <f>ROUND(AZ94, 2)</f>
        <v>0</v>
      </c>
      <c r="X29" s="211"/>
      <c r="Y29" s="211"/>
      <c r="Z29" s="211"/>
      <c r="AA29" s="211"/>
      <c r="AB29" s="211"/>
      <c r="AC29" s="211"/>
      <c r="AD29" s="211"/>
      <c r="AE29" s="211"/>
      <c r="AF29" s="188"/>
      <c r="AG29" s="188"/>
      <c r="AH29" s="188"/>
      <c r="AI29" s="188"/>
      <c r="AJ29" s="188"/>
      <c r="AK29" s="210">
        <f>ROUND(AV94, 2)</f>
        <v>0</v>
      </c>
      <c r="AL29" s="211"/>
      <c r="AM29" s="211"/>
      <c r="AN29" s="211"/>
      <c r="AO29" s="211"/>
      <c r="AP29" s="188"/>
      <c r="AQ29" s="188"/>
      <c r="AR29" s="28"/>
      <c r="AS29" s="188"/>
      <c r="AT29" s="188"/>
      <c r="AU29" s="188"/>
      <c r="AV29" s="188"/>
      <c r="AW29" s="188"/>
      <c r="AX29" s="188"/>
      <c r="AY29" s="188"/>
      <c r="AZ29" s="188"/>
      <c r="BA29" s="188"/>
      <c r="BB29" s="188"/>
      <c r="BC29" s="188"/>
      <c r="BD29" s="188"/>
      <c r="BE29" s="200"/>
      <c r="BF29" s="188"/>
      <c r="BG29" s="188"/>
      <c r="BH29" s="188"/>
      <c r="BI29" s="188"/>
      <c r="BJ29" s="188"/>
      <c r="BK29" s="188"/>
      <c r="BL29" s="188"/>
      <c r="BM29" s="188"/>
      <c r="BN29" s="188"/>
      <c r="BO29" s="188"/>
      <c r="BP29" s="188"/>
      <c r="BQ29" s="188"/>
      <c r="BR29" s="188"/>
      <c r="BS29" s="188"/>
    </row>
    <row r="30" spans="1:71" s="3" customFormat="1" ht="14.45" customHeight="1">
      <c r="A30" s="188"/>
      <c r="B30" s="28"/>
      <c r="C30" s="188"/>
      <c r="D30" s="188"/>
      <c r="E30" s="188"/>
      <c r="F30" s="195" t="s">
        <v>37</v>
      </c>
      <c r="G30" s="188"/>
      <c r="H30" s="188"/>
      <c r="I30" s="188"/>
      <c r="J30" s="188"/>
      <c r="K30" s="188"/>
      <c r="L30" s="212">
        <v>0.15</v>
      </c>
      <c r="M30" s="211"/>
      <c r="N30" s="211"/>
      <c r="O30" s="211"/>
      <c r="P30" s="211"/>
      <c r="Q30" s="188"/>
      <c r="R30" s="188"/>
      <c r="S30" s="188"/>
      <c r="T30" s="188"/>
      <c r="U30" s="188"/>
      <c r="V30" s="188"/>
      <c r="W30" s="210">
        <f>ROUND(BA94, 2)</f>
        <v>0</v>
      </c>
      <c r="X30" s="211"/>
      <c r="Y30" s="211"/>
      <c r="Z30" s="211"/>
      <c r="AA30" s="211"/>
      <c r="AB30" s="211"/>
      <c r="AC30" s="211"/>
      <c r="AD30" s="211"/>
      <c r="AE30" s="211"/>
      <c r="AF30" s="188"/>
      <c r="AG30" s="188"/>
      <c r="AH30" s="188"/>
      <c r="AI30" s="188"/>
      <c r="AJ30" s="188"/>
      <c r="AK30" s="210">
        <f>ROUND(AW94, 2)</f>
        <v>0</v>
      </c>
      <c r="AL30" s="211"/>
      <c r="AM30" s="211"/>
      <c r="AN30" s="211"/>
      <c r="AO30" s="211"/>
      <c r="AP30" s="188"/>
      <c r="AQ30" s="188"/>
      <c r="AR30" s="28"/>
      <c r="AS30" s="188"/>
      <c r="AT30" s="188"/>
      <c r="AU30" s="188"/>
      <c r="AV30" s="188"/>
      <c r="AW30" s="188"/>
      <c r="AX30" s="188"/>
      <c r="AY30" s="188"/>
      <c r="AZ30" s="188"/>
      <c r="BA30" s="188"/>
      <c r="BB30" s="188"/>
      <c r="BC30" s="188"/>
      <c r="BD30" s="188"/>
      <c r="BE30" s="200"/>
      <c r="BF30" s="188"/>
      <c r="BG30" s="188"/>
      <c r="BH30" s="188"/>
      <c r="BI30" s="188"/>
      <c r="BJ30" s="188"/>
      <c r="BK30" s="188"/>
      <c r="BL30" s="188"/>
      <c r="BM30" s="188"/>
      <c r="BN30" s="188"/>
      <c r="BO30" s="188"/>
      <c r="BP30" s="188"/>
      <c r="BQ30" s="188"/>
      <c r="BR30" s="188"/>
      <c r="BS30" s="188"/>
    </row>
    <row r="31" spans="1:71" s="3" customFormat="1" ht="14.45" hidden="1" customHeight="1">
      <c r="A31" s="188"/>
      <c r="B31" s="28"/>
      <c r="C31" s="188"/>
      <c r="D31" s="188"/>
      <c r="E31" s="188"/>
      <c r="F31" s="195" t="s">
        <v>38</v>
      </c>
      <c r="G31" s="188"/>
      <c r="H31" s="188"/>
      <c r="I31" s="188"/>
      <c r="J31" s="188"/>
      <c r="K31" s="188"/>
      <c r="L31" s="212">
        <v>0.21</v>
      </c>
      <c r="M31" s="211"/>
      <c r="N31" s="211"/>
      <c r="O31" s="211"/>
      <c r="P31" s="211"/>
      <c r="Q31" s="188"/>
      <c r="R31" s="188"/>
      <c r="S31" s="188"/>
      <c r="T31" s="188"/>
      <c r="U31" s="188"/>
      <c r="V31" s="188"/>
      <c r="W31" s="210">
        <f>ROUND(BB94, 2)</f>
        <v>0</v>
      </c>
      <c r="X31" s="211"/>
      <c r="Y31" s="211"/>
      <c r="Z31" s="211"/>
      <c r="AA31" s="211"/>
      <c r="AB31" s="211"/>
      <c r="AC31" s="211"/>
      <c r="AD31" s="211"/>
      <c r="AE31" s="211"/>
      <c r="AF31" s="188"/>
      <c r="AG31" s="188"/>
      <c r="AH31" s="188"/>
      <c r="AI31" s="188"/>
      <c r="AJ31" s="188"/>
      <c r="AK31" s="210">
        <v>0</v>
      </c>
      <c r="AL31" s="211"/>
      <c r="AM31" s="211"/>
      <c r="AN31" s="211"/>
      <c r="AO31" s="211"/>
      <c r="AP31" s="188"/>
      <c r="AQ31" s="188"/>
      <c r="AR31" s="28"/>
      <c r="AS31" s="188"/>
      <c r="AT31" s="188"/>
      <c r="AU31" s="188"/>
      <c r="AV31" s="188"/>
      <c r="AW31" s="188"/>
      <c r="AX31" s="188"/>
      <c r="AY31" s="188"/>
      <c r="AZ31" s="188"/>
      <c r="BA31" s="188"/>
      <c r="BB31" s="188"/>
      <c r="BC31" s="188"/>
      <c r="BD31" s="188"/>
      <c r="BE31" s="200"/>
      <c r="BF31" s="188"/>
      <c r="BG31" s="188"/>
      <c r="BH31" s="188"/>
      <c r="BI31" s="188"/>
      <c r="BJ31" s="188"/>
      <c r="BK31" s="188"/>
      <c r="BL31" s="188"/>
      <c r="BM31" s="188"/>
      <c r="BN31" s="188"/>
      <c r="BO31" s="188"/>
      <c r="BP31" s="188"/>
      <c r="BQ31" s="188"/>
      <c r="BR31" s="188"/>
      <c r="BS31" s="188"/>
    </row>
    <row r="32" spans="1:71" s="3" customFormat="1" ht="14.45" hidden="1" customHeight="1">
      <c r="A32" s="188"/>
      <c r="B32" s="28"/>
      <c r="C32" s="188"/>
      <c r="D32" s="188"/>
      <c r="E32" s="188"/>
      <c r="F32" s="195" t="s">
        <v>39</v>
      </c>
      <c r="G32" s="188"/>
      <c r="H32" s="188"/>
      <c r="I32" s="188"/>
      <c r="J32" s="188"/>
      <c r="K32" s="188"/>
      <c r="L32" s="212">
        <v>0.15</v>
      </c>
      <c r="M32" s="211"/>
      <c r="N32" s="211"/>
      <c r="O32" s="211"/>
      <c r="P32" s="211"/>
      <c r="Q32" s="188"/>
      <c r="R32" s="188"/>
      <c r="S32" s="188"/>
      <c r="T32" s="188"/>
      <c r="U32" s="188"/>
      <c r="V32" s="188"/>
      <c r="W32" s="210">
        <f>ROUND(BC94, 2)</f>
        <v>0</v>
      </c>
      <c r="X32" s="211"/>
      <c r="Y32" s="211"/>
      <c r="Z32" s="211"/>
      <c r="AA32" s="211"/>
      <c r="AB32" s="211"/>
      <c r="AC32" s="211"/>
      <c r="AD32" s="211"/>
      <c r="AE32" s="211"/>
      <c r="AF32" s="188"/>
      <c r="AG32" s="188"/>
      <c r="AH32" s="188"/>
      <c r="AI32" s="188"/>
      <c r="AJ32" s="188"/>
      <c r="AK32" s="210">
        <v>0</v>
      </c>
      <c r="AL32" s="211"/>
      <c r="AM32" s="211"/>
      <c r="AN32" s="211"/>
      <c r="AO32" s="211"/>
      <c r="AP32" s="188"/>
      <c r="AQ32" s="188"/>
      <c r="AR32" s="28"/>
      <c r="AS32" s="188"/>
      <c r="AT32" s="188"/>
      <c r="AU32" s="188"/>
      <c r="AV32" s="188"/>
      <c r="AW32" s="188"/>
      <c r="AX32" s="188"/>
      <c r="AY32" s="188"/>
      <c r="AZ32" s="188"/>
      <c r="BA32" s="188"/>
      <c r="BB32" s="188"/>
      <c r="BC32" s="188"/>
      <c r="BD32" s="188"/>
      <c r="BE32" s="200"/>
      <c r="BF32" s="188"/>
      <c r="BG32" s="188"/>
      <c r="BH32" s="188"/>
      <c r="BI32" s="188"/>
      <c r="BJ32" s="188"/>
      <c r="BK32" s="188"/>
      <c r="BL32" s="188"/>
      <c r="BM32" s="188"/>
      <c r="BN32" s="188"/>
      <c r="BO32" s="188"/>
      <c r="BP32" s="188"/>
      <c r="BQ32" s="188"/>
      <c r="BR32" s="188"/>
      <c r="BS32" s="188"/>
    </row>
    <row r="33" spans="1:57" s="3" customFormat="1" ht="14.45" hidden="1" customHeight="1">
      <c r="A33" s="188"/>
      <c r="B33" s="28"/>
      <c r="C33" s="188"/>
      <c r="D33" s="188"/>
      <c r="E33" s="188"/>
      <c r="F33" s="195" t="s">
        <v>40</v>
      </c>
      <c r="G33" s="188"/>
      <c r="H33" s="188"/>
      <c r="I33" s="188"/>
      <c r="J33" s="188"/>
      <c r="K33" s="188"/>
      <c r="L33" s="212">
        <v>0</v>
      </c>
      <c r="M33" s="211"/>
      <c r="N33" s="211"/>
      <c r="O33" s="211"/>
      <c r="P33" s="211"/>
      <c r="Q33" s="188"/>
      <c r="R33" s="188"/>
      <c r="S33" s="188"/>
      <c r="T33" s="188"/>
      <c r="U33" s="188"/>
      <c r="V33" s="188"/>
      <c r="W33" s="210">
        <f>ROUND(BD94, 2)</f>
        <v>0</v>
      </c>
      <c r="X33" s="211"/>
      <c r="Y33" s="211"/>
      <c r="Z33" s="211"/>
      <c r="AA33" s="211"/>
      <c r="AB33" s="211"/>
      <c r="AC33" s="211"/>
      <c r="AD33" s="211"/>
      <c r="AE33" s="211"/>
      <c r="AF33" s="188"/>
      <c r="AG33" s="188"/>
      <c r="AH33" s="188"/>
      <c r="AI33" s="188"/>
      <c r="AJ33" s="188"/>
      <c r="AK33" s="210">
        <v>0</v>
      </c>
      <c r="AL33" s="211"/>
      <c r="AM33" s="211"/>
      <c r="AN33" s="211"/>
      <c r="AO33" s="211"/>
      <c r="AP33" s="188"/>
      <c r="AQ33" s="188"/>
      <c r="AR33" s="28"/>
      <c r="AS33" s="188"/>
      <c r="AT33" s="188"/>
      <c r="AU33" s="188"/>
      <c r="AV33" s="188"/>
      <c r="AW33" s="188"/>
      <c r="AX33" s="188"/>
      <c r="AY33" s="188"/>
      <c r="AZ33" s="188"/>
      <c r="BA33" s="188"/>
      <c r="BB33" s="188"/>
      <c r="BC33" s="188"/>
      <c r="BD33" s="188"/>
      <c r="BE33" s="200"/>
    </row>
    <row r="34" spans="1:57" s="2" customFormat="1" ht="6.95" customHeight="1">
      <c r="A34" s="196"/>
      <c r="B34" s="26"/>
      <c r="C34" s="196"/>
      <c r="D34" s="196"/>
      <c r="E34" s="196"/>
      <c r="F34" s="196"/>
      <c r="G34" s="196"/>
      <c r="H34" s="196"/>
      <c r="I34" s="196"/>
      <c r="J34" s="196"/>
      <c r="K34" s="196"/>
      <c r="L34" s="196"/>
      <c r="M34" s="196"/>
      <c r="N34" s="196"/>
      <c r="O34" s="196"/>
      <c r="P34" s="196"/>
      <c r="Q34" s="196"/>
      <c r="R34" s="196"/>
      <c r="S34" s="196"/>
      <c r="T34" s="196"/>
      <c r="U34" s="196"/>
      <c r="V34" s="196"/>
      <c r="W34" s="196"/>
      <c r="X34" s="196"/>
      <c r="Y34" s="196"/>
      <c r="Z34" s="196"/>
      <c r="AA34" s="196"/>
      <c r="AB34" s="196"/>
      <c r="AC34" s="196"/>
      <c r="AD34" s="196"/>
      <c r="AE34" s="196"/>
      <c r="AF34" s="196"/>
      <c r="AG34" s="196"/>
      <c r="AH34" s="196"/>
      <c r="AI34" s="196"/>
      <c r="AJ34" s="196"/>
      <c r="AK34" s="196"/>
      <c r="AL34" s="196"/>
      <c r="AM34" s="196"/>
      <c r="AN34" s="196"/>
      <c r="AO34" s="196"/>
      <c r="AP34" s="196"/>
      <c r="AQ34" s="196"/>
      <c r="AR34" s="26"/>
      <c r="BE34" s="199"/>
    </row>
    <row r="35" spans="1:57" s="2" customFormat="1" ht="25.9" customHeight="1">
      <c r="A35" s="196"/>
      <c r="B35" s="26"/>
      <c r="C35" s="29"/>
      <c r="D35" s="30" t="s">
        <v>41</v>
      </c>
      <c r="E35" s="189"/>
      <c r="F35" s="189"/>
      <c r="G35" s="189"/>
      <c r="H35" s="189"/>
      <c r="I35" s="189"/>
      <c r="J35" s="189"/>
      <c r="K35" s="189"/>
      <c r="L35" s="189"/>
      <c r="M35" s="189"/>
      <c r="N35" s="189"/>
      <c r="O35" s="189"/>
      <c r="P35" s="189"/>
      <c r="Q35" s="189"/>
      <c r="R35" s="189"/>
      <c r="S35" s="189"/>
      <c r="T35" s="31" t="s">
        <v>42</v>
      </c>
      <c r="U35" s="189"/>
      <c r="V35" s="189"/>
      <c r="W35" s="189"/>
      <c r="X35" s="213" t="s">
        <v>43</v>
      </c>
      <c r="Y35" s="214"/>
      <c r="Z35" s="214"/>
      <c r="AA35" s="214"/>
      <c r="AB35" s="214"/>
      <c r="AC35" s="189"/>
      <c r="AD35" s="189"/>
      <c r="AE35" s="189"/>
      <c r="AF35" s="189"/>
      <c r="AG35" s="189"/>
      <c r="AH35" s="189"/>
      <c r="AI35" s="189"/>
      <c r="AJ35" s="189"/>
      <c r="AK35" s="215">
        <f>SUM(AK26:AK33)</f>
        <v>0</v>
      </c>
      <c r="AL35" s="214"/>
      <c r="AM35" s="214"/>
      <c r="AN35" s="214"/>
      <c r="AO35" s="216"/>
      <c r="AP35" s="29"/>
      <c r="AQ35" s="29"/>
      <c r="AR35" s="26"/>
      <c r="BE35" s="196"/>
    </row>
    <row r="36" spans="1:57" s="2" customFormat="1" ht="6.95" customHeight="1">
      <c r="A36" s="196"/>
      <c r="B36" s="26"/>
      <c r="C36" s="196"/>
      <c r="D36" s="196"/>
      <c r="E36" s="196"/>
      <c r="F36" s="196"/>
      <c r="G36" s="196"/>
      <c r="H36" s="196"/>
      <c r="I36" s="196"/>
      <c r="J36" s="196"/>
      <c r="K36" s="196"/>
      <c r="L36" s="196"/>
      <c r="M36" s="196"/>
      <c r="N36" s="196"/>
      <c r="O36" s="196"/>
      <c r="P36" s="196"/>
      <c r="Q36" s="196"/>
      <c r="R36" s="196"/>
      <c r="S36" s="196"/>
      <c r="T36" s="196"/>
      <c r="U36" s="196"/>
      <c r="V36" s="196"/>
      <c r="W36" s="196"/>
      <c r="X36" s="196"/>
      <c r="Y36" s="196"/>
      <c r="Z36" s="196"/>
      <c r="AA36" s="196"/>
      <c r="AB36" s="196"/>
      <c r="AC36" s="196"/>
      <c r="AD36" s="196"/>
      <c r="AE36" s="196"/>
      <c r="AF36" s="196"/>
      <c r="AG36" s="196"/>
      <c r="AH36" s="196"/>
      <c r="AI36" s="196"/>
      <c r="AJ36" s="196"/>
      <c r="AK36" s="196"/>
      <c r="AL36" s="196"/>
      <c r="AM36" s="196"/>
      <c r="AN36" s="196"/>
      <c r="AO36" s="196"/>
      <c r="AP36" s="196"/>
      <c r="AQ36" s="196"/>
      <c r="AR36" s="26"/>
      <c r="BE36" s="196"/>
    </row>
    <row r="37" spans="1:57" s="2" customFormat="1" ht="14.45" customHeight="1">
      <c r="A37" s="196"/>
      <c r="B37" s="26"/>
      <c r="C37" s="196"/>
      <c r="D37" s="196"/>
      <c r="E37" s="196"/>
      <c r="F37" s="196"/>
      <c r="G37" s="196"/>
      <c r="H37" s="196"/>
      <c r="I37" s="196"/>
      <c r="J37" s="196"/>
      <c r="K37" s="196"/>
      <c r="L37" s="196"/>
      <c r="M37" s="196"/>
      <c r="N37" s="196"/>
      <c r="O37" s="196"/>
      <c r="P37" s="196"/>
      <c r="Q37" s="196"/>
      <c r="R37" s="196"/>
      <c r="S37" s="196"/>
      <c r="T37" s="196"/>
      <c r="U37" s="196"/>
      <c r="V37" s="196"/>
      <c r="W37" s="196"/>
      <c r="X37" s="196"/>
      <c r="Y37" s="196"/>
      <c r="Z37" s="196"/>
      <c r="AA37" s="196"/>
      <c r="AB37" s="196"/>
      <c r="AC37" s="196"/>
      <c r="AD37" s="196"/>
      <c r="AE37" s="196"/>
      <c r="AF37" s="196"/>
      <c r="AG37" s="196"/>
      <c r="AH37" s="196"/>
      <c r="AI37" s="196"/>
      <c r="AJ37" s="196"/>
      <c r="AK37" s="196"/>
      <c r="AL37" s="196"/>
      <c r="AM37" s="196"/>
      <c r="AN37" s="196"/>
      <c r="AO37" s="196"/>
      <c r="AP37" s="196"/>
      <c r="AQ37" s="196"/>
      <c r="AR37" s="26"/>
      <c r="BE37" s="196"/>
    </row>
    <row r="38" spans="1:57" s="1" customFormat="1" ht="14.45" customHeight="1">
      <c r="A38" s="183"/>
      <c r="B38" s="19"/>
      <c r="C38" s="183"/>
      <c r="D38" s="183"/>
      <c r="E38" s="183"/>
      <c r="F38" s="183"/>
      <c r="G38" s="183"/>
      <c r="H38" s="183"/>
      <c r="I38" s="183"/>
      <c r="J38" s="183"/>
      <c r="K38" s="183"/>
      <c r="L38" s="183"/>
      <c r="M38" s="183"/>
      <c r="N38" s="183"/>
      <c r="O38" s="183"/>
      <c r="P38" s="183"/>
      <c r="Q38" s="183"/>
      <c r="R38" s="183"/>
      <c r="S38" s="183"/>
      <c r="T38" s="183"/>
      <c r="U38" s="183"/>
      <c r="V38" s="183"/>
      <c r="W38" s="183"/>
      <c r="X38" s="183"/>
      <c r="Y38" s="183"/>
      <c r="Z38" s="183"/>
      <c r="AA38" s="183"/>
      <c r="AB38" s="183"/>
      <c r="AC38" s="183"/>
      <c r="AD38" s="183"/>
      <c r="AE38" s="183"/>
      <c r="AF38" s="183"/>
      <c r="AG38" s="183"/>
      <c r="AH38" s="183"/>
      <c r="AI38" s="183"/>
      <c r="AJ38" s="183"/>
      <c r="AK38" s="183"/>
      <c r="AL38" s="183"/>
      <c r="AM38" s="183"/>
      <c r="AN38" s="183"/>
      <c r="AO38" s="183"/>
      <c r="AP38" s="183"/>
      <c r="AQ38" s="183"/>
      <c r="AR38" s="19"/>
      <c r="AS38" s="183"/>
      <c r="AT38" s="183"/>
      <c r="AU38" s="183"/>
      <c r="AV38" s="183"/>
      <c r="AW38" s="183"/>
      <c r="AX38" s="183"/>
      <c r="AY38" s="183"/>
      <c r="AZ38" s="183"/>
      <c r="BA38" s="183"/>
      <c r="BB38" s="183"/>
      <c r="BC38" s="183"/>
      <c r="BD38" s="183"/>
      <c r="BE38" s="183"/>
    </row>
    <row r="39" spans="1:57" s="1" customFormat="1" ht="14.45" customHeight="1">
      <c r="A39" s="183"/>
      <c r="B39" s="19"/>
      <c r="C39" s="183"/>
      <c r="D39" s="183"/>
      <c r="E39" s="183"/>
      <c r="F39" s="183"/>
      <c r="G39" s="183"/>
      <c r="H39" s="183"/>
      <c r="I39" s="183"/>
      <c r="J39" s="183"/>
      <c r="K39" s="183"/>
      <c r="L39" s="183"/>
      <c r="M39" s="183"/>
      <c r="N39" s="183"/>
      <c r="O39" s="183"/>
      <c r="P39" s="183"/>
      <c r="Q39" s="183"/>
      <c r="R39" s="183"/>
      <c r="S39" s="183"/>
      <c r="T39" s="183"/>
      <c r="U39" s="183"/>
      <c r="V39" s="183"/>
      <c r="W39" s="183"/>
      <c r="X39" s="183"/>
      <c r="Y39" s="183"/>
      <c r="Z39" s="183"/>
      <c r="AA39" s="183"/>
      <c r="AB39" s="183"/>
      <c r="AC39" s="183"/>
      <c r="AD39" s="183"/>
      <c r="AE39" s="183"/>
      <c r="AF39" s="183"/>
      <c r="AG39" s="183"/>
      <c r="AH39" s="183"/>
      <c r="AI39" s="183"/>
      <c r="AJ39" s="183"/>
      <c r="AK39" s="183"/>
      <c r="AL39" s="183"/>
      <c r="AM39" s="183"/>
      <c r="AN39" s="183"/>
      <c r="AO39" s="183"/>
      <c r="AP39" s="183"/>
      <c r="AQ39" s="183"/>
      <c r="AR39" s="19"/>
      <c r="AS39" s="183"/>
      <c r="AT39" s="183"/>
      <c r="AU39" s="183"/>
      <c r="AV39" s="183"/>
      <c r="AW39" s="183"/>
      <c r="AX39" s="183"/>
      <c r="AY39" s="183"/>
      <c r="AZ39" s="183"/>
      <c r="BA39" s="183"/>
      <c r="BB39" s="183"/>
      <c r="BC39" s="183"/>
      <c r="BD39" s="183"/>
      <c r="BE39" s="183"/>
    </row>
    <row r="40" spans="1:57" s="1" customFormat="1" ht="14.45" customHeight="1">
      <c r="A40" s="183"/>
      <c r="B40" s="19"/>
      <c r="C40" s="183"/>
      <c r="D40" s="183"/>
      <c r="E40" s="183"/>
      <c r="F40" s="183"/>
      <c r="G40" s="183"/>
      <c r="H40" s="183"/>
      <c r="I40" s="183"/>
      <c r="J40" s="183"/>
      <c r="K40" s="183"/>
      <c r="L40" s="183"/>
      <c r="M40" s="183"/>
      <c r="N40" s="183"/>
      <c r="O40" s="183"/>
      <c r="P40" s="183"/>
      <c r="Q40" s="183"/>
      <c r="R40" s="183"/>
      <c r="S40" s="183"/>
      <c r="T40" s="183"/>
      <c r="U40" s="183"/>
      <c r="V40" s="183"/>
      <c r="W40" s="183"/>
      <c r="X40" s="183"/>
      <c r="Y40" s="183"/>
      <c r="Z40" s="183"/>
      <c r="AA40" s="183"/>
      <c r="AB40" s="183"/>
      <c r="AC40" s="183"/>
      <c r="AD40" s="183"/>
      <c r="AE40" s="183"/>
      <c r="AF40" s="183"/>
      <c r="AG40" s="183"/>
      <c r="AH40" s="183"/>
      <c r="AI40" s="183"/>
      <c r="AJ40" s="183"/>
      <c r="AK40" s="183"/>
      <c r="AL40" s="183"/>
      <c r="AM40" s="183"/>
      <c r="AN40" s="183"/>
      <c r="AO40" s="183"/>
      <c r="AP40" s="183"/>
      <c r="AQ40" s="183"/>
      <c r="AR40" s="19"/>
      <c r="AS40" s="183"/>
      <c r="AT40" s="183"/>
      <c r="AU40" s="183"/>
      <c r="AV40" s="183"/>
      <c r="AW40" s="183"/>
      <c r="AX40" s="183"/>
      <c r="AY40" s="183"/>
      <c r="AZ40" s="183"/>
      <c r="BA40" s="183"/>
      <c r="BB40" s="183"/>
      <c r="BC40" s="183"/>
      <c r="BD40" s="183"/>
      <c r="BE40" s="183"/>
    </row>
    <row r="41" spans="1:57" s="1" customFormat="1" ht="14.45" customHeight="1">
      <c r="A41" s="183"/>
      <c r="B41" s="19"/>
      <c r="C41" s="183"/>
      <c r="D41" s="183"/>
      <c r="E41" s="183"/>
      <c r="F41" s="183"/>
      <c r="G41" s="183"/>
      <c r="H41" s="183"/>
      <c r="I41" s="183"/>
      <c r="J41" s="183"/>
      <c r="K41" s="183"/>
      <c r="L41" s="183"/>
      <c r="M41" s="183"/>
      <c r="N41" s="183"/>
      <c r="O41" s="183"/>
      <c r="P41" s="183"/>
      <c r="Q41" s="183"/>
      <c r="R41" s="183"/>
      <c r="S41" s="183"/>
      <c r="T41" s="183"/>
      <c r="U41" s="183"/>
      <c r="V41" s="183"/>
      <c r="W41" s="183"/>
      <c r="X41" s="183"/>
      <c r="Y41" s="183"/>
      <c r="Z41" s="183"/>
      <c r="AA41" s="183"/>
      <c r="AB41" s="183"/>
      <c r="AC41" s="183"/>
      <c r="AD41" s="183"/>
      <c r="AE41" s="183"/>
      <c r="AF41" s="183"/>
      <c r="AG41" s="183"/>
      <c r="AH41" s="183"/>
      <c r="AI41" s="183"/>
      <c r="AJ41" s="183"/>
      <c r="AK41" s="183"/>
      <c r="AL41" s="183"/>
      <c r="AM41" s="183"/>
      <c r="AN41" s="183"/>
      <c r="AO41" s="183"/>
      <c r="AP41" s="183"/>
      <c r="AQ41" s="183"/>
      <c r="AR41" s="19"/>
      <c r="AS41" s="183"/>
      <c r="AT41" s="183"/>
      <c r="AU41" s="183"/>
      <c r="AV41" s="183"/>
      <c r="AW41" s="183"/>
      <c r="AX41" s="183"/>
      <c r="AY41" s="183"/>
      <c r="AZ41" s="183"/>
      <c r="BA41" s="183"/>
      <c r="BB41" s="183"/>
      <c r="BC41" s="183"/>
      <c r="BD41" s="183"/>
      <c r="BE41" s="183"/>
    </row>
    <row r="42" spans="1:57" s="1" customFormat="1" ht="14.45" customHeight="1">
      <c r="A42" s="183"/>
      <c r="B42" s="19"/>
      <c r="C42" s="183"/>
      <c r="D42" s="183"/>
      <c r="E42" s="183"/>
      <c r="F42" s="183"/>
      <c r="G42" s="183"/>
      <c r="H42" s="183"/>
      <c r="I42" s="183"/>
      <c r="J42" s="183"/>
      <c r="K42" s="183"/>
      <c r="L42" s="183"/>
      <c r="M42" s="183"/>
      <c r="N42" s="183"/>
      <c r="O42" s="183"/>
      <c r="P42" s="183"/>
      <c r="Q42" s="183"/>
      <c r="R42" s="183"/>
      <c r="S42" s="183"/>
      <c r="T42" s="183"/>
      <c r="U42" s="183"/>
      <c r="V42" s="183"/>
      <c r="W42" s="183"/>
      <c r="X42" s="183"/>
      <c r="Y42" s="183"/>
      <c r="Z42" s="183"/>
      <c r="AA42" s="183"/>
      <c r="AB42" s="183"/>
      <c r="AC42" s="183"/>
      <c r="AD42" s="183"/>
      <c r="AE42" s="183"/>
      <c r="AF42" s="183"/>
      <c r="AG42" s="183"/>
      <c r="AH42" s="183"/>
      <c r="AI42" s="183"/>
      <c r="AJ42" s="183"/>
      <c r="AK42" s="183"/>
      <c r="AL42" s="183"/>
      <c r="AM42" s="183"/>
      <c r="AN42" s="183"/>
      <c r="AO42" s="183"/>
      <c r="AP42" s="183"/>
      <c r="AQ42" s="183"/>
      <c r="AR42" s="19"/>
      <c r="AS42" s="183"/>
      <c r="AT42" s="183"/>
      <c r="AU42" s="183"/>
      <c r="AV42" s="183"/>
      <c r="AW42" s="183"/>
      <c r="AX42" s="183"/>
      <c r="AY42" s="183"/>
      <c r="AZ42" s="183"/>
      <c r="BA42" s="183"/>
      <c r="BB42" s="183"/>
      <c r="BC42" s="183"/>
      <c r="BD42" s="183"/>
      <c r="BE42" s="183"/>
    </row>
    <row r="43" spans="1:57" s="1" customFormat="1" ht="14.45" customHeight="1">
      <c r="A43" s="183"/>
      <c r="B43" s="19"/>
      <c r="C43" s="183"/>
      <c r="D43" s="183"/>
      <c r="E43" s="183"/>
      <c r="F43" s="183"/>
      <c r="G43" s="183"/>
      <c r="H43" s="183"/>
      <c r="I43" s="183"/>
      <c r="J43" s="183"/>
      <c r="K43" s="183"/>
      <c r="L43" s="183"/>
      <c r="M43" s="183"/>
      <c r="N43" s="183"/>
      <c r="O43" s="183"/>
      <c r="P43" s="183"/>
      <c r="Q43" s="183"/>
      <c r="R43" s="183"/>
      <c r="S43" s="183"/>
      <c r="T43" s="183"/>
      <c r="U43" s="183"/>
      <c r="V43" s="183"/>
      <c r="W43" s="183"/>
      <c r="X43" s="183"/>
      <c r="Y43" s="183"/>
      <c r="Z43" s="183"/>
      <c r="AA43" s="183"/>
      <c r="AB43" s="183"/>
      <c r="AC43" s="183"/>
      <c r="AD43" s="183"/>
      <c r="AE43" s="183"/>
      <c r="AF43" s="183"/>
      <c r="AG43" s="183"/>
      <c r="AH43" s="183"/>
      <c r="AI43" s="183"/>
      <c r="AJ43" s="183"/>
      <c r="AK43" s="183"/>
      <c r="AL43" s="183"/>
      <c r="AM43" s="183"/>
      <c r="AN43" s="183"/>
      <c r="AO43" s="183"/>
      <c r="AP43" s="183"/>
      <c r="AQ43" s="183"/>
      <c r="AR43" s="19"/>
      <c r="AS43" s="183"/>
      <c r="AT43" s="183"/>
      <c r="AU43" s="183"/>
      <c r="AV43" s="183"/>
      <c r="AW43" s="183"/>
      <c r="AX43" s="183"/>
      <c r="AY43" s="183"/>
      <c r="AZ43" s="183"/>
      <c r="BA43" s="183"/>
      <c r="BB43" s="183"/>
      <c r="BC43" s="183"/>
      <c r="BD43" s="183"/>
      <c r="BE43" s="183"/>
    </row>
    <row r="44" spans="1:57" s="1" customFormat="1" ht="14.45" customHeight="1">
      <c r="A44" s="183"/>
      <c r="B44" s="19"/>
      <c r="C44" s="183"/>
      <c r="D44" s="183"/>
      <c r="E44" s="183"/>
      <c r="F44" s="183"/>
      <c r="G44" s="183"/>
      <c r="H44" s="183"/>
      <c r="I44" s="183"/>
      <c r="J44" s="183"/>
      <c r="K44" s="183"/>
      <c r="L44" s="183"/>
      <c r="M44" s="183"/>
      <c r="N44" s="183"/>
      <c r="O44" s="183"/>
      <c r="P44" s="183"/>
      <c r="Q44" s="183"/>
      <c r="R44" s="183"/>
      <c r="S44" s="183"/>
      <c r="T44" s="183"/>
      <c r="U44" s="183"/>
      <c r="V44" s="183"/>
      <c r="W44" s="183"/>
      <c r="X44" s="183"/>
      <c r="Y44" s="183"/>
      <c r="Z44" s="183"/>
      <c r="AA44" s="183"/>
      <c r="AB44" s="183"/>
      <c r="AC44" s="183"/>
      <c r="AD44" s="183"/>
      <c r="AE44" s="183"/>
      <c r="AF44" s="183"/>
      <c r="AG44" s="183"/>
      <c r="AH44" s="183"/>
      <c r="AI44" s="183"/>
      <c r="AJ44" s="183"/>
      <c r="AK44" s="183"/>
      <c r="AL44" s="183"/>
      <c r="AM44" s="183"/>
      <c r="AN44" s="183"/>
      <c r="AO44" s="183"/>
      <c r="AP44" s="183"/>
      <c r="AQ44" s="183"/>
      <c r="AR44" s="19"/>
      <c r="AS44" s="183"/>
      <c r="AT44" s="183"/>
      <c r="AU44" s="183"/>
      <c r="AV44" s="183"/>
      <c r="AW44" s="183"/>
      <c r="AX44" s="183"/>
      <c r="AY44" s="183"/>
      <c r="AZ44" s="183"/>
      <c r="BA44" s="183"/>
      <c r="BB44" s="183"/>
      <c r="BC44" s="183"/>
      <c r="BD44" s="183"/>
      <c r="BE44" s="183"/>
    </row>
    <row r="45" spans="1:57" s="1" customFormat="1" ht="14.45" customHeight="1">
      <c r="A45" s="183"/>
      <c r="B45" s="19"/>
      <c r="C45" s="183"/>
      <c r="D45" s="183"/>
      <c r="E45" s="183"/>
      <c r="F45" s="183"/>
      <c r="G45" s="183"/>
      <c r="H45" s="183"/>
      <c r="I45" s="183"/>
      <c r="J45" s="183"/>
      <c r="K45" s="183"/>
      <c r="L45" s="183"/>
      <c r="M45" s="183"/>
      <c r="N45" s="183"/>
      <c r="O45" s="183"/>
      <c r="P45" s="183"/>
      <c r="Q45" s="183"/>
      <c r="R45" s="183"/>
      <c r="S45" s="183"/>
      <c r="T45" s="183"/>
      <c r="U45" s="183"/>
      <c r="V45" s="183"/>
      <c r="W45" s="183"/>
      <c r="X45" s="183"/>
      <c r="Y45" s="183"/>
      <c r="Z45" s="183"/>
      <c r="AA45" s="183"/>
      <c r="AB45" s="183"/>
      <c r="AC45" s="183"/>
      <c r="AD45" s="183"/>
      <c r="AE45" s="183"/>
      <c r="AF45" s="183"/>
      <c r="AG45" s="183"/>
      <c r="AH45" s="183"/>
      <c r="AI45" s="183"/>
      <c r="AJ45" s="183"/>
      <c r="AK45" s="183"/>
      <c r="AL45" s="183"/>
      <c r="AM45" s="183"/>
      <c r="AN45" s="183"/>
      <c r="AO45" s="183"/>
      <c r="AP45" s="183"/>
      <c r="AQ45" s="183"/>
      <c r="AR45" s="19"/>
      <c r="AS45" s="183"/>
      <c r="AT45" s="183"/>
      <c r="AU45" s="183"/>
      <c r="AV45" s="183"/>
      <c r="AW45" s="183"/>
      <c r="AX45" s="183"/>
      <c r="AY45" s="183"/>
      <c r="AZ45" s="183"/>
      <c r="BA45" s="183"/>
      <c r="BB45" s="183"/>
      <c r="BC45" s="183"/>
      <c r="BD45" s="183"/>
      <c r="BE45" s="183"/>
    </row>
    <row r="46" spans="1:57" s="1" customFormat="1" ht="14.45" customHeight="1">
      <c r="A46" s="183"/>
      <c r="B46" s="19"/>
      <c r="C46" s="183"/>
      <c r="D46" s="183"/>
      <c r="E46" s="183"/>
      <c r="F46" s="183"/>
      <c r="G46" s="183"/>
      <c r="H46" s="183"/>
      <c r="I46" s="183"/>
      <c r="J46" s="183"/>
      <c r="K46" s="183"/>
      <c r="L46" s="183"/>
      <c r="M46" s="183"/>
      <c r="N46" s="183"/>
      <c r="O46" s="183"/>
      <c r="P46" s="183"/>
      <c r="Q46" s="183"/>
      <c r="R46" s="183"/>
      <c r="S46" s="183"/>
      <c r="T46" s="183"/>
      <c r="U46" s="183"/>
      <c r="V46" s="183"/>
      <c r="W46" s="183"/>
      <c r="X46" s="183"/>
      <c r="Y46" s="183"/>
      <c r="Z46" s="183"/>
      <c r="AA46" s="183"/>
      <c r="AB46" s="183"/>
      <c r="AC46" s="183"/>
      <c r="AD46" s="183"/>
      <c r="AE46" s="183"/>
      <c r="AF46" s="183"/>
      <c r="AG46" s="183"/>
      <c r="AH46" s="183"/>
      <c r="AI46" s="183"/>
      <c r="AJ46" s="183"/>
      <c r="AK46" s="183"/>
      <c r="AL46" s="183"/>
      <c r="AM46" s="183"/>
      <c r="AN46" s="183"/>
      <c r="AO46" s="183"/>
      <c r="AP46" s="183"/>
      <c r="AQ46" s="183"/>
      <c r="AR46" s="19"/>
      <c r="AS46" s="183"/>
      <c r="AT46" s="183"/>
      <c r="AU46" s="183"/>
      <c r="AV46" s="183"/>
      <c r="AW46" s="183"/>
      <c r="AX46" s="183"/>
      <c r="AY46" s="183"/>
      <c r="AZ46" s="183"/>
      <c r="BA46" s="183"/>
      <c r="BB46" s="183"/>
      <c r="BC46" s="183"/>
      <c r="BD46" s="183"/>
      <c r="BE46" s="183"/>
    </row>
    <row r="47" spans="1:57" s="1" customFormat="1" ht="14.45" customHeight="1">
      <c r="A47" s="183"/>
      <c r="B47" s="19"/>
      <c r="C47" s="183"/>
      <c r="D47" s="183"/>
      <c r="E47" s="183"/>
      <c r="F47" s="183"/>
      <c r="G47" s="183"/>
      <c r="H47" s="183"/>
      <c r="I47" s="183"/>
      <c r="J47" s="183"/>
      <c r="K47" s="183"/>
      <c r="L47" s="183"/>
      <c r="M47" s="183"/>
      <c r="N47" s="183"/>
      <c r="O47" s="183"/>
      <c r="P47" s="183"/>
      <c r="Q47" s="183"/>
      <c r="R47" s="183"/>
      <c r="S47" s="183"/>
      <c r="T47" s="183"/>
      <c r="U47" s="183"/>
      <c r="V47" s="183"/>
      <c r="W47" s="183"/>
      <c r="X47" s="183"/>
      <c r="Y47" s="183"/>
      <c r="Z47" s="183"/>
      <c r="AA47" s="183"/>
      <c r="AB47" s="183"/>
      <c r="AC47" s="183"/>
      <c r="AD47" s="183"/>
      <c r="AE47" s="183"/>
      <c r="AF47" s="183"/>
      <c r="AG47" s="183"/>
      <c r="AH47" s="183"/>
      <c r="AI47" s="183"/>
      <c r="AJ47" s="183"/>
      <c r="AK47" s="183"/>
      <c r="AL47" s="183"/>
      <c r="AM47" s="183"/>
      <c r="AN47" s="183"/>
      <c r="AO47" s="183"/>
      <c r="AP47" s="183"/>
      <c r="AQ47" s="183"/>
      <c r="AR47" s="19"/>
      <c r="AS47" s="183"/>
      <c r="AT47" s="183"/>
      <c r="AU47" s="183"/>
      <c r="AV47" s="183"/>
      <c r="AW47" s="183"/>
      <c r="AX47" s="183"/>
      <c r="AY47" s="183"/>
      <c r="AZ47" s="183"/>
      <c r="BA47" s="183"/>
      <c r="BB47" s="183"/>
      <c r="BC47" s="183"/>
      <c r="BD47" s="183"/>
      <c r="BE47" s="183"/>
    </row>
    <row r="48" spans="1:57" s="1" customFormat="1" ht="14.45" customHeight="1">
      <c r="A48" s="183"/>
      <c r="B48" s="19"/>
      <c r="C48" s="183"/>
      <c r="D48" s="183"/>
      <c r="E48" s="183"/>
      <c r="F48" s="183"/>
      <c r="G48" s="183"/>
      <c r="H48" s="183"/>
      <c r="I48" s="183"/>
      <c r="J48" s="183"/>
      <c r="K48" s="183"/>
      <c r="L48" s="183"/>
      <c r="M48" s="183"/>
      <c r="N48" s="183"/>
      <c r="O48" s="183"/>
      <c r="P48" s="183"/>
      <c r="Q48" s="183"/>
      <c r="R48" s="183"/>
      <c r="S48" s="183"/>
      <c r="T48" s="183"/>
      <c r="U48" s="183"/>
      <c r="V48" s="183"/>
      <c r="W48" s="183"/>
      <c r="X48" s="183"/>
      <c r="Y48" s="183"/>
      <c r="Z48" s="183"/>
      <c r="AA48" s="183"/>
      <c r="AB48" s="183"/>
      <c r="AC48" s="183"/>
      <c r="AD48" s="183"/>
      <c r="AE48" s="183"/>
      <c r="AF48" s="183"/>
      <c r="AG48" s="183"/>
      <c r="AH48" s="183"/>
      <c r="AI48" s="183"/>
      <c r="AJ48" s="183"/>
      <c r="AK48" s="183"/>
      <c r="AL48" s="183"/>
      <c r="AM48" s="183"/>
      <c r="AN48" s="183"/>
      <c r="AO48" s="183"/>
      <c r="AP48" s="183"/>
      <c r="AQ48" s="183"/>
      <c r="AR48" s="19"/>
      <c r="AS48" s="183"/>
      <c r="AT48" s="183"/>
      <c r="AU48" s="183"/>
      <c r="AV48" s="183"/>
      <c r="AW48" s="183"/>
      <c r="AX48" s="183"/>
      <c r="AY48" s="183"/>
      <c r="AZ48" s="183"/>
      <c r="BA48" s="183"/>
      <c r="BB48" s="183"/>
      <c r="BC48" s="183"/>
      <c r="BD48" s="183"/>
      <c r="BE48" s="183"/>
    </row>
    <row r="49" spans="1:57" s="2" customFormat="1" ht="14.45" customHeight="1">
      <c r="B49" s="32"/>
      <c r="D49" s="33" t="s">
        <v>44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3" t="s">
        <v>45</v>
      </c>
      <c r="AI49" s="34"/>
      <c r="AJ49" s="34"/>
      <c r="AK49" s="34"/>
      <c r="AL49" s="34"/>
      <c r="AM49" s="34"/>
      <c r="AN49" s="34"/>
      <c r="AO49" s="34"/>
      <c r="AR49" s="32"/>
    </row>
    <row r="50" spans="1:57">
      <c r="A50" s="183"/>
      <c r="B50" s="19"/>
      <c r="C50" s="183"/>
      <c r="D50" s="183"/>
      <c r="E50" s="183"/>
      <c r="F50" s="183"/>
      <c r="G50" s="183"/>
      <c r="H50" s="183"/>
      <c r="I50" s="183"/>
      <c r="J50" s="183"/>
      <c r="K50" s="183"/>
      <c r="L50" s="183"/>
      <c r="M50" s="183"/>
      <c r="N50" s="183"/>
      <c r="O50" s="183"/>
      <c r="P50" s="183"/>
      <c r="Q50" s="183"/>
      <c r="R50" s="183"/>
      <c r="S50" s="183"/>
      <c r="T50" s="183"/>
      <c r="U50" s="183"/>
      <c r="V50" s="183"/>
      <c r="W50" s="183"/>
      <c r="X50" s="183"/>
      <c r="Y50" s="183"/>
      <c r="Z50" s="183"/>
      <c r="AA50" s="183"/>
      <c r="AB50" s="183"/>
      <c r="AC50" s="183"/>
      <c r="AD50" s="183"/>
      <c r="AE50" s="183"/>
      <c r="AF50" s="183"/>
      <c r="AG50" s="183"/>
      <c r="AH50" s="183"/>
      <c r="AI50" s="183"/>
      <c r="AJ50" s="183"/>
      <c r="AK50" s="183"/>
      <c r="AL50" s="183"/>
      <c r="AM50" s="183"/>
      <c r="AN50" s="183"/>
      <c r="AO50" s="183"/>
      <c r="AP50" s="183"/>
      <c r="AQ50" s="183"/>
      <c r="AR50" s="19"/>
      <c r="AS50" s="183"/>
      <c r="AT50" s="183"/>
      <c r="AU50" s="183"/>
      <c r="AV50" s="183"/>
      <c r="AW50" s="183"/>
      <c r="AX50" s="183"/>
      <c r="AY50" s="183"/>
      <c r="AZ50" s="183"/>
      <c r="BA50" s="183"/>
      <c r="BB50" s="183"/>
      <c r="BC50" s="183"/>
      <c r="BD50" s="183"/>
      <c r="BE50" s="183"/>
    </row>
    <row r="51" spans="1:57">
      <c r="A51" s="183"/>
      <c r="B51" s="19"/>
      <c r="C51" s="183"/>
      <c r="D51" s="183"/>
      <c r="E51" s="183"/>
      <c r="F51" s="183"/>
      <c r="G51" s="183"/>
      <c r="H51" s="183"/>
      <c r="I51" s="183"/>
      <c r="J51" s="183"/>
      <c r="K51" s="183"/>
      <c r="L51" s="183"/>
      <c r="M51" s="183"/>
      <c r="N51" s="183"/>
      <c r="O51" s="183"/>
      <c r="P51" s="183"/>
      <c r="Q51" s="183"/>
      <c r="R51" s="183"/>
      <c r="S51" s="183"/>
      <c r="T51" s="183"/>
      <c r="U51" s="183"/>
      <c r="V51" s="183"/>
      <c r="W51" s="183"/>
      <c r="X51" s="183"/>
      <c r="Y51" s="183"/>
      <c r="Z51" s="183"/>
      <c r="AA51" s="183"/>
      <c r="AB51" s="183"/>
      <c r="AC51" s="183"/>
      <c r="AD51" s="183"/>
      <c r="AE51" s="183"/>
      <c r="AF51" s="183"/>
      <c r="AG51" s="183"/>
      <c r="AH51" s="183"/>
      <c r="AI51" s="183"/>
      <c r="AJ51" s="183"/>
      <c r="AK51" s="183"/>
      <c r="AL51" s="183"/>
      <c r="AM51" s="183"/>
      <c r="AN51" s="183"/>
      <c r="AO51" s="183"/>
      <c r="AP51" s="183"/>
      <c r="AQ51" s="183"/>
      <c r="AR51" s="19"/>
      <c r="AS51" s="183"/>
      <c r="AT51" s="183"/>
      <c r="AU51" s="183"/>
      <c r="AV51" s="183"/>
      <c r="AW51" s="183"/>
      <c r="AX51" s="183"/>
      <c r="AY51" s="183"/>
      <c r="AZ51" s="183"/>
      <c r="BA51" s="183"/>
      <c r="BB51" s="183"/>
      <c r="BC51" s="183"/>
      <c r="BD51" s="183"/>
      <c r="BE51" s="183"/>
    </row>
    <row r="52" spans="1:57">
      <c r="A52" s="183"/>
      <c r="B52" s="19"/>
      <c r="C52" s="183"/>
      <c r="D52" s="183"/>
      <c r="E52" s="183"/>
      <c r="F52" s="183"/>
      <c r="G52" s="183"/>
      <c r="H52" s="183"/>
      <c r="I52" s="183"/>
      <c r="J52" s="183"/>
      <c r="K52" s="183"/>
      <c r="L52" s="183"/>
      <c r="M52" s="183"/>
      <c r="N52" s="183"/>
      <c r="O52" s="183"/>
      <c r="P52" s="183"/>
      <c r="Q52" s="183"/>
      <c r="R52" s="183"/>
      <c r="S52" s="183"/>
      <c r="T52" s="183"/>
      <c r="U52" s="183"/>
      <c r="V52" s="183"/>
      <c r="W52" s="183"/>
      <c r="X52" s="183"/>
      <c r="Y52" s="183"/>
      <c r="Z52" s="183"/>
      <c r="AA52" s="183"/>
      <c r="AB52" s="183"/>
      <c r="AC52" s="183"/>
      <c r="AD52" s="183"/>
      <c r="AE52" s="183"/>
      <c r="AF52" s="183"/>
      <c r="AG52" s="183"/>
      <c r="AH52" s="183"/>
      <c r="AI52" s="183"/>
      <c r="AJ52" s="183"/>
      <c r="AK52" s="183"/>
      <c r="AL52" s="183"/>
      <c r="AM52" s="183"/>
      <c r="AN52" s="183"/>
      <c r="AO52" s="183"/>
      <c r="AP52" s="183"/>
      <c r="AQ52" s="183"/>
      <c r="AR52" s="19"/>
      <c r="AS52" s="183"/>
      <c r="AT52" s="183"/>
      <c r="AU52" s="183"/>
      <c r="AV52" s="183"/>
      <c r="AW52" s="183"/>
      <c r="AX52" s="183"/>
      <c r="AY52" s="183"/>
      <c r="AZ52" s="183"/>
      <c r="BA52" s="183"/>
      <c r="BB52" s="183"/>
      <c r="BC52" s="183"/>
      <c r="BD52" s="183"/>
      <c r="BE52" s="183"/>
    </row>
    <row r="53" spans="1:57">
      <c r="A53" s="183"/>
      <c r="B53" s="19"/>
      <c r="C53" s="183"/>
      <c r="D53" s="183"/>
      <c r="E53" s="183"/>
      <c r="F53" s="183"/>
      <c r="G53" s="183"/>
      <c r="H53" s="183"/>
      <c r="I53" s="183"/>
      <c r="J53" s="183"/>
      <c r="K53" s="183"/>
      <c r="L53" s="183"/>
      <c r="M53" s="183"/>
      <c r="N53" s="183"/>
      <c r="O53" s="183"/>
      <c r="P53" s="183"/>
      <c r="Q53" s="183"/>
      <c r="R53" s="183"/>
      <c r="S53" s="183"/>
      <c r="T53" s="183"/>
      <c r="U53" s="183"/>
      <c r="V53" s="183"/>
      <c r="W53" s="183"/>
      <c r="X53" s="183"/>
      <c r="Y53" s="183"/>
      <c r="Z53" s="183"/>
      <c r="AA53" s="183"/>
      <c r="AB53" s="183"/>
      <c r="AC53" s="183"/>
      <c r="AD53" s="183"/>
      <c r="AE53" s="183"/>
      <c r="AF53" s="183"/>
      <c r="AG53" s="183"/>
      <c r="AH53" s="183"/>
      <c r="AI53" s="183"/>
      <c r="AJ53" s="183"/>
      <c r="AK53" s="183"/>
      <c r="AL53" s="183"/>
      <c r="AM53" s="183"/>
      <c r="AN53" s="183"/>
      <c r="AO53" s="183"/>
      <c r="AP53" s="183"/>
      <c r="AQ53" s="183"/>
      <c r="AR53" s="19"/>
      <c r="AS53" s="183"/>
      <c r="AT53" s="183"/>
      <c r="AU53" s="183"/>
      <c r="AV53" s="183"/>
      <c r="AW53" s="183"/>
      <c r="AX53" s="183"/>
      <c r="AY53" s="183"/>
      <c r="AZ53" s="183"/>
      <c r="BA53" s="183"/>
      <c r="BB53" s="183"/>
      <c r="BC53" s="183"/>
      <c r="BD53" s="183"/>
      <c r="BE53" s="183"/>
    </row>
    <row r="54" spans="1:57">
      <c r="A54" s="183"/>
      <c r="B54" s="19"/>
      <c r="C54" s="183"/>
      <c r="D54" s="183"/>
      <c r="E54" s="183"/>
      <c r="F54" s="183"/>
      <c r="G54" s="183"/>
      <c r="H54" s="183"/>
      <c r="I54" s="183"/>
      <c r="J54" s="183"/>
      <c r="K54" s="183"/>
      <c r="L54" s="183"/>
      <c r="M54" s="183"/>
      <c r="N54" s="183"/>
      <c r="O54" s="183"/>
      <c r="P54" s="183"/>
      <c r="Q54" s="183"/>
      <c r="R54" s="183"/>
      <c r="S54" s="183"/>
      <c r="T54" s="183"/>
      <c r="U54" s="183"/>
      <c r="V54" s="183"/>
      <c r="W54" s="183"/>
      <c r="X54" s="183"/>
      <c r="Y54" s="183"/>
      <c r="Z54" s="183"/>
      <c r="AA54" s="183"/>
      <c r="AB54" s="183"/>
      <c r="AC54" s="183"/>
      <c r="AD54" s="183"/>
      <c r="AE54" s="183"/>
      <c r="AF54" s="183"/>
      <c r="AG54" s="183"/>
      <c r="AH54" s="183"/>
      <c r="AI54" s="183"/>
      <c r="AJ54" s="183"/>
      <c r="AK54" s="183"/>
      <c r="AL54" s="183"/>
      <c r="AM54" s="183"/>
      <c r="AN54" s="183"/>
      <c r="AO54" s="183"/>
      <c r="AP54" s="183"/>
      <c r="AQ54" s="183"/>
      <c r="AR54" s="19"/>
      <c r="AS54" s="183"/>
      <c r="AT54" s="183"/>
      <c r="AU54" s="183"/>
      <c r="AV54" s="183"/>
      <c r="AW54" s="183"/>
      <c r="AX54" s="183"/>
      <c r="AY54" s="183"/>
      <c r="AZ54" s="183"/>
      <c r="BA54" s="183"/>
      <c r="BB54" s="183"/>
      <c r="BC54" s="183"/>
      <c r="BD54" s="183"/>
      <c r="BE54" s="183"/>
    </row>
    <row r="55" spans="1:57">
      <c r="A55" s="183"/>
      <c r="B55" s="19"/>
      <c r="C55" s="183"/>
      <c r="D55" s="183"/>
      <c r="E55" s="183"/>
      <c r="F55" s="183"/>
      <c r="G55" s="183"/>
      <c r="H55" s="183"/>
      <c r="I55" s="183"/>
      <c r="J55" s="183"/>
      <c r="K55" s="183"/>
      <c r="L55" s="183"/>
      <c r="M55" s="183"/>
      <c r="N55" s="183"/>
      <c r="O55" s="183"/>
      <c r="P55" s="183"/>
      <c r="Q55" s="183"/>
      <c r="R55" s="183"/>
      <c r="S55" s="183"/>
      <c r="T55" s="183"/>
      <c r="U55" s="183"/>
      <c r="V55" s="183"/>
      <c r="W55" s="183"/>
      <c r="X55" s="183"/>
      <c r="Y55" s="183"/>
      <c r="Z55" s="183"/>
      <c r="AA55" s="183"/>
      <c r="AB55" s="183"/>
      <c r="AC55" s="183"/>
      <c r="AD55" s="183"/>
      <c r="AE55" s="183"/>
      <c r="AF55" s="183"/>
      <c r="AG55" s="183"/>
      <c r="AH55" s="183"/>
      <c r="AI55" s="183"/>
      <c r="AJ55" s="183"/>
      <c r="AK55" s="183"/>
      <c r="AL55" s="183"/>
      <c r="AM55" s="183"/>
      <c r="AN55" s="183"/>
      <c r="AO55" s="183"/>
      <c r="AP55" s="183"/>
      <c r="AQ55" s="183"/>
      <c r="AR55" s="19"/>
      <c r="AS55" s="183"/>
      <c r="AT55" s="183"/>
      <c r="AU55" s="183"/>
      <c r="AV55" s="183"/>
      <c r="AW55" s="183"/>
      <c r="AX55" s="183"/>
      <c r="AY55" s="183"/>
      <c r="AZ55" s="183"/>
      <c r="BA55" s="183"/>
      <c r="BB55" s="183"/>
      <c r="BC55" s="183"/>
      <c r="BD55" s="183"/>
      <c r="BE55" s="183"/>
    </row>
    <row r="56" spans="1:57">
      <c r="A56" s="183"/>
      <c r="B56" s="19"/>
      <c r="C56" s="183"/>
      <c r="D56" s="183"/>
      <c r="E56" s="183"/>
      <c r="F56" s="183"/>
      <c r="G56" s="183"/>
      <c r="H56" s="183"/>
      <c r="I56" s="183"/>
      <c r="J56" s="183"/>
      <c r="K56" s="183"/>
      <c r="L56" s="183"/>
      <c r="M56" s="183"/>
      <c r="N56" s="183"/>
      <c r="O56" s="183"/>
      <c r="P56" s="183"/>
      <c r="Q56" s="183"/>
      <c r="R56" s="183"/>
      <c r="S56" s="183"/>
      <c r="T56" s="183"/>
      <c r="U56" s="183"/>
      <c r="V56" s="183"/>
      <c r="W56" s="183"/>
      <c r="X56" s="183"/>
      <c r="Y56" s="183"/>
      <c r="Z56" s="183"/>
      <c r="AA56" s="183"/>
      <c r="AB56" s="183"/>
      <c r="AC56" s="183"/>
      <c r="AD56" s="183"/>
      <c r="AE56" s="183"/>
      <c r="AF56" s="183"/>
      <c r="AG56" s="183"/>
      <c r="AH56" s="183"/>
      <c r="AI56" s="183"/>
      <c r="AJ56" s="183"/>
      <c r="AK56" s="183"/>
      <c r="AL56" s="183"/>
      <c r="AM56" s="183"/>
      <c r="AN56" s="183"/>
      <c r="AO56" s="183"/>
      <c r="AP56" s="183"/>
      <c r="AQ56" s="183"/>
      <c r="AR56" s="19"/>
      <c r="AS56" s="183"/>
      <c r="AT56" s="183"/>
      <c r="AU56" s="183"/>
      <c r="AV56" s="183"/>
      <c r="AW56" s="183"/>
      <c r="AX56" s="183"/>
      <c r="AY56" s="183"/>
      <c r="AZ56" s="183"/>
      <c r="BA56" s="183"/>
      <c r="BB56" s="183"/>
      <c r="BC56" s="183"/>
      <c r="BD56" s="183"/>
      <c r="BE56" s="183"/>
    </row>
    <row r="57" spans="1:57">
      <c r="A57" s="183"/>
      <c r="B57" s="19"/>
      <c r="C57" s="183"/>
      <c r="D57" s="183"/>
      <c r="E57" s="183"/>
      <c r="F57" s="183"/>
      <c r="G57" s="183"/>
      <c r="H57" s="183"/>
      <c r="I57" s="183"/>
      <c r="J57" s="183"/>
      <c r="K57" s="183"/>
      <c r="L57" s="183"/>
      <c r="M57" s="183"/>
      <c r="N57" s="183"/>
      <c r="O57" s="183"/>
      <c r="P57" s="183"/>
      <c r="Q57" s="183"/>
      <c r="R57" s="183"/>
      <c r="S57" s="183"/>
      <c r="T57" s="183"/>
      <c r="U57" s="183"/>
      <c r="V57" s="183"/>
      <c r="W57" s="183"/>
      <c r="X57" s="183"/>
      <c r="Y57" s="183"/>
      <c r="Z57" s="183"/>
      <c r="AA57" s="183"/>
      <c r="AB57" s="183"/>
      <c r="AC57" s="183"/>
      <c r="AD57" s="183"/>
      <c r="AE57" s="183"/>
      <c r="AF57" s="183"/>
      <c r="AG57" s="183"/>
      <c r="AH57" s="183"/>
      <c r="AI57" s="183"/>
      <c r="AJ57" s="183"/>
      <c r="AK57" s="183"/>
      <c r="AL57" s="183"/>
      <c r="AM57" s="183"/>
      <c r="AN57" s="183"/>
      <c r="AO57" s="183"/>
      <c r="AP57" s="183"/>
      <c r="AQ57" s="183"/>
      <c r="AR57" s="19"/>
      <c r="AS57" s="183"/>
      <c r="AT57" s="183"/>
      <c r="AU57" s="183"/>
      <c r="AV57" s="183"/>
      <c r="AW57" s="183"/>
      <c r="AX57" s="183"/>
      <c r="AY57" s="183"/>
      <c r="AZ57" s="183"/>
      <c r="BA57" s="183"/>
      <c r="BB57" s="183"/>
      <c r="BC57" s="183"/>
      <c r="BD57" s="183"/>
      <c r="BE57" s="183"/>
    </row>
    <row r="58" spans="1:57">
      <c r="A58" s="183"/>
      <c r="B58" s="19"/>
      <c r="C58" s="183"/>
      <c r="D58" s="183"/>
      <c r="E58" s="183"/>
      <c r="F58" s="183"/>
      <c r="G58" s="183"/>
      <c r="H58" s="183"/>
      <c r="I58" s="183"/>
      <c r="J58" s="183"/>
      <c r="K58" s="183"/>
      <c r="L58" s="183"/>
      <c r="M58" s="183"/>
      <c r="N58" s="183"/>
      <c r="O58" s="183"/>
      <c r="P58" s="183"/>
      <c r="Q58" s="183"/>
      <c r="R58" s="183"/>
      <c r="S58" s="183"/>
      <c r="T58" s="183"/>
      <c r="U58" s="183"/>
      <c r="V58" s="183"/>
      <c r="W58" s="183"/>
      <c r="X58" s="183"/>
      <c r="Y58" s="183"/>
      <c r="Z58" s="183"/>
      <c r="AA58" s="183"/>
      <c r="AB58" s="183"/>
      <c r="AC58" s="183"/>
      <c r="AD58" s="183"/>
      <c r="AE58" s="183"/>
      <c r="AF58" s="183"/>
      <c r="AG58" s="183"/>
      <c r="AH58" s="183"/>
      <c r="AI58" s="183"/>
      <c r="AJ58" s="183"/>
      <c r="AK58" s="183"/>
      <c r="AL58" s="183"/>
      <c r="AM58" s="183"/>
      <c r="AN58" s="183"/>
      <c r="AO58" s="183"/>
      <c r="AP58" s="183"/>
      <c r="AQ58" s="183"/>
      <c r="AR58" s="19"/>
      <c r="AS58" s="183"/>
      <c r="AT58" s="183"/>
      <c r="AU58" s="183"/>
      <c r="AV58" s="183"/>
      <c r="AW58" s="183"/>
      <c r="AX58" s="183"/>
      <c r="AY58" s="183"/>
      <c r="AZ58" s="183"/>
      <c r="BA58" s="183"/>
      <c r="BB58" s="183"/>
      <c r="BC58" s="183"/>
      <c r="BD58" s="183"/>
      <c r="BE58" s="183"/>
    </row>
    <row r="59" spans="1:57">
      <c r="A59" s="183"/>
      <c r="B59" s="19"/>
      <c r="C59" s="183"/>
      <c r="D59" s="183"/>
      <c r="E59" s="183"/>
      <c r="F59" s="183"/>
      <c r="G59" s="183"/>
      <c r="H59" s="183"/>
      <c r="I59" s="183"/>
      <c r="J59" s="183"/>
      <c r="K59" s="183"/>
      <c r="L59" s="183"/>
      <c r="M59" s="183"/>
      <c r="N59" s="183"/>
      <c r="O59" s="183"/>
      <c r="P59" s="183"/>
      <c r="Q59" s="183"/>
      <c r="R59" s="183"/>
      <c r="S59" s="183"/>
      <c r="T59" s="183"/>
      <c r="U59" s="183"/>
      <c r="V59" s="183"/>
      <c r="W59" s="183"/>
      <c r="X59" s="183"/>
      <c r="Y59" s="183"/>
      <c r="Z59" s="183"/>
      <c r="AA59" s="183"/>
      <c r="AB59" s="183"/>
      <c r="AC59" s="183"/>
      <c r="AD59" s="183"/>
      <c r="AE59" s="183"/>
      <c r="AF59" s="183"/>
      <c r="AG59" s="183"/>
      <c r="AH59" s="183"/>
      <c r="AI59" s="183"/>
      <c r="AJ59" s="183"/>
      <c r="AK59" s="183"/>
      <c r="AL59" s="183"/>
      <c r="AM59" s="183"/>
      <c r="AN59" s="183"/>
      <c r="AO59" s="183"/>
      <c r="AP59" s="183"/>
      <c r="AQ59" s="183"/>
      <c r="AR59" s="19"/>
      <c r="AS59" s="183"/>
      <c r="AT59" s="183"/>
      <c r="AU59" s="183"/>
      <c r="AV59" s="183"/>
      <c r="AW59" s="183"/>
      <c r="AX59" s="183"/>
      <c r="AY59" s="183"/>
      <c r="AZ59" s="183"/>
      <c r="BA59" s="183"/>
      <c r="BB59" s="183"/>
      <c r="BC59" s="183"/>
      <c r="BD59" s="183"/>
      <c r="BE59" s="183"/>
    </row>
    <row r="60" spans="1:57" s="2" customFormat="1" ht="12.75">
      <c r="A60" s="196"/>
      <c r="B60" s="26"/>
      <c r="C60" s="196"/>
      <c r="D60" s="35" t="s">
        <v>46</v>
      </c>
      <c r="E60" s="186"/>
      <c r="F60" s="186"/>
      <c r="G60" s="186"/>
      <c r="H60" s="186"/>
      <c r="I60" s="186"/>
      <c r="J60" s="186"/>
      <c r="K60" s="186"/>
      <c r="L60" s="186"/>
      <c r="M60" s="186"/>
      <c r="N60" s="186"/>
      <c r="O60" s="186"/>
      <c r="P60" s="186"/>
      <c r="Q60" s="186"/>
      <c r="R60" s="186"/>
      <c r="S60" s="186"/>
      <c r="T60" s="186"/>
      <c r="U60" s="186"/>
      <c r="V60" s="35" t="s">
        <v>47</v>
      </c>
      <c r="W60" s="186"/>
      <c r="X60" s="186"/>
      <c r="Y60" s="186"/>
      <c r="Z60" s="186"/>
      <c r="AA60" s="186"/>
      <c r="AB60" s="186"/>
      <c r="AC60" s="186"/>
      <c r="AD60" s="186"/>
      <c r="AE60" s="186"/>
      <c r="AF60" s="186"/>
      <c r="AG60" s="186"/>
      <c r="AH60" s="35" t="s">
        <v>46</v>
      </c>
      <c r="AI60" s="186"/>
      <c r="AJ60" s="186"/>
      <c r="AK60" s="186"/>
      <c r="AL60" s="186"/>
      <c r="AM60" s="35" t="s">
        <v>47</v>
      </c>
      <c r="AN60" s="186"/>
      <c r="AO60" s="186"/>
      <c r="AP60" s="196"/>
      <c r="AQ60" s="196"/>
      <c r="AR60" s="26"/>
      <c r="BE60" s="196"/>
    </row>
    <row r="61" spans="1:57">
      <c r="A61" s="183"/>
      <c r="B61" s="19"/>
      <c r="C61" s="183"/>
      <c r="D61" s="183"/>
      <c r="E61" s="183"/>
      <c r="F61" s="183"/>
      <c r="G61" s="183"/>
      <c r="H61" s="183"/>
      <c r="I61" s="183"/>
      <c r="J61" s="183"/>
      <c r="K61" s="183"/>
      <c r="L61" s="183"/>
      <c r="M61" s="183"/>
      <c r="N61" s="183"/>
      <c r="O61" s="183"/>
      <c r="P61" s="183"/>
      <c r="Q61" s="183"/>
      <c r="R61" s="183"/>
      <c r="S61" s="183"/>
      <c r="T61" s="183"/>
      <c r="U61" s="183"/>
      <c r="V61" s="183"/>
      <c r="W61" s="183"/>
      <c r="X61" s="183"/>
      <c r="Y61" s="183"/>
      <c r="Z61" s="183"/>
      <c r="AA61" s="183"/>
      <c r="AB61" s="183"/>
      <c r="AC61" s="183"/>
      <c r="AD61" s="183"/>
      <c r="AE61" s="183"/>
      <c r="AF61" s="183"/>
      <c r="AG61" s="183"/>
      <c r="AH61" s="183"/>
      <c r="AI61" s="183"/>
      <c r="AJ61" s="183"/>
      <c r="AK61" s="183"/>
      <c r="AL61" s="183"/>
      <c r="AM61" s="183"/>
      <c r="AN61" s="183"/>
      <c r="AO61" s="183"/>
      <c r="AP61" s="183"/>
      <c r="AQ61" s="183"/>
      <c r="AR61" s="19"/>
      <c r="AS61" s="183"/>
      <c r="AT61" s="183"/>
      <c r="AU61" s="183"/>
      <c r="AV61" s="183"/>
      <c r="AW61" s="183"/>
      <c r="AX61" s="183"/>
      <c r="AY61" s="183"/>
      <c r="AZ61" s="183"/>
      <c r="BA61" s="183"/>
      <c r="BB61" s="183"/>
      <c r="BC61" s="183"/>
      <c r="BD61" s="183"/>
      <c r="BE61" s="183"/>
    </row>
    <row r="62" spans="1:57">
      <c r="A62" s="183"/>
      <c r="B62" s="19"/>
      <c r="C62" s="183"/>
      <c r="D62" s="183"/>
      <c r="E62" s="183"/>
      <c r="F62" s="183"/>
      <c r="G62" s="183"/>
      <c r="H62" s="183"/>
      <c r="I62" s="183"/>
      <c r="J62" s="183"/>
      <c r="K62" s="183"/>
      <c r="L62" s="183"/>
      <c r="M62" s="183"/>
      <c r="N62" s="183"/>
      <c r="O62" s="183"/>
      <c r="P62" s="183"/>
      <c r="Q62" s="183"/>
      <c r="R62" s="183"/>
      <c r="S62" s="183"/>
      <c r="T62" s="183"/>
      <c r="U62" s="183"/>
      <c r="V62" s="183"/>
      <c r="W62" s="183"/>
      <c r="X62" s="183"/>
      <c r="Y62" s="183"/>
      <c r="Z62" s="183"/>
      <c r="AA62" s="183"/>
      <c r="AB62" s="183"/>
      <c r="AC62" s="183"/>
      <c r="AD62" s="183"/>
      <c r="AE62" s="183"/>
      <c r="AF62" s="183"/>
      <c r="AG62" s="183"/>
      <c r="AH62" s="183"/>
      <c r="AI62" s="183"/>
      <c r="AJ62" s="183"/>
      <c r="AK62" s="183"/>
      <c r="AL62" s="183"/>
      <c r="AM62" s="183"/>
      <c r="AN62" s="183"/>
      <c r="AO62" s="183"/>
      <c r="AP62" s="183"/>
      <c r="AQ62" s="183"/>
      <c r="AR62" s="19"/>
      <c r="AS62" s="183"/>
      <c r="AT62" s="183"/>
      <c r="AU62" s="183"/>
      <c r="AV62" s="183"/>
      <c r="AW62" s="183"/>
      <c r="AX62" s="183"/>
      <c r="AY62" s="183"/>
      <c r="AZ62" s="183"/>
      <c r="BA62" s="183"/>
      <c r="BB62" s="183"/>
      <c r="BC62" s="183"/>
      <c r="BD62" s="183"/>
      <c r="BE62" s="183"/>
    </row>
    <row r="63" spans="1:57">
      <c r="A63" s="183"/>
      <c r="B63" s="19"/>
      <c r="C63" s="183"/>
      <c r="D63" s="183"/>
      <c r="E63" s="183"/>
      <c r="F63" s="183"/>
      <c r="G63" s="183"/>
      <c r="H63" s="183"/>
      <c r="I63" s="183"/>
      <c r="J63" s="183"/>
      <c r="K63" s="183"/>
      <c r="L63" s="183"/>
      <c r="M63" s="183"/>
      <c r="N63" s="183"/>
      <c r="O63" s="183"/>
      <c r="P63" s="183"/>
      <c r="Q63" s="183"/>
      <c r="R63" s="183"/>
      <c r="S63" s="183"/>
      <c r="T63" s="183"/>
      <c r="U63" s="183"/>
      <c r="V63" s="183"/>
      <c r="W63" s="183"/>
      <c r="X63" s="183"/>
      <c r="Y63" s="183"/>
      <c r="Z63" s="183"/>
      <c r="AA63" s="183"/>
      <c r="AB63" s="183"/>
      <c r="AC63" s="183"/>
      <c r="AD63" s="183"/>
      <c r="AE63" s="183"/>
      <c r="AF63" s="183"/>
      <c r="AG63" s="183"/>
      <c r="AH63" s="183"/>
      <c r="AI63" s="183"/>
      <c r="AJ63" s="183"/>
      <c r="AK63" s="183"/>
      <c r="AL63" s="183"/>
      <c r="AM63" s="183"/>
      <c r="AN63" s="183"/>
      <c r="AO63" s="183"/>
      <c r="AP63" s="183"/>
      <c r="AQ63" s="183"/>
      <c r="AR63" s="19"/>
      <c r="AS63" s="183"/>
      <c r="AT63" s="183"/>
      <c r="AU63" s="183"/>
      <c r="AV63" s="183"/>
      <c r="AW63" s="183"/>
      <c r="AX63" s="183"/>
      <c r="AY63" s="183"/>
      <c r="AZ63" s="183"/>
      <c r="BA63" s="183"/>
      <c r="BB63" s="183"/>
      <c r="BC63" s="183"/>
      <c r="BD63" s="183"/>
      <c r="BE63" s="183"/>
    </row>
    <row r="64" spans="1:57" s="2" customFormat="1" ht="12.75">
      <c r="A64" s="196"/>
      <c r="B64" s="26"/>
      <c r="C64" s="196"/>
      <c r="D64" s="33" t="s">
        <v>48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3" t="s">
        <v>49</v>
      </c>
      <c r="AI64" s="36"/>
      <c r="AJ64" s="36"/>
      <c r="AK64" s="36"/>
      <c r="AL64" s="36"/>
      <c r="AM64" s="36"/>
      <c r="AN64" s="36"/>
      <c r="AO64" s="36"/>
      <c r="AP64" s="196"/>
      <c r="AQ64" s="196"/>
      <c r="AR64" s="26"/>
      <c r="BE64" s="196"/>
    </row>
    <row r="65" spans="1:57">
      <c r="A65" s="183"/>
      <c r="B65" s="19"/>
      <c r="C65" s="183"/>
      <c r="D65" s="183"/>
      <c r="E65" s="183"/>
      <c r="F65" s="183"/>
      <c r="G65" s="183"/>
      <c r="H65" s="183"/>
      <c r="I65" s="183"/>
      <c r="J65" s="183"/>
      <c r="K65" s="183"/>
      <c r="L65" s="183"/>
      <c r="M65" s="183"/>
      <c r="N65" s="183"/>
      <c r="O65" s="183"/>
      <c r="P65" s="183"/>
      <c r="Q65" s="183"/>
      <c r="R65" s="183"/>
      <c r="S65" s="183"/>
      <c r="T65" s="183"/>
      <c r="U65" s="183"/>
      <c r="V65" s="183"/>
      <c r="W65" s="183"/>
      <c r="X65" s="183"/>
      <c r="Y65" s="183"/>
      <c r="Z65" s="183"/>
      <c r="AA65" s="183"/>
      <c r="AB65" s="183"/>
      <c r="AC65" s="183"/>
      <c r="AD65" s="183"/>
      <c r="AE65" s="183"/>
      <c r="AF65" s="183"/>
      <c r="AG65" s="183"/>
      <c r="AH65" s="183"/>
      <c r="AI65" s="183"/>
      <c r="AJ65" s="183"/>
      <c r="AK65" s="183"/>
      <c r="AL65" s="183"/>
      <c r="AM65" s="183"/>
      <c r="AN65" s="183"/>
      <c r="AO65" s="183"/>
      <c r="AP65" s="183"/>
      <c r="AQ65" s="183"/>
      <c r="AR65" s="19"/>
      <c r="AS65" s="183"/>
      <c r="AT65" s="183"/>
      <c r="AU65" s="183"/>
      <c r="AV65" s="183"/>
      <c r="AW65" s="183"/>
      <c r="AX65" s="183"/>
      <c r="AY65" s="183"/>
      <c r="AZ65" s="183"/>
      <c r="BA65" s="183"/>
      <c r="BB65" s="183"/>
      <c r="BC65" s="183"/>
      <c r="BD65" s="183"/>
      <c r="BE65" s="183"/>
    </row>
    <row r="66" spans="1:57">
      <c r="A66" s="183"/>
      <c r="B66" s="19"/>
      <c r="C66" s="183"/>
      <c r="D66" s="183"/>
      <c r="E66" s="183"/>
      <c r="F66" s="183"/>
      <c r="G66" s="183"/>
      <c r="H66" s="183"/>
      <c r="I66" s="183"/>
      <c r="J66" s="183"/>
      <c r="K66" s="183"/>
      <c r="L66" s="183"/>
      <c r="M66" s="183"/>
      <c r="N66" s="183"/>
      <c r="O66" s="183"/>
      <c r="P66" s="183"/>
      <c r="Q66" s="183"/>
      <c r="R66" s="183"/>
      <c r="S66" s="183"/>
      <c r="T66" s="183"/>
      <c r="U66" s="183"/>
      <c r="V66" s="183"/>
      <c r="W66" s="183"/>
      <c r="X66" s="183"/>
      <c r="Y66" s="183"/>
      <c r="Z66" s="183"/>
      <c r="AA66" s="183"/>
      <c r="AB66" s="183"/>
      <c r="AC66" s="183"/>
      <c r="AD66" s="183"/>
      <c r="AE66" s="183"/>
      <c r="AF66" s="183"/>
      <c r="AG66" s="183"/>
      <c r="AH66" s="183"/>
      <c r="AI66" s="183"/>
      <c r="AJ66" s="183"/>
      <c r="AK66" s="183"/>
      <c r="AL66" s="183"/>
      <c r="AM66" s="183"/>
      <c r="AN66" s="183"/>
      <c r="AO66" s="183"/>
      <c r="AP66" s="183"/>
      <c r="AQ66" s="183"/>
      <c r="AR66" s="19"/>
      <c r="AS66" s="183"/>
      <c r="AT66" s="183"/>
      <c r="AU66" s="183"/>
      <c r="AV66" s="183"/>
      <c r="AW66" s="183"/>
      <c r="AX66" s="183"/>
      <c r="AY66" s="183"/>
      <c r="AZ66" s="183"/>
      <c r="BA66" s="183"/>
      <c r="BB66" s="183"/>
      <c r="BC66" s="183"/>
      <c r="BD66" s="183"/>
      <c r="BE66" s="183"/>
    </row>
    <row r="67" spans="1:57">
      <c r="A67" s="183"/>
      <c r="B67" s="19"/>
      <c r="C67" s="183"/>
      <c r="D67" s="183"/>
      <c r="E67" s="183"/>
      <c r="F67" s="183"/>
      <c r="G67" s="183"/>
      <c r="H67" s="183"/>
      <c r="I67" s="183"/>
      <c r="J67" s="183"/>
      <c r="K67" s="183"/>
      <c r="L67" s="183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  <c r="X67" s="183"/>
      <c r="Y67" s="183"/>
      <c r="Z67" s="183"/>
      <c r="AA67" s="183"/>
      <c r="AB67" s="183"/>
      <c r="AC67" s="183"/>
      <c r="AD67" s="183"/>
      <c r="AE67" s="183"/>
      <c r="AF67" s="183"/>
      <c r="AG67" s="183"/>
      <c r="AH67" s="183"/>
      <c r="AI67" s="183"/>
      <c r="AJ67" s="183"/>
      <c r="AK67" s="183"/>
      <c r="AL67" s="183"/>
      <c r="AM67" s="183"/>
      <c r="AN67" s="183"/>
      <c r="AO67" s="183"/>
      <c r="AP67" s="183"/>
      <c r="AQ67" s="183"/>
      <c r="AR67" s="19"/>
      <c r="AS67" s="183"/>
      <c r="AT67" s="183"/>
      <c r="AU67" s="183"/>
      <c r="AV67" s="183"/>
      <c r="AW67" s="183"/>
      <c r="AX67" s="183"/>
      <c r="AY67" s="183"/>
      <c r="AZ67" s="183"/>
      <c r="BA67" s="183"/>
      <c r="BB67" s="183"/>
      <c r="BC67" s="183"/>
      <c r="BD67" s="183"/>
      <c r="BE67" s="183"/>
    </row>
    <row r="68" spans="1:57">
      <c r="A68" s="183"/>
      <c r="B68" s="19"/>
      <c r="C68" s="183"/>
      <c r="D68" s="183"/>
      <c r="E68" s="183"/>
      <c r="F68" s="183"/>
      <c r="G68" s="183"/>
      <c r="H68" s="183"/>
      <c r="I68" s="183"/>
      <c r="J68" s="183"/>
      <c r="K68" s="183"/>
      <c r="L68" s="183"/>
      <c r="M68" s="183"/>
      <c r="N68" s="183"/>
      <c r="O68" s="183"/>
      <c r="P68" s="183"/>
      <c r="Q68" s="183"/>
      <c r="R68" s="183"/>
      <c r="S68" s="183"/>
      <c r="T68" s="183"/>
      <c r="U68" s="183"/>
      <c r="V68" s="183"/>
      <c r="W68" s="183"/>
      <c r="X68" s="183"/>
      <c r="Y68" s="183"/>
      <c r="Z68" s="183"/>
      <c r="AA68" s="183"/>
      <c r="AB68" s="183"/>
      <c r="AC68" s="183"/>
      <c r="AD68" s="183"/>
      <c r="AE68" s="183"/>
      <c r="AF68" s="183"/>
      <c r="AG68" s="183"/>
      <c r="AH68" s="183"/>
      <c r="AI68" s="183"/>
      <c r="AJ68" s="183"/>
      <c r="AK68" s="183"/>
      <c r="AL68" s="183"/>
      <c r="AM68" s="183"/>
      <c r="AN68" s="183"/>
      <c r="AO68" s="183"/>
      <c r="AP68" s="183"/>
      <c r="AQ68" s="183"/>
      <c r="AR68" s="19"/>
      <c r="AS68" s="183"/>
      <c r="AT68" s="183"/>
      <c r="AU68" s="183"/>
      <c r="AV68" s="183"/>
      <c r="AW68" s="183"/>
      <c r="AX68" s="183"/>
      <c r="AY68" s="183"/>
      <c r="AZ68" s="183"/>
      <c r="BA68" s="183"/>
      <c r="BB68" s="183"/>
      <c r="BC68" s="183"/>
      <c r="BD68" s="183"/>
      <c r="BE68" s="183"/>
    </row>
    <row r="69" spans="1:57">
      <c r="A69" s="183"/>
      <c r="B69" s="19"/>
      <c r="C69" s="183"/>
      <c r="D69" s="183"/>
      <c r="E69" s="183"/>
      <c r="F69" s="183"/>
      <c r="G69" s="183"/>
      <c r="H69" s="183"/>
      <c r="I69" s="183"/>
      <c r="J69" s="183"/>
      <c r="K69" s="183"/>
      <c r="L69" s="183"/>
      <c r="M69" s="183"/>
      <c r="N69" s="183"/>
      <c r="O69" s="183"/>
      <c r="P69" s="183"/>
      <c r="Q69" s="183"/>
      <c r="R69" s="183"/>
      <c r="S69" s="183"/>
      <c r="T69" s="183"/>
      <c r="U69" s="183"/>
      <c r="V69" s="183"/>
      <c r="W69" s="183"/>
      <c r="X69" s="183"/>
      <c r="Y69" s="183"/>
      <c r="Z69" s="183"/>
      <c r="AA69" s="183"/>
      <c r="AB69" s="183"/>
      <c r="AC69" s="183"/>
      <c r="AD69" s="183"/>
      <c r="AE69" s="183"/>
      <c r="AF69" s="183"/>
      <c r="AG69" s="183"/>
      <c r="AH69" s="183"/>
      <c r="AI69" s="183"/>
      <c r="AJ69" s="183"/>
      <c r="AK69" s="183"/>
      <c r="AL69" s="183"/>
      <c r="AM69" s="183"/>
      <c r="AN69" s="183"/>
      <c r="AO69" s="183"/>
      <c r="AP69" s="183"/>
      <c r="AQ69" s="183"/>
      <c r="AR69" s="19"/>
      <c r="AS69" s="183"/>
      <c r="AT69" s="183"/>
      <c r="AU69" s="183"/>
      <c r="AV69" s="183"/>
      <c r="AW69" s="183"/>
      <c r="AX69" s="183"/>
      <c r="AY69" s="183"/>
      <c r="AZ69" s="183"/>
      <c r="BA69" s="183"/>
      <c r="BB69" s="183"/>
      <c r="BC69" s="183"/>
      <c r="BD69" s="183"/>
      <c r="BE69" s="183"/>
    </row>
    <row r="70" spans="1:57">
      <c r="A70" s="183"/>
      <c r="B70" s="19"/>
      <c r="C70" s="183"/>
      <c r="D70" s="183"/>
      <c r="E70" s="183"/>
      <c r="F70" s="183"/>
      <c r="G70" s="183"/>
      <c r="H70" s="183"/>
      <c r="I70" s="183"/>
      <c r="J70" s="183"/>
      <c r="K70" s="183"/>
      <c r="L70" s="183"/>
      <c r="M70" s="183"/>
      <c r="N70" s="183"/>
      <c r="O70" s="183"/>
      <c r="P70" s="183"/>
      <c r="Q70" s="183"/>
      <c r="R70" s="183"/>
      <c r="S70" s="183"/>
      <c r="T70" s="183"/>
      <c r="U70" s="183"/>
      <c r="V70" s="183"/>
      <c r="W70" s="183"/>
      <c r="X70" s="183"/>
      <c r="Y70" s="183"/>
      <c r="Z70" s="183"/>
      <c r="AA70" s="183"/>
      <c r="AB70" s="183"/>
      <c r="AC70" s="183"/>
      <c r="AD70" s="183"/>
      <c r="AE70" s="183"/>
      <c r="AF70" s="183"/>
      <c r="AG70" s="183"/>
      <c r="AH70" s="183"/>
      <c r="AI70" s="183"/>
      <c r="AJ70" s="183"/>
      <c r="AK70" s="183"/>
      <c r="AL70" s="183"/>
      <c r="AM70" s="183"/>
      <c r="AN70" s="183"/>
      <c r="AO70" s="183"/>
      <c r="AP70" s="183"/>
      <c r="AQ70" s="183"/>
      <c r="AR70" s="19"/>
      <c r="AS70" s="183"/>
      <c r="AT70" s="183"/>
      <c r="AU70" s="183"/>
      <c r="AV70" s="183"/>
      <c r="AW70" s="183"/>
      <c r="AX70" s="183"/>
      <c r="AY70" s="183"/>
      <c r="AZ70" s="183"/>
      <c r="BA70" s="183"/>
      <c r="BB70" s="183"/>
      <c r="BC70" s="183"/>
      <c r="BD70" s="183"/>
      <c r="BE70" s="183"/>
    </row>
    <row r="71" spans="1:57">
      <c r="A71" s="183"/>
      <c r="B71" s="19"/>
      <c r="C71" s="183"/>
      <c r="D71" s="183"/>
      <c r="E71" s="183"/>
      <c r="F71" s="183"/>
      <c r="G71" s="183"/>
      <c r="H71" s="183"/>
      <c r="I71" s="183"/>
      <c r="J71" s="183"/>
      <c r="K71" s="183"/>
      <c r="L71" s="183"/>
      <c r="M71" s="183"/>
      <c r="N71" s="183"/>
      <c r="O71" s="183"/>
      <c r="P71" s="183"/>
      <c r="Q71" s="183"/>
      <c r="R71" s="183"/>
      <c r="S71" s="183"/>
      <c r="T71" s="183"/>
      <c r="U71" s="183"/>
      <c r="V71" s="183"/>
      <c r="W71" s="183"/>
      <c r="X71" s="183"/>
      <c r="Y71" s="183"/>
      <c r="Z71" s="183"/>
      <c r="AA71" s="183"/>
      <c r="AB71" s="183"/>
      <c r="AC71" s="183"/>
      <c r="AD71" s="183"/>
      <c r="AE71" s="183"/>
      <c r="AF71" s="183"/>
      <c r="AG71" s="183"/>
      <c r="AH71" s="183"/>
      <c r="AI71" s="183"/>
      <c r="AJ71" s="183"/>
      <c r="AK71" s="183"/>
      <c r="AL71" s="183"/>
      <c r="AM71" s="183"/>
      <c r="AN71" s="183"/>
      <c r="AO71" s="183"/>
      <c r="AP71" s="183"/>
      <c r="AQ71" s="183"/>
      <c r="AR71" s="19"/>
      <c r="AS71" s="183"/>
      <c r="AT71" s="183"/>
      <c r="AU71" s="183"/>
      <c r="AV71" s="183"/>
      <c r="AW71" s="183"/>
      <c r="AX71" s="183"/>
      <c r="AY71" s="183"/>
      <c r="AZ71" s="183"/>
      <c r="BA71" s="183"/>
      <c r="BB71" s="183"/>
      <c r="BC71" s="183"/>
      <c r="BD71" s="183"/>
      <c r="BE71" s="183"/>
    </row>
    <row r="72" spans="1:57">
      <c r="A72" s="183"/>
      <c r="B72" s="19"/>
      <c r="C72" s="183"/>
      <c r="D72" s="183"/>
      <c r="E72" s="183"/>
      <c r="F72" s="183"/>
      <c r="G72" s="183"/>
      <c r="H72" s="183"/>
      <c r="I72" s="183"/>
      <c r="J72" s="183"/>
      <c r="K72" s="183"/>
      <c r="L72" s="183"/>
      <c r="M72" s="183"/>
      <c r="N72" s="183"/>
      <c r="O72" s="183"/>
      <c r="P72" s="183"/>
      <c r="Q72" s="183"/>
      <c r="R72" s="183"/>
      <c r="S72" s="183"/>
      <c r="T72" s="183"/>
      <c r="U72" s="183"/>
      <c r="V72" s="183"/>
      <c r="W72" s="183"/>
      <c r="X72" s="183"/>
      <c r="Y72" s="183"/>
      <c r="Z72" s="183"/>
      <c r="AA72" s="183"/>
      <c r="AB72" s="183"/>
      <c r="AC72" s="183"/>
      <c r="AD72" s="183"/>
      <c r="AE72" s="183"/>
      <c r="AF72" s="183"/>
      <c r="AG72" s="183"/>
      <c r="AH72" s="183"/>
      <c r="AI72" s="183"/>
      <c r="AJ72" s="183"/>
      <c r="AK72" s="183"/>
      <c r="AL72" s="183"/>
      <c r="AM72" s="183"/>
      <c r="AN72" s="183"/>
      <c r="AO72" s="183"/>
      <c r="AP72" s="183"/>
      <c r="AQ72" s="183"/>
      <c r="AR72" s="19"/>
      <c r="AS72" s="183"/>
      <c r="AT72" s="183"/>
      <c r="AU72" s="183"/>
      <c r="AV72" s="183"/>
      <c r="AW72" s="183"/>
      <c r="AX72" s="183"/>
      <c r="AY72" s="183"/>
      <c r="AZ72" s="183"/>
      <c r="BA72" s="183"/>
      <c r="BB72" s="183"/>
      <c r="BC72" s="183"/>
      <c r="BD72" s="183"/>
      <c r="BE72" s="183"/>
    </row>
    <row r="73" spans="1:57">
      <c r="A73" s="183"/>
      <c r="B73" s="19"/>
      <c r="C73" s="183"/>
      <c r="D73" s="183"/>
      <c r="E73" s="183"/>
      <c r="F73" s="183"/>
      <c r="G73" s="183"/>
      <c r="H73" s="183"/>
      <c r="I73" s="183"/>
      <c r="J73" s="183"/>
      <c r="K73" s="183"/>
      <c r="L73" s="183"/>
      <c r="M73" s="183"/>
      <c r="N73" s="183"/>
      <c r="O73" s="183"/>
      <c r="P73" s="183"/>
      <c r="Q73" s="183"/>
      <c r="R73" s="183"/>
      <c r="S73" s="183"/>
      <c r="T73" s="183"/>
      <c r="U73" s="183"/>
      <c r="V73" s="183"/>
      <c r="W73" s="183"/>
      <c r="X73" s="183"/>
      <c r="Y73" s="183"/>
      <c r="Z73" s="183"/>
      <c r="AA73" s="183"/>
      <c r="AB73" s="183"/>
      <c r="AC73" s="183"/>
      <c r="AD73" s="183"/>
      <c r="AE73" s="183"/>
      <c r="AF73" s="183"/>
      <c r="AG73" s="183"/>
      <c r="AH73" s="183"/>
      <c r="AI73" s="183"/>
      <c r="AJ73" s="183"/>
      <c r="AK73" s="183"/>
      <c r="AL73" s="183"/>
      <c r="AM73" s="183"/>
      <c r="AN73" s="183"/>
      <c r="AO73" s="183"/>
      <c r="AP73" s="183"/>
      <c r="AQ73" s="183"/>
      <c r="AR73" s="19"/>
      <c r="AS73" s="183"/>
      <c r="AT73" s="183"/>
      <c r="AU73" s="183"/>
      <c r="AV73" s="183"/>
      <c r="AW73" s="183"/>
      <c r="AX73" s="183"/>
      <c r="AY73" s="183"/>
      <c r="AZ73" s="183"/>
      <c r="BA73" s="183"/>
      <c r="BB73" s="183"/>
      <c r="BC73" s="183"/>
      <c r="BD73" s="183"/>
      <c r="BE73" s="183"/>
    </row>
    <row r="74" spans="1:57">
      <c r="A74" s="183"/>
      <c r="B74" s="19"/>
      <c r="C74" s="183"/>
      <c r="D74" s="183"/>
      <c r="E74" s="183"/>
      <c r="F74" s="183"/>
      <c r="G74" s="183"/>
      <c r="H74" s="183"/>
      <c r="I74" s="183"/>
      <c r="J74" s="183"/>
      <c r="K74" s="183"/>
      <c r="L74" s="183"/>
      <c r="M74" s="183"/>
      <c r="N74" s="183"/>
      <c r="O74" s="183"/>
      <c r="P74" s="183"/>
      <c r="Q74" s="183"/>
      <c r="R74" s="183"/>
      <c r="S74" s="183"/>
      <c r="T74" s="183"/>
      <c r="U74" s="183"/>
      <c r="V74" s="183"/>
      <c r="W74" s="183"/>
      <c r="X74" s="183"/>
      <c r="Y74" s="183"/>
      <c r="Z74" s="183"/>
      <c r="AA74" s="183"/>
      <c r="AB74" s="183"/>
      <c r="AC74" s="183"/>
      <c r="AD74" s="183"/>
      <c r="AE74" s="183"/>
      <c r="AF74" s="183"/>
      <c r="AG74" s="183"/>
      <c r="AH74" s="183"/>
      <c r="AI74" s="183"/>
      <c r="AJ74" s="183"/>
      <c r="AK74" s="183"/>
      <c r="AL74" s="183"/>
      <c r="AM74" s="183"/>
      <c r="AN74" s="183"/>
      <c r="AO74" s="183"/>
      <c r="AP74" s="183"/>
      <c r="AQ74" s="183"/>
      <c r="AR74" s="19"/>
      <c r="AS74" s="183"/>
      <c r="AT74" s="183"/>
      <c r="AU74" s="183"/>
      <c r="AV74" s="183"/>
      <c r="AW74" s="183"/>
      <c r="AX74" s="183"/>
      <c r="AY74" s="183"/>
      <c r="AZ74" s="183"/>
      <c r="BA74" s="183"/>
      <c r="BB74" s="183"/>
      <c r="BC74" s="183"/>
      <c r="BD74" s="183"/>
      <c r="BE74" s="183"/>
    </row>
    <row r="75" spans="1:57" s="2" customFormat="1" ht="12.75">
      <c r="A75" s="196"/>
      <c r="B75" s="26"/>
      <c r="C75" s="196"/>
      <c r="D75" s="35" t="s">
        <v>46</v>
      </c>
      <c r="E75" s="186"/>
      <c r="F75" s="186"/>
      <c r="G75" s="186"/>
      <c r="H75" s="186"/>
      <c r="I75" s="186"/>
      <c r="J75" s="186"/>
      <c r="K75" s="186"/>
      <c r="L75" s="186"/>
      <c r="M75" s="186"/>
      <c r="N75" s="186"/>
      <c r="O75" s="186"/>
      <c r="P75" s="186"/>
      <c r="Q75" s="186"/>
      <c r="R75" s="186"/>
      <c r="S75" s="186"/>
      <c r="T75" s="186"/>
      <c r="U75" s="186"/>
      <c r="V75" s="35" t="s">
        <v>47</v>
      </c>
      <c r="W75" s="186"/>
      <c r="X75" s="186"/>
      <c r="Y75" s="186"/>
      <c r="Z75" s="186"/>
      <c r="AA75" s="186"/>
      <c r="AB75" s="186"/>
      <c r="AC75" s="186"/>
      <c r="AD75" s="186"/>
      <c r="AE75" s="186"/>
      <c r="AF75" s="186"/>
      <c r="AG75" s="186"/>
      <c r="AH75" s="35" t="s">
        <v>46</v>
      </c>
      <c r="AI75" s="186"/>
      <c r="AJ75" s="186"/>
      <c r="AK75" s="186"/>
      <c r="AL75" s="186"/>
      <c r="AM75" s="35" t="s">
        <v>47</v>
      </c>
      <c r="AN75" s="186"/>
      <c r="AO75" s="186"/>
      <c r="AP75" s="196"/>
      <c r="AQ75" s="196"/>
      <c r="AR75" s="26"/>
      <c r="BE75" s="196"/>
    </row>
    <row r="76" spans="1:57" s="2" customFormat="1">
      <c r="A76" s="196"/>
      <c r="B76" s="26"/>
      <c r="C76" s="196"/>
      <c r="D76" s="196"/>
      <c r="E76" s="196"/>
      <c r="F76" s="196"/>
      <c r="G76" s="196"/>
      <c r="H76" s="196"/>
      <c r="I76" s="196"/>
      <c r="J76" s="196"/>
      <c r="K76" s="196"/>
      <c r="L76" s="196"/>
      <c r="M76" s="196"/>
      <c r="N76" s="196"/>
      <c r="O76" s="196"/>
      <c r="P76" s="196"/>
      <c r="Q76" s="196"/>
      <c r="R76" s="196"/>
      <c r="S76" s="196"/>
      <c r="T76" s="196"/>
      <c r="U76" s="196"/>
      <c r="V76" s="196"/>
      <c r="W76" s="196"/>
      <c r="X76" s="196"/>
      <c r="Y76" s="196"/>
      <c r="Z76" s="196"/>
      <c r="AA76" s="196"/>
      <c r="AB76" s="196"/>
      <c r="AC76" s="196"/>
      <c r="AD76" s="196"/>
      <c r="AE76" s="196"/>
      <c r="AF76" s="196"/>
      <c r="AG76" s="196"/>
      <c r="AH76" s="196"/>
      <c r="AI76" s="196"/>
      <c r="AJ76" s="196"/>
      <c r="AK76" s="196"/>
      <c r="AL76" s="196"/>
      <c r="AM76" s="196"/>
      <c r="AN76" s="196"/>
      <c r="AO76" s="196"/>
      <c r="AP76" s="196"/>
      <c r="AQ76" s="196"/>
      <c r="AR76" s="26"/>
      <c r="BE76" s="196"/>
    </row>
    <row r="77" spans="1:57" s="2" customFormat="1" ht="6.95" customHeight="1">
      <c r="A77" s="19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6"/>
      <c r="BE77" s="196"/>
    </row>
    <row r="81" spans="1:91" s="2" customFormat="1" ht="6.95" customHeight="1">
      <c r="A81" s="196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6"/>
      <c r="BE81" s="196"/>
    </row>
    <row r="82" spans="1:91" s="2" customFormat="1" ht="24.95" customHeight="1">
      <c r="A82" s="196"/>
      <c r="B82" s="26"/>
      <c r="C82" s="20" t="s">
        <v>50</v>
      </c>
      <c r="D82" s="196"/>
      <c r="E82" s="196"/>
      <c r="F82" s="196"/>
      <c r="G82" s="196"/>
      <c r="H82" s="196"/>
      <c r="I82" s="196"/>
      <c r="J82" s="196"/>
      <c r="K82" s="196"/>
      <c r="L82" s="196"/>
      <c r="M82" s="196"/>
      <c r="N82" s="196"/>
      <c r="O82" s="196"/>
      <c r="P82" s="196"/>
      <c r="Q82" s="196"/>
      <c r="R82" s="196"/>
      <c r="S82" s="196"/>
      <c r="T82" s="196"/>
      <c r="U82" s="196"/>
      <c r="V82" s="196"/>
      <c r="W82" s="196"/>
      <c r="X82" s="196"/>
      <c r="Y82" s="196"/>
      <c r="Z82" s="196"/>
      <c r="AA82" s="196"/>
      <c r="AB82" s="196"/>
      <c r="AC82" s="196"/>
      <c r="AD82" s="196"/>
      <c r="AE82" s="196"/>
      <c r="AF82" s="196"/>
      <c r="AG82" s="196"/>
      <c r="AH82" s="196"/>
      <c r="AI82" s="196"/>
      <c r="AJ82" s="196"/>
      <c r="AK82" s="196"/>
      <c r="AL82" s="196"/>
      <c r="AM82" s="196"/>
      <c r="AN82" s="196"/>
      <c r="AO82" s="196"/>
      <c r="AP82" s="196"/>
      <c r="AQ82" s="196"/>
      <c r="AR82" s="26"/>
      <c r="BE82" s="196"/>
    </row>
    <row r="83" spans="1:91" s="2" customFormat="1" ht="6.95" customHeight="1">
      <c r="A83" s="196"/>
      <c r="B83" s="26"/>
      <c r="C83" s="196"/>
      <c r="D83" s="196"/>
      <c r="E83" s="196"/>
      <c r="F83" s="196"/>
      <c r="G83" s="196"/>
      <c r="H83" s="196"/>
      <c r="I83" s="196"/>
      <c r="J83" s="196"/>
      <c r="K83" s="196"/>
      <c r="L83" s="196"/>
      <c r="M83" s="196"/>
      <c r="N83" s="196"/>
      <c r="O83" s="196"/>
      <c r="P83" s="196"/>
      <c r="Q83" s="196"/>
      <c r="R83" s="196"/>
      <c r="S83" s="196"/>
      <c r="T83" s="196"/>
      <c r="U83" s="196"/>
      <c r="V83" s="196"/>
      <c r="W83" s="196"/>
      <c r="X83" s="196"/>
      <c r="Y83" s="196"/>
      <c r="Z83" s="196"/>
      <c r="AA83" s="196"/>
      <c r="AB83" s="196"/>
      <c r="AC83" s="196"/>
      <c r="AD83" s="196"/>
      <c r="AE83" s="196"/>
      <c r="AF83" s="196"/>
      <c r="AG83" s="196"/>
      <c r="AH83" s="196"/>
      <c r="AI83" s="196"/>
      <c r="AJ83" s="196"/>
      <c r="AK83" s="196"/>
      <c r="AL83" s="196"/>
      <c r="AM83" s="196"/>
      <c r="AN83" s="196"/>
      <c r="AO83" s="196"/>
      <c r="AP83" s="196"/>
      <c r="AQ83" s="196"/>
      <c r="AR83" s="26"/>
      <c r="BE83" s="196"/>
    </row>
    <row r="84" spans="1:91" s="4" customFormat="1" ht="12" customHeight="1">
      <c r="A84" s="192"/>
      <c r="B84" s="41"/>
      <c r="C84" s="195" t="s">
        <v>13</v>
      </c>
      <c r="D84" s="192"/>
      <c r="E84" s="192"/>
      <c r="F84" s="192"/>
      <c r="G84" s="192"/>
      <c r="H84" s="192"/>
      <c r="I84" s="192"/>
      <c r="J84" s="192"/>
      <c r="K84" s="192"/>
      <c r="L84" s="192" t="str">
        <f>K5</f>
        <v>ST3722</v>
      </c>
      <c r="M84" s="192"/>
      <c r="N84" s="192"/>
      <c r="O84" s="192"/>
      <c r="P84" s="192"/>
      <c r="Q84" s="192"/>
      <c r="R84" s="192"/>
      <c r="S84" s="192"/>
      <c r="T84" s="192"/>
      <c r="U84" s="192"/>
      <c r="V84" s="192"/>
      <c r="W84" s="192"/>
      <c r="X84" s="192"/>
      <c r="Y84" s="192"/>
      <c r="Z84" s="192"/>
      <c r="AA84" s="192"/>
      <c r="AB84" s="192"/>
      <c r="AC84" s="192"/>
      <c r="AD84" s="192"/>
      <c r="AE84" s="192"/>
      <c r="AF84" s="192"/>
      <c r="AG84" s="192"/>
      <c r="AH84" s="192"/>
      <c r="AI84" s="192"/>
      <c r="AJ84" s="192"/>
      <c r="AK84" s="192"/>
      <c r="AL84" s="192"/>
      <c r="AM84" s="192"/>
      <c r="AN84" s="192"/>
      <c r="AO84" s="192"/>
      <c r="AP84" s="192"/>
      <c r="AQ84" s="192"/>
      <c r="AR84" s="41"/>
      <c r="AS84" s="192"/>
      <c r="AT84" s="192"/>
      <c r="AU84" s="192"/>
      <c r="AV84" s="192"/>
      <c r="AW84" s="192"/>
      <c r="AX84" s="192"/>
      <c r="AY84" s="192"/>
      <c r="AZ84" s="192"/>
      <c r="BA84" s="192"/>
      <c r="BB84" s="192"/>
      <c r="BC84" s="192"/>
      <c r="BD84" s="192"/>
      <c r="BE84" s="192"/>
      <c r="BF84" s="192"/>
      <c r="BG84" s="192"/>
      <c r="BH84" s="192"/>
      <c r="BI84" s="192"/>
      <c r="BJ84" s="192"/>
      <c r="BK84" s="192"/>
      <c r="BL84" s="192"/>
      <c r="BM84" s="192"/>
      <c r="BN84" s="192"/>
      <c r="BO84" s="192"/>
      <c r="BP84" s="192"/>
      <c r="BQ84" s="192"/>
      <c r="BR84" s="192"/>
      <c r="BS84" s="192"/>
      <c r="BT84" s="192"/>
      <c r="BU84" s="192"/>
      <c r="BV84" s="192"/>
      <c r="BW84" s="192"/>
      <c r="BX84" s="192"/>
      <c r="BY84" s="192"/>
      <c r="BZ84" s="192"/>
      <c r="CA84" s="192"/>
      <c r="CB84" s="192"/>
      <c r="CC84" s="192"/>
      <c r="CD84" s="192"/>
      <c r="CE84" s="192"/>
      <c r="CF84" s="192"/>
      <c r="CG84" s="192"/>
      <c r="CH84" s="192"/>
      <c r="CI84" s="192"/>
      <c r="CJ84" s="192"/>
      <c r="CK84" s="192"/>
      <c r="CL84" s="192"/>
      <c r="CM84" s="192"/>
    </row>
    <row r="85" spans="1:91" s="5" customFormat="1" ht="36.950000000000003" customHeight="1">
      <c r="A85" s="190"/>
      <c r="B85" s="42"/>
      <c r="C85" s="43" t="s">
        <v>16</v>
      </c>
      <c r="D85" s="190"/>
      <c r="E85" s="190"/>
      <c r="F85" s="190"/>
      <c r="G85" s="190"/>
      <c r="H85" s="190"/>
      <c r="I85" s="190"/>
      <c r="J85" s="190"/>
      <c r="K85" s="190"/>
      <c r="L85" s="235" t="str">
        <f>K6</f>
        <v>Vltava, ř. km 314,954, jez Herbertov - oprava pilíře</v>
      </c>
      <c r="M85" s="236"/>
      <c r="N85" s="236"/>
      <c r="O85" s="236"/>
      <c r="P85" s="236"/>
      <c r="Q85" s="236"/>
      <c r="R85" s="236"/>
      <c r="S85" s="236"/>
      <c r="T85" s="236"/>
      <c r="U85" s="236"/>
      <c r="V85" s="236"/>
      <c r="W85" s="236"/>
      <c r="X85" s="236"/>
      <c r="Y85" s="236"/>
      <c r="Z85" s="236"/>
      <c r="AA85" s="236"/>
      <c r="AB85" s="236"/>
      <c r="AC85" s="236"/>
      <c r="AD85" s="236"/>
      <c r="AE85" s="236"/>
      <c r="AF85" s="236"/>
      <c r="AG85" s="236"/>
      <c r="AH85" s="236"/>
      <c r="AI85" s="236"/>
      <c r="AJ85" s="236"/>
      <c r="AK85" s="236"/>
      <c r="AL85" s="236"/>
      <c r="AM85" s="236"/>
      <c r="AN85" s="236"/>
      <c r="AO85" s="236"/>
      <c r="AP85" s="190"/>
      <c r="AQ85" s="190"/>
      <c r="AR85" s="42"/>
      <c r="AS85" s="190"/>
      <c r="AT85" s="190"/>
      <c r="AU85" s="190"/>
      <c r="AV85" s="190"/>
      <c r="AW85" s="190"/>
      <c r="AX85" s="190"/>
      <c r="AY85" s="190"/>
      <c r="AZ85" s="190"/>
      <c r="BA85" s="190"/>
      <c r="BB85" s="190"/>
      <c r="BC85" s="190"/>
      <c r="BD85" s="190"/>
      <c r="BE85" s="190"/>
      <c r="BF85" s="190"/>
      <c r="BG85" s="190"/>
      <c r="BH85" s="190"/>
      <c r="BI85" s="190"/>
      <c r="BJ85" s="190"/>
      <c r="BK85" s="190"/>
      <c r="BL85" s="190"/>
      <c r="BM85" s="190"/>
      <c r="BN85" s="190"/>
      <c r="BO85" s="190"/>
      <c r="BP85" s="190"/>
      <c r="BQ85" s="190"/>
      <c r="BR85" s="190"/>
      <c r="BS85" s="190"/>
      <c r="BT85" s="190"/>
      <c r="BU85" s="190"/>
      <c r="BV85" s="190"/>
      <c r="BW85" s="190"/>
      <c r="BX85" s="190"/>
      <c r="BY85" s="190"/>
      <c r="BZ85" s="190"/>
      <c r="CA85" s="190"/>
      <c r="CB85" s="190"/>
      <c r="CC85" s="190"/>
      <c r="CD85" s="190"/>
      <c r="CE85" s="190"/>
      <c r="CF85" s="190"/>
      <c r="CG85" s="190"/>
      <c r="CH85" s="190"/>
      <c r="CI85" s="190"/>
      <c r="CJ85" s="190"/>
      <c r="CK85" s="190"/>
      <c r="CL85" s="190"/>
      <c r="CM85" s="190"/>
    </row>
    <row r="86" spans="1:91" s="2" customFormat="1" ht="6.95" customHeight="1">
      <c r="A86" s="196"/>
      <c r="B86" s="26"/>
      <c r="C86" s="196"/>
      <c r="D86" s="196"/>
      <c r="E86" s="196"/>
      <c r="F86" s="196"/>
      <c r="G86" s="196"/>
      <c r="H86" s="196"/>
      <c r="I86" s="196"/>
      <c r="J86" s="196"/>
      <c r="K86" s="196"/>
      <c r="L86" s="196"/>
      <c r="M86" s="196"/>
      <c r="N86" s="196"/>
      <c r="O86" s="196"/>
      <c r="P86" s="196"/>
      <c r="Q86" s="196"/>
      <c r="R86" s="196"/>
      <c r="S86" s="196"/>
      <c r="T86" s="196"/>
      <c r="U86" s="196"/>
      <c r="V86" s="196"/>
      <c r="W86" s="196"/>
      <c r="X86" s="196"/>
      <c r="Y86" s="196"/>
      <c r="Z86" s="196"/>
      <c r="AA86" s="196"/>
      <c r="AB86" s="196"/>
      <c r="AC86" s="196"/>
      <c r="AD86" s="196"/>
      <c r="AE86" s="196"/>
      <c r="AF86" s="196"/>
      <c r="AG86" s="196"/>
      <c r="AH86" s="196"/>
      <c r="AI86" s="196"/>
      <c r="AJ86" s="196"/>
      <c r="AK86" s="196"/>
      <c r="AL86" s="196"/>
      <c r="AM86" s="196"/>
      <c r="AN86" s="196"/>
      <c r="AO86" s="196"/>
      <c r="AP86" s="196"/>
      <c r="AQ86" s="196"/>
      <c r="AR86" s="26"/>
      <c r="BE86" s="196"/>
    </row>
    <row r="87" spans="1:91" s="2" customFormat="1" ht="12" customHeight="1">
      <c r="A87" s="196"/>
      <c r="B87" s="26"/>
      <c r="C87" s="195" t="s">
        <v>20</v>
      </c>
      <c r="D87" s="196"/>
      <c r="E87" s="196"/>
      <c r="F87" s="196"/>
      <c r="G87" s="196"/>
      <c r="H87" s="196"/>
      <c r="I87" s="196"/>
      <c r="J87" s="196"/>
      <c r="K87" s="196"/>
      <c r="L87" s="44" t="str">
        <f>IF(K8="","",K8)</f>
        <v xml:space="preserve"> </v>
      </c>
      <c r="M87" s="196"/>
      <c r="N87" s="196"/>
      <c r="O87" s="196"/>
      <c r="P87" s="196"/>
      <c r="Q87" s="196"/>
      <c r="R87" s="196"/>
      <c r="S87" s="196"/>
      <c r="T87" s="196"/>
      <c r="U87" s="196"/>
      <c r="V87" s="196"/>
      <c r="W87" s="196"/>
      <c r="X87" s="196"/>
      <c r="Y87" s="196"/>
      <c r="Z87" s="196"/>
      <c r="AA87" s="196"/>
      <c r="AB87" s="196"/>
      <c r="AC87" s="196"/>
      <c r="AD87" s="196"/>
      <c r="AE87" s="196"/>
      <c r="AF87" s="196"/>
      <c r="AG87" s="196"/>
      <c r="AH87" s="196"/>
      <c r="AI87" s="195" t="s">
        <v>22</v>
      </c>
      <c r="AJ87" s="196"/>
      <c r="AK87" s="196"/>
      <c r="AL87" s="196"/>
      <c r="AM87" s="217" t="str">
        <f>IF(AN8= "","",AN8)</f>
        <v/>
      </c>
      <c r="AN87" s="217"/>
      <c r="AO87" s="196"/>
      <c r="AP87" s="196"/>
      <c r="AQ87" s="196"/>
      <c r="AR87" s="26"/>
      <c r="BE87" s="196"/>
    </row>
    <row r="88" spans="1:91" s="2" customFormat="1" ht="6.95" customHeight="1">
      <c r="A88" s="196"/>
      <c r="B88" s="26"/>
      <c r="C88" s="196"/>
      <c r="D88" s="196"/>
      <c r="E88" s="196"/>
      <c r="F88" s="196"/>
      <c r="G88" s="196"/>
      <c r="H88" s="196"/>
      <c r="I88" s="196"/>
      <c r="J88" s="196"/>
      <c r="K88" s="196"/>
      <c r="L88" s="196"/>
      <c r="M88" s="196"/>
      <c r="N88" s="196"/>
      <c r="O88" s="196"/>
      <c r="P88" s="196"/>
      <c r="Q88" s="196"/>
      <c r="R88" s="196"/>
      <c r="S88" s="196"/>
      <c r="T88" s="196"/>
      <c r="U88" s="196"/>
      <c r="V88" s="196"/>
      <c r="W88" s="196"/>
      <c r="X88" s="196"/>
      <c r="Y88" s="196"/>
      <c r="Z88" s="196"/>
      <c r="AA88" s="196"/>
      <c r="AB88" s="196"/>
      <c r="AC88" s="196"/>
      <c r="AD88" s="196"/>
      <c r="AE88" s="196"/>
      <c r="AF88" s="196"/>
      <c r="AG88" s="196"/>
      <c r="AH88" s="196"/>
      <c r="AI88" s="196"/>
      <c r="AJ88" s="196"/>
      <c r="AK88" s="196"/>
      <c r="AL88" s="196"/>
      <c r="AM88" s="196"/>
      <c r="AN88" s="196"/>
      <c r="AO88" s="196"/>
      <c r="AP88" s="196"/>
      <c r="AQ88" s="196"/>
      <c r="AR88" s="26"/>
      <c r="BE88" s="196"/>
    </row>
    <row r="89" spans="1:91" s="2" customFormat="1" ht="15.2" customHeight="1">
      <c r="A89" s="196"/>
      <c r="B89" s="26"/>
      <c r="C89" s="195" t="s">
        <v>23</v>
      </c>
      <c r="D89" s="196"/>
      <c r="E89" s="196"/>
      <c r="F89" s="196"/>
      <c r="G89" s="196"/>
      <c r="H89" s="196"/>
      <c r="I89" s="196"/>
      <c r="J89" s="196"/>
      <c r="K89" s="196"/>
      <c r="L89" s="192" t="str">
        <f>IF(E11= "","",E11)</f>
        <v xml:space="preserve"> </v>
      </c>
      <c r="M89" s="196"/>
      <c r="N89" s="196"/>
      <c r="O89" s="196"/>
      <c r="P89" s="196"/>
      <c r="Q89" s="196"/>
      <c r="R89" s="196"/>
      <c r="S89" s="196"/>
      <c r="T89" s="196"/>
      <c r="U89" s="196"/>
      <c r="V89" s="196"/>
      <c r="W89" s="196"/>
      <c r="X89" s="196"/>
      <c r="Y89" s="196"/>
      <c r="Z89" s="196"/>
      <c r="AA89" s="196"/>
      <c r="AB89" s="196"/>
      <c r="AC89" s="196"/>
      <c r="AD89" s="196"/>
      <c r="AE89" s="196"/>
      <c r="AF89" s="196"/>
      <c r="AG89" s="196"/>
      <c r="AH89" s="196"/>
      <c r="AI89" s="195" t="s">
        <v>27</v>
      </c>
      <c r="AJ89" s="196"/>
      <c r="AK89" s="196"/>
      <c r="AL89" s="196"/>
      <c r="AM89" s="218" t="str">
        <f>IF(E17="","",E17)</f>
        <v xml:space="preserve"> </v>
      </c>
      <c r="AN89" s="219"/>
      <c r="AO89" s="219"/>
      <c r="AP89" s="219"/>
      <c r="AQ89" s="196"/>
      <c r="AR89" s="26"/>
      <c r="AS89" s="220" t="s">
        <v>51</v>
      </c>
      <c r="AT89" s="221"/>
      <c r="AU89" s="45"/>
      <c r="AV89" s="45"/>
      <c r="AW89" s="45"/>
      <c r="AX89" s="45"/>
      <c r="AY89" s="45"/>
      <c r="AZ89" s="45"/>
      <c r="BA89" s="45"/>
      <c r="BB89" s="45"/>
      <c r="BC89" s="45"/>
      <c r="BD89" s="46"/>
      <c r="BE89" s="196"/>
    </row>
    <row r="90" spans="1:91" s="2" customFormat="1" ht="15.2" customHeight="1">
      <c r="A90" s="196"/>
      <c r="B90" s="26"/>
      <c r="C90" s="195" t="s">
        <v>26</v>
      </c>
      <c r="D90" s="196"/>
      <c r="E90" s="196"/>
      <c r="F90" s="196"/>
      <c r="G90" s="196"/>
      <c r="H90" s="196"/>
      <c r="I90" s="196"/>
      <c r="J90" s="196"/>
      <c r="K90" s="196"/>
      <c r="L90" s="192">
        <f>IF(E14= "Vyplň údaj","",E14)</f>
        <v>0</v>
      </c>
      <c r="M90" s="196"/>
      <c r="N90" s="196"/>
      <c r="O90" s="196"/>
      <c r="P90" s="196"/>
      <c r="Q90" s="196"/>
      <c r="R90" s="196"/>
      <c r="S90" s="196"/>
      <c r="T90" s="196"/>
      <c r="U90" s="196"/>
      <c r="V90" s="196"/>
      <c r="W90" s="196"/>
      <c r="X90" s="196"/>
      <c r="Y90" s="196"/>
      <c r="Z90" s="196"/>
      <c r="AA90" s="196"/>
      <c r="AB90" s="196"/>
      <c r="AC90" s="196"/>
      <c r="AD90" s="196"/>
      <c r="AE90" s="196"/>
      <c r="AF90" s="196"/>
      <c r="AG90" s="196"/>
      <c r="AH90" s="196"/>
      <c r="AI90" s="195" t="s">
        <v>29</v>
      </c>
      <c r="AJ90" s="196"/>
      <c r="AK90" s="196"/>
      <c r="AL90" s="196"/>
      <c r="AM90" s="218" t="str">
        <f>IF(E20="","",E20)</f>
        <v/>
      </c>
      <c r="AN90" s="219"/>
      <c r="AO90" s="219"/>
      <c r="AP90" s="219"/>
      <c r="AQ90" s="196"/>
      <c r="AR90" s="26"/>
      <c r="AS90" s="222"/>
      <c r="AT90" s="223"/>
      <c r="AU90" s="47"/>
      <c r="AV90" s="47"/>
      <c r="AW90" s="47"/>
      <c r="AX90" s="47"/>
      <c r="AY90" s="47"/>
      <c r="AZ90" s="47"/>
      <c r="BA90" s="47"/>
      <c r="BB90" s="47"/>
      <c r="BC90" s="47"/>
      <c r="BD90" s="48"/>
      <c r="BE90" s="196"/>
    </row>
    <row r="91" spans="1:91" s="2" customFormat="1" ht="10.9" customHeight="1">
      <c r="A91" s="196"/>
      <c r="B91" s="26"/>
      <c r="C91" s="196"/>
      <c r="D91" s="196"/>
      <c r="E91" s="196"/>
      <c r="F91" s="196"/>
      <c r="G91" s="196"/>
      <c r="H91" s="196"/>
      <c r="I91" s="196"/>
      <c r="J91" s="196"/>
      <c r="K91" s="196"/>
      <c r="L91" s="196"/>
      <c r="M91" s="196"/>
      <c r="N91" s="196"/>
      <c r="O91" s="196"/>
      <c r="P91" s="196"/>
      <c r="Q91" s="196"/>
      <c r="R91" s="196"/>
      <c r="S91" s="196"/>
      <c r="T91" s="196"/>
      <c r="U91" s="196"/>
      <c r="V91" s="196"/>
      <c r="W91" s="196"/>
      <c r="X91" s="196"/>
      <c r="Y91" s="196"/>
      <c r="Z91" s="196"/>
      <c r="AA91" s="196"/>
      <c r="AB91" s="196"/>
      <c r="AC91" s="196"/>
      <c r="AD91" s="196"/>
      <c r="AE91" s="196"/>
      <c r="AF91" s="196"/>
      <c r="AG91" s="196"/>
      <c r="AH91" s="196"/>
      <c r="AI91" s="196"/>
      <c r="AJ91" s="196"/>
      <c r="AK91" s="196"/>
      <c r="AL91" s="196"/>
      <c r="AM91" s="196"/>
      <c r="AN91" s="196"/>
      <c r="AO91" s="196"/>
      <c r="AP91" s="196"/>
      <c r="AQ91" s="196"/>
      <c r="AR91" s="26"/>
      <c r="AS91" s="222"/>
      <c r="AT91" s="223"/>
      <c r="AU91" s="47"/>
      <c r="AV91" s="47"/>
      <c r="AW91" s="47"/>
      <c r="AX91" s="47"/>
      <c r="AY91" s="47"/>
      <c r="AZ91" s="47"/>
      <c r="BA91" s="47"/>
      <c r="BB91" s="47"/>
      <c r="BC91" s="47"/>
      <c r="BD91" s="48"/>
      <c r="BE91" s="196"/>
    </row>
    <row r="92" spans="1:91" s="2" customFormat="1" ht="29.25" customHeight="1">
      <c r="A92" s="196"/>
      <c r="B92" s="26"/>
      <c r="C92" s="230" t="s">
        <v>52</v>
      </c>
      <c r="D92" s="231"/>
      <c r="E92" s="231"/>
      <c r="F92" s="231"/>
      <c r="G92" s="231"/>
      <c r="H92" s="49"/>
      <c r="I92" s="232" t="s">
        <v>53</v>
      </c>
      <c r="J92" s="231"/>
      <c r="K92" s="231"/>
      <c r="L92" s="231"/>
      <c r="M92" s="231"/>
      <c r="N92" s="231"/>
      <c r="O92" s="231"/>
      <c r="P92" s="231"/>
      <c r="Q92" s="231"/>
      <c r="R92" s="231"/>
      <c r="S92" s="231"/>
      <c r="T92" s="231"/>
      <c r="U92" s="231"/>
      <c r="V92" s="231"/>
      <c r="W92" s="231"/>
      <c r="X92" s="231"/>
      <c r="Y92" s="231"/>
      <c r="Z92" s="231"/>
      <c r="AA92" s="231"/>
      <c r="AB92" s="231"/>
      <c r="AC92" s="231"/>
      <c r="AD92" s="231"/>
      <c r="AE92" s="231"/>
      <c r="AF92" s="231"/>
      <c r="AG92" s="233" t="s">
        <v>54</v>
      </c>
      <c r="AH92" s="231"/>
      <c r="AI92" s="231"/>
      <c r="AJ92" s="231"/>
      <c r="AK92" s="231"/>
      <c r="AL92" s="231"/>
      <c r="AM92" s="231"/>
      <c r="AN92" s="232" t="s">
        <v>55</v>
      </c>
      <c r="AO92" s="231"/>
      <c r="AP92" s="234"/>
      <c r="AQ92" s="50" t="s">
        <v>56</v>
      </c>
      <c r="AR92" s="26"/>
      <c r="AS92" s="51" t="s">
        <v>57</v>
      </c>
      <c r="AT92" s="52" t="s">
        <v>58</v>
      </c>
      <c r="AU92" s="52" t="s">
        <v>59</v>
      </c>
      <c r="AV92" s="52" t="s">
        <v>60</v>
      </c>
      <c r="AW92" s="52" t="s">
        <v>61</v>
      </c>
      <c r="AX92" s="52" t="s">
        <v>62</v>
      </c>
      <c r="AY92" s="52" t="s">
        <v>63</v>
      </c>
      <c r="AZ92" s="52" t="s">
        <v>64</v>
      </c>
      <c r="BA92" s="52" t="s">
        <v>65</v>
      </c>
      <c r="BB92" s="52" t="s">
        <v>66</v>
      </c>
      <c r="BC92" s="52" t="s">
        <v>67</v>
      </c>
      <c r="BD92" s="53" t="s">
        <v>68</v>
      </c>
      <c r="BE92" s="196"/>
    </row>
    <row r="93" spans="1:91" s="2" customFormat="1" ht="10.9" customHeight="1">
      <c r="A93" s="196"/>
      <c r="B93" s="26"/>
      <c r="C93" s="196"/>
      <c r="D93" s="196"/>
      <c r="E93" s="196"/>
      <c r="F93" s="196"/>
      <c r="G93" s="196"/>
      <c r="H93" s="196"/>
      <c r="I93" s="196"/>
      <c r="J93" s="196"/>
      <c r="K93" s="196"/>
      <c r="L93" s="196"/>
      <c r="M93" s="196"/>
      <c r="N93" s="196"/>
      <c r="O93" s="196"/>
      <c r="P93" s="196"/>
      <c r="Q93" s="196"/>
      <c r="R93" s="196"/>
      <c r="S93" s="196"/>
      <c r="T93" s="196"/>
      <c r="U93" s="196"/>
      <c r="V93" s="196"/>
      <c r="W93" s="196"/>
      <c r="X93" s="196"/>
      <c r="Y93" s="196"/>
      <c r="Z93" s="196"/>
      <c r="AA93" s="196"/>
      <c r="AB93" s="196"/>
      <c r="AC93" s="196"/>
      <c r="AD93" s="196"/>
      <c r="AE93" s="196"/>
      <c r="AF93" s="196"/>
      <c r="AG93" s="196"/>
      <c r="AH93" s="196"/>
      <c r="AI93" s="196"/>
      <c r="AJ93" s="196"/>
      <c r="AK93" s="196"/>
      <c r="AL93" s="196"/>
      <c r="AM93" s="196"/>
      <c r="AN93" s="196"/>
      <c r="AO93" s="196"/>
      <c r="AP93" s="196"/>
      <c r="AQ93" s="196"/>
      <c r="AR93" s="26"/>
      <c r="AS93" s="54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6"/>
      <c r="BE93" s="196"/>
    </row>
    <row r="94" spans="1:91" s="6" customFormat="1" ht="32.450000000000003" customHeight="1">
      <c r="B94" s="57"/>
      <c r="C94" s="58" t="s">
        <v>69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228">
        <f>ROUND(SUM(AG95:AG96),2)</f>
        <v>0</v>
      </c>
      <c r="AH94" s="228"/>
      <c r="AI94" s="228"/>
      <c r="AJ94" s="228"/>
      <c r="AK94" s="228"/>
      <c r="AL94" s="228"/>
      <c r="AM94" s="228"/>
      <c r="AN94" s="229">
        <f>SUM(AG94,AT94)</f>
        <v>0</v>
      </c>
      <c r="AO94" s="229"/>
      <c r="AP94" s="229"/>
      <c r="AQ94" s="60" t="s">
        <v>1</v>
      </c>
      <c r="AR94" s="57"/>
      <c r="AS94" s="61">
        <f>ROUND(SUM(AS95:AS96),2)</f>
        <v>0</v>
      </c>
      <c r="AT94" s="62">
        <f>ROUND(SUM(AV94:AW94),2)</f>
        <v>0</v>
      </c>
      <c r="AU94" s="63">
        <f>ROUND(SUM(AU95:AU96),5)</f>
        <v>0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ROUND(SUM(AZ95:AZ96),2)</f>
        <v>0</v>
      </c>
      <c r="BA94" s="62">
        <f>ROUND(SUM(BA95:BA96),2)</f>
        <v>0</v>
      </c>
      <c r="BB94" s="62">
        <f>ROUND(SUM(BB95:BB96),2)</f>
        <v>0</v>
      </c>
      <c r="BC94" s="62">
        <f>ROUND(SUM(BC95:BC96),2)</f>
        <v>0</v>
      </c>
      <c r="BD94" s="64">
        <f>ROUND(SUM(BD95:BD96),2)</f>
        <v>0</v>
      </c>
      <c r="BS94" s="65" t="s">
        <v>70</v>
      </c>
      <c r="BT94" s="65" t="s">
        <v>71</v>
      </c>
      <c r="BU94" s="66" t="s">
        <v>72</v>
      </c>
      <c r="BV94" s="65" t="s">
        <v>73</v>
      </c>
      <c r="BW94" s="65" t="s">
        <v>4</v>
      </c>
      <c r="BX94" s="65" t="s">
        <v>74</v>
      </c>
      <c r="CL94" s="65" t="s">
        <v>1</v>
      </c>
    </row>
    <row r="95" spans="1:91" s="7" customFormat="1" ht="16.5" customHeight="1">
      <c r="A95" s="67" t="s">
        <v>75</v>
      </c>
      <c r="B95" s="68"/>
      <c r="C95" s="69"/>
      <c r="D95" s="227" t="s">
        <v>76</v>
      </c>
      <c r="E95" s="227"/>
      <c r="F95" s="227"/>
      <c r="G95" s="227"/>
      <c r="H95" s="227"/>
      <c r="I95" s="193"/>
      <c r="J95" s="227" t="s">
        <v>77</v>
      </c>
      <c r="K95" s="227"/>
      <c r="L95" s="227"/>
      <c r="M95" s="227"/>
      <c r="N95" s="227"/>
      <c r="O95" s="227"/>
      <c r="P95" s="227"/>
      <c r="Q95" s="227"/>
      <c r="R95" s="227"/>
      <c r="S95" s="227"/>
      <c r="T95" s="227"/>
      <c r="U95" s="227"/>
      <c r="V95" s="227"/>
      <c r="W95" s="227"/>
      <c r="X95" s="227"/>
      <c r="Y95" s="227"/>
      <c r="Z95" s="227"/>
      <c r="AA95" s="227"/>
      <c r="AB95" s="227"/>
      <c r="AC95" s="227"/>
      <c r="AD95" s="227"/>
      <c r="AE95" s="227"/>
      <c r="AF95" s="227"/>
      <c r="AG95" s="225">
        <f>'3722a - Hlavní objekt'!J30</f>
        <v>0</v>
      </c>
      <c r="AH95" s="226"/>
      <c r="AI95" s="226"/>
      <c r="AJ95" s="226"/>
      <c r="AK95" s="226"/>
      <c r="AL95" s="226"/>
      <c r="AM95" s="226"/>
      <c r="AN95" s="225">
        <f>SUM(AG95,AT95)</f>
        <v>0</v>
      </c>
      <c r="AO95" s="226"/>
      <c r="AP95" s="226"/>
      <c r="AQ95" s="70" t="s">
        <v>78</v>
      </c>
      <c r="AR95" s="68"/>
      <c r="AS95" s="71">
        <v>0</v>
      </c>
      <c r="AT95" s="72">
        <f>ROUND(SUM(AV95:AW95),2)</f>
        <v>0</v>
      </c>
      <c r="AU95" s="73">
        <f>'3722a - Hlavní objekt'!P125</f>
        <v>0</v>
      </c>
      <c r="AV95" s="72">
        <f>'3722a - Hlavní objekt'!J33</f>
        <v>0</v>
      </c>
      <c r="AW95" s="72">
        <f>'3722a - Hlavní objekt'!J34</f>
        <v>0</v>
      </c>
      <c r="AX95" s="72">
        <f>'3722a - Hlavní objekt'!J35</f>
        <v>0</v>
      </c>
      <c r="AY95" s="72">
        <f>'3722a - Hlavní objekt'!J36</f>
        <v>0</v>
      </c>
      <c r="AZ95" s="72">
        <f>'3722a - Hlavní objekt'!F33</f>
        <v>0</v>
      </c>
      <c r="BA95" s="72">
        <f>'3722a - Hlavní objekt'!F34</f>
        <v>0</v>
      </c>
      <c r="BB95" s="72">
        <f>'3722a - Hlavní objekt'!F35</f>
        <v>0</v>
      </c>
      <c r="BC95" s="72">
        <f>'3722a - Hlavní objekt'!F36</f>
        <v>0</v>
      </c>
      <c r="BD95" s="74">
        <f>'3722a - Hlavní objekt'!F37</f>
        <v>0</v>
      </c>
      <c r="BT95" s="75" t="s">
        <v>79</v>
      </c>
      <c r="BV95" s="75" t="s">
        <v>73</v>
      </c>
      <c r="BW95" s="75" t="s">
        <v>80</v>
      </c>
      <c r="BX95" s="75" t="s">
        <v>4</v>
      </c>
      <c r="CL95" s="75" t="s">
        <v>1</v>
      </c>
      <c r="CM95" s="75" t="s">
        <v>81</v>
      </c>
    </row>
    <row r="96" spans="1:91" s="7" customFormat="1" ht="16.5" customHeight="1">
      <c r="A96" s="67" t="s">
        <v>75</v>
      </c>
      <c r="B96" s="68"/>
      <c r="C96" s="69"/>
      <c r="D96" s="227" t="s">
        <v>82</v>
      </c>
      <c r="E96" s="227"/>
      <c r="F96" s="227"/>
      <c r="G96" s="227"/>
      <c r="H96" s="227"/>
      <c r="I96" s="193"/>
      <c r="J96" s="227" t="s">
        <v>83</v>
      </c>
      <c r="K96" s="227"/>
      <c r="L96" s="227"/>
      <c r="M96" s="227"/>
      <c r="N96" s="227"/>
      <c r="O96" s="227"/>
      <c r="P96" s="227"/>
      <c r="Q96" s="227"/>
      <c r="R96" s="227"/>
      <c r="S96" s="227"/>
      <c r="T96" s="227"/>
      <c r="U96" s="227"/>
      <c r="V96" s="227"/>
      <c r="W96" s="227"/>
      <c r="X96" s="227"/>
      <c r="Y96" s="227"/>
      <c r="Z96" s="227"/>
      <c r="AA96" s="227"/>
      <c r="AB96" s="227"/>
      <c r="AC96" s="227"/>
      <c r="AD96" s="227"/>
      <c r="AE96" s="227"/>
      <c r="AF96" s="227"/>
      <c r="AG96" s="225">
        <f>'3722b - Vedlejší rozpočto...'!J30</f>
        <v>0</v>
      </c>
      <c r="AH96" s="226"/>
      <c r="AI96" s="226"/>
      <c r="AJ96" s="226"/>
      <c r="AK96" s="226"/>
      <c r="AL96" s="226"/>
      <c r="AM96" s="226"/>
      <c r="AN96" s="225">
        <f>SUM(AG96,AT96)</f>
        <v>0</v>
      </c>
      <c r="AO96" s="226"/>
      <c r="AP96" s="226"/>
      <c r="AQ96" s="70" t="s">
        <v>78</v>
      </c>
      <c r="AR96" s="68"/>
      <c r="AS96" s="76">
        <v>0</v>
      </c>
      <c r="AT96" s="77">
        <f>ROUND(SUM(AV96:AW96),2)</f>
        <v>0</v>
      </c>
      <c r="AU96" s="78">
        <f>'3722b - Vedlejší rozpočto...'!P117</f>
        <v>0</v>
      </c>
      <c r="AV96" s="77">
        <f>'3722b - Vedlejší rozpočto...'!J33</f>
        <v>0</v>
      </c>
      <c r="AW96" s="77">
        <f>'3722b - Vedlejší rozpočto...'!J34</f>
        <v>0</v>
      </c>
      <c r="AX96" s="77">
        <f>'3722b - Vedlejší rozpočto...'!J35</f>
        <v>0</v>
      </c>
      <c r="AY96" s="77">
        <f>'3722b - Vedlejší rozpočto...'!J36</f>
        <v>0</v>
      </c>
      <c r="AZ96" s="77">
        <f>'3722b - Vedlejší rozpočto...'!F33</f>
        <v>0</v>
      </c>
      <c r="BA96" s="77">
        <f>'3722b - Vedlejší rozpočto...'!F34</f>
        <v>0</v>
      </c>
      <c r="BB96" s="77">
        <f>'3722b - Vedlejší rozpočto...'!F35</f>
        <v>0</v>
      </c>
      <c r="BC96" s="77">
        <f>'3722b - Vedlejší rozpočto...'!F36</f>
        <v>0</v>
      </c>
      <c r="BD96" s="79">
        <f>'3722b - Vedlejší rozpočto...'!F37</f>
        <v>0</v>
      </c>
      <c r="BT96" s="75" t="s">
        <v>79</v>
      </c>
      <c r="BV96" s="75" t="s">
        <v>73</v>
      </c>
      <c r="BW96" s="75" t="s">
        <v>84</v>
      </c>
      <c r="BX96" s="75" t="s">
        <v>4</v>
      </c>
      <c r="CL96" s="75" t="s">
        <v>1</v>
      </c>
      <c r="CM96" s="75" t="s">
        <v>81</v>
      </c>
    </row>
    <row r="97" spans="1:57" s="2" customFormat="1" ht="30" customHeight="1">
      <c r="A97" s="196"/>
      <c r="B97" s="26"/>
      <c r="C97" s="196"/>
      <c r="D97" s="196"/>
      <c r="E97" s="196"/>
      <c r="F97" s="196"/>
      <c r="G97" s="196"/>
      <c r="H97" s="196"/>
      <c r="I97" s="196"/>
      <c r="J97" s="196"/>
      <c r="K97" s="196"/>
      <c r="L97" s="196"/>
      <c r="M97" s="196"/>
      <c r="N97" s="196"/>
      <c r="O97" s="196"/>
      <c r="P97" s="196"/>
      <c r="Q97" s="196"/>
      <c r="R97" s="196"/>
      <c r="S97" s="196"/>
      <c r="T97" s="196"/>
      <c r="U97" s="196"/>
      <c r="V97" s="196"/>
      <c r="W97" s="196"/>
      <c r="X97" s="196"/>
      <c r="Y97" s="196"/>
      <c r="Z97" s="196"/>
      <c r="AA97" s="196"/>
      <c r="AB97" s="196"/>
      <c r="AC97" s="196"/>
      <c r="AD97" s="196"/>
      <c r="AE97" s="196"/>
      <c r="AF97" s="196"/>
      <c r="AG97" s="196"/>
      <c r="AH97" s="196"/>
      <c r="AI97" s="196"/>
      <c r="AJ97" s="196"/>
      <c r="AK97" s="196"/>
      <c r="AL97" s="196"/>
      <c r="AM97" s="196"/>
      <c r="AN97" s="196"/>
      <c r="AO97" s="196"/>
      <c r="AP97" s="196"/>
      <c r="AQ97" s="196"/>
      <c r="AR97" s="26"/>
      <c r="AS97" s="196"/>
      <c r="AT97" s="196"/>
      <c r="AU97" s="196"/>
      <c r="AV97" s="196"/>
      <c r="AW97" s="196"/>
      <c r="AX97" s="196"/>
      <c r="AY97" s="196"/>
      <c r="AZ97" s="196"/>
      <c r="BA97" s="196"/>
      <c r="BB97" s="196"/>
      <c r="BC97" s="196"/>
      <c r="BD97" s="196"/>
      <c r="BE97" s="196"/>
    </row>
    <row r="98" spans="1:57" s="2" customFormat="1" ht="6.95" customHeight="1">
      <c r="A98" s="19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26"/>
      <c r="AS98" s="196"/>
      <c r="AT98" s="196"/>
      <c r="AU98" s="196"/>
      <c r="AV98" s="196"/>
      <c r="AW98" s="196"/>
      <c r="AX98" s="196"/>
      <c r="AY98" s="196"/>
      <c r="AZ98" s="196"/>
      <c r="BA98" s="196"/>
      <c r="BB98" s="196"/>
      <c r="BC98" s="196"/>
      <c r="BD98" s="196"/>
      <c r="BE98" s="196"/>
    </row>
  </sheetData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3722a - Hlavní objekt'!C2" display="/"/>
    <hyperlink ref="A96" location="'3722b - Vedlejší rozpočto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3"/>
  <sheetViews>
    <sheetView showGridLines="0" topLeftCell="A170" workbookViewId="0">
      <selection activeCell="J122" sqref="J12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A2" s="183"/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224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183"/>
      <c r="X2" s="183"/>
      <c r="Y2" s="183"/>
      <c r="Z2" s="183"/>
      <c r="AA2" s="183"/>
      <c r="AB2" s="183"/>
      <c r="AC2" s="183"/>
      <c r="AD2" s="183"/>
      <c r="AE2" s="183"/>
      <c r="AF2" s="183"/>
      <c r="AG2" s="183"/>
      <c r="AH2" s="183"/>
      <c r="AI2" s="183"/>
      <c r="AJ2" s="183"/>
      <c r="AK2" s="183"/>
      <c r="AL2" s="183"/>
      <c r="AM2" s="183"/>
      <c r="AN2" s="183"/>
      <c r="AO2" s="183"/>
      <c r="AP2" s="183"/>
      <c r="AQ2" s="183"/>
      <c r="AR2" s="183"/>
      <c r="AS2" s="183"/>
      <c r="AT2" s="16" t="s">
        <v>80</v>
      </c>
    </row>
    <row r="3" spans="1:46" s="1" customFormat="1" ht="6.95" customHeight="1">
      <c r="A3" s="183"/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M3" s="183"/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3"/>
      <c r="Z3" s="183"/>
      <c r="AA3" s="183"/>
      <c r="AB3" s="183"/>
      <c r="AC3" s="183"/>
      <c r="AD3" s="183"/>
      <c r="AE3" s="183"/>
      <c r="AF3" s="183"/>
      <c r="AG3" s="183"/>
      <c r="AH3" s="183"/>
      <c r="AI3" s="183"/>
      <c r="AJ3" s="183"/>
      <c r="AK3" s="183"/>
      <c r="AL3" s="183"/>
      <c r="AM3" s="183"/>
      <c r="AN3" s="183"/>
      <c r="AO3" s="183"/>
      <c r="AP3" s="183"/>
      <c r="AQ3" s="183"/>
      <c r="AR3" s="183"/>
      <c r="AS3" s="183"/>
      <c r="AT3" s="16" t="s">
        <v>81</v>
      </c>
    </row>
    <row r="4" spans="1:46" s="1" customFormat="1" ht="24.95" customHeight="1">
      <c r="A4" s="183"/>
      <c r="B4" s="19"/>
      <c r="C4" s="183"/>
      <c r="D4" s="20" t="s">
        <v>85</v>
      </c>
      <c r="E4" s="183"/>
      <c r="F4" s="183"/>
      <c r="G4" s="183"/>
      <c r="H4" s="183"/>
      <c r="I4" s="183"/>
      <c r="J4" s="183"/>
      <c r="K4" s="183"/>
      <c r="L4" s="19"/>
      <c r="M4" s="80" t="s">
        <v>10</v>
      </c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3"/>
      <c r="AM4" s="183"/>
      <c r="AN4" s="183"/>
      <c r="AO4" s="183"/>
      <c r="AP4" s="183"/>
      <c r="AQ4" s="183"/>
      <c r="AR4" s="183"/>
      <c r="AS4" s="183"/>
      <c r="AT4" s="16" t="s">
        <v>3</v>
      </c>
    </row>
    <row r="5" spans="1:46" s="1" customFormat="1" ht="6.95" customHeight="1">
      <c r="A5" s="183"/>
      <c r="B5" s="19"/>
      <c r="C5" s="183"/>
      <c r="D5" s="183"/>
      <c r="E5" s="183"/>
      <c r="F5" s="183"/>
      <c r="G5" s="183"/>
      <c r="H5" s="183"/>
      <c r="I5" s="183"/>
      <c r="J5" s="183"/>
      <c r="K5" s="183"/>
      <c r="L5" s="19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P5" s="183"/>
      <c r="AQ5" s="183"/>
      <c r="AR5" s="183"/>
      <c r="AS5" s="183"/>
      <c r="AT5" s="183"/>
    </row>
    <row r="6" spans="1:46" s="1" customFormat="1" ht="12" customHeight="1">
      <c r="A6" s="183"/>
      <c r="B6" s="19"/>
      <c r="C6" s="183"/>
      <c r="D6" s="195" t="s">
        <v>16</v>
      </c>
      <c r="E6" s="183"/>
      <c r="F6" s="183"/>
      <c r="G6" s="183"/>
      <c r="H6" s="183"/>
      <c r="I6" s="183"/>
      <c r="J6" s="183"/>
      <c r="K6" s="183"/>
      <c r="L6" s="19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P6" s="183"/>
      <c r="AQ6" s="183"/>
      <c r="AR6" s="183"/>
      <c r="AS6" s="183"/>
      <c r="AT6" s="183"/>
    </row>
    <row r="7" spans="1:46" s="1" customFormat="1" ht="16.5" customHeight="1">
      <c r="A7" s="183"/>
      <c r="B7" s="19"/>
      <c r="C7" s="183"/>
      <c r="D7" s="183"/>
      <c r="E7" s="238" t="str">
        <f>'Rekapitulace stavby'!K6</f>
        <v>Vltava, ř. km 314,954, jez Herbertov - oprava pilíře</v>
      </c>
      <c r="F7" s="239"/>
      <c r="G7" s="239"/>
      <c r="H7" s="239"/>
      <c r="I7" s="183"/>
      <c r="J7" s="183"/>
      <c r="K7" s="183"/>
      <c r="L7" s="19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  <c r="Z7" s="183"/>
      <c r="AA7" s="183"/>
      <c r="AB7" s="183"/>
      <c r="AC7" s="183"/>
      <c r="AD7" s="183"/>
      <c r="AE7" s="183"/>
      <c r="AF7" s="183"/>
      <c r="AG7" s="183"/>
      <c r="AH7" s="183"/>
      <c r="AI7" s="183"/>
      <c r="AJ7" s="183"/>
      <c r="AK7" s="183"/>
      <c r="AL7" s="183"/>
      <c r="AM7" s="183"/>
      <c r="AN7" s="183"/>
      <c r="AO7" s="183"/>
      <c r="AP7" s="183"/>
      <c r="AQ7" s="183"/>
      <c r="AR7" s="183"/>
      <c r="AS7" s="183"/>
      <c r="AT7" s="183"/>
    </row>
    <row r="8" spans="1:46" s="2" customFormat="1" ht="12" customHeight="1">
      <c r="A8" s="196"/>
      <c r="B8" s="26"/>
      <c r="C8" s="196"/>
      <c r="D8" s="195" t="s">
        <v>86</v>
      </c>
      <c r="E8" s="196"/>
      <c r="F8" s="196"/>
      <c r="G8" s="196"/>
      <c r="H8" s="196"/>
      <c r="I8" s="196"/>
      <c r="J8" s="196"/>
      <c r="K8" s="196"/>
      <c r="L8" s="32"/>
      <c r="S8" s="196"/>
      <c r="T8" s="196"/>
      <c r="U8" s="196"/>
      <c r="V8" s="196"/>
      <c r="W8" s="196"/>
      <c r="X8" s="196"/>
      <c r="Y8" s="196"/>
      <c r="Z8" s="196"/>
      <c r="AA8" s="196"/>
      <c r="AB8" s="196"/>
      <c r="AC8" s="196"/>
      <c r="AD8" s="196"/>
      <c r="AE8" s="196"/>
    </row>
    <row r="9" spans="1:46" s="2" customFormat="1" ht="16.5" customHeight="1">
      <c r="A9" s="196"/>
      <c r="B9" s="26"/>
      <c r="C9" s="196"/>
      <c r="D9" s="196"/>
      <c r="E9" s="235" t="s">
        <v>87</v>
      </c>
      <c r="F9" s="237"/>
      <c r="G9" s="237"/>
      <c r="H9" s="237"/>
      <c r="I9" s="196"/>
      <c r="J9" s="196"/>
      <c r="K9" s="196"/>
      <c r="L9" s="32"/>
      <c r="S9" s="196"/>
      <c r="T9" s="196"/>
      <c r="U9" s="196"/>
      <c r="V9" s="196"/>
      <c r="W9" s="196"/>
      <c r="X9" s="196"/>
      <c r="Y9" s="196"/>
      <c r="Z9" s="196"/>
      <c r="AA9" s="196"/>
      <c r="AB9" s="196"/>
      <c r="AC9" s="196"/>
      <c r="AD9" s="196"/>
      <c r="AE9" s="196"/>
    </row>
    <row r="10" spans="1:46" s="2" customFormat="1">
      <c r="A10" s="196"/>
      <c r="B10" s="26"/>
      <c r="C10" s="196"/>
      <c r="D10" s="196"/>
      <c r="E10" s="196"/>
      <c r="F10" s="196"/>
      <c r="G10" s="196"/>
      <c r="H10" s="196"/>
      <c r="I10" s="196"/>
      <c r="J10" s="196"/>
      <c r="K10" s="196"/>
      <c r="L10" s="32"/>
      <c r="S10" s="196"/>
      <c r="T10" s="196"/>
      <c r="U10" s="196"/>
      <c r="V10" s="196"/>
      <c r="W10" s="196"/>
      <c r="X10" s="196"/>
      <c r="Y10" s="196"/>
      <c r="Z10" s="196"/>
      <c r="AA10" s="196"/>
      <c r="AB10" s="196"/>
      <c r="AC10" s="196"/>
      <c r="AD10" s="196"/>
      <c r="AE10" s="196"/>
    </row>
    <row r="11" spans="1:46" s="2" customFormat="1" ht="12" customHeight="1">
      <c r="A11" s="196"/>
      <c r="B11" s="26"/>
      <c r="C11" s="196"/>
      <c r="D11" s="195" t="s">
        <v>18</v>
      </c>
      <c r="E11" s="196"/>
      <c r="F11" s="182" t="s">
        <v>1</v>
      </c>
      <c r="G11" s="196"/>
      <c r="H11" s="196"/>
      <c r="I11" s="195" t="s">
        <v>19</v>
      </c>
      <c r="J11" s="182" t="s">
        <v>1</v>
      </c>
      <c r="K11" s="196"/>
      <c r="L11" s="32"/>
      <c r="S11" s="196"/>
      <c r="T11" s="196"/>
      <c r="U11" s="196"/>
      <c r="V11" s="196"/>
      <c r="W11" s="196"/>
      <c r="X11" s="196"/>
      <c r="Y11" s="196"/>
      <c r="Z11" s="196"/>
      <c r="AA11" s="196"/>
      <c r="AB11" s="196"/>
      <c r="AC11" s="196"/>
      <c r="AD11" s="196"/>
      <c r="AE11" s="196"/>
    </row>
    <row r="12" spans="1:46" s="2" customFormat="1" ht="12" customHeight="1">
      <c r="A12" s="196"/>
      <c r="B12" s="26"/>
      <c r="C12" s="196"/>
      <c r="D12" s="195" t="s">
        <v>20</v>
      </c>
      <c r="E12" s="196"/>
      <c r="F12" s="182" t="s">
        <v>21</v>
      </c>
      <c r="G12" s="196"/>
      <c r="H12" s="196"/>
      <c r="I12" s="195" t="s">
        <v>22</v>
      </c>
      <c r="J12" s="191"/>
      <c r="K12" s="196"/>
      <c r="L12" s="32"/>
      <c r="S12" s="196"/>
      <c r="T12" s="196"/>
      <c r="U12" s="196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</row>
    <row r="13" spans="1:46" s="2" customFormat="1" ht="10.9" customHeight="1">
      <c r="A13" s="196"/>
      <c r="B13" s="26"/>
      <c r="C13" s="196"/>
      <c r="D13" s="196"/>
      <c r="E13" s="196"/>
      <c r="F13" s="196"/>
      <c r="G13" s="196"/>
      <c r="H13" s="196"/>
      <c r="I13" s="196"/>
      <c r="J13" s="196"/>
      <c r="K13" s="196"/>
      <c r="L13" s="32"/>
      <c r="S13" s="196"/>
      <c r="T13" s="196"/>
      <c r="U13" s="196"/>
      <c r="V13" s="196"/>
      <c r="W13" s="196"/>
      <c r="X13" s="196"/>
      <c r="Y13" s="196"/>
      <c r="Z13" s="196"/>
      <c r="AA13" s="196"/>
      <c r="AB13" s="196"/>
      <c r="AC13" s="196"/>
      <c r="AD13" s="196"/>
      <c r="AE13" s="196"/>
    </row>
    <row r="14" spans="1:46" s="2" customFormat="1" ht="12" customHeight="1">
      <c r="A14" s="196"/>
      <c r="B14" s="26"/>
      <c r="C14" s="196"/>
      <c r="D14" s="195" t="s">
        <v>23</v>
      </c>
      <c r="E14" s="196"/>
      <c r="F14" s="196"/>
      <c r="G14" s="196"/>
      <c r="H14" s="196"/>
      <c r="I14" s="195" t="s">
        <v>24</v>
      </c>
      <c r="J14" s="182" t="str">
        <f>IF('Rekapitulace stavby'!AN10="","",'Rekapitulace stavby'!AN10)</f>
        <v/>
      </c>
      <c r="K14" s="196"/>
      <c r="L14" s="32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</row>
    <row r="15" spans="1:46" s="2" customFormat="1" ht="18" customHeight="1">
      <c r="A15" s="196"/>
      <c r="B15" s="26"/>
      <c r="C15" s="196"/>
      <c r="D15" s="196"/>
      <c r="E15" s="182" t="str">
        <f>IF('Rekapitulace stavby'!E11="","",'Rekapitulace stavby'!E11)</f>
        <v xml:space="preserve"> </v>
      </c>
      <c r="F15" s="196"/>
      <c r="G15" s="196"/>
      <c r="H15" s="196"/>
      <c r="I15" s="195" t="s">
        <v>25</v>
      </c>
      <c r="J15" s="182" t="str">
        <f>IF('Rekapitulace stavby'!AN11="","",'Rekapitulace stavby'!AN11)</f>
        <v/>
      </c>
      <c r="K15" s="196"/>
      <c r="L15" s="32"/>
      <c r="S15" s="196"/>
      <c r="T15" s="196"/>
      <c r="U15" s="196"/>
      <c r="V15" s="196"/>
      <c r="W15" s="196"/>
      <c r="X15" s="196"/>
      <c r="Y15" s="196"/>
      <c r="Z15" s="196"/>
      <c r="AA15" s="196"/>
      <c r="AB15" s="196"/>
      <c r="AC15" s="196"/>
      <c r="AD15" s="196"/>
      <c r="AE15" s="196"/>
    </row>
    <row r="16" spans="1:46" s="2" customFormat="1" ht="6.95" customHeight="1">
      <c r="A16" s="196"/>
      <c r="B16" s="26"/>
      <c r="C16" s="196"/>
      <c r="D16" s="196"/>
      <c r="E16" s="196"/>
      <c r="F16" s="196"/>
      <c r="G16" s="196"/>
      <c r="H16" s="196"/>
      <c r="I16" s="196"/>
      <c r="J16" s="196"/>
      <c r="K16" s="196"/>
      <c r="L16" s="32"/>
      <c r="S16" s="196"/>
      <c r="T16" s="196"/>
      <c r="U16" s="196"/>
      <c r="V16" s="196"/>
      <c r="W16" s="196"/>
      <c r="X16" s="196"/>
      <c r="Y16" s="196"/>
      <c r="Z16" s="196"/>
      <c r="AA16" s="196"/>
      <c r="AB16" s="196"/>
      <c r="AC16" s="196"/>
      <c r="AD16" s="196"/>
      <c r="AE16" s="196"/>
    </row>
    <row r="17" spans="1:31" s="2" customFormat="1" ht="12" customHeight="1">
      <c r="A17" s="196"/>
      <c r="B17" s="26"/>
      <c r="C17" s="196"/>
      <c r="D17" s="195" t="s">
        <v>26</v>
      </c>
      <c r="E17" s="196"/>
      <c r="F17" s="196"/>
      <c r="G17" s="196"/>
      <c r="H17" s="196"/>
      <c r="I17" s="195" t="s">
        <v>24</v>
      </c>
      <c r="J17" s="197"/>
      <c r="K17" s="196"/>
      <c r="L17" s="32"/>
      <c r="S17" s="196"/>
      <c r="T17" s="196"/>
      <c r="U17" s="196"/>
      <c r="V17" s="196"/>
      <c r="W17" s="196"/>
      <c r="X17" s="196"/>
      <c r="Y17" s="196"/>
      <c r="Z17" s="196"/>
      <c r="AA17" s="196"/>
      <c r="AB17" s="196"/>
      <c r="AC17" s="196"/>
      <c r="AD17" s="196"/>
      <c r="AE17" s="196"/>
    </row>
    <row r="18" spans="1:31" s="2" customFormat="1" ht="18" customHeight="1">
      <c r="A18" s="196"/>
      <c r="B18" s="26"/>
      <c r="C18" s="196"/>
      <c r="D18" s="196"/>
      <c r="E18" s="240"/>
      <c r="F18" s="201"/>
      <c r="G18" s="201"/>
      <c r="H18" s="201"/>
      <c r="I18" s="195" t="s">
        <v>25</v>
      </c>
      <c r="J18" s="197"/>
      <c r="K18" s="196"/>
      <c r="L18" s="32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  <c r="AD18" s="196"/>
      <c r="AE18" s="196"/>
    </row>
    <row r="19" spans="1:31" s="2" customFormat="1" ht="6.95" customHeight="1">
      <c r="A19" s="196"/>
      <c r="B19" s="26"/>
      <c r="C19" s="196"/>
      <c r="D19" s="196"/>
      <c r="E19" s="196"/>
      <c r="F19" s="196"/>
      <c r="G19" s="196"/>
      <c r="H19" s="196"/>
      <c r="I19" s="196"/>
      <c r="J19" s="196"/>
      <c r="K19" s="196"/>
      <c r="L19" s="32"/>
      <c r="S19" s="196"/>
      <c r="T19" s="196"/>
      <c r="U19" s="196"/>
      <c r="V19" s="196"/>
      <c r="W19" s="196"/>
      <c r="X19" s="196"/>
      <c r="Y19" s="196"/>
      <c r="Z19" s="196"/>
      <c r="AA19" s="196"/>
      <c r="AB19" s="196"/>
      <c r="AC19" s="196"/>
      <c r="AD19" s="196"/>
      <c r="AE19" s="196"/>
    </row>
    <row r="20" spans="1:31" s="2" customFormat="1" ht="12" customHeight="1">
      <c r="A20" s="196"/>
      <c r="B20" s="26"/>
      <c r="C20" s="196"/>
      <c r="D20" s="195" t="s">
        <v>27</v>
      </c>
      <c r="E20" s="196"/>
      <c r="F20" s="196"/>
      <c r="G20" s="196"/>
      <c r="H20" s="196"/>
      <c r="I20" s="195" t="s">
        <v>24</v>
      </c>
      <c r="J20" s="182" t="str">
        <f>IF('Rekapitulace stavby'!AN16="","",'Rekapitulace stavby'!AN16)</f>
        <v/>
      </c>
      <c r="K20" s="196"/>
      <c r="L20" s="32"/>
      <c r="S20" s="196"/>
      <c r="T20" s="196"/>
      <c r="U20" s="196"/>
      <c r="V20" s="196"/>
      <c r="W20" s="196"/>
      <c r="X20" s="196"/>
      <c r="Y20" s="196"/>
      <c r="Z20" s="196"/>
      <c r="AA20" s="196"/>
      <c r="AB20" s="196"/>
      <c r="AC20" s="196"/>
      <c r="AD20" s="196"/>
      <c r="AE20" s="196"/>
    </row>
    <row r="21" spans="1:31" s="2" customFormat="1" ht="18" customHeight="1">
      <c r="A21" s="196"/>
      <c r="B21" s="26"/>
      <c r="C21" s="196"/>
      <c r="D21" s="196"/>
      <c r="E21" s="182" t="str">
        <f>IF('Rekapitulace stavby'!E17="","",'Rekapitulace stavby'!E17)</f>
        <v xml:space="preserve"> </v>
      </c>
      <c r="F21" s="196"/>
      <c r="G21" s="196"/>
      <c r="H21" s="196"/>
      <c r="I21" s="195" t="s">
        <v>25</v>
      </c>
      <c r="J21" s="182" t="str">
        <f>IF('Rekapitulace stavby'!AN17="","",'Rekapitulace stavby'!AN17)</f>
        <v/>
      </c>
      <c r="K21" s="196"/>
      <c r="L21" s="32"/>
      <c r="S21" s="196"/>
      <c r="T21" s="196"/>
      <c r="U21" s="196"/>
      <c r="V21" s="196"/>
      <c r="W21" s="196"/>
      <c r="X21" s="196"/>
      <c r="Y21" s="196"/>
      <c r="Z21" s="196"/>
      <c r="AA21" s="196"/>
      <c r="AB21" s="196"/>
      <c r="AC21" s="196"/>
      <c r="AD21" s="196"/>
      <c r="AE21" s="196"/>
    </row>
    <row r="22" spans="1:31" s="2" customFormat="1" ht="6.95" customHeight="1">
      <c r="A22" s="196"/>
      <c r="B22" s="26"/>
      <c r="C22" s="196"/>
      <c r="D22" s="196"/>
      <c r="E22" s="196"/>
      <c r="F22" s="196"/>
      <c r="G22" s="196"/>
      <c r="H22" s="196"/>
      <c r="I22" s="196"/>
      <c r="J22" s="196"/>
      <c r="K22" s="196"/>
      <c r="L22" s="32"/>
      <c r="S22" s="196"/>
      <c r="T22" s="196"/>
      <c r="U22" s="196"/>
      <c r="V22" s="196"/>
      <c r="W22" s="196"/>
      <c r="X22" s="196"/>
      <c r="Y22" s="196"/>
      <c r="Z22" s="196"/>
      <c r="AA22" s="196"/>
      <c r="AB22" s="196"/>
      <c r="AC22" s="196"/>
      <c r="AD22" s="196"/>
      <c r="AE22" s="196"/>
    </row>
    <row r="23" spans="1:31" s="2" customFormat="1" ht="12" customHeight="1">
      <c r="A23" s="196"/>
      <c r="B23" s="26"/>
      <c r="C23" s="196"/>
      <c r="D23" s="195" t="s">
        <v>29</v>
      </c>
      <c r="E23" s="196"/>
      <c r="F23" s="196"/>
      <c r="G23" s="196"/>
      <c r="H23" s="196"/>
      <c r="I23" s="195" t="s">
        <v>24</v>
      </c>
      <c r="J23" s="182" t="s">
        <v>1</v>
      </c>
      <c r="K23" s="196"/>
      <c r="L23" s="32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</row>
    <row r="24" spans="1:31" s="2" customFormat="1" ht="18" customHeight="1">
      <c r="A24" s="196"/>
      <c r="B24" s="26"/>
      <c r="C24" s="196"/>
      <c r="D24" s="196"/>
      <c r="E24" s="182"/>
      <c r="F24" s="196"/>
      <c r="G24" s="196"/>
      <c r="H24" s="196"/>
      <c r="I24" s="195" t="s">
        <v>25</v>
      </c>
      <c r="J24" s="182" t="s">
        <v>1</v>
      </c>
      <c r="K24" s="196"/>
      <c r="L24" s="32"/>
      <c r="S24" s="196"/>
      <c r="T24" s="196"/>
      <c r="U24" s="196"/>
      <c r="V24" s="196"/>
      <c r="W24" s="196"/>
      <c r="X24" s="196"/>
      <c r="Y24" s="196"/>
      <c r="Z24" s="196"/>
      <c r="AA24" s="196"/>
      <c r="AB24" s="196"/>
      <c r="AC24" s="196"/>
      <c r="AD24" s="196"/>
      <c r="AE24" s="196"/>
    </row>
    <row r="25" spans="1:31" s="2" customFormat="1" ht="6.95" customHeight="1">
      <c r="A25" s="196"/>
      <c r="B25" s="26"/>
      <c r="C25" s="196"/>
      <c r="D25" s="196"/>
      <c r="E25" s="196"/>
      <c r="F25" s="196"/>
      <c r="G25" s="196"/>
      <c r="H25" s="196"/>
      <c r="I25" s="196"/>
      <c r="J25" s="196"/>
      <c r="K25" s="196"/>
      <c r="L25" s="32"/>
      <c r="S25" s="196"/>
      <c r="T25" s="196"/>
      <c r="U25" s="196"/>
      <c r="V25" s="196"/>
      <c r="W25" s="196"/>
      <c r="X25" s="196"/>
      <c r="Y25" s="196"/>
      <c r="Z25" s="196"/>
      <c r="AA25" s="196"/>
      <c r="AB25" s="196"/>
      <c r="AC25" s="196"/>
      <c r="AD25" s="196"/>
      <c r="AE25" s="196"/>
    </row>
    <row r="26" spans="1:31" s="2" customFormat="1" ht="12" customHeight="1">
      <c r="A26" s="196"/>
      <c r="B26" s="26"/>
      <c r="C26" s="196"/>
      <c r="D26" s="195" t="s">
        <v>30</v>
      </c>
      <c r="E26" s="196"/>
      <c r="F26" s="196"/>
      <c r="G26" s="196"/>
      <c r="H26" s="196"/>
      <c r="I26" s="196"/>
      <c r="J26" s="196"/>
      <c r="K26" s="196"/>
      <c r="L26" s="32"/>
      <c r="S26" s="196"/>
      <c r="T26" s="196"/>
      <c r="U26" s="196"/>
      <c r="V26" s="196"/>
      <c r="W26" s="196"/>
      <c r="X26" s="196"/>
      <c r="Y26" s="196"/>
      <c r="Z26" s="196"/>
      <c r="AA26" s="196"/>
      <c r="AB26" s="196"/>
      <c r="AC26" s="196"/>
      <c r="AD26" s="196"/>
      <c r="AE26" s="196"/>
    </row>
    <row r="27" spans="1:31" s="8" customFormat="1" ht="16.5" customHeight="1">
      <c r="A27" s="81"/>
      <c r="B27" s="82"/>
      <c r="C27" s="81"/>
      <c r="D27" s="81"/>
      <c r="E27" s="206" t="s">
        <v>1</v>
      </c>
      <c r="F27" s="206"/>
      <c r="G27" s="206"/>
      <c r="H27" s="206"/>
      <c r="I27" s="81"/>
      <c r="J27" s="81"/>
      <c r="K27" s="81"/>
      <c r="L27" s="83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</row>
    <row r="28" spans="1:31" s="2" customFormat="1" ht="6.95" customHeight="1">
      <c r="A28" s="196"/>
      <c r="B28" s="26"/>
      <c r="C28" s="196"/>
      <c r="D28" s="196"/>
      <c r="E28" s="196"/>
      <c r="F28" s="196"/>
      <c r="G28" s="196"/>
      <c r="H28" s="196"/>
      <c r="I28" s="196"/>
      <c r="J28" s="196"/>
      <c r="K28" s="196"/>
      <c r="L28" s="32"/>
      <c r="S28" s="196"/>
      <c r="T28" s="196"/>
      <c r="U28" s="196"/>
      <c r="V28" s="196"/>
      <c r="W28" s="196"/>
      <c r="X28" s="196"/>
      <c r="Y28" s="196"/>
      <c r="Z28" s="196"/>
      <c r="AA28" s="196"/>
      <c r="AB28" s="196"/>
      <c r="AC28" s="196"/>
      <c r="AD28" s="196"/>
      <c r="AE28" s="196"/>
    </row>
    <row r="29" spans="1:31" s="2" customFormat="1" ht="6.95" customHeight="1">
      <c r="A29" s="196"/>
      <c r="B29" s="26"/>
      <c r="C29" s="196"/>
      <c r="D29" s="55"/>
      <c r="E29" s="55"/>
      <c r="F29" s="55"/>
      <c r="G29" s="55"/>
      <c r="H29" s="55"/>
      <c r="I29" s="55"/>
      <c r="J29" s="55"/>
      <c r="K29" s="55"/>
      <c r="L29" s="32"/>
      <c r="S29" s="196"/>
      <c r="T29" s="196"/>
      <c r="U29" s="196"/>
      <c r="V29" s="196"/>
      <c r="W29" s="196"/>
      <c r="X29" s="196"/>
      <c r="Y29" s="196"/>
      <c r="Z29" s="196"/>
      <c r="AA29" s="196"/>
      <c r="AB29" s="196"/>
      <c r="AC29" s="196"/>
      <c r="AD29" s="196"/>
      <c r="AE29" s="196"/>
    </row>
    <row r="30" spans="1:31" s="2" customFormat="1" ht="25.35" customHeight="1">
      <c r="A30" s="196"/>
      <c r="B30" s="26"/>
      <c r="C30" s="196"/>
      <c r="D30" s="84" t="s">
        <v>31</v>
      </c>
      <c r="E30" s="196"/>
      <c r="F30" s="196"/>
      <c r="G30" s="196"/>
      <c r="H30" s="196"/>
      <c r="I30" s="196"/>
      <c r="J30" s="194">
        <f>ROUND(J125, 2)</f>
        <v>0</v>
      </c>
      <c r="K30" s="196"/>
      <c r="L30" s="32"/>
      <c r="S30" s="196"/>
      <c r="T30" s="196"/>
      <c r="U30" s="196"/>
      <c r="V30" s="196"/>
      <c r="W30" s="196"/>
      <c r="X30" s="196"/>
      <c r="Y30" s="196"/>
      <c r="Z30" s="196"/>
      <c r="AA30" s="196"/>
      <c r="AB30" s="196"/>
      <c r="AC30" s="196"/>
      <c r="AD30" s="196"/>
      <c r="AE30" s="196"/>
    </row>
    <row r="31" spans="1:31" s="2" customFormat="1" ht="6.95" customHeight="1">
      <c r="A31" s="196"/>
      <c r="B31" s="26"/>
      <c r="C31" s="196"/>
      <c r="D31" s="55"/>
      <c r="E31" s="55"/>
      <c r="F31" s="55"/>
      <c r="G31" s="55"/>
      <c r="H31" s="55"/>
      <c r="I31" s="55"/>
      <c r="J31" s="55"/>
      <c r="K31" s="55"/>
      <c r="L31" s="32"/>
      <c r="S31" s="196"/>
      <c r="T31" s="196"/>
      <c r="U31" s="196"/>
      <c r="V31" s="196"/>
      <c r="W31" s="196"/>
      <c r="X31" s="196"/>
      <c r="Y31" s="196"/>
      <c r="Z31" s="196"/>
      <c r="AA31" s="196"/>
      <c r="AB31" s="196"/>
      <c r="AC31" s="196"/>
      <c r="AD31" s="196"/>
      <c r="AE31" s="196"/>
    </row>
    <row r="32" spans="1:31" s="2" customFormat="1" ht="14.45" customHeight="1">
      <c r="A32" s="196"/>
      <c r="B32" s="26"/>
      <c r="C32" s="196"/>
      <c r="D32" s="196"/>
      <c r="E32" s="196"/>
      <c r="F32" s="187" t="s">
        <v>33</v>
      </c>
      <c r="G32" s="196"/>
      <c r="H32" s="196"/>
      <c r="I32" s="187" t="s">
        <v>32</v>
      </c>
      <c r="J32" s="187" t="s">
        <v>34</v>
      </c>
      <c r="K32" s="196"/>
      <c r="L32" s="32"/>
      <c r="S32" s="196"/>
      <c r="T32" s="196"/>
      <c r="U32" s="196"/>
      <c r="V32" s="196"/>
      <c r="W32" s="196"/>
      <c r="X32" s="196"/>
      <c r="Y32" s="196"/>
      <c r="Z32" s="196"/>
      <c r="AA32" s="196"/>
      <c r="AB32" s="196"/>
      <c r="AC32" s="196"/>
      <c r="AD32" s="196"/>
      <c r="AE32" s="196"/>
    </row>
    <row r="33" spans="1:31" s="2" customFormat="1" ht="14.45" customHeight="1">
      <c r="A33" s="196"/>
      <c r="B33" s="26"/>
      <c r="C33" s="196"/>
      <c r="D33" s="85" t="s">
        <v>35</v>
      </c>
      <c r="E33" s="195" t="s">
        <v>36</v>
      </c>
      <c r="F33" s="86">
        <f>ROUND((SUM(BE125:BE192)),  2)</f>
        <v>0</v>
      </c>
      <c r="G33" s="196"/>
      <c r="H33" s="196"/>
      <c r="I33" s="87">
        <v>0.21</v>
      </c>
      <c r="J33" s="86">
        <f>ROUND(((SUM(BE125:BE192))*I33),  2)</f>
        <v>0</v>
      </c>
      <c r="K33" s="196"/>
      <c r="L33" s="32"/>
      <c r="S33" s="196"/>
      <c r="T33" s="196"/>
      <c r="U33" s="196"/>
      <c r="V33" s="196"/>
      <c r="W33" s="196"/>
      <c r="X33" s="196"/>
      <c r="Y33" s="196"/>
      <c r="Z33" s="196"/>
      <c r="AA33" s="196"/>
      <c r="AB33" s="196"/>
      <c r="AC33" s="196"/>
      <c r="AD33" s="196"/>
      <c r="AE33" s="196"/>
    </row>
    <row r="34" spans="1:31" s="2" customFormat="1" ht="14.45" customHeight="1">
      <c r="A34" s="196"/>
      <c r="B34" s="26"/>
      <c r="C34" s="196"/>
      <c r="D34" s="196"/>
      <c r="E34" s="195" t="s">
        <v>37</v>
      </c>
      <c r="F34" s="86">
        <f>ROUND((SUM(BF125:BF192)),  2)</f>
        <v>0</v>
      </c>
      <c r="G34" s="196"/>
      <c r="H34" s="196"/>
      <c r="I34" s="87">
        <v>0.15</v>
      </c>
      <c r="J34" s="86">
        <f>ROUND(((SUM(BF125:BF192))*I34),  2)</f>
        <v>0</v>
      </c>
      <c r="K34" s="196"/>
      <c r="L34" s="32"/>
      <c r="S34" s="196"/>
      <c r="T34" s="196"/>
      <c r="U34" s="196"/>
      <c r="V34" s="196"/>
      <c r="W34" s="196"/>
      <c r="X34" s="196"/>
      <c r="Y34" s="196"/>
      <c r="Z34" s="196"/>
      <c r="AA34" s="196"/>
      <c r="AB34" s="196"/>
      <c r="AC34" s="196"/>
      <c r="AD34" s="196"/>
      <c r="AE34" s="196"/>
    </row>
    <row r="35" spans="1:31" s="2" customFormat="1" ht="14.45" hidden="1" customHeight="1">
      <c r="A35" s="196"/>
      <c r="B35" s="26"/>
      <c r="C35" s="196"/>
      <c r="D35" s="196"/>
      <c r="E35" s="195" t="s">
        <v>38</v>
      </c>
      <c r="F35" s="86">
        <f>ROUND((SUM(BG125:BG192)),  2)</f>
        <v>0</v>
      </c>
      <c r="G35" s="196"/>
      <c r="H35" s="196"/>
      <c r="I35" s="87">
        <v>0.21</v>
      </c>
      <c r="J35" s="86">
        <f>0</f>
        <v>0</v>
      </c>
      <c r="K35" s="196"/>
      <c r="L35" s="32"/>
      <c r="S35" s="196"/>
      <c r="T35" s="196"/>
      <c r="U35" s="196"/>
      <c r="V35" s="196"/>
      <c r="W35" s="196"/>
      <c r="X35" s="196"/>
      <c r="Y35" s="196"/>
      <c r="Z35" s="196"/>
      <c r="AA35" s="196"/>
      <c r="AB35" s="196"/>
      <c r="AC35" s="196"/>
      <c r="AD35" s="196"/>
      <c r="AE35" s="196"/>
    </row>
    <row r="36" spans="1:31" s="2" customFormat="1" ht="14.45" hidden="1" customHeight="1">
      <c r="A36" s="196"/>
      <c r="B36" s="26"/>
      <c r="C36" s="196"/>
      <c r="D36" s="196"/>
      <c r="E36" s="195" t="s">
        <v>39</v>
      </c>
      <c r="F36" s="86">
        <f>ROUND((SUM(BH125:BH192)),  2)</f>
        <v>0</v>
      </c>
      <c r="G36" s="196"/>
      <c r="H36" s="196"/>
      <c r="I36" s="87">
        <v>0.15</v>
      </c>
      <c r="J36" s="86">
        <f>0</f>
        <v>0</v>
      </c>
      <c r="K36" s="196"/>
      <c r="L36" s="32"/>
      <c r="S36" s="196"/>
      <c r="T36" s="196"/>
      <c r="U36" s="196"/>
      <c r="V36" s="196"/>
      <c r="W36" s="196"/>
      <c r="X36" s="196"/>
      <c r="Y36" s="196"/>
      <c r="Z36" s="196"/>
      <c r="AA36" s="196"/>
      <c r="AB36" s="196"/>
      <c r="AC36" s="196"/>
      <c r="AD36" s="196"/>
      <c r="AE36" s="196"/>
    </row>
    <row r="37" spans="1:31" s="2" customFormat="1" ht="14.45" hidden="1" customHeight="1">
      <c r="A37" s="196"/>
      <c r="B37" s="26"/>
      <c r="C37" s="196"/>
      <c r="D37" s="196"/>
      <c r="E37" s="195" t="s">
        <v>40</v>
      </c>
      <c r="F37" s="86">
        <f>ROUND((SUM(BI125:BI192)),  2)</f>
        <v>0</v>
      </c>
      <c r="G37" s="196"/>
      <c r="H37" s="196"/>
      <c r="I37" s="87">
        <v>0</v>
      </c>
      <c r="J37" s="86">
        <f>0</f>
        <v>0</v>
      </c>
      <c r="K37" s="196"/>
      <c r="L37" s="32"/>
      <c r="S37" s="196"/>
      <c r="T37" s="196"/>
      <c r="U37" s="196"/>
      <c r="V37" s="196"/>
      <c r="W37" s="196"/>
      <c r="X37" s="196"/>
      <c r="Y37" s="196"/>
      <c r="Z37" s="196"/>
      <c r="AA37" s="196"/>
      <c r="AB37" s="196"/>
      <c r="AC37" s="196"/>
      <c r="AD37" s="196"/>
      <c r="AE37" s="196"/>
    </row>
    <row r="38" spans="1:31" s="2" customFormat="1" ht="6.95" customHeight="1">
      <c r="A38" s="196"/>
      <c r="B38" s="26"/>
      <c r="C38" s="196"/>
      <c r="D38" s="196"/>
      <c r="E38" s="196"/>
      <c r="F38" s="196"/>
      <c r="G38" s="196"/>
      <c r="H38" s="196"/>
      <c r="I38" s="196"/>
      <c r="J38" s="196"/>
      <c r="K38" s="196"/>
      <c r="L38" s="32"/>
      <c r="S38" s="196"/>
      <c r="T38" s="196"/>
      <c r="U38" s="196"/>
      <c r="V38" s="196"/>
      <c r="W38" s="196"/>
      <c r="X38" s="196"/>
      <c r="Y38" s="196"/>
      <c r="Z38" s="196"/>
      <c r="AA38" s="196"/>
      <c r="AB38" s="196"/>
      <c r="AC38" s="196"/>
      <c r="AD38" s="196"/>
      <c r="AE38" s="196"/>
    </row>
    <row r="39" spans="1:31" s="2" customFormat="1" ht="25.35" customHeight="1">
      <c r="A39" s="196"/>
      <c r="B39" s="26"/>
      <c r="C39" s="88"/>
      <c r="D39" s="89" t="s">
        <v>41</v>
      </c>
      <c r="E39" s="49"/>
      <c r="F39" s="49"/>
      <c r="G39" s="90" t="s">
        <v>42</v>
      </c>
      <c r="H39" s="91" t="s">
        <v>43</v>
      </c>
      <c r="I39" s="49"/>
      <c r="J39" s="92">
        <f>SUM(J30:J37)</f>
        <v>0</v>
      </c>
      <c r="K39" s="93"/>
      <c r="L39" s="32"/>
      <c r="S39" s="196"/>
      <c r="T39" s="196"/>
      <c r="U39" s="196"/>
      <c r="V39" s="196"/>
      <c r="W39" s="196"/>
      <c r="X39" s="196"/>
      <c r="Y39" s="196"/>
      <c r="Z39" s="196"/>
      <c r="AA39" s="196"/>
      <c r="AB39" s="196"/>
      <c r="AC39" s="196"/>
      <c r="AD39" s="196"/>
      <c r="AE39" s="196"/>
    </row>
    <row r="40" spans="1:31" s="2" customFormat="1" ht="14.45" customHeight="1">
      <c r="A40" s="196"/>
      <c r="B40" s="26"/>
      <c r="C40" s="196"/>
      <c r="D40" s="196"/>
      <c r="E40" s="196"/>
      <c r="F40" s="196"/>
      <c r="G40" s="196"/>
      <c r="H40" s="196"/>
      <c r="I40" s="196"/>
      <c r="J40" s="196"/>
      <c r="K40" s="196"/>
      <c r="L40" s="32"/>
      <c r="S40" s="196"/>
      <c r="T40" s="196"/>
      <c r="U40" s="196"/>
      <c r="V40" s="196"/>
      <c r="W40" s="196"/>
      <c r="X40" s="196"/>
      <c r="Y40" s="196"/>
      <c r="Z40" s="196"/>
      <c r="AA40" s="196"/>
      <c r="AB40" s="196"/>
      <c r="AC40" s="196"/>
      <c r="AD40" s="196"/>
      <c r="AE40" s="196"/>
    </row>
    <row r="41" spans="1:31" s="1" customFormat="1" ht="14.45" customHeight="1">
      <c r="A41" s="183"/>
      <c r="B41" s="19"/>
      <c r="C41" s="183"/>
      <c r="D41" s="183"/>
      <c r="E41" s="183"/>
      <c r="F41" s="183"/>
      <c r="G41" s="183"/>
      <c r="H41" s="183"/>
      <c r="I41" s="183"/>
      <c r="J41" s="183"/>
      <c r="K41" s="183"/>
      <c r="L41" s="19"/>
      <c r="M41" s="183"/>
      <c r="N41" s="183"/>
      <c r="O41" s="183"/>
      <c r="P41" s="183"/>
      <c r="Q41" s="183"/>
      <c r="R41" s="183"/>
      <c r="S41" s="183"/>
      <c r="T41" s="183"/>
      <c r="U41" s="183"/>
      <c r="V41" s="183"/>
      <c r="W41" s="183"/>
      <c r="X41" s="183"/>
      <c r="Y41" s="183"/>
      <c r="Z41" s="183"/>
      <c r="AA41" s="183"/>
      <c r="AB41" s="183"/>
      <c r="AC41" s="183"/>
      <c r="AD41" s="183"/>
      <c r="AE41" s="183"/>
    </row>
    <row r="42" spans="1:31" s="1" customFormat="1" ht="14.45" customHeight="1">
      <c r="A42" s="183"/>
      <c r="B42" s="19"/>
      <c r="C42" s="183"/>
      <c r="D42" s="183"/>
      <c r="E42" s="183"/>
      <c r="F42" s="183"/>
      <c r="G42" s="183"/>
      <c r="H42" s="183"/>
      <c r="I42" s="183"/>
      <c r="J42" s="183"/>
      <c r="K42" s="183"/>
      <c r="L42" s="19"/>
      <c r="M42" s="183"/>
      <c r="N42" s="183"/>
      <c r="O42" s="183"/>
      <c r="P42" s="183"/>
      <c r="Q42" s="183"/>
      <c r="R42" s="183"/>
      <c r="S42" s="183"/>
      <c r="T42" s="183"/>
      <c r="U42" s="183"/>
      <c r="V42" s="183"/>
      <c r="W42" s="183"/>
      <c r="X42" s="183"/>
      <c r="Y42" s="183"/>
      <c r="Z42" s="183"/>
      <c r="AA42" s="183"/>
      <c r="AB42" s="183"/>
      <c r="AC42" s="183"/>
      <c r="AD42" s="183"/>
      <c r="AE42" s="183"/>
    </row>
    <row r="43" spans="1:31" s="1" customFormat="1" ht="14.45" customHeight="1">
      <c r="A43" s="183"/>
      <c r="B43" s="19"/>
      <c r="C43" s="183"/>
      <c r="D43" s="183"/>
      <c r="E43" s="183"/>
      <c r="F43" s="183"/>
      <c r="G43" s="183"/>
      <c r="H43" s="183"/>
      <c r="I43" s="183"/>
      <c r="J43" s="183"/>
      <c r="K43" s="183"/>
      <c r="L43" s="19"/>
      <c r="M43" s="183"/>
      <c r="N43" s="183"/>
      <c r="O43" s="183"/>
      <c r="P43" s="183"/>
      <c r="Q43" s="183"/>
      <c r="R43" s="183"/>
      <c r="S43" s="183"/>
      <c r="T43" s="183"/>
      <c r="U43" s="183"/>
      <c r="V43" s="183"/>
      <c r="W43" s="183"/>
      <c r="X43" s="183"/>
      <c r="Y43" s="183"/>
      <c r="Z43" s="183"/>
      <c r="AA43" s="183"/>
      <c r="AB43" s="183"/>
      <c r="AC43" s="183"/>
      <c r="AD43" s="183"/>
      <c r="AE43" s="183"/>
    </row>
    <row r="44" spans="1:31" s="1" customFormat="1" ht="14.45" customHeight="1">
      <c r="A44" s="183"/>
      <c r="B44" s="19"/>
      <c r="C44" s="183"/>
      <c r="D44" s="183"/>
      <c r="E44" s="183"/>
      <c r="F44" s="183"/>
      <c r="G44" s="183"/>
      <c r="H44" s="183"/>
      <c r="I44" s="183"/>
      <c r="J44" s="183"/>
      <c r="K44" s="183"/>
      <c r="L44" s="19"/>
      <c r="M44" s="183"/>
      <c r="N44" s="183"/>
      <c r="O44" s="183"/>
      <c r="P44" s="183"/>
      <c r="Q44" s="183"/>
      <c r="R44" s="183"/>
      <c r="S44" s="183"/>
      <c r="T44" s="183"/>
      <c r="U44" s="183"/>
      <c r="V44" s="183"/>
      <c r="W44" s="183"/>
      <c r="X44" s="183"/>
      <c r="Y44" s="183"/>
      <c r="Z44" s="183"/>
      <c r="AA44" s="183"/>
      <c r="AB44" s="183"/>
      <c r="AC44" s="183"/>
      <c r="AD44" s="183"/>
      <c r="AE44" s="183"/>
    </row>
    <row r="45" spans="1:31" s="1" customFormat="1" ht="14.45" customHeight="1">
      <c r="A45" s="183"/>
      <c r="B45" s="19"/>
      <c r="C45" s="183"/>
      <c r="D45" s="183"/>
      <c r="E45" s="183"/>
      <c r="F45" s="183"/>
      <c r="G45" s="183"/>
      <c r="H45" s="183"/>
      <c r="I45" s="183"/>
      <c r="J45" s="183"/>
      <c r="K45" s="183"/>
      <c r="L45" s="19"/>
      <c r="M45" s="183"/>
      <c r="N45" s="183"/>
      <c r="O45" s="183"/>
      <c r="P45" s="183"/>
      <c r="Q45" s="183"/>
      <c r="R45" s="183"/>
      <c r="S45" s="183"/>
      <c r="T45" s="183"/>
      <c r="U45" s="183"/>
      <c r="V45" s="183"/>
      <c r="W45" s="183"/>
      <c r="X45" s="183"/>
      <c r="Y45" s="183"/>
      <c r="Z45" s="183"/>
      <c r="AA45" s="183"/>
      <c r="AB45" s="183"/>
      <c r="AC45" s="183"/>
      <c r="AD45" s="183"/>
      <c r="AE45" s="183"/>
    </row>
    <row r="46" spans="1:31" s="1" customFormat="1" ht="14.45" customHeight="1">
      <c r="A46" s="183"/>
      <c r="B46" s="19"/>
      <c r="C46" s="183"/>
      <c r="D46" s="183"/>
      <c r="E46" s="183"/>
      <c r="F46" s="183"/>
      <c r="G46" s="183"/>
      <c r="H46" s="183"/>
      <c r="I46" s="183"/>
      <c r="J46" s="183"/>
      <c r="K46" s="183"/>
      <c r="L46" s="19"/>
      <c r="M46" s="183"/>
      <c r="N46" s="183"/>
      <c r="O46" s="183"/>
      <c r="P46" s="183"/>
      <c r="Q46" s="183"/>
      <c r="R46" s="183"/>
      <c r="S46" s="183"/>
      <c r="T46" s="183"/>
      <c r="U46" s="183"/>
      <c r="V46" s="183"/>
      <c r="W46" s="183"/>
      <c r="X46" s="183"/>
      <c r="Y46" s="183"/>
      <c r="Z46" s="183"/>
      <c r="AA46" s="183"/>
      <c r="AB46" s="183"/>
      <c r="AC46" s="183"/>
      <c r="AD46" s="183"/>
      <c r="AE46" s="183"/>
    </row>
    <row r="47" spans="1:31" s="1" customFormat="1" ht="14.45" customHeight="1">
      <c r="A47" s="183"/>
      <c r="B47" s="19"/>
      <c r="C47" s="183"/>
      <c r="D47" s="183"/>
      <c r="E47" s="183"/>
      <c r="F47" s="183"/>
      <c r="G47" s="183"/>
      <c r="H47" s="183"/>
      <c r="I47" s="183"/>
      <c r="J47" s="183"/>
      <c r="K47" s="183"/>
      <c r="L47" s="19"/>
      <c r="M47" s="183"/>
      <c r="N47" s="183"/>
      <c r="O47" s="183"/>
      <c r="P47" s="183"/>
      <c r="Q47" s="183"/>
      <c r="R47" s="183"/>
      <c r="S47" s="183"/>
      <c r="T47" s="183"/>
      <c r="U47" s="183"/>
      <c r="V47" s="183"/>
      <c r="W47" s="183"/>
      <c r="X47" s="183"/>
      <c r="Y47" s="183"/>
      <c r="Z47" s="183"/>
      <c r="AA47" s="183"/>
      <c r="AB47" s="183"/>
      <c r="AC47" s="183"/>
      <c r="AD47" s="183"/>
      <c r="AE47" s="183"/>
    </row>
    <row r="48" spans="1:31" s="1" customFormat="1" ht="14.45" customHeight="1">
      <c r="A48" s="183"/>
      <c r="B48" s="19"/>
      <c r="C48" s="183"/>
      <c r="D48" s="183"/>
      <c r="E48" s="183"/>
      <c r="F48" s="183"/>
      <c r="G48" s="183"/>
      <c r="H48" s="183"/>
      <c r="I48" s="183"/>
      <c r="J48" s="183"/>
      <c r="K48" s="183"/>
      <c r="L48" s="19"/>
      <c r="M48" s="183"/>
      <c r="N48" s="183"/>
      <c r="O48" s="183"/>
      <c r="P48" s="183"/>
      <c r="Q48" s="183"/>
      <c r="R48" s="183"/>
      <c r="S48" s="183"/>
      <c r="T48" s="183"/>
      <c r="U48" s="183"/>
      <c r="V48" s="183"/>
      <c r="W48" s="183"/>
      <c r="X48" s="183"/>
      <c r="Y48" s="183"/>
      <c r="Z48" s="183"/>
      <c r="AA48" s="183"/>
      <c r="AB48" s="183"/>
      <c r="AC48" s="183"/>
      <c r="AD48" s="183"/>
      <c r="AE48" s="183"/>
    </row>
    <row r="49" spans="1:31" s="1" customFormat="1" ht="14.45" customHeight="1">
      <c r="A49" s="183"/>
      <c r="B49" s="19"/>
      <c r="C49" s="183"/>
      <c r="D49" s="183"/>
      <c r="E49" s="183"/>
      <c r="F49" s="183"/>
      <c r="G49" s="183"/>
      <c r="H49" s="183"/>
      <c r="I49" s="183"/>
      <c r="J49" s="183"/>
      <c r="K49" s="183"/>
      <c r="L49" s="19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Z49" s="183"/>
      <c r="AA49" s="183"/>
      <c r="AB49" s="183"/>
      <c r="AC49" s="183"/>
      <c r="AD49" s="183"/>
      <c r="AE49" s="183"/>
    </row>
    <row r="50" spans="1:31" s="2" customFormat="1" ht="14.45" customHeight="1">
      <c r="B50" s="32"/>
      <c r="D50" s="33" t="s">
        <v>44</v>
      </c>
      <c r="E50" s="34"/>
      <c r="F50" s="34"/>
      <c r="G50" s="33" t="s">
        <v>45</v>
      </c>
      <c r="H50" s="34"/>
      <c r="I50" s="34"/>
      <c r="J50" s="34"/>
      <c r="K50" s="34"/>
      <c r="L50" s="32"/>
    </row>
    <row r="51" spans="1:31">
      <c r="A51" s="183"/>
      <c r="B51" s="19"/>
      <c r="C51" s="183"/>
      <c r="D51" s="183"/>
      <c r="E51" s="183"/>
      <c r="F51" s="183"/>
      <c r="G51" s="183"/>
      <c r="H51" s="183"/>
      <c r="I51" s="183"/>
      <c r="J51" s="183"/>
      <c r="K51" s="183"/>
      <c r="L51" s="19"/>
      <c r="M51" s="183"/>
      <c r="N51" s="183"/>
      <c r="O51" s="183"/>
      <c r="P51" s="183"/>
      <c r="Q51" s="183"/>
      <c r="R51" s="183"/>
      <c r="S51" s="183"/>
      <c r="T51" s="183"/>
      <c r="U51" s="183"/>
      <c r="V51" s="183"/>
      <c r="W51" s="183"/>
      <c r="X51" s="183"/>
      <c r="Y51" s="183"/>
      <c r="Z51" s="183"/>
      <c r="AA51" s="183"/>
      <c r="AB51" s="183"/>
      <c r="AC51" s="183"/>
      <c r="AD51" s="183"/>
      <c r="AE51" s="183"/>
    </row>
    <row r="52" spans="1:31">
      <c r="A52" s="183"/>
      <c r="B52" s="19"/>
      <c r="C52" s="183"/>
      <c r="D52" s="183"/>
      <c r="E52" s="183"/>
      <c r="F52" s="183"/>
      <c r="G52" s="183"/>
      <c r="H52" s="183"/>
      <c r="I52" s="183"/>
      <c r="J52" s="183"/>
      <c r="K52" s="183"/>
      <c r="L52" s="19"/>
      <c r="M52" s="183"/>
      <c r="N52" s="183"/>
      <c r="O52" s="183"/>
      <c r="P52" s="183"/>
      <c r="Q52" s="183"/>
      <c r="R52" s="183"/>
      <c r="S52" s="183"/>
      <c r="T52" s="183"/>
      <c r="U52" s="183"/>
      <c r="V52" s="183"/>
      <c r="W52" s="183"/>
      <c r="X52" s="183"/>
      <c r="Y52" s="183"/>
      <c r="Z52" s="183"/>
      <c r="AA52" s="183"/>
      <c r="AB52" s="183"/>
      <c r="AC52" s="183"/>
      <c r="AD52" s="183"/>
      <c r="AE52" s="183"/>
    </row>
    <row r="53" spans="1:31">
      <c r="A53" s="183"/>
      <c r="B53" s="19"/>
      <c r="C53" s="183"/>
      <c r="D53" s="183"/>
      <c r="E53" s="183"/>
      <c r="F53" s="183"/>
      <c r="G53" s="183"/>
      <c r="H53" s="183"/>
      <c r="I53" s="183"/>
      <c r="J53" s="183"/>
      <c r="K53" s="183"/>
      <c r="L53" s="19"/>
      <c r="M53" s="183"/>
      <c r="N53" s="183"/>
      <c r="O53" s="183"/>
      <c r="P53" s="183"/>
      <c r="Q53" s="183"/>
      <c r="R53" s="183"/>
      <c r="S53" s="183"/>
      <c r="T53" s="183"/>
      <c r="U53" s="183"/>
      <c r="V53" s="183"/>
      <c r="W53" s="183"/>
      <c r="X53" s="183"/>
      <c r="Y53" s="183"/>
      <c r="Z53" s="183"/>
      <c r="AA53" s="183"/>
      <c r="AB53" s="183"/>
      <c r="AC53" s="183"/>
      <c r="AD53" s="183"/>
      <c r="AE53" s="183"/>
    </row>
    <row r="54" spans="1:31">
      <c r="A54" s="183"/>
      <c r="B54" s="19"/>
      <c r="C54" s="183"/>
      <c r="D54" s="183"/>
      <c r="E54" s="183"/>
      <c r="F54" s="183"/>
      <c r="G54" s="183"/>
      <c r="H54" s="183"/>
      <c r="I54" s="183"/>
      <c r="J54" s="183"/>
      <c r="K54" s="183"/>
      <c r="L54" s="19"/>
      <c r="M54" s="183"/>
      <c r="N54" s="183"/>
      <c r="O54" s="183"/>
      <c r="P54" s="183"/>
      <c r="Q54" s="183"/>
      <c r="R54" s="183"/>
      <c r="S54" s="183"/>
      <c r="T54" s="183"/>
      <c r="U54" s="183"/>
      <c r="V54" s="183"/>
      <c r="W54" s="183"/>
      <c r="X54" s="183"/>
      <c r="Y54" s="183"/>
      <c r="Z54" s="183"/>
      <c r="AA54" s="183"/>
      <c r="AB54" s="183"/>
      <c r="AC54" s="183"/>
      <c r="AD54" s="183"/>
      <c r="AE54" s="183"/>
    </row>
    <row r="55" spans="1:31">
      <c r="A55" s="183"/>
      <c r="B55" s="19"/>
      <c r="C55" s="183"/>
      <c r="D55" s="183"/>
      <c r="E55" s="183"/>
      <c r="F55" s="183"/>
      <c r="G55" s="183"/>
      <c r="H55" s="183"/>
      <c r="I55" s="183"/>
      <c r="J55" s="183"/>
      <c r="K55" s="183"/>
      <c r="L55" s="19"/>
      <c r="M55" s="183"/>
      <c r="N55" s="183"/>
      <c r="O55" s="183"/>
      <c r="P55" s="183"/>
      <c r="Q55" s="183"/>
      <c r="R55" s="183"/>
      <c r="S55" s="183"/>
      <c r="T55" s="183"/>
      <c r="U55" s="183"/>
      <c r="V55" s="183"/>
      <c r="W55" s="183"/>
      <c r="X55" s="183"/>
      <c r="Y55" s="183"/>
      <c r="Z55" s="183"/>
      <c r="AA55" s="183"/>
      <c r="AB55" s="183"/>
      <c r="AC55" s="183"/>
      <c r="AD55" s="183"/>
      <c r="AE55" s="183"/>
    </row>
    <row r="56" spans="1:31">
      <c r="A56" s="183"/>
      <c r="B56" s="19"/>
      <c r="C56" s="183"/>
      <c r="D56" s="183"/>
      <c r="E56" s="183"/>
      <c r="F56" s="183"/>
      <c r="G56" s="183"/>
      <c r="H56" s="183"/>
      <c r="I56" s="183"/>
      <c r="J56" s="183"/>
      <c r="K56" s="183"/>
      <c r="L56" s="19"/>
      <c r="M56" s="183"/>
      <c r="N56" s="183"/>
      <c r="O56" s="183"/>
      <c r="P56" s="183"/>
      <c r="Q56" s="183"/>
      <c r="R56" s="183"/>
      <c r="S56" s="183"/>
      <c r="T56" s="183"/>
      <c r="U56" s="183"/>
      <c r="V56" s="183"/>
      <c r="W56" s="183"/>
      <c r="X56" s="183"/>
      <c r="Y56" s="183"/>
      <c r="Z56" s="183"/>
      <c r="AA56" s="183"/>
      <c r="AB56" s="183"/>
      <c r="AC56" s="183"/>
      <c r="AD56" s="183"/>
      <c r="AE56" s="183"/>
    </row>
    <row r="57" spans="1:31">
      <c r="A57" s="183"/>
      <c r="B57" s="19"/>
      <c r="C57" s="183"/>
      <c r="D57" s="183"/>
      <c r="E57" s="183"/>
      <c r="F57" s="183"/>
      <c r="G57" s="183"/>
      <c r="H57" s="183"/>
      <c r="I57" s="183"/>
      <c r="J57" s="183"/>
      <c r="K57" s="183"/>
      <c r="L57" s="19"/>
      <c r="M57" s="183"/>
      <c r="N57" s="183"/>
      <c r="O57" s="183"/>
      <c r="P57" s="183"/>
      <c r="Q57" s="183"/>
      <c r="R57" s="183"/>
      <c r="S57" s="183"/>
      <c r="T57" s="183"/>
      <c r="U57" s="183"/>
      <c r="V57" s="183"/>
      <c r="W57" s="183"/>
      <c r="X57" s="183"/>
      <c r="Y57" s="183"/>
      <c r="Z57" s="183"/>
      <c r="AA57" s="183"/>
      <c r="AB57" s="183"/>
      <c r="AC57" s="183"/>
      <c r="AD57" s="183"/>
      <c r="AE57" s="183"/>
    </row>
    <row r="58" spans="1:31">
      <c r="A58" s="183"/>
      <c r="B58" s="19"/>
      <c r="C58" s="183"/>
      <c r="D58" s="183"/>
      <c r="E58" s="183"/>
      <c r="F58" s="183"/>
      <c r="G58" s="183"/>
      <c r="H58" s="183"/>
      <c r="I58" s="183"/>
      <c r="J58" s="183"/>
      <c r="K58" s="183"/>
      <c r="L58" s="19"/>
      <c r="M58" s="183"/>
      <c r="N58" s="183"/>
      <c r="O58" s="183"/>
      <c r="P58" s="183"/>
      <c r="Q58" s="183"/>
      <c r="R58" s="183"/>
      <c r="S58" s="183"/>
      <c r="T58" s="183"/>
      <c r="U58" s="183"/>
      <c r="V58" s="183"/>
      <c r="W58" s="183"/>
      <c r="X58" s="183"/>
      <c r="Y58" s="183"/>
      <c r="Z58" s="183"/>
      <c r="AA58" s="183"/>
      <c r="AB58" s="183"/>
      <c r="AC58" s="183"/>
      <c r="AD58" s="183"/>
      <c r="AE58" s="183"/>
    </row>
    <row r="59" spans="1:31">
      <c r="A59" s="183"/>
      <c r="B59" s="19"/>
      <c r="C59" s="183"/>
      <c r="D59" s="183"/>
      <c r="E59" s="183"/>
      <c r="F59" s="183"/>
      <c r="G59" s="183"/>
      <c r="H59" s="183"/>
      <c r="I59" s="183"/>
      <c r="J59" s="183"/>
      <c r="K59" s="183"/>
      <c r="L59" s="19"/>
      <c r="M59" s="183"/>
      <c r="N59" s="183"/>
      <c r="O59" s="183"/>
      <c r="P59" s="183"/>
      <c r="Q59" s="183"/>
      <c r="R59" s="183"/>
      <c r="S59" s="183"/>
      <c r="T59" s="183"/>
      <c r="U59" s="183"/>
      <c r="V59" s="183"/>
      <c r="W59" s="183"/>
      <c r="X59" s="183"/>
      <c r="Y59" s="183"/>
      <c r="Z59" s="183"/>
      <c r="AA59" s="183"/>
      <c r="AB59" s="183"/>
      <c r="AC59" s="183"/>
      <c r="AD59" s="183"/>
      <c r="AE59" s="183"/>
    </row>
    <row r="60" spans="1:31">
      <c r="A60" s="183"/>
      <c r="B60" s="19"/>
      <c r="C60" s="183"/>
      <c r="D60" s="183"/>
      <c r="E60" s="183"/>
      <c r="F60" s="183"/>
      <c r="G60" s="183"/>
      <c r="H60" s="183"/>
      <c r="I60" s="183"/>
      <c r="J60" s="183"/>
      <c r="K60" s="183"/>
      <c r="L60" s="19"/>
      <c r="M60" s="183"/>
      <c r="N60" s="183"/>
      <c r="O60" s="183"/>
      <c r="P60" s="183"/>
      <c r="Q60" s="183"/>
      <c r="R60" s="183"/>
      <c r="S60" s="183"/>
      <c r="T60" s="183"/>
      <c r="U60" s="183"/>
      <c r="V60" s="183"/>
      <c r="W60" s="183"/>
      <c r="X60" s="183"/>
      <c r="Y60" s="183"/>
      <c r="Z60" s="183"/>
      <c r="AA60" s="183"/>
      <c r="AB60" s="183"/>
      <c r="AC60" s="183"/>
      <c r="AD60" s="183"/>
      <c r="AE60" s="183"/>
    </row>
    <row r="61" spans="1:31" s="2" customFormat="1" ht="12.75">
      <c r="A61" s="196"/>
      <c r="B61" s="26"/>
      <c r="C61" s="196"/>
      <c r="D61" s="35" t="s">
        <v>46</v>
      </c>
      <c r="E61" s="186"/>
      <c r="F61" s="94" t="s">
        <v>47</v>
      </c>
      <c r="G61" s="35" t="s">
        <v>46</v>
      </c>
      <c r="H61" s="186"/>
      <c r="I61" s="186"/>
      <c r="J61" s="95" t="s">
        <v>47</v>
      </c>
      <c r="K61" s="186"/>
      <c r="L61" s="32"/>
      <c r="S61" s="196"/>
      <c r="T61" s="196"/>
      <c r="U61" s="196"/>
      <c r="V61" s="196"/>
      <c r="W61" s="196"/>
      <c r="X61" s="196"/>
      <c r="Y61" s="196"/>
      <c r="Z61" s="196"/>
      <c r="AA61" s="196"/>
      <c r="AB61" s="196"/>
      <c r="AC61" s="196"/>
      <c r="AD61" s="196"/>
      <c r="AE61" s="196"/>
    </row>
    <row r="62" spans="1:31">
      <c r="A62" s="183"/>
      <c r="B62" s="19"/>
      <c r="C62" s="183"/>
      <c r="D62" s="183"/>
      <c r="E62" s="183"/>
      <c r="F62" s="183"/>
      <c r="G62" s="183"/>
      <c r="H62" s="183"/>
      <c r="I62" s="183"/>
      <c r="J62" s="183"/>
      <c r="K62" s="183"/>
      <c r="L62" s="19"/>
      <c r="M62" s="183"/>
      <c r="N62" s="183"/>
      <c r="O62" s="183"/>
      <c r="P62" s="183"/>
      <c r="Q62" s="183"/>
      <c r="R62" s="183"/>
      <c r="S62" s="183"/>
      <c r="T62" s="183"/>
      <c r="U62" s="183"/>
      <c r="V62" s="183"/>
      <c r="W62" s="183"/>
      <c r="X62" s="183"/>
      <c r="Y62" s="183"/>
      <c r="Z62" s="183"/>
      <c r="AA62" s="183"/>
      <c r="AB62" s="183"/>
      <c r="AC62" s="183"/>
      <c r="AD62" s="183"/>
      <c r="AE62" s="183"/>
    </row>
    <row r="63" spans="1:31">
      <c r="A63" s="183"/>
      <c r="B63" s="19"/>
      <c r="C63" s="183"/>
      <c r="D63" s="183"/>
      <c r="E63" s="183"/>
      <c r="F63" s="183"/>
      <c r="G63" s="183"/>
      <c r="H63" s="183"/>
      <c r="I63" s="183"/>
      <c r="J63" s="183"/>
      <c r="K63" s="183"/>
      <c r="L63" s="19"/>
      <c r="M63" s="183"/>
      <c r="N63" s="183"/>
      <c r="O63" s="183"/>
      <c r="P63" s="183"/>
      <c r="Q63" s="183"/>
      <c r="R63" s="183"/>
      <c r="S63" s="183"/>
      <c r="T63" s="183"/>
      <c r="U63" s="183"/>
      <c r="V63" s="183"/>
      <c r="W63" s="183"/>
      <c r="X63" s="183"/>
      <c r="Y63" s="183"/>
      <c r="Z63" s="183"/>
      <c r="AA63" s="183"/>
      <c r="AB63" s="183"/>
      <c r="AC63" s="183"/>
      <c r="AD63" s="183"/>
      <c r="AE63" s="183"/>
    </row>
    <row r="64" spans="1:31">
      <c r="A64" s="183"/>
      <c r="B64" s="19"/>
      <c r="C64" s="183"/>
      <c r="D64" s="183"/>
      <c r="E64" s="183"/>
      <c r="F64" s="183"/>
      <c r="G64" s="183"/>
      <c r="H64" s="183"/>
      <c r="I64" s="183"/>
      <c r="J64" s="183"/>
      <c r="K64" s="183"/>
      <c r="L64" s="19"/>
      <c r="M64" s="183"/>
      <c r="N64" s="183"/>
      <c r="O64" s="183"/>
      <c r="P64" s="183"/>
      <c r="Q64" s="183"/>
      <c r="R64" s="183"/>
      <c r="S64" s="183"/>
      <c r="T64" s="183"/>
      <c r="U64" s="183"/>
      <c r="V64" s="183"/>
      <c r="W64" s="183"/>
      <c r="X64" s="183"/>
      <c r="Y64" s="183"/>
      <c r="Z64" s="183"/>
      <c r="AA64" s="183"/>
      <c r="AB64" s="183"/>
      <c r="AC64" s="183"/>
      <c r="AD64" s="183"/>
      <c r="AE64" s="183"/>
    </row>
    <row r="65" spans="1:31" s="2" customFormat="1" ht="12.75">
      <c r="A65" s="196"/>
      <c r="B65" s="26"/>
      <c r="C65" s="196"/>
      <c r="D65" s="33" t="s">
        <v>48</v>
      </c>
      <c r="E65" s="36"/>
      <c r="F65" s="36"/>
      <c r="G65" s="33" t="s">
        <v>49</v>
      </c>
      <c r="H65" s="36"/>
      <c r="I65" s="36"/>
      <c r="J65" s="36"/>
      <c r="K65" s="36"/>
      <c r="L65" s="32"/>
      <c r="S65" s="196"/>
      <c r="T65" s="196"/>
      <c r="U65" s="196"/>
      <c r="V65" s="196"/>
      <c r="W65" s="196"/>
      <c r="X65" s="196"/>
      <c r="Y65" s="196"/>
      <c r="Z65" s="196"/>
      <c r="AA65" s="196"/>
      <c r="AB65" s="196"/>
      <c r="AC65" s="196"/>
      <c r="AD65" s="196"/>
      <c r="AE65" s="196"/>
    </row>
    <row r="66" spans="1:31">
      <c r="A66" s="183"/>
      <c r="B66" s="19"/>
      <c r="C66" s="183"/>
      <c r="D66" s="183"/>
      <c r="E66" s="183"/>
      <c r="F66" s="183"/>
      <c r="G66" s="183"/>
      <c r="H66" s="183"/>
      <c r="I66" s="183"/>
      <c r="J66" s="183"/>
      <c r="K66" s="183"/>
      <c r="L66" s="19"/>
      <c r="M66" s="183"/>
      <c r="N66" s="183"/>
      <c r="O66" s="183"/>
      <c r="P66" s="183"/>
      <c r="Q66" s="183"/>
      <c r="R66" s="183"/>
      <c r="S66" s="183"/>
      <c r="T66" s="183"/>
      <c r="U66" s="183"/>
      <c r="V66" s="183"/>
      <c r="W66" s="183"/>
      <c r="X66" s="183"/>
      <c r="Y66" s="183"/>
      <c r="Z66" s="183"/>
      <c r="AA66" s="183"/>
      <c r="AB66" s="183"/>
      <c r="AC66" s="183"/>
      <c r="AD66" s="183"/>
      <c r="AE66" s="183"/>
    </row>
    <row r="67" spans="1:31">
      <c r="A67" s="183"/>
      <c r="B67" s="19"/>
      <c r="C67" s="183"/>
      <c r="D67" s="183"/>
      <c r="E67" s="183"/>
      <c r="F67" s="183"/>
      <c r="G67" s="183"/>
      <c r="H67" s="183"/>
      <c r="I67" s="183"/>
      <c r="J67" s="183"/>
      <c r="K67" s="183"/>
      <c r="L67" s="19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  <c r="X67" s="183"/>
      <c r="Y67" s="183"/>
      <c r="Z67" s="183"/>
      <c r="AA67" s="183"/>
      <c r="AB67" s="183"/>
      <c r="AC67" s="183"/>
      <c r="AD67" s="183"/>
      <c r="AE67" s="183"/>
    </row>
    <row r="68" spans="1:31">
      <c r="A68" s="183"/>
      <c r="B68" s="19"/>
      <c r="C68" s="183"/>
      <c r="D68" s="183"/>
      <c r="E68" s="183"/>
      <c r="F68" s="183"/>
      <c r="G68" s="183"/>
      <c r="H68" s="183"/>
      <c r="I68" s="183"/>
      <c r="J68" s="183"/>
      <c r="K68" s="183"/>
      <c r="L68" s="19"/>
      <c r="M68" s="183"/>
      <c r="N68" s="183"/>
      <c r="O68" s="183"/>
      <c r="P68" s="183"/>
      <c r="Q68" s="183"/>
      <c r="R68" s="183"/>
      <c r="S68" s="183"/>
      <c r="T68" s="183"/>
      <c r="U68" s="183"/>
      <c r="V68" s="183"/>
      <c r="W68" s="183"/>
      <c r="X68" s="183"/>
      <c r="Y68" s="183"/>
      <c r="Z68" s="183"/>
      <c r="AA68" s="183"/>
      <c r="AB68" s="183"/>
      <c r="AC68" s="183"/>
      <c r="AD68" s="183"/>
      <c r="AE68" s="183"/>
    </row>
    <row r="69" spans="1:31">
      <c r="A69" s="183"/>
      <c r="B69" s="19"/>
      <c r="C69" s="183"/>
      <c r="D69" s="183"/>
      <c r="E69" s="183"/>
      <c r="F69" s="183"/>
      <c r="G69" s="183"/>
      <c r="H69" s="183"/>
      <c r="I69" s="183"/>
      <c r="J69" s="183"/>
      <c r="K69" s="183"/>
      <c r="L69" s="19"/>
      <c r="M69" s="183"/>
      <c r="N69" s="183"/>
      <c r="O69" s="183"/>
      <c r="P69" s="183"/>
      <c r="Q69" s="183"/>
      <c r="R69" s="183"/>
      <c r="S69" s="183"/>
      <c r="T69" s="183"/>
      <c r="U69" s="183"/>
      <c r="V69" s="183"/>
      <c r="W69" s="183"/>
      <c r="X69" s="183"/>
      <c r="Y69" s="183"/>
      <c r="Z69" s="183"/>
      <c r="AA69" s="183"/>
      <c r="AB69" s="183"/>
      <c r="AC69" s="183"/>
      <c r="AD69" s="183"/>
      <c r="AE69" s="183"/>
    </row>
    <row r="70" spans="1:31">
      <c r="A70" s="183"/>
      <c r="B70" s="19"/>
      <c r="C70" s="183"/>
      <c r="D70" s="183"/>
      <c r="E70" s="183"/>
      <c r="F70" s="183"/>
      <c r="G70" s="183"/>
      <c r="H70" s="183"/>
      <c r="I70" s="183"/>
      <c r="J70" s="183"/>
      <c r="K70" s="183"/>
      <c r="L70" s="19"/>
      <c r="M70" s="183"/>
      <c r="N70" s="183"/>
      <c r="O70" s="183"/>
      <c r="P70" s="183"/>
      <c r="Q70" s="183"/>
      <c r="R70" s="183"/>
      <c r="S70" s="183"/>
      <c r="T70" s="183"/>
      <c r="U70" s="183"/>
      <c r="V70" s="183"/>
      <c r="W70" s="183"/>
      <c r="X70" s="183"/>
      <c r="Y70" s="183"/>
      <c r="Z70" s="183"/>
      <c r="AA70" s="183"/>
      <c r="AB70" s="183"/>
      <c r="AC70" s="183"/>
      <c r="AD70" s="183"/>
      <c r="AE70" s="183"/>
    </row>
    <row r="71" spans="1:31">
      <c r="A71" s="183"/>
      <c r="B71" s="19"/>
      <c r="C71" s="183"/>
      <c r="D71" s="183"/>
      <c r="E71" s="183"/>
      <c r="F71" s="183"/>
      <c r="G71" s="183"/>
      <c r="H71" s="183"/>
      <c r="I71" s="183"/>
      <c r="J71" s="183"/>
      <c r="K71" s="183"/>
      <c r="L71" s="19"/>
      <c r="M71" s="183"/>
      <c r="N71" s="183"/>
      <c r="O71" s="183"/>
      <c r="P71" s="183"/>
      <c r="Q71" s="183"/>
      <c r="R71" s="183"/>
      <c r="S71" s="183"/>
      <c r="T71" s="183"/>
      <c r="U71" s="183"/>
      <c r="V71" s="183"/>
      <c r="W71" s="183"/>
      <c r="X71" s="183"/>
      <c r="Y71" s="183"/>
      <c r="Z71" s="183"/>
      <c r="AA71" s="183"/>
      <c r="AB71" s="183"/>
      <c r="AC71" s="183"/>
      <c r="AD71" s="183"/>
      <c r="AE71" s="183"/>
    </row>
    <row r="72" spans="1:31">
      <c r="A72" s="183"/>
      <c r="B72" s="19"/>
      <c r="C72" s="183"/>
      <c r="D72" s="183"/>
      <c r="E72" s="183"/>
      <c r="F72" s="183"/>
      <c r="G72" s="183"/>
      <c r="H72" s="183"/>
      <c r="I72" s="183"/>
      <c r="J72" s="183"/>
      <c r="K72" s="183"/>
      <c r="L72" s="19"/>
      <c r="M72" s="183"/>
      <c r="N72" s="183"/>
      <c r="O72" s="183"/>
      <c r="P72" s="183"/>
      <c r="Q72" s="183"/>
      <c r="R72" s="183"/>
      <c r="S72" s="183"/>
      <c r="T72" s="183"/>
      <c r="U72" s="183"/>
      <c r="V72" s="183"/>
      <c r="W72" s="183"/>
      <c r="X72" s="183"/>
      <c r="Y72" s="183"/>
      <c r="Z72" s="183"/>
      <c r="AA72" s="183"/>
      <c r="AB72" s="183"/>
      <c r="AC72" s="183"/>
      <c r="AD72" s="183"/>
      <c r="AE72" s="183"/>
    </row>
    <row r="73" spans="1:31">
      <c r="A73" s="183"/>
      <c r="B73" s="19"/>
      <c r="C73" s="183"/>
      <c r="D73" s="183"/>
      <c r="E73" s="183"/>
      <c r="F73" s="183"/>
      <c r="G73" s="183"/>
      <c r="H73" s="183"/>
      <c r="I73" s="183"/>
      <c r="J73" s="183"/>
      <c r="K73" s="183"/>
      <c r="L73" s="19"/>
      <c r="M73" s="183"/>
      <c r="N73" s="183"/>
      <c r="O73" s="183"/>
      <c r="P73" s="183"/>
      <c r="Q73" s="183"/>
      <c r="R73" s="183"/>
      <c r="S73" s="183"/>
      <c r="T73" s="183"/>
      <c r="U73" s="183"/>
      <c r="V73" s="183"/>
      <c r="W73" s="183"/>
      <c r="X73" s="183"/>
      <c r="Y73" s="183"/>
      <c r="Z73" s="183"/>
      <c r="AA73" s="183"/>
      <c r="AB73" s="183"/>
      <c r="AC73" s="183"/>
      <c r="AD73" s="183"/>
      <c r="AE73" s="183"/>
    </row>
    <row r="74" spans="1:31">
      <c r="A74" s="183"/>
      <c r="B74" s="19"/>
      <c r="C74" s="183"/>
      <c r="D74" s="183"/>
      <c r="E74" s="183"/>
      <c r="F74" s="183"/>
      <c r="G74" s="183"/>
      <c r="H74" s="183"/>
      <c r="I74" s="183"/>
      <c r="J74" s="183"/>
      <c r="K74" s="183"/>
      <c r="L74" s="19"/>
      <c r="M74" s="183"/>
      <c r="N74" s="183"/>
      <c r="O74" s="183"/>
      <c r="P74" s="183"/>
      <c r="Q74" s="183"/>
      <c r="R74" s="183"/>
      <c r="S74" s="183"/>
      <c r="T74" s="183"/>
      <c r="U74" s="183"/>
      <c r="V74" s="183"/>
      <c r="W74" s="183"/>
      <c r="X74" s="183"/>
      <c r="Y74" s="183"/>
      <c r="Z74" s="183"/>
      <c r="AA74" s="183"/>
      <c r="AB74" s="183"/>
      <c r="AC74" s="183"/>
      <c r="AD74" s="183"/>
      <c r="AE74" s="183"/>
    </row>
    <row r="75" spans="1:31">
      <c r="A75" s="183"/>
      <c r="B75" s="19"/>
      <c r="C75" s="183"/>
      <c r="D75" s="183"/>
      <c r="E75" s="183"/>
      <c r="F75" s="183"/>
      <c r="G75" s="183"/>
      <c r="H75" s="183"/>
      <c r="I75" s="183"/>
      <c r="J75" s="183"/>
      <c r="K75" s="183"/>
      <c r="L75" s="19"/>
      <c r="M75" s="183"/>
      <c r="N75" s="183"/>
      <c r="O75" s="183"/>
      <c r="P75" s="183"/>
      <c r="Q75" s="183"/>
      <c r="R75" s="183"/>
      <c r="S75" s="183"/>
      <c r="T75" s="183"/>
      <c r="U75" s="183"/>
      <c r="V75" s="183"/>
      <c r="W75" s="183"/>
      <c r="X75" s="183"/>
      <c r="Y75" s="183"/>
      <c r="Z75" s="183"/>
      <c r="AA75" s="183"/>
      <c r="AB75" s="183"/>
      <c r="AC75" s="183"/>
      <c r="AD75" s="183"/>
      <c r="AE75" s="183"/>
    </row>
    <row r="76" spans="1:31" s="2" customFormat="1" ht="12.75">
      <c r="A76" s="196"/>
      <c r="B76" s="26"/>
      <c r="C76" s="196"/>
      <c r="D76" s="35" t="s">
        <v>46</v>
      </c>
      <c r="E76" s="186"/>
      <c r="F76" s="94" t="s">
        <v>47</v>
      </c>
      <c r="G76" s="35" t="s">
        <v>46</v>
      </c>
      <c r="H76" s="186"/>
      <c r="I76" s="186"/>
      <c r="J76" s="95" t="s">
        <v>47</v>
      </c>
      <c r="K76" s="186"/>
      <c r="L76" s="32"/>
      <c r="S76" s="196"/>
      <c r="T76" s="196"/>
      <c r="U76" s="196"/>
      <c r="V76" s="196"/>
      <c r="W76" s="196"/>
      <c r="X76" s="196"/>
      <c r="Y76" s="196"/>
      <c r="Z76" s="196"/>
      <c r="AA76" s="196"/>
      <c r="AB76" s="196"/>
      <c r="AC76" s="196"/>
      <c r="AD76" s="196"/>
      <c r="AE76" s="196"/>
    </row>
    <row r="77" spans="1:31" s="2" customFormat="1" ht="14.45" customHeight="1">
      <c r="A77" s="19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2"/>
      <c r="S77" s="196"/>
      <c r="T77" s="196"/>
      <c r="U77" s="196"/>
      <c r="V77" s="196"/>
      <c r="W77" s="196"/>
      <c r="X77" s="196"/>
      <c r="Y77" s="196"/>
      <c r="Z77" s="196"/>
      <c r="AA77" s="196"/>
      <c r="AB77" s="196"/>
      <c r="AC77" s="196"/>
      <c r="AD77" s="196"/>
      <c r="AE77" s="196"/>
    </row>
    <row r="81" spans="1:47" s="2" customFormat="1" ht="6.95" customHeight="1">
      <c r="A81" s="196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32"/>
      <c r="S81" s="196"/>
      <c r="T81" s="196"/>
      <c r="U81" s="196"/>
      <c r="V81" s="196"/>
      <c r="W81" s="196"/>
      <c r="X81" s="196"/>
      <c r="Y81" s="196"/>
      <c r="Z81" s="196"/>
      <c r="AA81" s="196"/>
      <c r="AB81" s="196"/>
      <c r="AC81" s="196"/>
      <c r="AD81" s="196"/>
      <c r="AE81" s="196"/>
    </row>
    <row r="82" spans="1:47" s="2" customFormat="1" ht="24.95" customHeight="1">
      <c r="A82" s="196"/>
      <c r="B82" s="26"/>
      <c r="C82" s="20" t="s">
        <v>88</v>
      </c>
      <c r="D82" s="196"/>
      <c r="E82" s="196"/>
      <c r="F82" s="196"/>
      <c r="G82" s="196"/>
      <c r="H82" s="196"/>
      <c r="I82" s="196"/>
      <c r="J82" s="196"/>
      <c r="K82" s="196"/>
      <c r="L82" s="32"/>
      <c r="S82" s="196"/>
      <c r="T82" s="196"/>
      <c r="U82" s="196"/>
      <c r="V82" s="196"/>
      <c r="W82" s="196"/>
      <c r="X82" s="196"/>
      <c r="Y82" s="196"/>
      <c r="Z82" s="196"/>
      <c r="AA82" s="196"/>
      <c r="AB82" s="196"/>
      <c r="AC82" s="196"/>
      <c r="AD82" s="196"/>
      <c r="AE82" s="196"/>
    </row>
    <row r="83" spans="1:47" s="2" customFormat="1" ht="6.95" customHeight="1">
      <c r="A83" s="196"/>
      <c r="B83" s="26"/>
      <c r="C83" s="196"/>
      <c r="D83" s="196"/>
      <c r="E83" s="196"/>
      <c r="F83" s="196"/>
      <c r="G83" s="196"/>
      <c r="H83" s="196"/>
      <c r="I83" s="196"/>
      <c r="J83" s="196"/>
      <c r="K83" s="196"/>
      <c r="L83" s="32"/>
      <c r="S83" s="196"/>
      <c r="T83" s="196"/>
      <c r="U83" s="196"/>
      <c r="V83" s="196"/>
      <c r="W83" s="196"/>
      <c r="X83" s="196"/>
      <c r="Y83" s="196"/>
      <c r="Z83" s="196"/>
      <c r="AA83" s="196"/>
      <c r="AB83" s="196"/>
      <c r="AC83" s="196"/>
      <c r="AD83" s="196"/>
      <c r="AE83" s="196"/>
    </row>
    <row r="84" spans="1:47" s="2" customFormat="1" ht="12" customHeight="1">
      <c r="A84" s="196"/>
      <c r="B84" s="26"/>
      <c r="C84" s="195" t="s">
        <v>16</v>
      </c>
      <c r="D84" s="196"/>
      <c r="E84" s="196"/>
      <c r="F84" s="196"/>
      <c r="G84" s="196"/>
      <c r="H84" s="196"/>
      <c r="I84" s="196"/>
      <c r="J84" s="196"/>
      <c r="K84" s="196"/>
      <c r="L84" s="32"/>
      <c r="S84" s="196"/>
      <c r="T84" s="196"/>
      <c r="U84" s="196"/>
      <c r="V84" s="196"/>
      <c r="W84" s="196"/>
      <c r="X84" s="196"/>
      <c r="Y84" s="196"/>
      <c r="Z84" s="196"/>
      <c r="AA84" s="196"/>
      <c r="AB84" s="196"/>
      <c r="AC84" s="196"/>
      <c r="AD84" s="196"/>
      <c r="AE84" s="196"/>
    </row>
    <row r="85" spans="1:47" s="2" customFormat="1" ht="16.5" customHeight="1">
      <c r="A85" s="196"/>
      <c r="B85" s="26"/>
      <c r="C85" s="196"/>
      <c r="D85" s="196"/>
      <c r="E85" s="238" t="str">
        <f>E7</f>
        <v>Vltava, ř. km 314,954, jez Herbertov - oprava pilíře</v>
      </c>
      <c r="F85" s="239"/>
      <c r="G85" s="239"/>
      <c r="H85" s="239"/>
      <c r="I85" s="196"/>
      <c r="J85" s="196"/>
      <c r="K85" s="196"/>
      <c r="L85" s="32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</row>
    <row r="86" spans="1:47" s="2" customFormat="1" ht="12" customHeight="1">
      <c r="A86" s="196"/>
      <c r="B86" s="26"/>
      <c r="C86" s="195" t="s">
        <v>86</v>
      </c>
      <c r="D86" s="196"/>
      <c r="E86" s="196"/>
      <c r="F86" s="196"/>
      <c r="G86" s="196"/>
      <c r="H86" s="196"/>
      <c r="I86" s="196"/>
      <c r="J86" s="196"/>
      <c r="K86" s="196"/>
      <c r="L86" s="32"/>
      <c r="S86" s="196"/>
      <c r="T86" s="196"/>
      <c r="U86" s="196"/>
      <c r="V86" s="196"/>
      <c r="W86" s="196"/>
      <c r="X86" s="196"/>
      <c r="Y86" s="196"/>
      <c r="Z86" s="196"/>
      <c r="AA86" s="196"/>
      <c r="AB86" s="196"/>
      <c r="AC86" s="196"/>
      <c r="AD86" s="196"/>
      <c r="AE86" s="196"/>
    </row>
    <row r="87" spans="1:47" s="2" customFormat="1" ht="16.5" customHeight="1">
      <c r="A87" s="196"/>
      <c r="B87" s="26"/>
      <c r="C87" s="196"/>
      <c r="D87" s="196"/>
      <c r="E87" s="235" t="str">
        <f>E9</f>
        <v>3722a - Hlavní objekt</v>
      </c>
      <c r="F87" s="237"/>
      <c r="G87" s="237"/>
      <c r="H87" s="237"/>
      <c r="I87" s="196"/>
      <c r="J87" s="196"/>
      <c r="K87" s="196"/>
      <c r="L87" s="32"/>
      <c r="S87" s="196"/>
      <c r="T87" s="196"/>
      <c r="U87" s="196"/>
      <c r="V87" s="196"/>
      <c r="W87" s="196"/>
      <c r="X87" s="196"/>
      <c r="Y87" s="196"/>
      <c r="Z87" s="196"/>
      <c r="AA87" s="196"/>
      <c r="AB87" s="196"/>
      <c r="AC87" s="196"/>
      <c r="AD87" s="196"/>
      <c r="AE87" s="196"/>
    </row>
    <row r="88" spans="1:47" s="2" customFormat="1" ht="6.95" customHeight="1">
      <c r="A88" s="196"/>
      <c r="B88" s="26"/>
      <c r="C88" s="196"/>
      <c r="D88" s="196"/>
      <c r="E88" s="196"/>
      <c r="F88" s="196"/>
      <c r="G88" s="196"/>
      <c r="H88" s="196"/>
      <c r="I88" s="196"/>
      <c r="J88" s="196"/>
      <c r="K88" s="196"/>
      <c r="L88" s="32"/>
      <c r="S88" s="196"/>
      <c r="T88" s="196"/>
      <c r="U88" s="196"/>
      <c r="V88" s="196"/>
      <c r="W88" s="196"/>
      <c r="X88" s="196"/>
      <c r="Y88" s="196"/>
      <c r="Z88" s="196"/>
      <c r="AA88" s="196"/>
      <c r="AB88" s="196"/>
      <c r="AC88" s="196"/>
      <c r="AD88" s="196"/>
      <c r="AE88" s="196"/>
    </row>
    <row r="89" spans="1:47" s="2" customFormat="1" ht="12" customHeight="1">
      <c r="A89" s="196"/>
      <c r="B89" s="26"/>
      <c r="C89" s="195" t="s">
        <v>20</v>
      </c>
      <c r="D89" s="196"/>
      <c r="E89" s="196"/>
      <c r="F89" s="182" t="str">
        <f>F12</f>
        <v xml:space="preserve"> </v>
      </c>
      <c r="G89" s="196"/>
      <c r="H89" s="196"/>
      <c r="I89" s="195" t="s">
        <v>22</v>
      </c>
      <c r="J89" s="191" t="str">
        <f>IF(J12="","",J12)</f>
        <v/>
      </c>
      <c r="K89" s="196"/>
      <c r="L89" s="32"/>
      <c r="S89" s="196"/>
      <c r="T89" s="196"/>
      <c r="U89" s="196"/>
      <c r="V89" s="196"/>
      <c r="W89" s="196"/>
      <c r="X89" s="196"/>
      <c r="Y89" s="196"/>
      <c r="Z89" s="196"/>
      <c r="AA89" s="196"/>
      <c r="AB89" s="196"/>
      <c r="AC89" s="196"/>
      <c r="AD89" s="196"/>
      <c r="AE89" s="196"/>
    </row>
    <row r="90" spans="1:47" s="2" customFormat="1" ht="6.95" customHeight="1">
      <c r="A90" s="196"/>
      <c r="B90" s="26"/>
      <c r="C90" s="196"/>
      <c r="D90" s="196"/>
      <c r="E90" s="196"/>
      <c r="F90" s="196"/>
      <c r="G90" s="196"/>
      <c r="H90" s="196"/>
      <c r="I90" s="196"/>
      <c r="J90" s="196"/>
      <c r="K90" s="196"/>
      <c r="L90" s="32"/>
      <c r="S90" s="196"/>
      <c r="T90" s="196"/>
      <c r="U90" s="196"/>
      <c r="V90" s="196"/>
      <c r="W90" s="196"/>
      <c r="X90" s="196"/>
      <c r="Y90" s="196"/>
      <c r="Z90" s="196"/>
      <c r="AA90" s="196"/>
      <c r="AB90" s="196"/>
      <c r="AC90" s="196"/>
      <c r="AD90" s="196"/>
      <c r="AE90" s="196"/>
    </row>
    <row r="91" spans="1:47" s="2" customFormat="1" ht="15.2" customHeight="1">
      <c r="A91" s="196"/>
      <c r="B91" s="26"/>
      <c r="C91" s="195" t="s">
        <v>23</v>
      </c>
      <c r="D91" s="196"/>
      <c r="E91" s="196"/>
      <c r="F91" s="182" t="str">
        <f>E15</f>
        <v xml:space="preserve"> </v>
      </c>
      <c r="G91" s="196"/>
      <c r="H91" s="196"/>
      <c r="I91" s="195" t="s">
        <v>27</v>
      </c>
      <c r="J91" s="185" t="str">
        <f>E21</f>
        <v xml:space="preserve"> </v>
      </c>
      <c r="K91" s="196"/>
      <c r="L91" s="32"/>
      <c r="S91" s="196"/>
      <c r="T91" s="196"/>
      <c r="U91" s="196"/>
      <c r="V91" s="196"/>
      <c r="W91" s="196"/>
      <c r="X91" s="196"/>
      <c r="Y91" s="196"/>
      <c r="Z91" s="196"/>
      <c r="AA91" s="196"/>
      <c r="AB91" s="196"/>
      <c r="AC91" s="196"/>
      <c r="AD91" s="196"/>
      <c r="AE91" s="196"/>
    </row>
    <row r="92" spans="1:47" s="2" customFormat="1" ht="15.2" customHeight="1">
      <c r="A92" s="196"/>
      <c r="B92" s="26"/>
      <c r="C92" s="195" t="s">
        <v>26</v>
      </c>
      <c r="D92" s="196"/>
      <c r="E92" s="196"/>
      <c r="F92" s="182" t="str">
        <f>IF(E18="","",E18)</f>
        <v/>
      </c>
      <c r="G92" s="196"/>
      <c r="H92" s="196"/>
      <c r="I92" s="195" t="s">
        <v>29</v>
      </c>
      <c r="J92" s="185"/>
      <c r="K92" s="196"/>
      <c r="L92" s="32"/>
      <c r="S92" s="196"/>
      <c r="T92" s="196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196"/>
    </row>
    <row r="93" spans="1:47" s="2" customFormat="1" ht="10.35" customHeight="1">
      <c r="A93" s="196"/>
      <c r="B93" s="26"/>
      <c r="C93" s="196"/>
      <c r="D93" s="196"/>
      <c r="E93" s="196"/>
      <c r="F93" s="196"/>
      <c r="G93" s="196"/>
      <c r="H93" s="196"/>
      <c r="I93" s="196"/>
      <c r="J93" s="196"/>
      <c r="K93" s="196"/>
      <c r="L93" s="32"/>
      <c r="S93" s="196"/>
      <c r="T93" s="196"/>
      <c r="U93" s="196"/>
      <c r="V93" s="196"/>
      <c r="W93" s="196"/>
      <c r="X93" s="196"/>
      <c r="Y93" s="196"/>
      <c r="Z93" s="196"/>
      <c r="AA93" s="196"/>
      <c r="AB93" s="196"/>
      <c r="AC93" s="196"/>
      <c r="AD93" s="196"/>
      <c r="AE93" s="196"/>
    </row>
    <row r="94" spans="1:47" s="2" customFormat="1" ht="29.25" customHeight="1">
      <c r="A94" s="196"/>
      <c r="B94" s="26"/>
      <c r="C94" s="96" t="s">
        <v>89</v>
      </c>
      <c r="D94" s="88"/>
      <c r="E94" s="88"/>
      <c r="F94" s="88"/>
      <c r="G94" s="88"/>
      <c r="H94" s="88"/>
      <c r="I94" s="88"/>
      <c r="J94" s="97" t="s">
        <v>90</v>
      </c>
      <c r="K94" s="88"/>
      <c r="L94" s="32"/>
      <c r="S94" s="196"/>
      <c r="T94" s="196"/>
      <c r="U94" s="196"/>
      <c r="V94" s="196"/>
      <c r="W94" s="196"/>
      <c r="X94" s="196"/>
      <c r="Y94" s="196"/>
      <c r="Z94" s="196"/>
      <c r="AA94" s="196"/>
      <c r="AB94" s="196"/>
      <c r="AC94" s="196"/>
      <c r="AD94" s="196"/>
      <c r="AE94" s="196"/>
    </row>
    <row r="95" spans="1:47" s="2" customFormat="1" ht="10.35" customHeight="1">
      <c r="A95" s="196"/>
      <c r="B95" s="26"/>
      <c r="C95" s="196"/>
      <c r="D95" s="196"/>
      <c r="E95" s="196"/>
      <c r="F95" s="196"/>
      <c r="G95" s="196"/>
      <c r="H95" s="196"/>
      <c r="I95" s="196"/>
      <c r="J95" s="196"/>
      <c r="K95" s="196"/>
      <c r="L95" s="32"/>
      <c r="S95" s="196"/>
      <c r="T95" s="196"/>
      <c r="U95" s="196"/>
      <c r="V95" s="196"/>
      <c r="W95" s="196"/>
      <c r="X95" s="196"/>
      <c r="Y95" s="196"/>
      <c r="Z95" s="196"/>
      <c r="AA95" s="196"/>
      <c r="AB95" s="196"/>
      <c r="AC95" s="196"/>
      <c r="AD95" s="196"/>
      <c r="AE95" s="196"/>
    </row>
    <row r="96" spans="1:47" s="2" customFormat="1" ht="22.9" customHeight="1">
      <c r="A96" s="196"/>
      <c r="B96" s="26"/>
      <c r="C96" s="98" t="s">
        <v>91</v>
      </c>
      <c r="D96" s="196"/>
      <c r="E96" s="196"/>
      <c r="F96" s="196"/>
      <c r="G96" s="196"/>
      <c r="H96" s="196"/>
      <c r="I96" s="196"/>
      <c r="J96" s="194">
        <f>J125</f>
        <v>0</v>
      </c>
      <c r="K96" s="196"/>
      <c r="L96" s="32"/>
      <c r="S96" s="196"/>
      <c r="T96" s="196"/>
      <c r="U96" s="196"/>
      <c r="V96" s="196"/>
      <c r="W96" s="196"/>
      <c r="X96" s="196"/>
      <c r="Y96" s="196"/>
      <c r="Z96" s="196"/>
      <c r="AA96" s="196"/>
      <c r="AB96" s="196"/>
      <c r="AC96" s="196"/>
      <c r="AD96" s="196"/>
      <c r="AE96" s="196"/>
      <c r="AU96" s="16" t="s">
        <v>92</v>
      </c>
    </row>
    <row r="97" spans="1:31" s="9" customFormat="1" ht="24.95" customHeight="1">
      <c r="B97" s="99"/>
      <c r="D97" s="100" t="s">
        <v>93</v>
      </c>
      <c r="E97" s="101"/>
      <c r="F97" s="101"/>
      <c r="G97" s="101"/>
      <c r="H97" s="101"/>
      <c r="I97" s="101"/>
      <c r="J97" s="102">
        <f>J126</f>
        <v>0</v>
      </c>
      <c r="L97" s="99"/>
    </row>
    <row r="98" spans="1:31" s="10" customFormat="1" ht="19.899999999999999" customHeight="1">
      <c r="B98" s="103"/>
      <c r="D98" s="104" t="s">
        <v>94</v>
      </c>
      <c r="E98" s="105"/>
      <c r="F98" s="105"/>
      <c r="G98" s="105"/>
      <c r="H98" s="105"/>
      <c r="I98" s="105"/>
      <c r="J98" s="106">
        <f>J127</f>
        <v>0</v>
      </c>
      <c r="L98" s="103"/>
    </row>
    <row r="99" spans="1:31" s="10" customFormat="1" ht="19.899999999999999" customHeight="1">
      <c r="B99" s="103"/>
      <c r="D99" s="104" t="s">
        <v>95</v>
      </c>
      <c r="E99" s="105"/>
      <c r="F99" s="105"/>
      <c r="G99" s="105"/>
      <c r="H99" s="105"/>
      <c r="I99" s="105"/>
      <c r="J99" s="106">
        <f>J133</f>
        <v>0</v>
      </c>
      <c r="L99" s="103"/>
    </row>
    <row r="100" spans="1:31" s="10" customFormat="1" ht="19.899999999999999" customHeight="1">
      <c r="B100" s="103"/>
      <c r="D100" s="104" t="s">
        <v>96</v>
      </c>
      <c r="E100" s="105"/>
      <c r="F100" s="105"/>
      <c r="G100" s="105"/>
      <c r="H100" s="105"/>
      <c r="I100" s="105"/>
      <c r="J100" s="106">
        <f>J135</f>
        <v>0</v>
      </c>
      <c r="L100" s="103"/>
    </row>
    <row r="101" spans="1:31" s="10" customFormat="1" ht="19.899999999999999" customHeight="1">
      <c r="B101" s="103"/>
      <c r="D101" s="104" t="s">
        <v>97</v>
      </c>
      <c r="E101" s="105"/>
      <c r="F101" s="105"/>
      <c r="G101" s="105"/>
      <c r="H101" s="105"/>
      <c r="I101" s="105"/>
      <c r="J101" s="106">
        <f>J145</f>
        <v>0</v>
      </c>
      <c r="L101" s="103"/>
    </row>
    <row r="102" spans="1:31" s="10" customFormat="1" ht="19.899999999999999" customHeight="1">
      <c r="B102" s="103"/>
      <c r="D102" s="104" t="s">
        <v>98</v>
      </c>
      <c r="E102" s="105"/>
      <c r="F102" s="105"/>
      <c r="G102" s="105"/>
      <c r="H102" s="105"/>
      <c r="I102" s="105"/>
      <c r="J102" s="106">
        <f>J151</f>
        <v>0</v>
      </c>
      <c r="L102" s="103"/>
    </row>
    <row r="103" spans="1:31" s="10" customFormat="1" ht="19.899999999999999" customHeight="1">
      <c r="B103" s="103"/>
      <c r="D103" s="104" t="s">
        <v>99</v>
      </c>
      <c r="E103" s="105"/>
      <c r="F103" s="105"/>
      <c r="G103" s="105"/>
      <c r="H103" s="105"/>
      <c r="I103" s="105"/>
      <c r="J103" s="106">
        <f>J158</f>
        <v>0</v>
      </c>
      <c r="L103" s="103"/>
    </row>
    <row r="104" spans="1:31" s="10" customFormat="1" ht="19.899999999999999" customHeight="1">
      <c r="B104" s="103"/>
      <c r="D104" s="104" t="s">
        <v>100</v>
      </c>
      <c r="E104" s="105"/>
      <c r="F104" s="105"/>
      <c r="G104" s="105"/>
      <c r="H104" s="105"/>
      <c r="I104" s="105"/>
      <c r="J104" s="106">
        <f>J177</f>
        <v>0</v>
      </c>
      <c r="L104" s="103"/>
    </row>
    <row r="105" spans="1:31" s="10" customFormat="1" ht="19.899999999999999" customHeight="1">
      <c r="B105" s="103"/>
      <c r="D105" s="104" t="s">
        <v>101</v>
      </c>
      <c r="E105" s="105"/>
      <c r="F105" s="105"/>
      <c r="G105" s="105"/>
      <c r="H105" s="105"/>
      <c r="I105" s="105"/>
      <c r="J105" s="106">
        <f>J185</f>
        <v>0</v>
      </c>
      <c r="L105" s="103"/>
    </row>
    <row r="106" spans="1:31" s="2" customFormat="1" ht="21.75" customHeight="1">
      <c r="A106" s="196"/>
      <c r="B106" s="26"/>
      <c r="C106" s="196"/>
      <c r="D106" s="196"/>
      <c r="E106" s="196"/>
      <c r="F106" s="196"/>
      <c r="G106" s="196"/>
      <c r="H106" s="196"/>
      <c r="I106" s="196"/>
      <c r="J106" s="196"/>
      <c r="K106" s="196"/>
      <c r="L106" s="32"/>
      <c r="S106" s="196"/>
      <c r="T106" s="196"/>
      <c r="U106" s="196"/>
      <c r="V106" s="196"/>
      <c r="W106" s="196"/>
      <c r="X106" s="196"/>
      <c r="Y106" s="196"/>
      <c r="Z106" s="196"/>
      <c r="AA106" s="196"/>
      <c r="AB106" s="196"/>
      <c r="AC106" s="196"/>
      <c r="AD106" s="196"/>
      <c r="AE106" s="196"/>
    </row>
    <row r="107" spans="1:31" s="2" customFormat="1" ht="6.95" customHeight="1">
      <c r="A107" s="19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32"/>
      <c r="S107" s="196"/>
      <c r="T107" s="196"/>
      <c r="U107" s="196"/>
      <c r="V107" s="196"/>
      <c r="W107" s="196"/>
      <c r="X107" s="196"/>
      <c r="Y107" s="196"/>
      <c r="Z107" s="196"/>
      <c r="AA107" s="196"/>
      <c r="AB107" s="196"/>
      <c r="AC107" s="196"/>
      <c r="AD107" s="196"/>
      <c r="AE107" s="196"/>
    </row>
    <row r="111" spans="1:31" s="2" customFormat="1" ht="6.95" customHeight="1">
      <c r="A111" s="196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32"/>
      <c r="S111" s="196"/>
      <c r="T111" s="196"/>
      <c r="U111" s="196"/>
      <c r="V111" s="196"/>
      <c r="W111" s="196"/>
      <c r="X111" s="196"/>
      <c r="Y111" s="196"/>
      <c r="Z111" s="196"/>
      <c r="AA111" s="196"/>
      <c r="AB111" s="196"/>
      <c r="AC111" s="196"/>
      <c r="AD111" s="196"/>
      <c r="AE111" s="196"/>
    </row>
    <row r="112" spans="1:31" s="2" customFormat="1" ht="24.95" customHeight="1">
      <c r="A112" s="196"/>
      <c r="B112" s="26"/>
      <c r="C112" s="20" t="s">
        <v>102</v>
      </c>
      <c r="D112" s="196"/>
      <c r="E112" s="196"/>
      <c r="F112" s="196"/>
      <c r="G112" s="196"/>
      <c r="H112" s="196"/>
      <c r="I112" s="196"/>
      <c r="J112" s="196"/>
      <c r="K112" s="196"/>
      <c r="L112" s="32"/>
      <c r="S112" s="196"/>
      <c r="T112" s="196"/>
      <c r="U112" s="196"/>
      <c r="V112" s="196"/>
      <c r="W112" s="196"/>
      <c r="X112" s="196"/>
      <c r="Y112" s="196"/>
      <c r="Z112" s="196"/>
      <c r="AA112" s="196"/>
      <c r="AB112" s="196"/>
      <c r="AC112" s="196"/>
      <c r="AD112" s="196"/>
      <c r="AE112" s="196"/>
    </row>
    <row r="113" spans="1:65" s="2" customFormat="1" ht="6.95" customHeight="1">
      <c r="A113" s="196"/>
      <c r="B113" s="26"/>
      <c r="C113" s="196"/>
      <c r="D113" s="196"/>
      <c r="E113" s="196"/>
      <c r="F113" s="196"/>
      <c r="G113" s="196"/>
      <c r="H113" s="196"/>
      <c r="I113" s="196"/>
      <c r="J113" s="196"/>
      <c r="K113" s="196"/>
      <c r="L113" s="32"/>
      <c r="S113" s="196"/>
      <c r="T113" s="196"/>
      <c r="U113" s="196"/>
      <c r="V113" s="196"/>
      <c r="W113" s="196"/>
      <c r="X113" s="196"/>
      <c r="Y113" s="196"/>
      <c r="Z113" s="196"/>
      <c r="AA113" s="196"/>
      <c r="AB113" s="196"/>
      <c r="AC113" s="196"/>
      <c r="AD113" s="196"/>
      <c r="AE113" s="196"/>
    </row>
    <row r="114" spans="1:65" s="2" customFormat="1" ht="12" customHeight="1">
      <c r="A114" s="196"/>
      <c r="B114" s="26"/>
      <c r="C114" s="195" t="s">
        <v>16</v>
      </c>
      <c r="D114" s="196"/>
      <c r="E114" s="196"/>
      <c r="F114" s="196"/>
      <c r="G114" s="196"/>
      <c r="H114" s="196"/>
      <c r="I114" s="196"/>
      <c r="J114" s="196"/>
      <c r="K114" s="196"/>
      <c r="L114" s="32"/>
      <c r="S114" s="196"/>
      <c r="T114" s="196"/>
      <c r="U114" s="196"/>
      <c r="V114" s="196"/>
      <c r="W114" s="196"/>
      <c r="X114" s="196"/>
      <c r="Y114" s="196"/>
      <c r="Z114" s="196"/>
      <c r="AA114" s="196"/>
      <c r="AB114" s="196"/>
      <c r="AC114" s="196"/>
      <c r="AD114" s="196"/>
      <c r="AE114" s="196"/>
    </row>
    <row r="115" spans="1:65" s="2" customFormat="1" ht="16.5" customHeight="1">
      <c r="A115" s="196"/>
      <c r="B115" s="26"/>
      <c r="C115" s="196"/>
      <c r="D115" s="196"/>
      <c r="E115" s="238" t="str">
        <f>E7</f>
        <v>Vltava, ř. km 314,954, jez Herbertov - oprava pilíře</v>
      </c>
      <c r="F115" s="239"/>
      <c r="G115" s="239"/>
      <c r="H115" s="239"/>
      <c r="I115" s="196"/>
      <c r="J115" s="196"/>
      <c r="K115" s="196"/>
      <c r="L115" s="32"/>
      <c r="S115" s="196"/>
      <c r="T115" s="196"/>
      <c r="U115" s="196"/>
      <c r="V115" s="196"/>
      <c r="W115" s="196"/>
      <c r="X115" s="196"/>
      <c r="Y115" s="196"/>
      <c r="Z115" s="196"/>
      <c r="AA115" s="196"/>
      <c r="AB115" s="196"/>
      <c r="AC115" s="196"/>
      <c r="AD115" s="196"/>
      <c r="AE115" s="196"/>
    </row>
    <row r="116" spans="1:65" s="2" customFormat="1" ht="12" customHeight="1">
      <c r="A116" s="196"/>
      <c r="B116" s="26"/>
      <c r="C116" s="195" t="s">
        <v>86</v>
      </c>
      <c r="D116" s="196"/>
      <c r="E116" s="196"/>
      <c r="F116" s="196"/>
      <c r="G116" s="196"/>
      <c r="H116" s="196"/>
      <c r="I116" s="196"/>
      <c r="J116" s="196"/>
      <c r="K116" s="196"/>
      <c r="L116" s="32"/>
      <c r="S116" s="196"/>
      <c r="T116" s="196"/>
      <c r="U116" s="196"/>
      <c r="V116" s="196"/>
      <c r="W116" s="196"/>
      <c r="X116" s="196"/>
      <c r="Y116" s="196"/>
      <c r="Z116" s="196"/>
      <c r="AA116" s="196"/>
      <c r="AB116" s="196"/>
      <c r="AC116" s="196"/>
      <c r="AD116" s="196"/>
      <c r="AE116" s="196"/>
    </row>
    <row r="117" spans="1:65" s="2" customFormat="1" ht="16.5" customHeight="1">
      <c r="A117" s="196"/>
      <c r="B117" s="26"/>
      <c r="C117" s="196"/>
      <c r="D117" s="196"/>
      <c r="E117" s="235" t="str">
        <f>E9</f>
        <v>3722a - Hlavní objekt</v>
      </c>
      <c r="F117" s="237"/>
      <c r="G117" s="237"/>
      <c r="H117" s="237"/>
      <c r="I117" s="196"/>
      <c r="J117" s="196"/>
      <c r="K117" s="196"/>
      <c r="L117" s="32"/>
      <c r="S117" s="196"/>
      <c r="T117" s="196"/>
      <c r="U117" s="196"/>
      <c r="V117" s="196"/>
      <c r="W117" s="196"/>
      <c r="X117" s="196"/>
      <c r="Y117" s="196"/>
      <c r="Z117" s="196"/>
      <c r="AA117" s="196"/>
      <c r="AB117" s="196"/>
      <c r="AC117" s="196"/>
      <c r="AD117" s="196"/>
      <c r="AE117" s="196"/>
    </row>
    <row r="118" spans="1:65" s="2" customFormat="1" ht="6.95" customHeight="1">
      <c r="A118" s="196"/>
      <c r="B118" s="26"/>
      <c r="C118" s="196"/>
      <c r="D118" s="196"/>
      <c r="E118" s="196"/>
      <c r="F118" s="196"/>
      <c r="G118" s="196"/>
      <c r="H118" s="196"/>
      <c r="I118" s="196"/>
      <c r="J118" s="196"/>
      <c r="K118" s="196"/>
      <c r="L118" s="32"/>
      <c r="S118" s="196"/>
      <c r="T118" s="196"/>
      <c r="U118" s="196"/>
      <c r="V118" s="196"/>
      <c r="W118" s="196"/>
      <c r="X118" s="196"/>
      <c r="Y118" s="196"/>
      <c r="Z118" s="196"/>
      <c r="AA118" s="196"/>
      <c r="AB118" s="196"/>
      <c r="AC118" s="196"/>
      <c r="AD118" s="196"/>
      <c r="AE118" s="196"/>
    </row>
    <row r="119" spans="1:65" s="2" customFormat="1" ht="12" customHeight="1">
      <c r="A119" s="196"/>
      <c r="B119" s="26"/>
      <c r="C119" s="195" t="s">
        <v>20</v>
      </c>
      <c r="D119" s="196"/>
      <c r="E119" s="196"/>
      <c r="F119" s="182" t="str">
        <f>F12</f>
        <v xml:space="preserve"> </v>
      </c>
      <c r="G119" s="196"/>
      <c r="H119" s="196"/>
      <c r="I119" s="195" t="s">
        <v>22</v>
      </c>
      <c r="J119" s="191" t="str">
        <f>IF(J12="","",J12)</f>
        <v/>
      </c>
      <c r="K119" s="196"/>
      <c r="L119" s="32"/>
      <c r="S119" s="196"/>
      <c r="T119" s="196"/>
      <c r="U119" s="196"/>
      <c r="V119" s="196"/>
      <c r="W119" s="196"/>
      <c r="X119" s="196"/>
      <c r="Y119" s="196"/>
      <c r="Z119" s="196"/>
      <c r="AA119" s="196"/>
      <c r="AB119" s="196"/>
      <c r="AC119" s="196"/>
      <c r="AD119" s="196"/>
      <c r="AE119" s="196"/>
    </row>
    <row r="120" spans="1:65" s="2" customFormat="1" ht="6.95" customHeight="1">
      <c r="A120" s="196"/>
      <c r="B120" s="26"/>
      <c r="C120" s="196"/>
      <c r="D120" s="196"/>
      <c r="E120" s="196"/>
      <c r="F120" s="196"/>
      <c r="G120" s="196"/>
      <c r="H120" s="196"/>
      <c r="I120" s="196"/>
      <c r="J120" s="196"/>
      <c r="K120" s="196"/>
      <c r="L120" s="32"/>
      <c r="S120" s="196"/>
      <c r="T120" s="196"/>
      <c r="U120" s="196"/>
      <c r="V120" s="196"/>
      <c r="W120" s="196"/>
      <c r="X120" s="196"/>
      <c r="Y120" s="196"/>
      <c r="Z120" s="196"/>
      <c r="AA120" s="196"/>
      <c r="AB120" s="196"/>
      <c r="AC120" s="196"/>
      <c r="AD120" s="196"/>
      <c r="AE120" s="196"/>
    </row>
    <row r="121" spans="1:65" s="2" customFormat="1" ht="15.2" customHeight="1">
      <c r="A121" s="196"/>
      <c r="B121" s="26"/>
      <c r="C121" s="195" t="s">
        <v>23</v>
      </c>
      <c r="D121" s="196"/>
      <c r="E121" s="196"/>
      <c r="F121" s="182" t="str">
        <f>E15</f>
        <v xml:space="preserve"> </v>
      </c>
      <c r="G121" s="196"/>
      <c r="H121" s="196"/>
      <c r="I121" s="195" t="s">
        <v>27</v>
      </c>
      <c r="J121" s="185" t="str">
        <f>E21</f>
        <v xml:space="preserve"> </v>
      </c>
      <c r="K121" s="196"/>
      <c r="L121" s="32"/>
      <c r="S121" s="196"/>
      <c r="T121" s="196"/>
      <c r="U121" s="196"/>
      <c r="V121" s="196"/>
      <c r="W121" s="196"/>
      <c r="X121" s="196"/>
      <c r="Y121" s="196"/>
      <c r="Z121" s="196"/>
      <c r="AA121" s="196"/>
      <c r="AB121" s="196"/>
      <c r="AC121" s="196"/>
      <c r="AD121" s="196"/>
      <c r="AE121" s="196"/>
    </row>
    <row r="122" spans="1:65" s="2" customFormat="1" ht="15.2" customHeight="1">
      <c r="A122" s="196"/>
      <c r="B122" s="26"/>
      <c r="C122" s="195" t="s">
        <v>26</v>
      </c>
      <c r="D122" s="196"/>
      <c r="E122" s="196"/>
      <c r="F122" s="182" t="str">
        <f>IF(E18="","",E18)</f>
        <v/>
      </c>
      <c r="G122" s="196"/>
      <c r="H122" s="196"/>
      <c r="I122" s="195" t="s">
        <v>29</v>
      </c>
      <c r="J122" s="185"/>
      <c r="K122" s="196"/>
      <c r="L122" s="32"/>
      <c r="S122" s="196"/>
      <c r="T122" s="196"/>
      <c r="U122" s="196"/>
      <c r="V122" s="196"/>
      <c r="W122" s="196"/>
      <c r="X122" s="196"/>
      <c r="Y122" s="196"/>
      <c r="Z122" s="196"/>
      <c r="AA122" s="196"/>
      <c r="AB122" s="196"/>
      <c r="AC122" s="196"/>
      <c r="AD122" s="196"/>
      <c r="AE122" s="196"/>
    </row>
    <row r="123" spans="1:65" s="2" customFormat="1" ht="10.35" customHeight="1">
      <c r="A123" s="196"/>
      <c r="B123" s="26"/>
      <c r="C123" s="196"/>
      <c r="D123" s="196"/>
      <c r="E123" s="196"/>
      <c r="F123" s="196"/>
      <c r="G123" s="196"/>
      <c r="H123" s="196"/>
      <c r="I123" s="196"/>
      <c r="J123" s="196"/>
      <c r="K123" s="196"/>
      <c r="L123" s="32"/>
      <c r="S123" s="196"/>
      <c r="T123" s="196"/>
      <c r="U123" s="196"/>
      <c r="V123" s="196"/>
      <c r="W123" s="196"/>
      <c r="X123" s="196"/>
      <c r="Y123" s="196"/>
      <c r="Z123" s="196"/>
      <c r="AA123" s="196"/>
      <c r="AB123" s="196"/>
      <c r="AC123" s="196"/>
      <c r="AD123" s="196"/>
      <c r="AE123" s="196"/>
    </row>
    <row r="124" spans="1:65" s="11" customFormat="1" ht="29.25" customHeight="1">
      <c r="A124" s="107"/>
      <c r="B124" s="108"/>
      <c r="C124" s="109" t="s">
        <v>103</v>
      </c>
      <c r="D124" s="110" t="s">
        <v>56</v>
      </c>
      <c r="E124" s="110" t="s">
        <v>52</v>
      </c>
      <c r="F124" s="110" t="s">
        <v>53</v>
      </c>
      <c r="G124" s="110" t="s">
        <v>104</v>
      </c>
      <c r="H124" s="110" t="s">
        <v>105</v>
      </c>
      <c r="I124" s="110" t="s">
        <v>106</v>
      </c>
      <c r="J124" s="111" t="s">
        <v>90</v>
      </c>
      <c r="K124" s="112" t="s">
        <v>107</v>
      </c>
      <c r="L124" s="113"/>
      <c r="M124" s="51" t="s">
        <v>1</v>
      </c>
      <c r="N124" s="52" t="s">
        <v>35</v>
      </c>
      <c r="O124" s="52" t="s">
        <v>108</v>
      </c>
      <c r="P124" s="52" t="s">
        <v>109</v>
      </c>
      <c r="Q124" s="52" t="s">
        <v>110</v>
      </c>
      <c r="R124" s="52" t="s">
        <v>111</v>
      </c>
      <c r="S124" s="52" t="s">
        <v>112</v>
      </c>
      <c r="T124" s="53" t="s">
        <v>113</v>
      </c>
      <c r="U124" s="107"/>
      <c r="V124" s="107"/>
      <c r="W124" s="107"/>
      <c r="X124" s="107"/>
      <c r="Y124" s="107"/>
      <c r="Z124" s="107"/>
      <c r="AA124" s="107"/>
      <c r="AB124" s="107"/>
      <c r="AC124" s="107"/>
      <c r="AD124" s="107"/>
      <c r="AE124" s="107"/>
    </row>
    <row r="125" spans="1:65" s="2" customFormat="1" ht="22.9" customHeight="1">
      <c r="A125" s="196"/>
      <c r="B125" s="26"/>
      <c r="C125" s="58" t="s">
        <v>114</v>
      </c>
      <c r="D125" s="196"/>
      <c r="E125" s="196"/>
      <c r="F125" s="196"/>
      <c r="G125" s="196"/>
      <c r="H125" s="196"/>
      <c r="I125" s="196"/>
      <c r="J125" s="114">
        <f>BK125</f>
        <v>0</v>
      </c>
      <c r="K125" s="196"/>
      <c r="L125" s="26"/>
      <c r="M125" s="54"/>
      <c r="N125" s="45"/>
      <c r="O125" s="55"/>
      <c r="P125" s="115">
        <f>P126</f>
        <v>0</v>
      </c>
      <c r="Q125" s="55"/>
      <c r="R125" s="115">
        <f>R126</f>
        <v>1847.61856119</v>
      </c>
      <c r="S125" s="55"/>
      <c r="T125" s="116">
        <f>T126</f>
        <v>167.95405729999999</v>
      </c>
      <c r="U125" s="196"/>
      <c r="V125" s="196"/>
      <c r="W125" s="196"/>
      <c r="X125" s="196"/>
      <c r="Y125" s="196"/>
      <c r="Z125" s="196"/>
      <c r="AA125" s="196"/>
      <c r="AB125" s="196"/>
      <c r="AC125" s="196"/>
      <c r="AD125" s="196"/>
      <c r="AE125" s="196"/>
      <c r="AT125" s="16" t="s">
        <v>70</v>
      </c>
      <c r="AU125" s="16" t="s">
        <v>92</v>
      </c>
      <c r="BK125" s="117">
        <f>BK126</f>
        <v>0</v>
      </c>
    </row>
    <row r="126" spans="1:65" s="12" customFormat="1" ht="25.9" customHeight="1">
      <c r="B126" s="118"/>
      <c r="D126" s="119" t="s">
        <v>70</v>
      </c>
      <c r="E126" s="120" t="s">
        <v>115</v>
      </c>
      <c r="F126" s="120" t="s">
        <v>116</v>
      </c>
      <c r="I126" s="121"/>
      <c r="J126" s="122">
        <f>BK126</f>
        <v>0</v>
      </c>
      <c r="L126" s="118"/>
      <c r="M126" s="123"/>
      <c r="N126" s="124"/>
      <c r="O126" s="124"/>
      <c r="P126" s="125">
        <f>P127+P133+P135+P145+P151+P158+P177+P185</f>
        <v>0</v>
      </c>
      <c r="Q126" s="124"/>
      <c r="R126" s="125">
        <f>R127+R133+R135+R145+R151+R158+R177+R185</f>
        <v>1847.61856119</v>
      </c>
      <c r="S126" s="124"/>
      <c r="T126" s="126">
        <f>T127+T133+T135+T145+T151+T158+T177+T185</f>
        <v>167.95405729999999</v>
      </c>
      <c r="AR126" s="119" t="s">
        <v>79</v>
      </c>
      <c r="AT126" s="127" t="s">
        <v>70</v>
      </c>
      <c r="AU126" s="127" t="s">
        <v>71</v>
      </c>
      <c r="AY126" s="119" t="s">
        <v>117</v>
      </c>
      <c r="BK126" s="128">
        <f>BK127+BK133+BK135+BK145+BK151+BK158+BK177+BK185</f>
        <v>0</v>
      </c>
    </row>
    <row r="127" spans="1:65" s="12" customFormat="1" ht="22.9" customHeight="1">
      <c r="B127" s="118"/>
      <c r="D127" s="119" t="s">
        <v>70</v>
      </c>
      <c r="E127" s="129" t="s">
        <v>79</v>
      </c>
      <c r="F127" s="129" t="s">
        <v>118</v>
      </c>
      <c r="I127" s="121"/>
      <c r="J127" s="130">
        <f>BK127</f>
        <v>0</v>
      </c>
      <c r="L127" s="118"/>
      <c r="M127" s="123"/>
      <c r="N127" s="124"/>
      <c r="O127" s="124"/>
      <c r="P127" s="125">
        <f>SUM(P128:P132)</f>
        <v>0</v>
      </c>
      <c r="Q127" s="124"/>
      <c r="R127" s="125">
        <f>SUM(R128:R132)</f>
        <v>0</v>
      </c>
      <c r="S127" s="124"/>
      <c r="T127" s="126">
        <f>SUM(T128:T132)</f>
        <v>0</v>
      </c>
      <c r="AR127" s="119" t="s">
        <v>79</v>
      </c>
      <c r="AT127" s="127" t="s">
        <v>70</v>
      </c>
      <c r="AU127" s="127" t="s">
        <v>79</v>
      </c>
      <c r="AY127" s="119" t="s">
        <v>117</v>
      </c>
      <c r="BK127" s="128">
        <f>SUM(BK128:BK132)</f>
        <v>0</v>
      </c>
    </row>
    <row r="128" spans="1:65" s="2" customFormat="1" ht="21.75" customHeight="1">
      <c r="A128" s="196"/>
      <c r="B128" s="131"/>
      <c r="C128" s="132" t="s">
        <v>79</v>
      </c>
      <c r="D128" s="132" t="s">
        <v>119</v>
      </c>
      <c r="E128" s="133" t="s">
        <v>120</v>
      </c>
      <c r="F128" s="134" t="s">
        <v>121</v>
      </c>
      <c r="G128" s="135" t="s">
        <v>122</v>
      </c>
      <c r="H128" s="136">
        <v>324.75</v>
      </c>
      <c r="I128" s="137"/>
      <c r="J128" s="138">
        <f>ROUND(I128*H128,2)</f>
        <v>0</v>
      </c>
      <c r="K128" s="139"/>
      <c r="L128" s="26"/>
      <c r="M128" s="140" t="s">
        <v>1</v>
      </c>
      <c r="N128" s="141" t="s">
        <v>36</v>
      </c>
      <c r="O128" s="47"/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U128" s="196"/>
      <c r="V128" s="196"/>
      <c r="W128" s="196"/>
      <c r="X128" s="196"/>
      <c r="Y128" s="196"/>
      <c r="Z128" s="196"/>
      <c r="AA128" s="196"/>
      <c r="AB128" s="196"/>
      <c r="AC128" s="196"/>
      <c r="AD128" s="196"/>
      <c r="AE128" s="196"/>
      <c r="AR128" s="144" t="s">
        <v>123</v>
      </c>
      <c r="AT128" s="144" t="s">
        <v>119</v>
      </c>
      <c r="AU128" s="144" t="s">
        <v>81</v>
      </c>
      <c r="AY128" s="16" t="s">
        <v>117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6" t="s">
        <v>79</v>
      </c>
      <c r="BK128" s="145">
        <f>ROUND(I128*H128,2)</f>
        <v>0</v>
      </c>
      <c r="BL128" s="16" t="s">
        <v>123</v>
      </c>
      <c r="BM128" s="144" t="s">
        <v>124</v>
      </c>
    </row>
    <row r="129" spans="1:65" s="2" customFormat="1" ht="16.5" customHeight="1">
      <c r="A129" s="196"/>
      <c r="B129" s="131"/>
      <c r="C129" s="132" t="s">
        <v>81</v>
      </c>
      <c r="D129" s="132" t="s">
        <v>119</v>
      </c>
      <c r="E129" s="133" t="s">
        <v>125</v>
      </c>
      <c r="F129" s="134" t="s">
        <v>126</v>
      </c>
      <c r="G129" s="135" t="s">
        <v>122</v>
      </c>
      <c r="H129" s="136">
        <v>10.43</v>
      </c>
      <c r="I129" s="137"/>
      <c r="J129" s="138">
        <f>ROUND(I129*H129,2)</f>
        <v>0</v>
      </c>
      <c r="K129" s="139"/>
      <c r="L129" s="26"/>
      <c r="M129" s="140" t="s">
        <v>1</v>
      </c>
      <c r="N129" s="141" t="s">
        <v>36</v>
      </c>
      <c r="O129" s="47"/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U129" s="196"/>
      <c r="V129" s="196"/>
      <c r="W129" s="196"/>
      <c r="X129" s="196"/>
      <c r="Y129" s="196"/>
      <c r="Z129" s="196"/>
      <c r="AA129" s="196"/>
      <c r="AB129" s="196"/>
      <c r="AC129" s="196"/>
      <c r="AD129" s="196"/>
      <c r="AE129" s="196"/>
      <c r="AR129" s="144" t="s">
        <v>123</v>
      </c>
      <c r="AT129" s="144" t="s">
        <v>119</v>
      </c>
      <c r="AU129" s="144" t="s">
        <v>81</v>
      </c>
      <c r="AY129" s="16" t="s">
        <v>117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6" t="s">
        <v>79</v>
      </c>
      <c r="BK129" s="145">
        <f>ROUND(I129*H129,2)</f>
        <v>0</v>
      </c>
      <c r="BL129" s="16" t="s">
        <v>123</v>
      </c>
      <c r="BM129" s="144" t="s">
        <v>127</v>
      </c>
    </row>
    <row r="130" spans="1:65" s="2" customFormat="1" ht="21.75" customHeight="1">
      <c r="A130" s="196"/>
      <c r="B130" s="131"/>
      <c r="C130" s="132" t="s">
        <v>128</v>
      </c>
      <c r="D130" s="132" t="s">
        <v>119</v>
      </c>
      <c r="E130" s="133" t="s">
        <v>129</v>
      </c>
      <c r="F130" s="134" t="s">
        <v>130</v>
      </c>
      <c r="G130" s="135" t="s">
        <v>131</v>
      </c>
      <c r="H130" s="136">
        <v>1</v>
      </c>
      <c r="I130" s="137"/>
      <c r="J130" s="138">
        <f>ROUND(I130*H130,2)</f>
        <v>0</v>
      </c>
      <c r="K130" s="139"/>
      <c r="L130" s="26"/>
      <c r="M130" s="140" t="s">
        <v>1</v>
      </c>
      <c r="N130" s="141" t="s">
        <v>36</v>
      </c>
      <c r="O130" s="47"/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U130" s="196"/>
      <c r="V130" s="196"/>
      <c r="W130" s="196"/>
      <c r="X130" s="196"/>
      <c r="Y130" s="196"/>
      <c r="Z130" s="196"/>
      <c r="AA130" s="196"/>
      <c r="AB130" s="196"/>
      <c r="AC130" s="196"/>
      <c r="AD130" s="196"/>
      <c r="AE130" s="196"/>
      <c r="AR130" s="144" t="s">
        <v>123</v>
      </c>
      <c r="AT130" s="144" t="s">
        <v>119</v>
      </c>
      <c r="AU130" s="144" t="s">
        <v>81</v>
      </c>
      <c r="AY130" s="16" t="s">
        <v>117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6" t="s">
        <v>79</v>
      </c>
      <c r="BK130" s="145">
        <f>ROUND(I130*H130,2)</f>
        <v>0</v>
      </c>
      <c r="BL130" s="16" t="s">
        <v>123</v>
      </c>
      <c r="BM130" s="144" t="s">
        <v>132</v>
      </c>
    </row>
    <row r="131" spans="1:65" s="2" customFormat="1" ht="21.75" customHeight="1">
      <c r="A131" s="196"/>
      <c r="B131" s="131"/>
      <c r="C131" s="132" t="s">
        <v>123</v>
      </c>
      <c r="D131" s="132" t="s">
        <v>119</v>
      </c>
      <c r="E131" s="133" t="s">
        <v>133</v>
      </c>
      <c r="F131" s="134" t="s">
        <v>134</v>
      </c>
      <c r="G131" s="135" t="s">
        <v>122</v>
      </c>
      <c r="H131" s="136">
        <v>4.97</v>
      </c>
      <c r="I131" s="137"/>
      <c r="J131" s="138">
        <f>ROUND(I131*H131,2)</f>
        <v>0</v>
      </c>
      <c r="K131" s="139"/>
      <c r="L131" s="26"/>
      <c r="M131" s="140" t="s">
        <v>1</v>
      </c>
      <c r="N131" s="141" t="s">
        <v>36</v>
      </c>
      <c r="O131" s="47"/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U131" s="196"/>
      <c r="V131" s="196"/>
      <c r="W131" s="196"/>
      <c r="X131" s="196"/>
      <c r="Y131" s="196"/>
      <c r="Z131" s="196"/>
      <c r="AA131" s="196"/>
      <c r="AB131" s="196"/>
      <c r="AC131" s="196"/>
      <c r="AD131" s="196"/>
      <c r="AE131" s="196"/>
      <c r="AR131" s="144" t="s">
        <v>123</v>
      </c>
      <c r="AT131" s="144" t="s">
        <v>119</v>
      </c>
      <c r="AU131" s="144" t="s">
        <v>81</v>
      </c>
      <c r="AY131" s="16" t="s">
        <v>117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6" t="s">
        <v>79</v>
      </c>
      <c r="BK131" s="145">
        <f>ROUND(I131*H131,2)</f>
        <v>0</v>
      </c>
      <c r="BL131" s="16" t="s">
        <v>123</v>
      </c>
      <c r="BM131" s="144" t="s">
        <v>135</v>
      </c>
    </row>
    <row r="132" spans="1:65" s="2" customFormat="1" ht="21.75" customHeight="1">
      <c r="A132" s="196"/>
      <c r="B132" s="131"/>
      <c r="C132" s="132" t="s">
        <v>136</v>
      </c>
      <c r="D132" s="132" t="s">
        <v>119</v>
      </c>
      <c r="E132" s="133" t="s">
        <v>137</v>
      </c>
      <c r="F132" s="134" t="s">
        <v>138</v>
      </c>
      <c r="G132" s="135" t="s">
        <v>139</v>
      </c>
      <c r="H132" s="136">
        <v>167.47499999999999</v>
      </c>
      <c r="I132" s="137"/>
      <c r="J132" s="138">
        <f>ROUND(I132*H132,2)</f>
        <v>0</v>
      </c>
      <c r="K132" s="139"/>
      <c r="L132" s="26"/>
      <c r="M132" s="140" t="s">
        <v>1</v>
      </c>
      <c r="N132" s="141" t="s">
        <v>36</v>
      </c>
      <c r="O132" s="47"/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U132" s="196"/>
      <c r="V132" s="196"/>
      <c r="W132" s="196"/>
      <c r="X132" s="196"/>
      <c r="Y132" s="196"/>
      <c r="Z132" s="196"/>
      <c r="AA132" s="196"/>
      <c r="AB132" s="196"/>
      <c r="AC132" s="196"/>
      <c r="AD132" s="196"/>
      <c r="AE132" s="196"/>
      <c r="AR132" s="144" t="s">
        <v>123</v>
      </c>
      <c r="AT132" s="144" t="s">
        <v>119</v>
      </c>
      <c r="AU132" s="144" t="s">
        <v>81</v>
      </c>
      <c r="AY132" s="16" t="s">
        <v>117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6" t="s">
        <v>79</v>
      </c>
      <c r="BK132" s="145">
        <f>ROUND(I132*H132,2)</f>
        <v>0</v>
      </c>
      <c r="BL132" s="16" t="s">
        <v>123</v>
      </c>
      <c r="BM132" s="144" t="s">
        <v>140</v>
      </c>
    </row>
    <row r="133" spans="1:65" s="12" customFormat="1" ht="22.9" customHeight="1">
      <c r="B133" s="118"/>
      <c r="D133" s="119" t="s">
        <v>70</v>
      </c>
      <c r="E133" s="129" t="s">
        <v>81</v>
      </c>
      <c r="F133" s="129" t="s">
        <v>141</v>
      </c>
      <c r="I133" s="121"/>
      <c r="J133" s="130">
        <f>BK133</f>
        <v>0</v>
      </c>
      <c r="L133" s="118"/>
      <c r="M133" s="123"/>
      <c r="N133" s="124"/>
      <c r="O133" s="124"/>
      <c r="P133" s="125">
        <f>P134</f>
        <v>0</v>
      </c>
      <c r="Q133" s="124"/>
      <c r="R133" s="125">
        <f>R134</f>
        <v>2.1780000000000001E-2</v>
      </c>
      <c r="S133" s="124"/>
      <c r="T133" s="126">
        <f>T134</f>
        <v>0</v>
      </c>
      <c r="AR133" s="119" t="s">
        <v>79</v>
      </c>
      <c r="AT133" s="127" t="s">
        <v>70</v>
      </c>
      <c r="AU133" s="127" t="s">
        <v>79</v>
      </c>
      <c r="AY133" s="119" t="s">
        <v>117</v>
      </c>
      <c r="BK133" s="128">
        <f>BK134</f>
        <v>0</v>
      </c>
    </row>
    <row r="134" spans="1:65" s="2" customFormat="1" ht="21.75" customHeight="1">
      <c r="A134" s="196"/>
      <c r="B134" s="131"/>
      <c r="C134" s="132" t="s">
        <v>142</v>
      </c>
      <c r="D134" s="132" t="s">
        <v>119</v>
      </c>
      <c r="E134" s="133" t="s">
        <v>143</v>
      </c>
      <c r="F134" s="134" t="s">
        <v>144</v>
      </c>
      <c r="G134" s="135" t="s">
        <v>145</v>
      </c>
      <c r="H134" s="136">
        <v>2</v>
      </c>
      <c r="I134" s="137"/>
      <c r="J134" s="138">
        <f>ROUND(I134*H134,2)</f>
        <v>0</v>
      </c>
      <c r="K134" s="139"/>
      <c r="L134" s="26"/>
      <c r="M134" s="140" t="s">
        <v>1</v>
      </c>
      <c r="N134" s="141" t="s">
        <v>36</v>
      </c>
      <c r="O134" s="47"/>
      <c r="P134" s="142">
        <f>O134*H134</f>
        <v>0</v>
      </c>
      <c r="Q134" s="142">
        <v>1.089E-2</v>
      </c>
      <c r="R134" s="142">
        <f>Q134*H134</f>
        <v>2.1780000000000001E-2</v>
      </c>
      <c r="S134" s="142">
        <v>0</v>
      </c>
      <c r="T134" s="143">
        <f>S134*H134</f>
        <v>0</v>
      </c>
      <c r="U134" s="196"/>
      <c r="V134" s="196"/>
      <c r="W134" s="196"/>
      <c r="X134" s="196"/>
      <c r="Y134" s="196"/>
      <c r="Z134" s="196"/>
      <c r="AA134" s="196"/>
      <c r="AB134" s="196"/>
      <c r="AC134" s="196"/>
      <c r="AD134" s="196"/>
      <c r="AE134" s="196"/>
      <c r="AR134" s="144" t="s">
        <v>123</v>
      </c>
      <c r="AT134" s="144" t="s">
        <v>119</v>
      </c>
      <c r="AU134" s="144" t="s">
        <v>81</v>
      </c>
      <c r="AY134" s="16" t="s">
        <v>117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6" t="s">
        <v>79</v>
      </c>
      <c r="BK134" s="145">
        <f>ROUND(I134*H134,2)</f>
        <v>0</v>
      </c>
      <c r="BL134" s="16" t="s">
        <v>123</v>
      </c>
      <c r="BM134" s="144" t="s">
        <v>146</v>
      </c>
    </row>
    <row r="135" spans="1:65" s="12" customFormat="1" ht="22.9" customHeight="1">
      <c r="B135" s="118"/>
      <c r="D135" s="119" t="s">
        <v>70</v>
      </c>
      <c r="E135" s="129" t="s">
        <v>128</v>
      </c>
      <c r="F135" s="129" t="s">
        <v>147</v>
      </c>
      <c r="I135" s="121"/>
      <c r="J135" s="130">
        <f>BK135</f>
        <v>0</v>
      </c>
      <c r="L135" s="118"/>
      <c r="M135" s="123"/>
      <c r="N135" s="124"/>
      <c r="O135" s="124"/>
      <c r="P135" s="125">
        <f>SUM(P136:P144)</f>
        <v>0</v>
      </c>
      <c r="Q135" s="124"/>
      <c r="R135" s="125">
        <f>SUM(R136:R144)</f>
        <v>201.38054088999999</v>
      </c>
      <c r="S135" s="124"/>
      <c r="T135" s="126">
        <f>SUM(T136:T144)</f>
        <v>0</v>
      </c>
      <c r="AR135" s="119" t="s">
        <v>79</v>
      </c>
      <c r="AT135" s="127" t="s">
        <v>70</v>
      </c>
      <c r="AU135" s="127" t="s">
        <v>79</v>
      </c>
      <c r="AY135" s="119" t="s">
        <v>117</v>
      </c>
      <c r="BK135" s="128">
        <f>SUM(BK136:BK144)</f>
        <v>0</v>
      </c>
    </row>
    <row r="136" spans="1:65" s="2" customFormat="1" ht="21.75" customHeight="1">
      <c r="A136" s="196"/>
      <c r="B136" s="131"/>
      <c r="C136" s="132" t="s">
        <v>148</v>
      </c>
      <c r="D136" s="132" t="s">
        <v>119</v>
      </c>
      <c r="E136" s="133" t="s">
        <v>149</v>
      </c>
      <c r="F136" s="134" t="s">
        <v>150</v>
      </c>
      <c r="G136" s="135" t="s">
        <v>122</v>
      </c>
      <c r="H136" s="136">
        <v>55.94</v>
      </c>
      <c r="I136" s="137"/>
      <c r="J136" s="138">
        <f t="shared" ref="J136:J141" si="0">ROUND(I136*H136,2)</f>
        <v>0</v>
      </c>
      <c r="K136" s="139"/>
      <c r="L136" s="26"/>
      <c r="M136" s="140" t="s">
        <v>1</v>
      </c>
      <c r="N136" s="141" t="s">
        <v>36</v>
      </c>
      <c r="O136" s="47"/>
      <c r="P136" s="142">
        <f t="shared" ref="P136:P141" si="1">O136*H136</f>
        <v>0</v>
      </c>
      <c r="Q136" s="142">
        <v>2.7258599999999999</v>
      </c>
      <c r="R136" s="142">
        <f t="shared" ref="R136:R141" si="2">Q136*H136</f>
        <v>152.48460839999998</v>
      </c>
      <c r="S136" s="142">
        <v>0</v>
      </c>
      <c r="T136" s="143">
        <f t="shared" ref="T136:T141" si="3">S136*H136</f>
        <v>0</v>
      </c>
      <c r="U136" s="196"/>
      <c r="V136" s="196"/>
      <c r="W136" s="196"/>
      <c r="X136" s="196"/>
      <c r="Y136" s="196"/>
      <c r="Z136" s="196"/>
      <c r="AA136" s="196"/>
      <c r="AB136" s="196"/>
      <c r="AC136" s="196"/>
      <c r="AD136" s="196"/>
      <c r="AE136" s="196"/>
      <c r="AR136" s="144" t="s">
        <v>123</v>
      </c>
      <c r="AT136" s="144" t="s">
        <v>119</v>
      </c>
      <c r="AU136" s="144" t="s">
        <v>81</v>
      </c>
      <c r="AY136" s="16" t="s">
        <v>117</v>
      </c>
      <c r="BE136" s="145">
        <f t="shared" ref="BE136:BE141" si="4">IF(N136="základní",J136,0)</f>
        <v>0</v>
      </c>
      <c r="BF136" s="145">
        <f t="shared" ref="BF136:BF141" si="5">IF(N136="snížená",J136,0)</f>
        <v>0</v>
      </c>
      <c r="BG136" s="145">
        <f t="shared" ref="BG136:BG141" si="6">IF(N136="zákl. přenesená",J136,0)</f>
        <v>0</v>
      </c>
      <c r="BH136" s="145">
        <f t="shared" ref="BH136:BH141" si="7">IF(N136="sníž. přenesená",J136,0)</f>
        <v>0</v>
      </c>
      <c r="BI136" s="145">
        <f t="shared" ref="BI136:BI141" si="8">IF(N136="nulová",J136,0)</f>
        <v>0</v>
      </c>
      <c r="BJ136" s="16" t="s">
        <v>79</v>
      </c>
      <c r="BK136" s="145">
        <f t="shared" ref="BK136:BK141" si="9">ROUND(I136*H136,2)</f>
        <v>0</v>
      </c>
      <c r="BL136" s="16" t="s">
        <v>123</v>
      </c>
      <c r="BM136" s="144" t="s">
        <v>151</v>
      </c>
    </row>
    <row r="137" spans="1:65" s="2" customFormat="1" ht="21.75" customHeight="1">
      <c r="A137" s="196"/>
      <c r="B137" s="131"/>
      <c r="C137" s="132" t="s">
        <v>152</v>
      </c>
      <c r="D137" s="132" t="s">
        <v>119</v>
      </c>
      <c r="E137" s="133" t="s">
        <v>153</v>
      </c>
      <c r="F137" s="134" t="s">
        <v>154</v>
      </c>
      <c r="G137" s="135" t="s">
        <v>122</v>
      </c>
      <c r="H137" s="136">
        <v>15.33</v>
      </c>
      <c r="I137" s="137"/>
      <c r="J137" s="138">
        <f t="shared" si="0"/>
        <v>0</v>
      </c>
      <c r="K137" s="139"/>
      <c r="L137" s="26"/>
      <c r="M137" s="140" t="s">
        <v>1</v>
      </c>
      <c r="N137" s="141" t="s">
        <v>36</v>
      </c>
      <c r="O137" s="47"/>
      <c r="P137" s="142">
        <f t="shared" si="1"/>
        <v>0</v>
      </c>
      <c r="Q137" s="142">
        <v>3.11388</v>
      </c>
      <c r="R137" s="142">
        <f t="shared" si="2"/>
        <v>47.735780400000003</v>
      </c>
      <c r="S137" s="142">
        <v>0</v>
      </c>
      <c r="T137" s="143">
        <f t="shared" si="3"/>
        <v>0</v>
      </c>
      <c r="U137" s="196"/>
      <c r="V137" s="196"/>
      <c r="W137" s="196"/>
      <c r="X137" s="196"/>
      <c r="Y137" s="196"/>
      <c r="Z137" s="196"/>
      <c r="AA137" s="196"/>
      <c r="AB137" s="196"/>
      <c r="AC137" s="196"/>
      <c r="AD137" s="196"/>
      <c r="AE137" s="196"/>
      <c r="AR137" s="144" t="s">
        <v>123</v>
      </c>
      <c r="AT137" s="144" t="s">
        <v>119</v>
      </c>
      <c r="AU137" s="144" t="s">
        <v>81</v>
      </c>
      <c r="AY137" s="16" t="s">
        <v>117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6" t="s">
        <v>79</v>
      </c>
      <c r="BK137" s="145">
        <f t="shared" si="9"/>
        <v>0</v>
      </c>
      <c r="BL137" s="16" t="s">
        <v>123</v>
      </c>
      <c r="BM137" s="144" t="s">
        <v>155</v>
      </c>
    </row>
    <row r="138" spans="1:65" s="2" customFormat="1" ht="21.75" customHeight="1">
      <c r="A138" s="196"/>
      <c r="B138" s="131"/>
      <c r="C138" s="132" t="s">
        <v>156</v>
      </c>
      <c r="D138" s="132" t="s">
        <v>119</v>
      </c>
      <c r="E138" s="133" t="s">
        <v>157</v>
      </c>
      <c r="F138" s="134" t="s">
        <v>158</v>
      </c>
      <c r="G138" s="135" t="s">
        <v>122</v>
      </c>
      <c r="H138" s="136">
        <v>3.58</v>
      </c>
      <c r="I138" s="137"/>
      <c r="J138" s="138">
        <f t="shared" si="0"/>
        <v>0</v>
      </c>
      <c r="K138" s="139"/>
      <c r="L138" s="26"/>
      <c r="M138" s="140" t="s">
        <v>1</v>
      </c>
      <c r="N138" s="141" t="s">
        <v>36</v>
      </c>
      <c r="O138" s="47"/>
      <c r="P138" s="142">
        <f t="shared" si="1"/>
        <v>0</v>
      </c>
      <c r="Q138" s="142">
        <v>0</v>
      </c>
      <c r="R138" s="142">
        <f t="shared" si="2"/>
        <v>0</v>
      </c>
      <c r="S138" s="142">
        <v>0</v>
      </c>
      <c r="T138" s="143">
        <f t="shared" si="3"/>
        <v>0</v>
      </c>
      <c r="U138" s="196"/>
      <c r="V138" s="196"/>
      <c r="W138" s="196"/>
      <c r="X138" s="196"/>
      <c r="Y138" s="196"/>
      <c r="Z138" s="196"/>
      <c r="AA138" s="196"/>
      <c r="AB138" s="196"/>
      <c r="AC138" s="196"/>
      <c r="AD138" s="196"/>
      <c r="AE138" s="196"/>
      <c r="AR138" s="144" t="s">
        <v>123</v>
      </c>
      <c r="AT138" s="144" t="s">
        <v>119</v>
      </c>
      <c r="AU138" s="144" t="s">
        <v>81</v>
      </c>
      <c r="AY138" s="16" t="s">
        <v>117</v>
      </c>
      <c r="BE138" s="145">
        <f t="shared" si="4"/>
        <v>0</v>
      </c>
      <c r="BF138" s="145">
        <f t="shared" si="5"/>
        <v>0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6" t="s">
        <v>79</v>
      </c>
      <c r="BK138" s="145">
        <f t="shared" si="9"/>
        <v>0</v>
      </c>
      <c r="BL138" s="16" t="s">
        <v>123</v>
      </c>
      <c r="BM138" s="144" t="s">
        <v>159</v>
      </c>
    </row>
    <row r="139" spans="1:65" s="2" customFormat="1" ht="21.75" customHeight="1">
      <c r="A139" s="196"/>
      <c r="B139" s="131"/>
      <c r="C139" s="132" t="s">
        <v>160</v>
      </c>
      <c r="D139" s="132" t="s">
        <v>119</v>
      </c>
      <c r="E139" s="133" t="s">
        <v>161</v>
      </c>
      <c r="F139" s="134" t="s">
        <v>162</v>
      </c>
      <c r="G139" s="135" t="s">
        <v>163</v>
      </c>
      <c r="H139" s="136">
        <v>59.75</v>
      </c>
      <c r="I139" s="137"/>
      <c r="J139" s="138">
        <f t="shared" si="0"/>
        <v>0</v>
      </c>
      <c r="K139" s="139"/>
      <c r="L139" s="26"/>
      <c r="M139" s="140" t="s">
        <v>1</v>
      </c>
      <c r="N139" s="141" t="s">
        <v>36</v>
      </c>
      <c r="O139" s="47"/>
      <c r="P139" s="142">
        <f t="shared" si="1"/>
        <v>0</v>
      </c>
      <c r="Q139" s="142">
        <v>7.26E-3</v>
      </c>
      <c r="R139" s="142">
        <f t="shared" si="2"/>
        <v>0.43378499999999998</v>
      </c>
      <c r="S139" s="142">
        <v>0</v>
      </c>
      <c r="T139" s="143">
        <f t="shared" si="3"/>
        <v>0</v>
      </c>
      <c r="U139" s="196"/>
      <c r="V139" s="196"/>
      <c r="W139" s="196"/>
      <c r="X139" s="196"/>
      <c r="Y139" s="196"/>
      <c r="Z139" s="196"/>
      <c r="AA139" s="196"/>
      <c r="AB139" s="196"/>
      <c r="AC139" s="196"/>
      <c r="AD139" s="196"/>
      <c r="AE139" s="196"/>
      <c r="AR139" s="144" t="s">
        <v>123</v>
      </c>
      <c r="AT139" s="144" t="s">
        <v>119</v>
      </c>
      <c r="AU139" s="144" t="s">
        <v>81</v>
      </c>
      <c r="AY139" s="16" t="s">
        <v>117</v>
      </c>
      <c r="BE139" s="145">
        <f t="shared" si="4"/>
        <v>0</v>
      </c>
      <c r="BF139" s="145">
        <f t="shared" si="5"/>
        <v>0</v>
      </c>
      <c r="BG139" s="145">
        <f t="shared" si="6"/>
        <v>0</v>
      </c>
      <c r="BH139" s="145">
        <f t="shared" si="7"/>
        <v>0</v>
      </c>
      <c r="BI139" s="145">
        <f t="shared" si="8"/>
        <v>0</v>
      </c>
      <c r="BJ139" s="16" t="s">
        <v>79</v>
      </c>
      <c r="BK139" s="145">
        <f t="shared" si="9"/>
        <v>0</v>
      </c>
      <c r="BL139" s="16" t="s">
        <v>123</v>
      </c>
      <c r="BM139" s="144" t="s">
        <v>164</v>
      </c>
    </row>
    <row r="140" spans="1:65" s="2" customFormat="1" ht="21.75" customHeight="1">
      <c r="A140" s="196"/>
      <c r="B140" s="131"/>
      <c r="C140" s="132" t="s">
        <v>165</v>
      </c>
      <c r="D140" s="132" t="s">
        <v>119</v>
      </c>
      <c r="E140" s="133" t="s">
        <v>166</v>
      </c>
      <c r="F140" s="134" t="s">
        <v>167</v>
      </c>
      <c r="G140" s="135" t="s">
        <v>163</v>
      </c>
      <c r="H140" s="136">
        <v>59.75</v>
      </c>
      <c r="I140" s="137"/>
      <c r="J140" s="138">
        <f t="shared" si="0"/>
        <v>0</v>
      </c>
      <c r="K140" s="139"/>
      <c r="L140" s="26"/>
      <c r="M140" s="140" t="s">
        <v>1</v>
      </c>
      <c r="N140" s="141" t="s">
        <v>36</v>
      </c>
      <c r="O140" s="47"/>
      <c r="P140" s="142">
        <f t="shared" si="1"/>
        <v>0</v>
      </c>
      <c r="Q140" s="142">
        <v>8.5999999999999998E-4</v>
      </c>
      <c r="R140" s="142">
        <f t="shared" si="2"/>
        <v>5.1385E-2</v>
      </c>
      <c r="S140" s="142">
        <v>0</v>
      </c>
      <c r="T140" s="143">
        <f t="shared" si="3"/>
        <v>0</v>
      </c>
      <c r="U140" s="196"/>
      <c r="V140" s="196"/>
      <c r="W140" s="196"/>
      <c r="X140" s="196"/>
      <c r="Y140" s="196"/>
      <c r="Z140" s="196"/>
      <c r="AA140" s="196"/>
      <c r="AB140" s="196"/>
      <c r="AC140" s="196"/>
      <c r="AD140" s="196"/>
      <c r="AE140" s="196"/>
      <c r="AR140" s="144" t="s">
        <v>123</v>
      </c>
      <c r="AT140" s="144" t="s">
        <v>119</v>
      </c>
      <c r="AU140" s="144" t="s">
        <v>81</v>
      </c>
      <c r="AY140" s="16" t="s">
        <v>117</v>
      </c>
      <c r="BE140" s="145">
        <f t="shared" si="4"/>
        <v>0</v>
      </c>
      <c r="BF140" s="145">
        <f t="shared" si="5"/>
        <v>0</v>
      </c>
      <c r="BG140" s="145">
        <f t="shared" si="6"/>
        <v>0</v>
      </c>
      <c r="BH140" s="145">
        <f t="shared" si="7"/>
        <v>0</v>
      </c>
      <c r="BI140" s="145">
        <f t="shared" si="8"/>
        <v>0</v>
      </c>
      <c r="BJ140" s="16" t="s">
        <v>79</v>
      </c>
      <c r="BK140" s="145">
        <f t="shared" si="9"/>
        <v>0</v>
      </c>
      <c r="BL140" s="16" t="s">
        <v>123</v>
      </c>
      <c r="BM140" s="144" t="s">
        <v>168</v>
      </c>
    </row>
    <row r="141" spans="1:65" s="2" customFormat="1" ht="21.75" customHeight="1">
      <c r="A141" s="196"/>
      <c r="B141" s="131"/>
      <c r="C141" s="132" t="s">
        <v>169</v>
      </c>
      <c r="D141" s="132" t="s">
        <v>119</v>
      </c>
      <c r="E141" s="133" t="s">
        <v>170</v>
      </c>
      <c r="F141" s="134" t="s">
        <v>171</v>
      </c>
      <c r="G141" s="135" t="s">
        <v>139</v>
      </c>
      <c r="H141" s="136">
        <v>0.63900000000000001</v>
      </c>
      <c r="I141" s="137"/>
      <c r="J141" s="138">
        <f t="shared" si="0"/>
        <v>0</v>
      </c>
      <c r="K141" s="139"/>
      <c r="L141" s="26"/>
      <c r="M141" s="140" t="s">
        <v>1</v>
      </c>
      <c r="N141" s="141" t="s">
        <v>36</v>
      </c>
      <c r="O141" s="47"/>
      <c r="P141" s="142">
        <f t="shared" si="1"/>
        <v>0</v>
      </c>
      <c r="Q141" s="142">
        <v>1.0563100000000001</v>
      </c>
      <c r="R141" s="142">
        <f t="shared" si="2"/>
        <v>0.67498209000000009</v>
      </c>
      <c r="S141" s="142">
        <v>0</v>
      </c>
      <c r="T141" s="143">
        <f t="shared" si="3"/>
        <v>0</v>
      </c>
      <c r="U141" s="196"/>
      <c r="V141" s="196"/>
      <c r="W141" s="196"/>
      <c r="X141" s="196"/>
      <c r="Y141" s="196"/>
      <c r="Z141" s="196"/>
      <c r="AA141" s="196"/>
      <c r="AB141" s="196"/>
      <c r="AC141" s="196"/>
      <c r="AD141" s="196"/>
      <c r="AE141" s="196"/>
      <c r="AR141" s="144" t="s">
        <v>123</v>
      </c>
      <c r="AT141" s="144" t="s">
        <v>119</v>
      </c>
      <c r="AU141" s="144" t="s">
        <v>81</v>
      </c>
      <c r="AY141" s="16" t="s">
        <v>117</v>
      </c>
      <c r="BE141" s="145">
        <f t="shared" si="4"/>
        <v>0</v>
      </c>
      <c r="BF141" s="145">
        <f t="shared" si="5"/>
        <v>0</v>
      </c>
      <c r="BG141" s="145">
        <f t="shared" si="6"/>
        <v>0</v>
      </c>
      <c r="BH141" s="145">
        <f t="shared" si="7"/>
        <v>0</v>
      </c>
      <c r="BI141" s="145">
        <f t="shared" si="8"/>
        <v>0</v>
      </c>
      <c r="BJ141" s="16" t="s">
        <v>79</v>
      </c>
      <c r="BK141" s="145">
        <f t="shared" si="9"/>
        <v>0</v>
      </c>
      <c r="BL141" s="16" t="s">
        <v>123</v>
      </c>
      <c r="BM141" s="144" t="s">
        <v>172</v>
      </c>
    </row>
    <row r="142" spans="1:65" s="13" customFormat="1">
      <c r="B142" s="146"/>
      <c r="D142" s="147" t="s">
        <v>173</v>
      </c>
      <c r="E142" s="148" t="s">
        <v>1</v>
      </c>
      <c r="F142" s="149" t="s">
        <v>174</v>
      </c>
      <c r="H142" s="150">
        <v>3.7999999999999999E-2</v>
      </c>
      <c r="I142" s="151"/>
      <c r="L142" s="146"/>
      <c r="M142" s="152"/>
      <c r="N142" s="153"/>
      <c r="O142" s="153"/>
      <c r="P142" s="153"/>
      <c r="Q142" s="153"/>
      <c r="R142" s="153"/>
      <c r="S142" s="153"/>
      <c r="T142" s="154"/>
      <c r="AT142" s="148" t="s">
        <v>173</v>
      </c>
      <c r="AU142" s="148" t="s">
        <v>81</v>
      </c>
      <c r="AV142" s="13" t="s">
        <v>81</v>
      </c>
      <c r="AW142" s="13" t="s">
        <v>28</v>
      </c>
      <c r="AX142" s="13" t="s">
        <v>71</v>
      </c>
      <c r="AY142" s="148" t="s">
        <v>117</v>
      </c>
    </row>
    <row r="143" spans="1:65" s="13" customFormat="1">
      <c r="B143" s="146"/>
      <c r="D143" s="147" t="s">
        <v>173</v>
      </c>
      <c r="E143" s="148" t="s">
        <v>1</v>
      </c>
      <c r="F143" s="149" t="s">
        <v>175</v>
      </c>
      <c r="H143" s="150">
        <v>0.60099999999999998</v>
      </c>
      <c r="I143" s="151"/>
      <c r="L143" s="146"/>
      <c r="M143" s="152"/>
      <c r="N143" s="153"/>
      <c r="O143" s="153"/>
      <c r="P143" s="153"/>
      <c r="Q143" s="153"/>
      <c r="R143" s="153"/>
      <c r="S143" s="153"/>
      <c r="T143" s="154"/>
      <c r="AT143" s="148" t="s">
        <v>173</v>
      </c>
      <c r="AU143" s="148" t="s">
        <v>81</v>
      </c>
      <c r="AV143" s="13" t="s">
        <v>81</v>
      </c>
      <c r="AW143" s="13" t="s">
        <v>28</v>
      </c>
      <c r="AX143" s="13" t="s">
        <v>71</v>
      </c>
      <c r="AY143" s="148" t="s">
        <v>117</v>
      </c>
    </row>
    <row r="144" spans="1:65" s="14" customFormat="1">
      <c r="B144" s="155"/>
      <c r="D144" s="147" t="s">
        <v>173</v>
      </c>
      <c r="E144" s="156" t="s">
        <v>1</v>
      </c>
      <c r="F144" s="157" t="s">
        <v>176</v>
      </c>
      <c r="H144" s="158">
        <v>0.63900000000000001</v>
      </c>
      <c r="I144" s="159"/>
      <c r="L144" s="155"/>
      <c r="M144" s="160"/>
      <c r="N144" s="161"/>
      <c r="O144" s="161"/>
      <c r="P144" s="161"/>
      <c r="Q144" s="161"/>
      <c r="R144" s="161"/>
      <c r="S144" s="161"/>
      <c r="T144" s="162"/>
      <c r="AT144" s="156" t="s">
        <v>173</v>
      </c>
      <c r="AU144" s="156" t="s">
        <v>81</v>
      </c>
      <c r="AV144" s="14" t="s">
        <v>123</v>
      </c>
      <c r="AW144" s="14" t="s">
        <v>28</v>
      </c>
      <c r="AX144" s="14" t="s">
        <v>79</v>
      </c>
      <c r="AY144" s="156" t="s">
        <v>117</v>
      </c>
    </row>
    <row r="145" spans="1:65" s="12" customFormat="1" ht="22.9" customHeight="1">
      <c r="B145" s="118"/>
      <c r="D145" s="119" t="s">
        <v>70</v>
      </c>
      <c r="E145" s="129" t="s">
        <v>123</v>
      </c>
      <c r="F145" s="129" t="s">
        <v>177</v>
      </c>
      <c r="I145" s="121"/>
      <c r="J145" s="130">
        <f>BK145</f>
        <v>0</v>
      </c>
      <c r="L145" s="118"/>
      <c r="M145" s="123"/>
      <c r="N145" s="124"/>
      <c r="O145" s="124"/>
      <c r="P145" s="125">
        <f>SUM(P146:P150)</f>
        <v>0</v>
      </c>
      <c r="Q145" s="124"/>
      <c r="R145" s="125">
        <f>SUM(R146:R150)</f>
        <v>1634.5785733999999</v>
      </c>
      <c r="S145" s="124"/>
      <c r="T145" s="126">
        <f>SUM(T146:T150)</f>
        <v>0</v>
      </c>
      <c r="AR145" s="119" t="s">
        <v>79</v>
      </c>
      <c r="AT145" s="127" t="s">
        <v>70</v>
      </c>
      <c r="AU145" s="127" t="s">
        <v>79</v>
      </c>
      <c r="AY145" s="119" t="s">
        <v>117</v>
      </c>
      <c r="BK145" s="128">
        <f>SUM(BK146:BK150)</f>
        <v>0</v>
      </c>
    </row>
    <row r="146" spans="1:65" s="2" customFormat="1" ht="16.5" customHeight="1">
      <c r="A146" s="196"/>
      <c r="B146" s="131"/>
      <c r="C146" s="132" t="s">
        <v>178</v>
      </c>
      <c r="D146" s="132" t="s">
        <v>119</v>
      </c>
      <c r="E146" s="133" t="s">
        <v>179</v>
      </c>
      <c r="F146" s="134" t="s">
        <v>180</v>
      </c>
      <c r="G146" s="135" t="s">
        <v>122</v>
      </c>
      <c r="H146" s="136">
        <v>165.17</v>
      </c>
      <c r="I146" s="137"/>
      <c r="J146" s="138">
        <f>ROUND(I146*H146,2)</f>
        <v>0</v>
      </c>
      <c r="K146" s="139"/>
      <c r="L146" s="26"/>
      <c r="M146" s="140" t="s">
        <v>1</v>
      </c>
      <c r="N146" s="141" t="s">
        <v>36</v>
      </c>
      <c r="O146" s="47"/>
      <c r="P146" s="142">
        <f>O146*H146</f>
        <v>0</v>
      </c>
      <c r="Q146" s="142">
        <v>2.4815700000000001</v>
      </c>
      <c r="R146" s="142">
        <f>Q146*H146</f>
        <v>409.88091689999999</v>
      </c>
      <c r="S146" s="142">
        <v>0</v>
      </c>
      <c r="T146" s="143">
        <f>S146*H146</f>
        <v>0</v>
      </c>
      <c r="U146" s="196"/>
      <c r="V146" s="196"/>
      <c r="W146" s="196"/>
      <c r="X146" s="196"/>
      <c r="Y146" s="196"/>
      <c r="Z146" s="196"/>
      <c r="AA146" s="196"/>
      <c r="AB146" s="196"/>
      <c r="AC146" s="196"/>
      <c r="AD146" s="196"/>
      <c r="AE146" s="196"/>
      <c r="AR146" s="144" t="s">
        <v>123</v>
      </c>
      <c r="AT146" s="144" t="s">
        <v>119</v>
      </c>
      <c r="AU146" s="144" t="s">
        <v>81</v>
      </c>
      <c r="AY146" s="16" t="s">
        <v>117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6" t="s">
        <v>79</v>
      </c>
      <c r="BK146" s="145">
        <f>ROUND(I146*H146,2)</f>
        <v>0</v>
      </c>
      <c r="BL146" s="16" t="s">
        <v>123</v>
      </c>
      <c r="BM146" s="144" t="s">
        <v>181</v>
      </c>
    </row>
    <row r="147" spans="1:65" s="2" customFormat="1" ht="21.75" customHeight="1">
      <c r="A147" s="196"/>
      <c r="B147" s="131"/>
      <c r="C147" s="132" t="s">
        <v>182</v>
      </c>
      <c r="D147" s="132" t="s">
        <v>119</v>
      </c>
      <c r="E147" s="133" t="s">
        <v>183</v>
      </c>
      <c r="F147" s="134" t="s">
        <v>184</v>
      </c>
      <c r="G147" s="135" t="s">
        <v>122</v>
      </c>
      <c r="H147" s="136">
        <v>175.78</v>
      </c>
      <c r="I147" s="137"/>
      <c r="J147" s="138">
        <f>ROUND(I147*H147,2)</f>
        <v>0</v>
      </c>
      <c r="K147" s="139"/>
      <c r="L147" s="26"/>
      <c r="M147" s="140" t="s">
        <v>1</v>
      </c>
      <c r="N147" s="141" t="s">
        <v>36</v>
      </c>
      <c r="O147" s="47"/>
      <c r="P147" s="142">
        <f>O147*H147</f>
        <v>0</v>
      </c>
      <c r="Q147" s="142">
        <v>2.4340799999999998</v>
      </c>
      <c r="R147" s="142">
        <f>Q147*H147</f>
        <v>427.86258239999995</v>
      </c>
      <c r="S147" s="142">
        <v>0</v>
      </c>
      <c r="T147" s="143">
        <f>S147*H147</f>
        <v>0</v>
      </c>
      <c r="U147" s="196"/>
      <c r="V147" s="196"/>
      <c r="W147" s="196"/>
      <c r="X147" s="196"/>
      <c r="Y147" s="196"/>
      <c r="Z147" s="196"/>
      <c r="AA147" s="196"/>
      <c r="AB147" s="196"/>
      <c r="AC147" s="196"/>
      <c r="AD147" s="196"/>
      <c r="AE147" s="196"/>
      <c r="AR147" s="144" t="s">
        <v>123</v>
      </c>
      <c r="AT147" s="144" t="s">
        <v>119</v>
      </c>
      <c r="AU147" s="144" t="s">
        <v>81</v>
      </c>
      <c r="AY147" s="16" t="s">
        <v>117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6" t="s">
        <v>79</v>
      </c>
      <c r="BK147" s="145">
        <f>ROUND(I147*H147,2)</f>
        <v>0</v>
      </c>
      <c r="BL147" s="16" t="s">
        <v>123</v>
      </c>
      <c r="BM147" s="144" t="s">
        <v>185</v>
      </c>
    </row>
    <row r="148" spans="1:65" s="2" customFormat="1" ht="33" customHeight="1">
      <c r="A148" s="196"/>
      <c r="B148" s="131"/>
      <c r="C148" s="132" t="s">
        <v>8</v>
      </c>
      <c r="D148" s="132" t="s">
        <v>119</v>
      </c>
      <c r="E148" s="133" t="s">
        <v>186</v>
      </c>
      <c r="F148" s="134" t="s">
        <v>187</v>
      </c>
      <c r="G148" s="135" t="s">
        <v>122</v>
      </c>
      <c r="H148" s="136">
        <v>324.75</v>
      </c>
      <c r="I148" s="137"/>
      <c r="J148" s="138">
        <f>ROUND(I148*H148,2)</f>
        <v>0</v>
      </c>
      <c r="K148" s="139"/>
      <c r="L148" s="26"/>
      <c r="M148" s="140" t="s">
        <v>1</v>
      </c>
      <c r="N148" s="141" t="s">
        <v>36</v>
      </c>
      <c r="O148" s="47"/>
      <c r="P148" s="142">
        <f>O148*H148</f>
        <v>0</v>
      </c>
      <c r="Q148" s="142">
        <v>2.4340799999999998</v>
      </c>
      <c r="R148" s="142">
        <f>Q148*H148</f>
        <v>790.46747999999991</v>
      </c>
      <c r="S148" s="142">
        <v>0</v>
      </c>
      <c r="T148" s="143">
        <f>S148*H148</f>
        <v>0</v>
      </c>
      <c r="U148" s="196"/>
      <c r="V148" s="196"/>
      <c r="W148" s="196"/>
      <c r="X148" s="196"/>
      <c r="Y148" s="196"/>
      <c r="Z148" s="196"/>
      <c r="AA148" s="196"/>
      <c r="AB148" s="196"/>
      <c r="AC148" s="196"/>
      <c r="AD148" s="196"/>
      <c r="AE148" s="196"/>
      <c r="AR148" s="144" t="s">
        <v>123</v>
      </c>
      <c r="AT148" s="144" t="s">
        <v>119</v>
      </c>
      <c r="AU148" s="144" t="s">
        <v>81</v>
      </c>
      <c r="AY148" s="16" t="s">
        <v>117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6" t="s">
        <v>79</v>
      </c>
      <c r="BK148" s="145">
        <f>ROUND(I148*H148,2)</f>
        <v>0</v>
      </c>
      <c r="BL148" s="16" t="s">
        <v>123</v>
      </c>
      <c r="BM148" s="144" t="s">
        <v>188</v>
      </c>
    </row>
    <row r="149" spans="1:65" s="2" customFormat="1" ht="21.75" customHeight="1">
      <c r="A149" s="196"/>
      <c r="B149" s="131"/>
      <c r="C149" s="132" t="s">
        <v>189</v>
      </c>
      <c r="D149" s="132" t="s">
        <v>119</v>
      </c>
      <c r="E149" s="133" t="s">
        <v>190</v>
      </c>
      <c r="F149" s="134" t="s">
        <v>191</v>
      </c>
      <c r="G149" s="135" t="s">
        <v>163</v>
      </c>
      <c r="H149" s="136">
        <v>662.79</v>
      </c>
      <c r="I149" s="137"/>
      <c r="J149" s="138">
        <f>ROUND(I149*H149,2)</f>
        <v>0</v>
      </c>
      <c r="K149" s="139"/>
      <c r="L149" s="26"/>
      <c r="M149" s="140" t="s">
        <v>1</v>
      </c>
      <c r="N149" s="141" t="s">
        <v>36</v>
      </c>
      <c r="O149" s="47"/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U149" s="196"/>
      <c r="V149" s="196"/>
      <c r="W149" s="196"/>
      <c r="X149" s="196"/>
      <c r="Y149" s="196"/>
      <c r="Z149" s="196"/>
      <c r="AA149" s="196"/>
      <c r="AB149" s="196"/>
      <c r="AC149" s="196"/>
      <c r="AD149" s="196"/>
      <c r="AE149" s="196"/>
      <c r="AR149" s="144" t="s">
        <v>123</v>
      </c>
      <c r="AT149" s="144" t="s">
        <v>119</v>
      </c>
      <c r="AU149" s="144" t="s">
        <v>81</v>
      </c>
      <c r="AY149" s="16" t="s">
        <v>117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6" t="s">
        <v>79</v>
      </c>
      <c r="BK149" s="145">
        <f>ROUND(I149*H149,2)</f>
        <v>0</v>
      </c>
      <c r="BL149" s="16" t="s">
        <v>123</v>
      </c>
      <c r="BM149" s="144" t="s">
        <v>192</v>
      </c>
    </row>
    <row r="150" spans="1:65" s="2" customFormat="1" ht="33" customHeight="1">
      <c r="A150" s="196"/>
      <c r="B150" s="131"/>
      <c r="C150" s="132" t="s">
        <v>193</v>
      </c>
      <c r="D150" s="132" t="s">
        <v>119</v>
      </c>
      <c r="E150" s="133" t="s">
        <v>194</v>
      </c>
      <c r="F150" s="134" t="s">
        <v>195</v>
      </c>
      <c r="G150" s="135" t="s">
        <v>163</v>
      </c>
      <c r="H150" s="136">
        <v>6.79</v>
      </c>
      <c r="I150" s="137"/>
      <c r="J150" s="138">
        <f>ROUND(I150*H150,2)</f>
        <v>0</v>
      </c>
      <c r="K150" s="139"/>
      <c r="L150" s="26"/>
      <c r="M150" s="140" t="s">
        <v>1</v>
      </c>
      <c r="N150" s="141" t="s">
        <v>36</v>
      </c>
      <c r="O150" s="47"/>
      <c r="P150" s="142">
        <f>O150*H150</f>
        <v>0</v>
      </c>
      <c r="Q150" s="142">
        <v>0.93779000000000001</v>
      </c>
      <c r="R150" s="142">
        <f>Q150*H150</f>
        <v>6.3675940999999998</v>
      </c>
      <c r="S150" s="142">
        <v>0</v>
      </c>
      <c r="T150" s="143">
        <f>S150*H150</f>
        <v>0</v>
      </c>
      <c r="U150" s="196"/>
      <c r="V150" s="196"/>
      <c r="W150" s="196"/>
      <c r="X150" s="196"/>
      <c r="Y150" s="196"/>
      <c r="Z150" s="196"/>
      <c r="AA150" s="196"/>
      <c r="AB150" s="196"/>
      <c r="AC150" s="196"/>
      <c r="AD150" s="196"/>
      <c r="AE150" s="196"/>
      <c r="AR150" s="144" t="s">
        <v>123</v>
      </c>
      <c r="AT150" s="144" t="s">
        <v>119</v>
      </c>
      <c r="AU150" s="144" t="s">
        <v>81</v>
      </c>
      <c r="AY150" s="16" t="s">
        <v>117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6" t="s">
        <v>79</v>
      </c>
      <c r="BK150" s="145">
        <f>ROUND(I150*H150,2)</f>
        <v>0</v>
      </c>
      <c r="BL150" s="16" t="s">
        <v>123</v>
      </c>
      <c r="BM150" s="144" t="s">
        <v>196</v>
      </c>
    </row>
    <row r="151" spans="1:65" s="12" customFormat="1" ht="22.9" customHeight="1">
      <c r="B151" s="118"/>
      <c r="D151" s="119" t="s">
        <v>70</v>
      </c>
      <c r="E151" s="129" t="s">
        <v>142</v>
      </c>
      <c r="F151" s="129" t="s">
        <v>197</v>
      </c>
      <c r="I151" s="121"/>
      <c r="J151" s="130">
        <f>BK151</f>
        <v>0</v>
      </c>
      <c r="L151" s="118"/>
      <c r="M151" s="123"/>
      <c r="N151" s="124"/>
      <c r="O151" s="124"/>
      <c r="P151" s="125">
        <f>SUM(P152:P157)</f>
        <v>0</v>
      </c>
      <c r="Q151" s="124"/>
      <c r="R151" s="125">
        <f>SUM(R152:R157)</f>
        <v>11.519692800000001</v>
      </c>
      <c r="S151" s="124"/>
      <c r="T151" s="126">
        <f>SUM(T152:T157)</f>
        <v>0</v>
      </c>
      <c r="AR151" s="119" t="s">
        <v>79</v>
      </c>
      <c r="AT151" s="127" t="s">
        <v>70</v>
      </c>
      <c r="AU151" s="127" t="s">
        <v>79</v>
      </c>
      <c r="AY151" s="119" t="s">
        <v>117</v>
      </c>
      <c r="BK151" s="128">
        <f>SUM(BK152:BK157)</f>
        <v>0</v>
      </c>
    </row>
    <row r="152" spans="1:65" s="2" customFormat="1" ht="21.75" customHeight="1">
      <c r="A152" s="196"/>
      <c r="B152" s="131"/>
      <c r="C152" s="132" t="s">
        <v>198</v>
      </c>
      <c r="D152" s="132" t="s">
        <v>119</v>
      </c>
      <c r="E152" s="133" t="s">
        <v>199</v>
      </c>
      <c r="F152" s="134" t="s">
        <v>200</v>
      </c>
      <c r="G152" s="135" t="s">
        <v>163</v>
      </c>
      <c r="H152" s="136">
        <v>19.22</v>
      </c>
      <c r="I152" s="137"/>
      <c r="J152" s="138">
        <f>ROUND(I152*H152,2)</f>
        <v>0</v>
      </c>
      <c r="K152" s="139"/>
      <c r="L152" s="26"/>
      <c r="M152" s="140" t="s">
        <v>1</v>
      </c>
      <c r="N152" s="141" t="s">
        <v>36</v>
      </c>
      <c r="O152" s="47"/>
      <c r="P152" s="142">
        <f>O152*H152</f>
        <v>0</v>
      </c>
      <c r="Q152" s="142">
        <v>9.153E-2</v>
      </c>
      <c r="R152" s="142">
        <f>Q152*H152</f>
        <v>1.7592066</v>
      </c>
      <c r="S152" s="142">
        <v>0</v>
      </c>
      <c r="T152" s="143">
        <f>S152*H152</f>
        <v>0</v>
      </c>
      <c r="U152" s="196"/>
      <c r="V152" s="196"/>
      <c r="W152" s="196"/>
      <c r="X152" s="196"/>
      <c r="Y152" s="196"/>
      <c r="Z152" s="196"/>
      <c r="AA152" s="196"/>
      <c r="AB152" s="196"/>
      <c r="AC152" s="196"/>
      <c r="AD152" s="196"/>
      <c r="AE152" s="196"/>
      <c r="AR152" s="144" t="s">
        <v>123</v>
      </c>
      <c r="AT152" s="144" t="s">
        <v>119</v>
      </c>
      <c r="AU152" s="144" t="s">
        <v>81</v>
      </c>
      <c r="AY152" s="16" t="s">
        <v>117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6" t="s">
        <v>79</v>
      </c>
      <c r="BK152" s="145">
        <f>ROUND(I152*H152,2)</f>
        <v>0</v>
      </c>
      <c r="BL152" s="16" t="s">
        <v>123</v>
      </c>
      <c r="BM152" s="144" t="s">
        <v>201</v>
      </c>
    </row>
    <row r="153" spans="1:65" s="13" customFormat="1">
      <c r="B153" s="146"/>
      <c r="D153" s="147" t="s">
        <v>173</v>
      </c>
      <c r="E153" s="148" t="s">
        <v>1</v>
      </c>
      <c r="F153" s="149" t="s">
        <v>202</v>
      </c>
      <c r="H153" s="150">
        <v>19.22</v>
      </c>
      <c r="I153" s="151"/>
      <c r="L153" s="146"/>
      <c r="M153" s="152"/>
      <c r="N153" s="153"/>
      <c r="O153" s="153"/>
      <c r="P153" s="153"/>
      <c r="Q153" s="153"/>
      <c r="R153" s="153"/>
      <c r="S153" s="153"/>
      <c r="T153" s="154"/>
      <c r="AT153" s="148" t="s">
        <v>173</v>
      </c>
      <c r="AU153" s="148" t="s">
        <v>81</v>
      </c>
      <c r="AV153" s="13" t="s">
        <v>81</v>
      </c>
      <c r="AW153" s="13" t="s">
        <v>28</v>
      </c>
      <c r="AX153" s="13" t="s">
        <v>79</v>
      </c>
      <c r="AY153" s="148" t="s">
        <v>117</v>
      </c>
    </row>
    <row r="154" spans="1:65" s="2" customFormat="1" ht="33" customHeight="1">
      <c r="A154" s="196"/>
      <c r="B154" s="131"/>
      <c r="C154" s="132" t="s">
        <v>203</v>
      </c>
      <c r="D154" s="132" t="s">
        <v>119</v>
      </c>
      <c r="E154" s="133" t="s">
        <v>204</v>
      </c>
      <c r="F154" s="134" t="s">
        <v>205</v>
      </c>
      <c r="G154" s="135" t="s">
        <v>163</v>
      </c>
      <c r="H154" s="136">
        <v>177.27</v>
      </c>
      <c r="I154" s="137"/>
      <c r="J154" s="138">
        <f>ROUND(I154*H154,2)</f>
        <v>0</v>
      </c>
      <c r="K154" s="139"/>
      <c r="L154" s="26"/>
      <c r="M154" s="140" t="s">
        <v>1</v>
      </c>
      <c r="N154" s="141" t="s">
        <v>36</v>
      </c>
      <c r="O154" s="47"/>
      <c r="P154" s="142">
        <f>O154*H154</f>
        <v>0</v>
      </c>
      <c r="Q154" s="142">
        <v>5.5059999999999998E-2</v>
      </c>
      <c r="R154" s="142">
        <f>Q154*H154</f>
        <v>9.7604862000000008</v>
      </c>
      <c r="S154" s="142">
        <v>0</v>
      </c>
      <c r="T154" s="143">
        <f>S154*H154</f>
        <v>0</v>
      </c>
      <c r="U154" s="196"/>
      <c r="V154" s="196"/>
      <c r="W154" s="196"/>
      <c r="X154" s="196"/>
      <c r="Y154" s="196"/>
      <c r="Z154" s="196"/>
      <c r="AA154" s="196"/>
      <c r="AB154" s="196"/>
      <c r="AC154" s="196"/>
      <c r="AD154" s="196"/>
      <c r="AE154" s="196"/>
      <c r="AR154" s="144" t="s">
        <v>123</v>
      </c>
      <c r="AT154" s="144" t="s">
        <v>119</v>
      </c>
      <c r="AU154" s="144" t="s">
        <v>81</v>
      </c>
      <c r="AY154" s="16" t="s">
        <v>117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6" t="s">
        <v>79</v>
      </c>
      <c r="BK154" s="145">
        <f>ROUND(I154*H154,2)</f>
        <v>0</v>
      </c>
      <c r="BL154" s="16" t="s">
        <v>123</v>
      </c>
      <c r="BM154" s="144" t="s">
        <v>206</v>
      </c>
    </row>
    <row r="155" spans="1:65" s="13" customFormat="1">
      <c r="B155" s="146"/>
      <c r="D155" s="147" t="s">
        <v>173</v>
      </c>
      <c r="E155" s="148" t="s">
        <v>1</v>
      </c>
      <c r="F155" s="149" t="s">
        <v>207</v>
      </c>
      <c r="H155" s="150">
        <v>138.91</v>
      </c>
      <c r="I155" s="151"/>
      <c r="L155" s="146"/>
      <c r="M155" s="152"/>
      <c r="N155" s="153"/>
      <c r="O155" s="153"/>
      <c r="P155" s="153"/>
      <c r="Q155" s="153"/>
      <c r="R155" s="153"/>
      <c r="S155" s="153"/>
      <c r="T155" s="154"/>
      <c r="AT155" s="148" t="s">
        <v>173</v>
      </c>
      <c r="AU155" s="148" t="s">
        <v>81</v>
      </c>
      <c r="AV155" s="13" t="s">
        <v>81</v>
      </c>
      <c r="AW155" s="13" t="s">
        <v>28</v>
      </c>
      <c r="AX155" s="13" t="s">
        <v>71</v>
      </c>
      <c r="AY155" s="148" t="s">
        <v>117</v>
      </c>
    </row>
    <row r="156" spans="1:65" s="13" customFormat="1">
      <c r="B156" s="146"/>
      <c r="D156" s="147" t="s">
        <v>173</v>
      </c>
      <c r="E156" s="148" t="s">
        <v>1</v>
      </c>
      <c r="F156" s="149" t="s">
        <v>208</v>
      </c>
      <c r="H156" s="150">
        <v>38.36</v>
      </c>
      <c r="I156" s="151"/>
      <c r="L156" s="146"/>
      <c r="M156" s="152"/>
      <c r="N156" s="153"/>
      <c r="O156" s="153"/>
      <c r="P156" s="153"/>
      <c r="Q156" s="153"/>
      <c r="R156" s="153"/>
      <c r="S156" s="153"/>
      <c r="T156" s="154"/>
      <c r="AT156" s="148" t="s">
        <v>173</v>
      </c>
      <c r="AU156" s="148" t="s">
        <v>81</v>
      </c>
      <c r="AV156" s="13" t="s">
        <v>81</v>
      </c>
      <c r="AW156" s="13" t="s">
        <v>28</v>
      </c>
      <c r="AX156" s="13" t="s">
        <v>71</v>
      </c>
      <c r="AY156" s="148" t="s">
        <v>117</v>
      </c>
    </row>
    <row r="157" spans="1:65" s="14" customFormat="1">
      <c r="B157" s="155"/>
      <c r="D157" s="147" t="s">
        <v>173</v>
      </c>
      <c r="E157" s="156" t="s">
        <v>1</v>
      </c>
      <c r="F157" s="157" t="s">
        <v>176</v>
      </c>
      <c r="H157" s="158">
        <v>177.27</v>
      </c>
      <c r="I157" s="159"/>
      <c r="L157" s="155"/>
      <c r="M157" s="160"/>
      <c r="N157" s="161"/>
      <c r="O157" s="161"/>
      <c r="P157" s="161"/>
      <c r="Q157" s="161"/>
      <c r="R157" s="161"/>
      <c r="S157" s="161"/>
      <c r="T157" s="162"/>
      <c r="AT157" s="156" t="s">
        <v>173</v>
      </c>
      <c r="AU157" s="156" t="s">
        <v>81</v>
      </c>
      <c r="AV157" s="14" t="s">
        <v>123</v>
      </c>
      <c r="AW157" s="14" t="s">
        <v>28</v>
      </c>
      <c r="AX157" s="14" t="s">
        <v>79</v>
      </c>
      <c r="AY157" s="156" t="s">
        <v>117</v>
      </c>
    </row>
    <row r="158" spans="1:65" s="12" customFormat="1" ht="22.9" customHeight="1">
      <c r="B158" s="118"/>
      <c r="D158" s="119" t="s">
        <v>70</v>
      </c>
      <c r="E158" s="129" t="s">
        <v>156</v>
      </c>
      <c r="F158" s="129" t="s">
        <v>209</v>
      </c>
      <c r="I158" s="121"/>
      <c r="J158" s="130">
        <f>BK158</f>
        <v>0</v>
      </c>
      <c r="L158" s="118"/>
      <c r="M158" s="123"/>
      <c r="N158" s="124"/>
      <c r="O158" s="124"/>
      <c r="P158" s="125">
        <f>SUM(P159:P176)</f>
        <v>0</v>
      </c>
      <c r="Q158" s="124"/>
      <c r="R158" s="125">
        <f>SUM(R159:R176)</f>
        <v>0.11797409999999998</v>
      </c>
      <c r="S158" s="124"/>
      <c r="T158" s="126">
        <f>SUM(T159:T176)</f>
        <v>167.95405729999999</v>
      </c>
      <c r="AR158" s="119" t="s">
        <v>79</v>
      </c>
      <c r="AT158" s="127" t="s">
        <v>70</v>
      </c>
      <c r="AU158" s="127" t="s">
        <v>79</v>
      </c>
      <c r="AY158" s="119" t="s">
        <v>117</v>
      </c>
      <c r="BK158" s="128">
        <f>SUM(BK159:BK176)</f>
        <v>0</v>
      </c>
    </row>
    <row r="159" spans="1:65" s="2" customFormat="1" ht="21.75" customHeight="1">
      <c r="A159" s="196"/>
      <c r="B159" s="131"/>
      <c r="C159" s="132" t="s">
        <v>210</v>
      </c>
      <c r="D159" s="132" t="s">
        <v>119</v>
      </c>
      <c r="E159" s="133" t="s">
        <v>211</v>
      </c>
      <c r="F159" s="134" t="s">
        <v>212</v>
      </c>
      <c r="G159" s="135" t="s">
        <v>163</v>
      </c>
      <c r="H159" s="136">
        <v>177.27</v>
      </c>
      <c r="I159" s="137"/>
      <c r="J159" s="138">
        <f>ROUND(I159*H159,2)</f>
        <v>0</v>
      </c>
      <c r="K159" s="139"/>
      <c r="L159" s="26"/>
      <c r="M159" s="140" t="s">
        <v>1</v>
      </c>
      <c r="N159" s="141" t="s">
        <v>36</v>
      </c>
      <c r="O159" s="47"/>
      <c r="P159" s="142">
        <f>O159*H159</f>
        <v>0</v>
      </c>
      <c r="Q159" s="142">
        <v>0</v>
      </c>
      <c r="R159" s="142">
        <f>Q159*H159</f>
        <v>0</v>
      </c>
      <c r="S159" s="142">
        <v>7.2230000000000003E-2</v>
      </c>
      <c r="T159" s="143">
        <f>S159*H159</f>
        <v>12.804212100000001</v>
      </c>
      <c r="U159" s="196"/>
      <c r="V159" s="196"/>
      <c r="W159" s="196"/>
      <c r="X159" s="196"/>
      <c r="Y159" s="196"/>
      <c r="Z159" s="196"/>
      <c r="AA159" s="196"/>
      <c r="AB159" s="196"/>
      <c r="AC159" s="196"/>
      <c r="AD159" s="196"/>
      <c r="AE159" s="196"/>
      <c r="AR159" s="144" t="s">
        <v>123</v>
      </c>
      <c r="AT159" s="144" t="s">
        <v>119</v>
      </c>
      <c r="AU159" s="144" t="s">
        <v>81</v>
      </c>
      <c r="AY159" s="16" t="s">
        <v>117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6" t="s">
        <v>79</v>
      </c>
      <c r="BK159" s="145">
        <f>ROUND(I159*H159,2)</f>
        <v>0</v>
      </c>
      <c r="BL159" s="16" t="s">
        <v>123</v>
      </c>
      <c r="BM159" s="144" t="s">
        <v>213</v>
      </c>
    </row>
    <row r="160" spans="1:65" s="13" customFormat="1">
      <c r="B160" s="146"/>
      <c r="D160" s="147" t="s">
        <v>173</v>
      </c>
      <c r="E160" s="148" t="s">
        <v>1</v>
      </c>
      <c r="F160" s="149" t="s">
        <v>207</v>
      </c>
      <c r="H160" s="150">
        <v>138.91</v>
      </c>
      <c r="I160" s="151"/>
      <c r="L160" s="146"/>
      <c r="M160" s="152"/>
      <c r="N160" s="153"/>
      <c r="O160" s="153"/>
      <c r="P160" s="153"/>
      <c r="Q160" s="153"/>
      <c r="R160" s="153"/>
      <c r="S160" s="153"/>
      <c r="T160" s="154"/>
      <c r="AT160" s="148" t="s">
        <v>173</v>
      </c>
      <c r="AU160" s="148" t="s">
        <v>81</v>
      </c>
      <c r="AV160" s="13" t="s">
        <v>81</v>
      </c>
      <c r="AW160" s="13" t="s">
        <v>28</v>
      </c>
      <c r="AX160" s="13" t="s">
        <v>71</v>
      </c>
      <c r="AY160" s="148" t="s">
        <v>117</v>
      </c>
    </row>
    <row r="161" spans="1:65" s="13" customFormat="1">
      <c r="B161" s="146"/>
      <c r="D161" s="147" t="s">
        <v>173</v>
      </c>
      <c r="E161" s="148" t="s">
        <v>1</v>
      </c>
      <c r="F161" s="149" t="s">
        <v>208</v>
      </c>
      <c r="H161" s="150">
        <v>38.36</v>
      </c>
      <c r="I161" s="151"/>
      <c r="L161" s="146"/>
      <c r="M161" s="152"/>
      <c r="N161" s="153"/>
      <c r="O161" s="153"/>
      <c r="P161" s="153"/>
      <c r="Q161" s="153"/>
      <c r="R161" s="153"/>
      <c r="S161" s="153"/>
      <c r="T161" s="154"/>
      <c r="AT161" s="148" t="s">
        <v>173</v>
      </c>
      <c r="AU161" s="148" t="s">
        <v>81</v>
      </c>
      <c r="AV161" s="13" t="s">
        <v>81</v>
      </c>
      <c r="AW161" s="13" t="s">
        <v>28</v>
      </c>
      <c r="AX161" s="13" t="s">
        <v>71</v>
      </c>
      <c r="AY161" s="148" t="s">
        <v>117</v>
      </c>
    </row>
    <row r="162" spans="1:65" s="14" customFormat="1">
      <c r="B162" s="155"/>
      <c r="D162" s="147" t="s">
        <v>173</v>
      </c>
      <c r="E162" s="156" t="s">
        <v>1</v>
      </c>
      <c r="F162" s="157" t="s">
        <v>176</v>
      </c>
      <c r="H162" s="158">
        <v>177.27</v>
      </c>
      <c r="I162" s="159"/>
      <c r="L162" s="155"/>
      <c r="M162" s="160"/>
      <c r="N162" s="161"/>
      <c r="O162" s="161"/>
      <c r="P162" s="161"/>
      <c r="Q162" s="161"/>
      <c r="R162" s="161"/>
      <c r="S162" s="161"/>
      <c r="T162" s="162"/>
      <c r="AT162" s="156" t="s">
        <v>173</v>
      </c>
      <c r="AU162" s="156" t="s">
        <v>81</v>
      </c>
      <c r="AV162" s="14" t="s">
        <v>123</v>
      </c>
      <c r="AW162" s="14" t="s">
        <v>28</v>
      </c>
      <c r="AX162" s="14" t="s">
        <v>79</v>
      </c>
      <c r="AY162" s="156" t="s">
        <v>117</v>
      </c>
    </row>
    <row r="163" spans="1:65" s="2" customFormat="1" ht="21.75" customHeight="1">
      <c r="A163" s="196"/>
      <c r="B163" s="131"/>
      <c r="C163" s="132" t="s">
        <v>7</v>
      </c>
      <c r="D163" s="132" t="s">
        <v>119</v>
      </c>
      <c r="E163" s="133" t="s">
        <v>214</v>
      </c>
      <c r="F163" s="134" t="s">
        <v>215</v>
      </c>
      <c r="G163" s="135" t="s">
        <v>163</v>
      </c>
      <c r="H163" s="136">
        <v>19.22</v>
      </c>
      <c r="I163" s="137"/>
      <c r="J163" s="138">
        <f>ROUND(I163*H163,2)</f>
        <v>0</v>
      </c>
      <c r="K163" s="139"/>
      <c r="L163" s="26"/>
      <c r="M163" s="140" t="s">
        <v>1</v>
      </c>
      <c r="N163" s="141" t="s">
        <v>36</v>
      </c>
      <c r="O163" s="47"/>
      <c r="P163" s="142">
        <f>O163*H163</f>
        <v>0</v>
      </c>
      <c r="Q163" s="142">
        <v>0</v>
      </c>
      <c r="R163" s="142">
        <f>Q163*H163</f>
        <v>0</v>
      </c>
      <c r="S163" s="142">
        <v>7.8159999999999993E-2</v>
      </c>
      <c r="T163" s="143">
        <f>S163*H163</f>
        <v>1.5022351999999999</v>
      </c>
      <c r="U163" s="196"/>
      <c r="V163" s="196"/>
      <c r="W163" s="196"/>
      <c r="X163" s="196"/>
      <c r="Y163" s="196"/>
      <c r="Z163" s="196"/>
      <c r="AA163" s="196"/>
      <c r="AB163" s="196"/>
      <c r="AC163" s="196"/>
      <c r="AD163" s="196"/>
      <c r="AE163" s="196"/>
      <c r="AR163" s="144" t="s">
        <v>123</v>
      </c>
      <c r="AT163" s="144" t="s">
        <v>119</v>
      </c>
      <c r="AU163" s="144" t="s">
        <v>81</v>
      </c>
      <c r="AY163" s="16" t="s">
        <v>117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6" t="s">
        <v>79</v>
      </c>
      <c r="BK163" s="145">
        <f>ROUND(I163*H163,2)</f>
        <v>0</v>
      </c>
      <c r="BL163" s="16" t="s">
        <v>123</v>
      </c>
      <c r="BM163" s="144" t="s">
        <v>216</v>
      </c>
    </row>
    <row r="164" spans="1:65" s="13" customFormat="1">
      <c r="B164" s="146"/>
      <c r="D164" s="147" t="s">
        <v>173</v>
      </c>
      <c r="E164" s="148" t="s">
        <v>1</v>
      </c>
      <c r="F164" s="149" t="s">
        <v>202</v>
      </c>
      <c r="H164" s="150">
        <v>19.22</v>
      </c>
      <c r="I164" s="151"/>
      <c r="L164" s="146"/>
      <c r="M164" s="152"/>
      <c r="N164" s="153"/>
      <c r="O164" s="153"/>
      <c r="P164" s="153"/>
      <c r="Q164" s="153"/>
      <c r="R164" s="153"/>
      <c r="S164" s="153"/>
      <c r="T164" s="154"/>
      <c r="AT164" s="148" t="s">
        <v>173</v>
      </c>
      <c r="AU164" s="148" t="s">
        <v>81</v>
      </c>
      <c r="AV164" s="13" t="s">
        <v>81</v>
      </c>
      <c r="AW164" s="13" t="s">
        <v>28</v>
      </c>
      <c r="AX164" s="13" t="s">
        <v>79</v>
      </c>
      <c r="AY164" s="148" t="s">
        <v>117</v>
      </c>
    </row>
    <row r="165" spans="1:65" s="2" customFormat="1" ht="16.5" customHeight="1">
      <c r="A165" s="196"/>
      <c r="B165" s="131"/>
      <c r="C165" s="132" t="s">
        <v>217</v>
      </c>
      <c r="D165" s="132" t="s">
        <v>119</v>
      </c>
      <c r="E165" s="133" t="s">
        <v>218</v>
      </c>
      <c r="F165" s="134" t="s">
        <v>219</v>
      </c>
      <c r="G165" s="135" t="s">
        <v>122</v>
      </c>
      <c r="H165" s="136">
        <v>61.43</v>
      </c>
      <c r="I165" s="137"/>
      <c r="J165" s="138">
        <f t="shared" ref="J165:J171" si="10">ROUND(I165*H165,2)</f>
        <v>0</v>
      </c>
      <c r="K165" s="139"/>
      <c r="L165" s="26"/>
      <c r="M165" s="140" t="s">
        <v>1</v>
      </c>
      <c r="N165" s="141" t="s">
        <v>36</v>
      </c>
      <c r="O165" s="47"/>
      <c r="P165" s="142">
        <f t="shared" ref="P165:P171" si="11">O165*H165</f>
        <v>0</v>
      </c>
      <c r="Q165" s="142">
        <v>1.47E-3</v>
      </c>
      <c r="R165" s="142">
        <f t="shared" ref="R165:R171" si="12">Q165*H165</f>
        <v>9.0302099999999996E-2</v>
      </c>
      <c r="S165" s="142">
        <v>2.4470000000000001</v>
      </c>
      <c r="T165" s="143">
        <f t="shared" ref="T165:T171" si="13">S165*H165</f>
        <v>150.31921</v>
      </c>
      <c r="U165" s="196"/>
      <c r="V165" s="196"/>
      <c r="W165" s="196"/>
      <c r="X165" s="196"/>
      <c r="Y165" s="196"/>
      <c r="Z165" s="196"/>
      <c r="AA165" s="196"/>
      <c r="AB165" s="196"/>
      <c r="AC165" s="196"/>
      <c r="AD165" s="196"/>
      <c r="AE165" s="196"/>
      <c r="AR165" s="144" t="s">
        <v>123</v>
      </c>
      <c r="AT165" s="144" t="s">
        <v>119</v>
      </c>
      <c r="AU165" s="144" t="s">
        <v>81</v>
      </c>
      <c r="AY165" s="16" t="s">
        <v>117</v>
      </c>
      <c r="BE165" s="145">
        <f t="shared" ref="BE165:BE171" si="14">IF(N165="základní",J165,0)</f>
        <v>0</v>
      </c>
      <c r="BF165" s="145">
        <f t="shared" ref="BF165:BF171" si="15">IF(N165="snížená",J165,0)</f>
        <v>0</v>
      </c>
      <c r="BG165" s="145">
        <f t="shared" ref="BG165:BG171" si="16">IF(N165="zákl. přenesená",J165,0)</f>
        <v>0</v>
      </c>
      <c r="BH165" s="145">
        <f t="shared" ref="BH165:BH171" si="17">IF(N165="sníž. přenesená",J165,0)</f>
        <v>0</v>
      </c>
      <c r="BI165" s="145">
        <f t="shared" ref="BI165:BI171" si="18">IF(N165="nulová",J165,0)</f>
        <v>0</v>
      </c>
      <c r="BJ165" s="16" t="s">
        <v>79</v>
      </c>
      <c r="BK165" s="145">
        <f t="shared" ref="BK165:BK171" si="19">ROUND(I165*H165,2)</f>
        <v>0</v>
      </c>
      <c r="BL165" s="16" t="s">
        <v>123</v>
      </c>
      <c r="BM165" s="144" t="s">
        <v>220</v>
      </c>
    </row>
    <row r="166" spans="1:65" s="2" customFormat="1" ht="21.75" customHeight="1">
      <c r="A166" s="196"/>
      <c r="B166" s="131"/>
      <c r="C166" s="132" t="s">
        <v>221</v>
      </c>
      <c r="D166" s="132" t="s">
        <v>119</v>
      </c>
      <c r="E166" s="133" t="s">
        <v>222</v>
      </c>
      <c r="F166" s="134" t="s">
        <v>223</v>
      </c>
      <c r="G166" s="135" t="s">
        <v>122</v>
      </c>
      <c r="H166" s="136">
        <v>1</v>
      </c>
      <c r="I166" s="137"/>
      <c r="J166" s="138">
        <f t="shared" si="10"/>
        <v>0</v>
      </c>
      <c r="K166" s="139"/>
      <c r="L166" s="26"/>
      <c r="M166" s="140" t="s">
        <v>1</v>
      </c>
      <c r="N166" s="141" t="s">
        <v>36</v>
      </c>
      <c r="O166" s="47"/>
      <c r="P166" s="142">
        <f t="shared" si="11"/>
        <v>0</v>
      </c>
      <c r="Q166" s="142">
        <v>0</v>
      </c>
      <c r="R166" s="142">
        <f t="shared" si="12"/>
        <v>0</v>
      </c>
      <c r="S166" s="142">
        <v>2.85</v>
      </c>
      <c r="T166" s="143">
        <f t="shared" si="13"/>
        <v>2.85</v>
      </c>
      <c r="U166" s="196"/>
      <c r="V166" s="196"/>
      <c r="W166" s="196"/>
      <c r="X166" s="196"/>
      <c r="Y166" s="196"/>
      <c r="Z166" s="196"/>
      <c r="AA166" s="196"/>
      <c r="AB166" s="196"/>
      <c r="AC166" s="196"/>
      <c r="AD166" s="196"/>
      <c r="AE166" s="196"/>
      <c r="AR166" s="144" t="s">
        <v>123</v>
      </c>
      <c r="AT166" s="144" t="s">
        <v>119</v>
      </c>
      <c r="AU166" s="144" t="s">
        <v>81</v>
      </c>
      <c r="AY166" s="16" t="s">
        <v>117</v>
      </c>
      <c r="BE166" s="145">
        <f t="shared" si="14"/>
        <v>0</v>
      </c>
      <c r="BF166" s="145">
        <f t="shared" si="15"/>
        <v>0</v>
      </c>
      <c r="BG166" s="145">
        <f t="shared" si="16"/>
        <v>0</v>
      </c>
      <c r="BH166" s="145">
        <f t="shared" si="17"/>
        <v>0</v>
      </c>
      <c r="BI166" s="145">
        <f t="shared" si="18"/>
        <v>0</v>
      </c>
      <c r="BJ166" s="16" t="s">
        <v>79</v>
      </c>
      <c r="BK166" s="145">
        <f t="shared" si="19"/>
        <v>0</v>
      </c>
      <c r="BL166" s="16" t="s">
        <v>123</v>
      </c>
      <c r="BM166" s="144" t="s">
        <v>224</v>
      </c>
    </row>
    <row r="167" spans="1:65" s="2" customFormat="1" ht="21.75" customHeight="1">
      <c r="A167" s="196"/>
      <c r="B167" s="131"/>
      <c r="C167" s="132" t="s">
        <v>225</v>
      </c>
      <c r="D167" s="132" t="s">
        <v>119</v>
      </c>
      <c r="E167" s="133" t="s">
        <v>226</v>
      </c>
      <c r="F167" s="134" t="s">
        <v>227</v>
      </c>
      <c r="G167" s="135" t="s">
        <v>145</v>
      </c>
      <c r="H167" s="136">
        <v>15.6</v>
      </c>
      <c r="I167" s="137"/>
      <c r="J167" s="138">
        <f t="shared" si="10"/>
        <v>0</v>
      </c>
      <c r="K167" s="139"/>
      <c r="L167" s="26"/>
      <c r="M167" s="140" t="s">
        <v>1</v>
      </c>
      <c r="N167" s="141" t="s">
        <v>36</v>
      </c>
      <c r="O167" s="47"/>
      <c r="P167" s="142">
        <f t="shared" si="11"/>
        <v>0</v>
      </c>
      <c r="Q167" s="142">
        <v>1.2E-4</v>
      </c>
      <c r="R167" s="142">
        <f t="shared" si="12"/>
        <v>1.872E-3</v>
      </c>
      <c r="S167" s="142">
        <v>4.0000000000000001E-3</v>
      </c>
      <c r="T167" s="143">
        <f t="shared" si="13"/>
        <v>6.2399999999999997E-2</v>
      </c>
      <c r="U167" s="196"/>
      <c r="V167" s="196"/>
      <c r="W167" s="196"/>
      <c r="X167" s="196"/>
      <c r="Y167" s="196"/>
      <c r="Z167" s="196"/>
      <c r="AA167" s="196"/>
      <c r="AB167" s="196"/>
      <c r="AC167" s="196"/>
      <c r="AD167" s="196"/>
      <c r="AE167" s="196"/>
      <c r="AR167" s="144" t="s">
        <v>123</v>
      </c>
      <c r="AT167" s="144" t="s">
        <v>119</v>
      </c>
      <c r="AU167" s="144" t="s">
        <v>81</v>
      </c>
      <c r="AY167" s="16" t="s">
        <v>117</v>
      </c>
      <c r="BE167" s="145">
        <f t="shared" si="14"/>
        <v>0</v>
      </c>
      <c r="BF167" s="145">
        <f t="shared" si="15"/>
        <v>0</v>
      </c>
      <c r="BG167" s="145">
        <f t="shared" si="16"/>
        <v>0</v>
      </c>
      <c r="BH167" s="145">
        <f t="shared" si="17"/>
        <v>0</v>
      </c>
      <c r="BI167" s="145">
        <f t="shared" si="18"/>
        <v>0</v>
      </c>
      <c r="BJ167" s="16" t="s">
        <v>79</v>
      </c>
      <c r="BK167" s="145">
        <f t="shared" si="19"/>
        <v>0</v>
      </c>
      <c r="BL167" s="16" t="s">
        <v>123</v>
      </c>
      <c r="BM167" s="144" t="s">
        <v>228</v>
      </c>
    </row>
    <row r="168" spans="1:65" s="2" customFormat="1" ht="21.75" customHeight="1">
      <c r="A168" s="196"/>
      <c r="B168" s="131"/>
      <c r="C168" s="132" t="s">
        <v>229</v>
      </c>
      <c r="D168" s="132" t="s">
        <v>119</v>
      </c>
      <c r="E168" s="133" t="s">
        <v>230</v>
      </c>
      <c r="F168" s="134" t="s">
        <v>231</v>
      </c>
      <c r="G168" s="135" t="s">
        <v>145</v>
      </c>
      <c r="H168" s="136">
        <v>52</v>
      </c>
      <c r="I168" s="137"/>
      <c r="J168" s="138">
        <f t="shared" si="10"/>
        <v>0</v>
      </c>
      <c r="K168" s="139"/>
      <c r="L168" s="26"/>
      <c r="M168" s="140" t="s">
        <v>1</v>
      </c>
      <c r="N168" s="141" t="s">
        <v>36</v>
      </c>
      <c r="O168" s="47"/>
      <c r="P168" s="142">
        <f t="shared" si="11"/>
        <v>0</v>
      </c>
      <c r="Q168" s="142">
        <v>4.8000000000000001E-4</v>
      </c>
      <c r="R168" s="142">
        <f t="shared" si="12"/>
        <v>2.496E-2</v>
      </c>
      <c r="S168" s="142">
        <v>8.0000000000000002E-3</v>
      </c>
      <c r="T168" s="143">
        <f t="shared" si="13"/>
        <v>0.41600000000000004</v>
      </c>
      <c r="U168" s="196"/>
      <c r="V168" s="196"/>
      <c r="W168" s="196"/>
      <c r="X168" s="196"/>
      <c r="Y168" s="196"/>
      <c r="Z168" s="196"/>
      <c r="AA168" s="196"/>
      <c r="AB168" s="196"/>
      <c r="AC168" s="196"/>
      <c r="AD168" s="196"/>
      <c r="AE168" s="196"/>
      <c r="AR168" s="144" t="s">
        <v>123</v>
      </c>
      <c r="AT168" s="144" t="s">
        <v>119</v>
      </c>
      <c r="AU168" s="144" t="s">
        <v>81</v>
      </c>
      <c r="AY168" s="16" t="s">
        <v>117</v>
      </c>
      <c r="BE168" s="145">
        <f t="shared" si="14"/>
        <v>0</v>
      </c>
      <c r="BF168" s="145">
        <f t="shared" si="15"/>
        <v>0</v>
      </c>
      <c r="BG168" s="145">
        <f t="shared" si="16"/>
        <v>0</v>
      </c>
      <c r="BH168" s="145">
        <f t="shared" si="17"/>
        <v>0</v>
      </c>
      <c r="BI168" s="145">
        <f t="shared" si="18"/>
        <v>0</v>
      </c>
      <c r="BJ168" s="16" t="s">
        <v>79</v>
      </c>
      <c r="BK168" s="145">
        <f t="shared" si="19"/>
        <v>0</v>
      </c>
      <c r="BL168" s="16" t="s">
        <v>123</v>
      </c>
      <c r="BM168" s="144" t="s">
        <v>232</v>
      </c>
    </row>
    <row r="169" spans="1:65" s="2" customFormat="1" ht="16.5" customHeight="1">
      <c r="A169" s="196"/>
      <c r="B169" s="131"/>
      <c r="C169" s="163" t="s">
        <v>233</v>
      </c>
      <c r="D169" s="163" t="s">
        <v>234</v>
      </c>
      <c r="E169" s="164" t="s">
        <v>235</v>
      </c>
      <c r="F169" s="165" t="s">
        <v>236</v>
      </c>
      <c r="G169" s="166" t="s">
        <v>237</v>
      </c>
      <c r="H169" s="167">
        <v>78</v>
      </c>
      <c r="I169" s="168"/>
      <c r="J169" s="169">
        <f t="shared" si="10"/>
        <v>0</v>
      </c>
      <c r="K169" s="170"/>
      <c r="L169" s="171"/>
      <c r="M169" s="172" t="s">
        <v>1</v>
      </c>
      <c r="N169" s="173" t="s">
        <v>36</v>
      </c>
      <c r="O169" s="47"/>
      <c r="P169" s="142">
        <f t="shared" si="11"/>
        <v>0</v>
      </c>
      <c r="Q169" s="142">
        <v>0</v>
      </c>
      <c r="R169" s="142">
        <f t="shared" si="12"/>
        <v>0</v>
      </c>
      <c r="S169" s="142">
        <v>0</v>
      </c>
      <c r="T169" s="143">
        <f t="shared" si="13"/>
        <v>0</v>
      </c>
      <c r="U169" s="196"/>
      <c r="V169" s="196"/>
      <c r="W169" s="196"/>
      <c r="X169" s="196"/>
      <c r="Y169" s="196"/>
      <c r="Z169" s="196"/>
      <c r="AA169" s="196"/>
      <c r="AB169" s="196"/>
      <c r="AC169" s="196"/>
      <c r="AD169" s="196"/>
      <c r="AE169" s="196"/>
      <c r="AR169" s="144" t="s">
        <v>152</v>
      </c>
      <c r="AT169" s="144" t="s">
        <v>234</v>
      </c>
      <c r="AU169" s="144" t="s">
        <v>81</v>
      </c>
      <c r="AY169" s="16" t="s">
        <v>117</v>
      </c>
      <c r="BE169" s="145">
        <f t="shared" si="14"/>
        <v>0</v>
      </c>
      <c r="BF169" s="145">
        <f t="shared" si="15"/>
        <v>0</v>
      </c>
      <c r="BG169" s="145">
        <f t="shared" si="16"/>
        <v>0</v>
      </c>
      <c r="BH169" s="145">
        <f t="shared" si="17"/>
        <v>0</v>
      </c>
      <c r="BI169" s="145">
        <f t="shared" si="18"/>
        <v>0</v>
      </c>
      <c r="BJ169" s="16" t="s">
        <v>79</v>
      </c>
      <c r="BK169" s="145">
        <f t="shared" si="19"/>
        <v>0</v>
      </c>
      <c r="BL169" s="16" t="s">
        <v>123</v>
      </c>
      <c r="BM169" s="144" t="s">
        <v>238</v>
      </c>
    </row>
    <row r="170" spans="1:65" s="2" customFormat="1" ht="16.5" customHeight="1">
      <c r="A170" s="196"/>
      <c r="B170" s="131"/>
      <c r="C170" s="163" t="s">
        <v>239</v>
      </c>
      <c r="D170" s="163" t="s">
        <v>234</v>
      </c>
      <c r="E170" s="164" t="s">
        <v>240</v>
      </c>
      <c r="F170" s="165" t="s">
        <v>241</v>
      </c>
      <c r="G170" s="166" t="s">
        <v>242</v>
      </c>
      <c r="H170" s="167">
        <v>7</v>
      </c>
      <c r="I170" s="168"/>
      <c r="J170" s="169">
        <f t="shared" si="10"/>
        <v>0</v>
      </c>
      <c r="K170" s="170"/>
      <c r="L170" s="171"/>
      <c r="M170" s="172" t="s">
        <v>1</v>
      </c>
      <c r="N170" s="173" t="s">
        <v>36</v>
      </c>
      <c r="O170" s="47"/>
      <c r="P170" s="142">
        <f t="shared" si="11"/>
        <v>0</v>
      </c>
      <c r="Q170" s="142">
        <v>0</v>
      </c>
      <c r="R170" s="142">
        <f t="shared" si="12"/>
        <v>0</v>
      </c>
      <c r="S170" s="142">
        <v>0</v>
      </c>
      <c r="T170" s="143">
        <f t="shared" si="13"/>
        <v>0</v>
      </c>
      <c r="U170" s="196"/>
      <c r="V170" s="196"/>
      <c r="W170" s="196"/>
      <c r="X170" s="196"/>
      <c r="Y170" s="196"/>
      <c r="Z170" s="196"/>
      <c r="AA170" s="196"/>
      <c r="AB170" s="196"/>
      <c r="AC170" s="196"/>
      <c r="AD170" s="196"/>
      <c r="AE170" s="196"/>
      <c r="AR170" s="144" t="s">
        <v>152</v>
      </c>
      <c r="AT170" s="144" t="s">
        <v>234</v>
      </c>
      <c r="AU170" s="144" t="s">
        <v>81</v>
      </c>
      <c r="AY170" s="16" t="s">
        <v>117</v>
      </c>
      <c r="BE170" s="145">
        <f t="shared" si="14"/>
        <v>0</v>
      </c>
      <c r="BF170" s="145">
        <f t="shared" si="15"/>
        <v>0</v>
      </c>
      <c r="BG170" s="145">
        <f t="shared" si="16"/>
        <v>0</v>
      </c>
      <c r="BH170" s="145">
        <f t="shared" si="17"/>
        <v>0</v>
      </c>
      <c r="BI170" s="145">
        <f t="shared" si="18"/>
        <v>0</v>
      </c>
      <c r="BJ170" s="16" t="s">
        <v>79</v>
      </c>
      <c r="BK170" s="145">
        <f t="shared" si="19"/>
        <v>0</v>
      </c>
      <c r="BL170" s="16" t="s">
        <v>123</v>
      </c>
      <c r="BM170" s="144" t="s">
        <v>243</v>
      </c>
    </row>
    <row r="171" spans="1:65" s="2" customFormat="1" ht="16.5" customHeight="1">
      <c r="A171" s="196"/>
      <c r="B171" s="131"/>
      <c r="C171" s="132" t="s">
        <v>244</v>
      </c>
      <c r="D171" s="132" t="s">
        <v>119</v>
      </c>
      <c r="E171" s="133" t="s">
        <v>245</v>
      </c>
      <c r="F171" s="134" t="s">
        <v>246</v>
      </c>
      <c r="G171" s="135" t="s">
        <v>163</v>
      </c>
      <c r="H171" s="136">
        <v>263.97000000000003</v>
      </c>
      <c r="I171" s="137"/>
      <c r="J171" s="138">
        <f t="shared" si="10"/>
        <v>0</v>
      </c>
      <c r="K171" s="139"/>
      <c r="L171" s="26"/>
      <c r="M171" s="140" t="s">
        <v>1</v>
      </c>
      <c r="N171" s="141" t="s">
        <v>36</v>
      </c>
      <c r="O171" s="47"/>
      <c r="P171" s="142">
        <f t="shared" si="11"/>
        <v>0</v>
      </c>
      <c r="Q171" s="142">
        <v>0</v>
      </c>
      <c r="R171" s="142">
        <f t="shared" si="12"/>
        <v>0</v>
      </c>
      <c r="S171" s="142">
        <v>0</v>
      </c>
      <c r="T171" s="143">
        <f t="shared" si="13"/>
        <v>0</v>
      </c>
      <c r="U171" s="196"/>
      <c r="V171" s="196"/>
      <c r="W171" s="196"/>
      <c r="X171" s="196"/>
      <c r="Y171" s="196"/>
      <c r="Z171" s="196"/>
      <c r="AA171" s="196"/>
      <c r="AB171" s="196"/>
      <c r="AC171" s="196"/>
      <c r="AD171" s="196"/>
      <c r="AE171" s="196"/>
      <c r="AR171" s="144" t="s">
        <v>123</v>
      </c>
      <c r="AT171" s="144" t="s">
        <v>119</v>
      </c>
      <c r="AU171" s="144" t="s">
        <v>81</v>
      </c>
      <c r="AY171" s="16" t="s">
        <v>117</v>
      </c>
      <c r="BE171" s="145">
        <f t="shared" si="14"/>
        <v>0</v>
      </c>
      <c r="BF171" s="145">
        <f t="shared" si="15"/>
        <v>0</v>
      </c>
      <c r="BG171" s="145">
        <f t="shared" si="16"/>
        <v>0</v>
      </c>
      <c r="BH171" s="145">
        <f t="shared" si="17"/>
        <v>0</v>
      </c>
      <c r="BI171" s="145">
        <f t="shared" si="18"/>
        <v>0</v>
      </c>
      <c r="BJ171" s="16" t="s">
        <v>79</v>
      </c>
      <c r="BK171" s="145">
        <f t="shared" si="19"/>
        <v>0</v>
      </c>
      <c r="BL171" s="16" t="s">
        <v>123</v>
      </c>
      <c r="BM171" s="144" t="s">
        <v>247</v>
      </c>
    </row>
    <row r="172" spans="1:65" s="13" customFormat="1">
      <c r="B172" s="146"/>
      <c r="D172" s="147" t="s">
        <v>173</v>
      </c>
      <c r="E172" s="148" t="s">
        <v>1</v>
      </c>
      <c r="F172" s="149" t="s">
        <v>248</v>
      </c>
      <c r="H172" s="150">
        <v>198.15</v>
      </c>
      <c r="I172" s="151"/>
      <c r="L172" s="146"/>
      <c r="M172" s="152"/>
      <c r="N172" s="153"/>
      <c r="O172" s="153"/>
      <c r="P172" s="153"/>
      <c r="Q172" s="153"/>
      <c r="R172" s="153"/>
      <c r="S172" s="153"/>
      <c r="T172" s="154"/>
      <c r="AT172" s="148" t="s">
        <v>173</v>
      </c>
      <c r="AU172" s="148" t="s">
        <v>81</v>
      </c>
      <c r="AV172" s="13" t="s">
        <v>81</v>
      </c>
      <c r="AW172" s="13" t="s">
        <v>28</v>
      </c>
      <c r="AX172" s="13" t="s">
        <v>71</v>
      </c>
      <c r="AY172" s="148" t="s">
        <v>117</v>
      </c>
    </row>
    <row r="173" spans="1:65" s="13" customFormat="1">
      <c r="B173" s="146"/>
      <c r="D173" s="147" t="s">
        <v>173</v>
      </c>
      <c r="E173" s="148" t="s">
        <v>1</v>
      </c>
      <c r="F173" s="149" t="s">
        <v>208</v>
      </c>
      <c r="H173" s="150">
        <v>38.36</v>
      </c>
      <c r="I173" s="151"/>
      <c r="L173" s="146"/>
      <c r="M173" s="152"/>
      <c r="N173" s="153"/>
      <c r="O173" s="153"/>
      <c r="P173" s="153"/>
      <c r="Q173" s="153"/>
      <c r="R173" s="153"/>
      <c r="S173" s="153"/>
      <c r="T173" s="154"/>
      <c r="AT173" s="148" t="s">
        <v>173</v>
      </c>
      <c r="AU173" s="148" t="s">
        <v>81</v>
      </c>
      <c r="AV173" s="13" t="s">
        <v>81</v>
      </c>
      <c r="AW173" s="13" t="s">
        <v>28</v>
      </c>
      <c r="AX173" s="13" t="s">
        <v>71</v>
      </c>
      <c r="AY173" s="148" t="s">
        <v>117</v>
      </c>
    </row>
    <row r="174" spans="1:65" s="13" customFormat="1">
      <c r="B174" s="146"/>
      <c r="D174" s="147" t="s">
        <v>173</v>
      </c>
      <c r="E174" s="148" t="s">
        <v>1</v>
      </c>
      <c r="F174" s="149" t="s">
        <v>249</v>
      </c>
      <c r="H174" s="150">
        <v>27.46</v>
      </c>
      <c r="I174" s="151"/>
      <c r="L174" s="146"/>
      <c r="M174" s="152"/>
      <c r="N174" s="153"/>
      <c r="O174" s="153"/>
      <c r="P174" s="153"/>
      <c r="Q174" s="153"/>
      <c r="R174" s="153"/>
      <c r="S174" s="153"/>
      <c r="T174" s="154"/>
      <c r="AT174" s="148" t="s">
        <v>173</v>
      </c>
      <c r="AU174" s="148" t="s">
        <v>81</v>
      </c>
      <c r="AV174" s="13" t="s">
        <v>81</v>
      </c>
      <c r="AW174" s="13" t="s">
        <v>28</v>
      </c>
      <c r="AX174" s="13" t="s">
        <v>71</v>
      </c>
      <c r="AY174" s="148" t="s">
        <v>117</v>
      </c>
    </row>
    <row r="175" spans="1:65" s="14" customFormat="1">
      <c r="B175" s="155"/>
      <c r="D175" s="147" t="s">
        <v>173</v>
      </c>
      <c r="E175" s="156" t="s">
        <v>1</v>
      </c>
      <c r="F175" s="157" t="s">
        <v>176</v>
      </c>
      <c r="H175" s="158">
        <v>263.97000000000003</v>
      </c>
      <c r="I175" s="159"/>
      <c r="L175" s="155"/>
      <c r="M175" s="160"/>
      <c r="N175" s="161"/>
      <c r="O175" s="161"/>
      <c r="P175" s="161"/>
      <c r="Q175" s="161"/>
      <c r="R175" s="161"/>
      <c r="S175" s="161"/>
      <c r="T175" s="162"/>
      <c r="AT175" s="156" t="s">
        <v>173</v>
      </c>
      <c r="AU175" s="156" t="s">
        <v>81</v>
      </c>
      <c r="AV175" s="14" t="s">
        <v>123</v>
      </c>
      <c r="AW175" s="14" t="s">
        <v>28</v>
      </c>
      <c r="AX175" s="14" t="s">
        <v>79</v>
      </c>
      <c r="AY175" s="156" t="s">
        <v>117</v>
      </c>
    </row>
    <row r="176" spans="1:65" s="2" customFormat="1" ht="21.75" customHeight="1">
      <c r="A176" s="196"/>
      <c r="B176" s="131"/>
      <c r="C176" s="132" t="s">
        <v>250</v>
      </c>
      <c r="D176" s="132" t="s">
        <v>119</v>
      </c>
      <c r="E176" s="133" t="s">
        <v>251</v>
      </c>
      <c r="F176" s="134" t="s">
        <v>252</v>
      </c>
      <c r="G176" s="135" t="s">
        <v>145</v>
      </c>
      <c r="H176" s="136">
        <v>2</v>
      </c>
      <c r="I176" s="137"/>
      <c r="J176" s="138">
        <f>ROUND(I176*H176,2)</f>
        <v>0</v>
      </c>
      <c r="K176" s="139"/>
      <c r="L176" s="26"/>
      <c r="M176" s="140" t="s">
        <v>1</v>
      </c>
      <c r="N176" s="141" t="s">
        <v>36</v>
      </c>
      <c r="O176" s="47"/>
      <c r="P176" s="142">
        <f>O176*H176</f>
        <v>0</v>
      </c>
      <c r="Q176" s="142">
        <v>4.2000000000000002E-4</v>
      </c>
      <c r="R176" s="142">
        <f>Q176*H176</f>
        <v>8.4000000000000003E-4</v>
      </c>
      <c r="S176" s="142">
        <v>0</v>
      </c>
      <c r="T176" s="143">
        <f>S176*H176</f>
        <v>0</v>
      </c>
      <c r="U176" s="196"/>
      <c r="V176" s="196"/>
      <c r="W176" s="196"/>
      <c r="X176" s="196"/>
      <c r="Y176" s="196"/>
      <c r="Z176" s="196"/>
      <c r="AA176" s="196"/>
      <c r="AB176" s="196"/>
      <c r="AC176" s="196"/>
      <c r="AD176" s="196"/>
      <c r="AE176" s="196"/>
      <c r="AR176" s="144" t="s">
        <v>123</v>
      </c>
      <c r="AT176" s="144" t="s">
        <v>119</v>
      </c>
      <c r="AU176" s="144" t="s">
        <v>81</v>
      </c>
      <c r="AY176" s="16" t="s">
        <v>117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6" t="s">
        <v>79</v>
      </c>
      <c r="BK176" s="145">
        <f>ROUND(I176*H176,2)</f>
        <v>0</v>
      </c>
      <c r="BL176" s="16" t="s">
        <v>123</v>
      </c>
      <c r="BM176" s="144" t="s">
        <v>253</v>
      </c>
    </row>
    <row r="177" spans="1:65" s="12" customFormat="1" ht="22.9" customHeight="1">
      <c r="B177" s="118"/>
      <c r="D177" s="119" t="s">
        <v>70</v>
      </c>
      <c r="E177" s="129" t="s">
        <v>254</v>
      </c>
      <c r="F177" s="129" t="s">
        <v>255</v>
      </c>
      <c r="I177" s="121"/>
      <c r="J177" s="130">
        <f>BK177</f>
        <v>0</v>
      </c>
      <c r="L177" s="118"/>
      <c r="M177" s="123"/>
      <c r="N177" s="124"/>
      <c r="O177" s="124"/>
      <c r="P177" s="125">
        <f>SUM(P178:P184)</f>
        <v>0</v>
      </c>
      <c r="Q177" s="124"/>
      <c r="R177" s="125">
        <f>SUM(R178:R184)</f>
        <v>0</v>
      </c>
      <c r="S177" s="124"/>
      <c r="T177" s="126">
        <f>SUM(T178:T184)</f>
        <v>0</v>
      </c>
      <c r="AR177" s="119" t="s">
        <v>79</v>
      </c>
      <c r="AT177" s="127" t="s">
        <v>70</v>
      </c>
      <c r="AU177" s="127" t="s">
        <v>79</v>
      </c>
      <c r="AY177" s="119" t="s">
        <v>117</v>
      </c>
      <c r="BK177" s="128">
        <f>SUM(BK178:BK184)</f>
        <v>0</v>
      </c>
    </row>
    <row r="178" spans="1:65" s="2" customFormat="1" ht="21.75" customHeight="1">
      <c r="A178" s="196"/>
      <c r="B178" s="131"/>
      <c r="C178" s="132" t="s">
        <v>256</v>
      </c>
      <c r="D178" s="132" t="s">
        <v>119</v>
      </c>
      <c r="E178" s="133" t="s">
        <v>257</v>
      </c>
      <c r="F178" s="134" t="s">
        <v>258</v>
      </c>
      <c r="G178" s="135" t="s">
        <v>139</v>
      </c>
      <c r="H178" s="136">
        <v>167.47499999999999</v>
      </c>
      <c r="I178" s="137"/>
      <c r="J178" s="138">
        <f>ROUND(I178*H178,2)</f>
        <v>0</v>
      </c>
      <c r="K178" s="139"/>
      <c r="L178" s="26"/>
      <c r="M178" s="140" t="s">
        <v>1</v>
      </c>
      <c r="N178" s="141" t="s">
        <v>36</v>
      </c>
      <c r="O178" s="47"/>
      <c r="P178" s="142">
        <f>O178*H178</f>
        <v>0</v>
      </c>
      <c r="Q178" s="142">
        <v>0</v>
      </c>
      <c r="R178" s="142">
        <f>Q178*H178</f>
        <v>0</v>
      </c>
      <c r="S178" s="142">
        <v>0</v>
      </c>
      <c r="T178" s="143">
        <f>S178*H178</f>
        <v>0</v>
      </c>
      <c r="U178" s="196"/>
      <c r="V178" s="196"/>
      <c r="W178" s="196"/>
      <c r="X178" s="196"/>
      <c r="Y178" s="196"/>
      <c r="Z178" s="196"/>
      <c r="AA178" s="196"/>
      <c r="AB178" s="196"/>
      <c r="AC178" s="196"/>
      <c r="AD178" s="196"/>
      <c r="AE178" s="196"/>
      <c r="AR178" s="144" t="s">
        <v>123</v>
      </c>
      <c r="AT178" s="144" t="s">
        <v>119</v>
      </c>
      <c r="AU178" s="144" t="s">
        <v>81</v>
      </c>
      <c r="AY178" s="16" t="s">
        <v>117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6" t="s">
        <v>79</v>
      </c>
      <c r="BK178" s="145">
        <f>ROUND(I178*H178,2)</f>
        <v>0</v>
      </c>
      <c r="BL178" s="16" t="s">
        <v>123</v>
      </c>
      <c r="BM178" s="144" t="s">
        <v>259</v>
      </c>
    </row>
    <row r="179" spans="1:65" s="13" customFormat="1">
      <c r="B179" s="146"/>
      <c r="D179" s="147" t="s">
        <v>173</v>
      </c>
      <c r="E179" s="148" t="s">
        <v>1</v>
      </c>
      <c r="F179" s="149" t="s">
        <v>260</v>
      </c>
      <c r="H179" s="150">
        <v>14.305999999999999</v>
      </c>
      <c r="I179" s="151"/>
      <c r="L179" s="146"/>
      <c r="M179" s="152"/>
      <c r="N179" s="153"/>
      <c r="O179" s="153"/>
      <c r="P179" s="153"/>
      <c r="Q179" s="153"/>
      <c r="R179" s="153"/>
      <c r="S179" s="153"/>
      <c r="T179" s="154"/>
      <c r="AT179" s="148" t="s">
        <v>173</v>
      </c>
      <c r="AU179" s="148" t="s">
        <v>81</v>
      </c>
      <c r="AV179" s="13" t="s">
        <v>81</v>
      </c>
      <c r="AW179" s="13" t="s">
        <v>28</v>
      </c>
      <c r="AX179" s="13" t="s">
        <v>71</v>
      </c>
      <c r="AY179" s="148" t="s">
        <v>117</v>
      </c>
    </row>
    <row r="180" spans="1:65" s="13" customFormat="1">
      <c r="B180" s="146"/>
      <c r="D180" s="147" t="s">
        <v>173</v>
      </c>
      <c r="E180" s="148" t="s">
        <v>1</v>
      </c>
      <c r="F180" s="149" t="s">
        <v>261</v>
      </c>
      <c r="H180" s="150">
        <v>150.31899999999999</v>
      </c>
      <c r="I180" s="151"/>
      <c r="L180" s="146"/>
      <c r="M180" s="152"/>
      <c r="N180" s="153"/>
      <c r="O180" s="153"/>
      <c r="P180" s="153"/>
      <c r="Q180" s="153"/>
      <c r="R180" s="153"/>
      <c r="S180" s="153"/>
      <c r="T180" s="154"/>
      <c r="AT180" s="148" t="s">
        <v>173</v>
      </c>
      <c r="AU180" s="148" t="s">
        <v>81</v>
      </c>
      <c r="AV180" s="13" t="s">
        <v>81</v>
      </c>
      <c r="AW180" s="13" t="s">
        <v>28</v>
      </c>
      <c r="AX180" s="13" t="s">
        <v>71</v>
      </c>
      <c r="AY180" s="148" t="s">
        <v>117</v>
      </c>
    </row>
    <row r="181" spans="1:65" s="13" customFormat="1">
      <c r="B181" s="146"/>
      <c r="D181" s="147" t="s">
        <v>173</v>
      </c>
      <c r="E181" s="148" t="s">
        <v>1</v>
      </c>
      <c r="F181" s="149" t="s">
        <v>262</v>
      </c>
      <c r="H181" s="150">
        <v>2.85</v>
      </c>
      <c r="I181" s="151"/>
      <c r="L181" s="146"/>
      <c r="M181" s="152"/>
      <c r="N181" s="153"/>
      <c r="O181" s="153"/>
      <c r="P181" s="153"/>
      <c r="Q181" s="153"/>
      <c r="R181" s="153"/>
      <c r="S181" s="153"/>
      <c r="T181" s="154"/>
      <c r="AT181" s="148" t="s">
        <v>173</v>
      </c>
      <c r="AU181" s="148" t="s">
        <v>81</v>
      </c>
      <c r="AV181" s="13" t="s">
        <v>81</v>
      </c>
      <c r="AW181" s="13" t="s">
        <v>28</v>
      </c>
      <c r="AX181" s="13" t="s">
        <v>71</v>
      </c>
      <c r="AY181" s="148" t="s">
        <v>117</v>
      </c>
    </row>
    <row r="182" spans="1:65" s="14" customFormat="1">
      <c r="B182" s="155"/>
      <c r="D182" s="147" t="s">
        <v>173</v>
      </c>
      <c r="E182" s="156" t="s">
        <v>1</v>
      </c>
      <c r="F182" s="157" t="s">
        <v>176</v>
      </c>
      <c r="H182" s="158">
        <v>167.47499999999999</v>
      </c>
      <c r="I182" s="159"/>
      <c r="L182" s="155"/>
      <c r="M182" s="160"/>
      <c r="N182" s="161"/>
      <c r="O182" s="161"/>
      <c r="P182" s="161"/>
      <c r="Q182" s="161"/>
      <c r="R182" s="161"/>
      <c r="S182" s="161"/>
      <c r="T182" s="162"/>
      <c r="AT182" s="156" t="s">
        <v>173</v>
      </c>
      <c r="AU182" s="156" t="s">
        <v>81</v>
      </c>
      <c r="AV182" s="14" t="s">
        <v>123</v>
      </c>
      <c r="AW182" s="14" t="s">
        <v>28</v>
      </c>
      <c r="AX182" s="14" t="s">
        <v>79</v>
      </c>
      <c r="AY182" s="156" t="s">
        <v>117</v>
      </c>
    </row>
    <row r="183" spans="1:65" s="2" customFormat="1" ht="21.75" customHeight="1">
      <c r="A183" s="196"/>
      <c r="B183" s="131"/>
      <c r="C183" s="132" t="s">
        <v>263</v>
      </c>
      <c r="D183" s="132" t="s">
        <v>119</v>
      </c>
      <c r="E183" s="133" t="s">
        <v>264</v>
      </c>
      <c r="F183" s="134" t="s">
        <v>265</v>
      </c>
      <c r="G183" s="135" t="s">
        <v>139</v>
      </c>
      <c r="H183" s="136">
        <v>2344.65</v>
      </c>
      <c r="I183" s="137"/>
      <c r="J183" s="138">
        <f>ROUND(I183*H183,2)</f>
        <v>0</v>
      </c>
      <c r="K183" s="139"/>
      <c r="L183" s="26"/>
      <c r="M183" s="140" t="s">
        <v>1</v>
      </c>
      <c r="N183" s="141" t="s">
        <v>36</v>
      </c>
      <c r="O183" s="47"/>
      <c r="P183" s="142">
        <f>O183*H183</f>
        <v>0</v>
      </c>
      <c r="Q183" s="142">
        <v>0</v>
      </c>
      <c r="R183" s="142">
        <f>Q183*H183</f>
        <v>0</v>
      </c>
      <c r="S183" s="142">
        <v>0</v>
      </c>
      <c r="T183" s="143">
        <f>S183*H183</f>
        <v>0</v>
      </c>
      <c r="U183" s="196"/>
      <c r="V183" s="196"/>
      <c r="W183" s="196"/>
      <c r="X183" s="196"/>
      <c r="Y183" s="196"/>
      <c r="Z183" s="196"/>
      <c r="AA183" s="196"/>
      <c r="AB183" s="196"/>
      <c r="AC183" s="196"/>
      <c r="AD183" s="196"/>
      <c r="AE183" s="196"/>
      <c r="AR183" s="144" t="s">
        <v>123</v>
      </c>
      <c r="AT183" s="144" t="s">
        <v>119</v>
      </c>
      <c r="AU183" s="144" t="s">
        <v>81</v>
      </c>
      <c r="AY183" s="16" t="s">
        <v>117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6" t="s">
        <v>79</v>
      </c>
      <c r="BK183" s="145">
        <f>ROUND(I183*H183,2)</f>
        <v>0</v>
      </c>
      <c r="BL183" s="16" t="s">
        <v>123</v>
      </c>
      <c r="BM183" s="144" t="s">
        <v>266</v>
      </c>
    </row>
    <row r="184" spans="1:65" s="13" customFormat="1" ht="22.5">
      <c r="B184" s="146"/>
      <c r="D184" s="147" t="s">
        <v>173</v>
      </c>
      <c r="E184" s="148" t="s">
        <v>1</v>
      </c>
      <c r="F184" s="149" t="s">
        <v>267</v>
      </c>
      <c r="H184" s="150">
        <v>2344.65</v>
      </c>
      <c r="I184" s="151"/>
      <c r="L184" s="146"/>
      <c r="M184" s="152"/>
      <c r="N184" s="153"/>
      <c r="O184" s="153"/>
      <c r="P184" s="153"/>
      <c r="Q184" s="153"/>
      <c r="R184" s="153"/>
      <c r="S184" s="153"/>
      <c r="T184" s="154"/>
      <c r="AT184" s="148" t="s">
        <v>173</v>
      </c>
      <c r="AU184" s="148" t="s">
        <v>81</v>
      </c>
      <c r="AV184" s="13" t="s">
        <v>81</v>
      </c>
      <c r="AW184" s="13" t="s">
        <v>28</v>
      </c>
      <c r="AX184" s="13" t="s">
        <v>79</v>
      </c>
      <c r="AY184" s="148" t="s">
        <v>117</v>
      </c>
    </row>
    <row r="185" spans="1:65" s="12" customFormat="1" ht="22.9" customHeight="1">
      <c r="B185" s="118"/>
      <c r="D185" s="119" t="s">
        <v>70</v>
      </c>
      <c r="E185" s="129" t="s">
        <v>268</v>
      </c>
      <c r="F185" s="129" t="s">
        <v>269</v>
      </c>
      <c r="I185" s="121"/>
      <c r="J185" s="130">
        <f>BK185</f>
        <v>0</v>
      </c>
      <c r="L185" s="118"/>
      <c r="M185" s="123"/>
      <c r="N185" s="124"/>
      <c r="O185" s="124"/>
      <c r="P185" s="125">
        <f>SUM(P186:P192)</f>
        <v>0</v>
      </c>
      <c r="Q185" s="124"/>
      <c r="R185" s="125">
        <f>SUM(R186:R192)</f>
        <v>0</v>
      </c>
      <c r="S185" s="124"/>
      <c r="T185" s="126">
        <f>SUM(T186:T192)</f>
        <v>0</v>
      </c>
      <c r="AR185" s="119" t="s">
        <v>79</v>
      </c>
      <c r="AT185" s="127" t="s">
        <v>70</v>
      </c>
      <c r="AU185" s="127" t="s">
        <v>79</v>
      </c>
      <c r="AY185" s="119" t="s">
        <v>117</v>
      </c>
      <c r="BK185" s="128">
        <f>SUM(BK186:BK192)</f>
        <v>0</v>
      </c>
    </row>
    <row r="186" spans="1:65" s="2" customFormat="1" ht="16.5" customHeight="1">
      <c r="A186" s="196"/>
      <c r="B186" s="131"/>
      <c r="C186" s="132" t="s">
        <v>270</v>
      </c>
      <c r="D186" s="132" t="s">
        <v>119</v>
      </c>
      <c r="E186" s="133" t="s">
        <v>271</v>
      </c>
      <c r="F186" s="134" t="s">
        <v>272</v>
      </c>
      <c r="G186" s="135" t="s">
        <v>139</v>
      </c>
      <c r="H186" s="136">
        <v>1846.32</v>
      </c>
      <c r="I186" s="137"/>
      <c r="J186" s="138">
        <f>ROUND(I186*H186,2)</f>
        <v>0</v>
      </c>
      <c r="K186" s="139"/>
      <c r="L186" s="26"/>
      <c r="M186" s="140" t="s">
        <v>1</v>
      </c>
      <c r="N186" s="141" t="s">
        <v>36</v>
      </c>
      <c r="O186" s="47"/>
      <c r="P186" s="142">
        <f>O186*H186</f>
        <v>0</v>
      </c>
      <c r="Q186" s="142">
        <v>0</v>
      </c>
      <c r="R186" s="142">
        <f>Q186*H186</f>
        <v>0</v>
      </c>
      <c r="S186" s="142">
        <v>0</v>
      </c>
      <c r="T186" s="143">
        <f>S186*H186</f>
        <v>0</v>
      </c>
      <c r="U186" s="196"/>
      <c r="V186" s="196"/>
      <c r="W186" s="196"/>
      <c r="X186" s="196"/>
      <c r="Y186" s="196"/>
      <c r="Z186" s="196"/>
      <c r="AA186" s="196"/>
      <c r="AB186" s="196"/>
      <c r="AC186" s="196"/>
      <c r="AD186" s="196"/>
      <c r="AE186" s="196"/>
      <c r="AR186" s="144" t="s">
        <v>123</v>
      </c>
      <c r="AT186" s="144" t="s">
        <v>119</v>
      </c>
      <c r="AU186" s="144" t="s">
        <v>81</v>
      </c>
      <c r="AY186" s="16" t="s">
        <v>117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6" t="s">
        <v>79</v>
      </c>
      <c r="BK186" s="145">
        <f>ROUND(I186*H186,2)</f>
        <v>0</v>
      </c>
      <c r="BL186" s="16" t="s">
        <v>123</v>
      </c>
      <c r="BM186" s="144" t="s">
        <v>273</v>
      </c>
    </row>
    <row r="187" spans="1:65" s="13" customFormat="1">
      <c r="B187" s="146"/>
      <c r="D187" s="147" t="s">
        <v>173</v>
      </c>
      <c r="E187" s="148" t="s">
        <v>1</v>
      </c>
      <c r="F187" s="149" t="s">
        <v>274</v>
      </c>
      <c r="H187" s="150">
        <v>200.221</v>
      </c>
      <c r="I187" s="151"/>
      <c r="L187" s="146"/>
      <c r="M187" s="152"/>
      <c r="N187" s="153"/>
      <c r="O187" s="153"/>
      <c r="P187" s="153"/>
      <c r="Q187" s="153"/>
      <c r="R187" s="153"/>
      <c r="S187" s="153"/>
      <c r="T187" s="154"/>
      <c r="AT187" s="148" t="s">
        <v>173</v>
      </c>
      <c r="AU187" s="148" t="s">
        <v>81</v>
      </c>
      <c r="AV187" s="13" t="s">
        <v>81</v>
      </c>
      <c r="AW187" s="13" t="s">
        <v>28</v>
      </c>
      <c r="AX187" s="13" t="s">
        <v>71</v>
      </c>
      <c r="AY187" s="148" t="s">
        <v>117</v>
      </c>
    </row>
    <row r="188" spans="1:65" s="13" customFormat="1">
      <c r="B188" s="146"/>
      <c r="D188" s="147" t="s">
        <v>173</v>
      </c>
      <c r="E188" s="148" t="s">
        <v>1</v>
      </c>
      <c r="F188" s="149" t="s">
        <v>275</v>
      </c>
      <c r="H188" s="150">
        <v>409.88099999999997</v>
      </c>
      <c r="I188" s="151"/>
      <c r="L188" s="146"/>
      <c r="M188" s="152"/>
      <c r="N188" s="153"/>
      <c r="O188" s="153"/>
      <c r="P188" s="153"/>
      <c r="Q188" s="153"/>
      <c r="R188" s="153"/>
      <c r="S188" s="153"/>
      <c r="T188" s="154"/>
      <c r="AT188" s="148" t="s">
        <v>173</v>
      </c>
      <c r="AU188" s="148" t="s">
        <v>81</v>
      </c>
      <c r="AV188" s="13" t="s">
        <v>81</v>
      </c>
      <c r="AW188" s="13" t="s">
        <v>28</v>
      </c>
      <c r="AX188" s="13" t="s">
        <v>71</v>
      </c>
      <c r="AY188" s="148" t="s">
        <v>117</v>
      </c>
    </row>
    <row r="189" spans="1:65" s="13" customFormat="1">
      <c r="B189" s="146"/>
      <c r="D189" s="147" t="s">
        <v>173</v>
      </c>
      <c r="E189" s="148" t="s">
        <v>1</v>
      </c>
      <c r="F189" s="149" t="s">
        <v>276</v>
      </c>
      <c r="H189" s="150">
        <v>1218.33</v>
      </c>
      <c r="I189" s="151"/>
      <c r="L189" s="146"/>
      <c r="M189" s="152"/>
      <c r="N189" s="153"/>
      <c r="O189" s="153"/>
      <c r="P189" s="153"/>
      <c r="Q189" s="153"/>
      <c r="R189" s="153"/>
      <c r="S189" s="153"/>
      <c r="T189" s="154"/>
      <c r="AT189" s="148" t="s">
        <v>173</v>
      </c>
      <c r="AU189" s="148" t="s">
        <v>81</v>
      </c>
      <c r="AV189" s="13" t="s">
        <v>81</v>
      </c>
      <c r="AW189" s="13" t="s">
        <v>28</v>
      </c>
      <c r="AX189" s="13" t="s">
        <v>71</v>
      </c>
      <c r="AY189" s="148" t="s">
        <v>117</v>
      </c>
    </row>
    <row r="190" spans="1:65" s="13" customFormat="1">
      <c r="B190" s="146"/>
      <c r="D190" s="147" t="s">
        <v>173</v>
      </c>
      <c r="E190" s="148" t="s">
        <v>1</v>
      </c>
      <c r="F190" s="149" t="s">
        <v>277</v>
      </c>
      <c r="H190" s="150">
        <v>6.3680000000000003</v>
      </c>
      <c r="I190" s="151"/>
      <c r="L190" s="146"/>
      <c r="M190" s="152"/>
      <c r="N190" s="153"/>
      <c r="O190" s="153"/>
      <c r="P190" s="153"/>
      <c r="Q190" s="153"/>
      <c r="R190" s="153"/>
      <c r="S190" s="153"/>
      <c r="T190" s="154"/>
      <c r="AT190" s="148" t="s">
        <v>173</v>
      </c>
      <c r="AU190" s="148" t="s">
        <v>81</v>
      </c>
      <c r="AV190" s="13" t="s">
        <v>81</v>
      </c>
      <c r="AW190" s="13" t="s">
        <v>28</v>
      </c>
      <c r="AX190" s="13" t="s">
        <v>71</v>
      </c>
      <c r="AY190" s="148" t="s">
        <v>117</v>
      </c>
    </row>
    <row r="191" spans="1:65" s="13" customFormat="1">
      <c r="B191" s="146"/>
      <c r="D191" s="147" t="s">
        <v>173</v>
      </c>
      <c r="E191" s="148" t="s">
        <v>1</v>
      </c>
      <c r="F191" s="149" t="s">
        <v>278</v>
      </c>
      <c r="H191" s="150">
        <v>11.52</v>
      </c>
      <c r="I191" s="151"/>
      <c r="L191" s="146"/>
      <c r="M191" s="152"/>
      <c r="N191" s="153"/>
      <c r="O191" s="153"/>
      <c r="P191" s="153"/>
      <c r="Q191" s="153"/>
      <c r="R191" s="153"/>
      <c r="S191" s="153"/>
      <c r="T191" s="154"/>
      <c r="AT191" s="148" t="s">
        <v>173</v>
      </c>
      <c r="AU191" s="148" t="s">
        <v>81</v>
      </c>
      <c r="AV191" s="13" t="s">
        <v>81</v>
      </c>
      <c r="AW191" s="13" t="s">
        <v>28</v>
      </c>
      <c r="AX191" s="13" t="s">
        <v>71</v>
      </c>
      <c r="AY191" s="148" t="s">
        <v>117</v>
      </c>
    </row>
    <row r="192" spans="1:65" s="14" customFormat="1">
      <c r="B192" s="155"/>
      <c r="D192" s="147" t="s">
        <v>173</v>
      </c>
      <c r="E192" s="156" t="s">
        <v>1</v>
      </c>
      <c r="F192" s="157" t="s">
        <v>176</v>
      </c>
      <c r="H192" s="158">
        <v>1846.32</v>
      </c>
      <c r="I192" s="159"/>
      <c r="L192" s="155"/>
      <c r="M192" s="174"/>
      <c r="N192" s="175"/>
      <c r="O192" s="175"/>
      <c r="P192" s="175"/>
      <c r="Q192" s="175"/>
      <c r="R192" s="175"/>
      <c r="S192" s="175"/>
      <c r="T192" s="176"/>
      <c r="AT192" s="156" t="s">
        <v>173</v>
      </c>
      <c r="AU192" s="156" t="s">
        <v>81</v>
      </c>
      <c r="AV192" s="14" t="s">
        <v>123</v>
      </c>
      <c r="AW192" s="14" t="s">
        <v>28</v>
      </c>
      <c r="AX192" s="14" t="s">
        <v>79</v>
      </c>
      <c r="AY192" s="156" t="s">
        <v>117</v>
      </c>
    </row>
    <row r="193" spans="1:31" s="2" customFormat="1" ht="6.95" customHeight="1">
      <c r="A193" s="196"/>
      <c r="B193" s="37"/>
      <c r="C193" s="38"/>
      <c r="D193" s="38"/>
      <c r="E193" s="38"/>
      <c r="F193" s="38"/>
      <c r="G193" s="38"/>
      <c r="H193" s="38"/>
      <c r="I193" s="38"/>
      <c r="J193" s="38"/>
      <c r="K193" s="38"/>
      <c r="L193" s="26"/>
      <c r="M193" s="196"/>
      <c r="O193" s="196"/>
      <c r="P193" s="196"/>
      <c r="Q193" s="196"/>
      <c r="R193" s="196"/>
      <c r="S193" s="196"/>
      <c r="T193" s="196"/>
      <c r="U193" s="196"/>
      <c r="V193" s="196"/>
      <c r="W193" s="196"/>
      <c r="X193" s="196"/>
      <c r="Y193" s="196"/>
      <c r="Z193" s="196"/>
      <c r="AA193" s="196"/>
      <c r="AB193" s="196"/>
      <c r="AC193" s="196"/>
      <c r="AD193" s="196"/>
      <c r="AE193" s="196"/>
    </row>
  </sheetData>
  <autoFilter ref="C124:K192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"/>
  <sheetViews>
    <sheetView showGridLines="0" tabSelected="1" topLeftCell="A80" workbookViewId="0">
      <selection activeCell="J114" sqref="J11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A2" s="183"/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224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183"/>
      <c r="X2" s="183"/>
      <c r="Y2" s="183"/>
      <c r="Z2" s="183"/>
      <c r="AA2" s="183"/>
      <c r="AB2" s="183"/>
      <c r="AC2" s="183"/>
      <c r="AD2" s="183"/>
      <c r="AE2" s="183"/>
      <c r="AF2" s="183"/>
      <c r="AG2" s="183"/>
      <c r="AH2" s="183"/>
      <c r="AI2" s="183"/>
      <c r="AJ2" s="183"/>
      <c r="AK2" s="183"/>
      <c r="AL2" s="183"/>
      <c r="AM2" s="183"/>
      <c r="AN2" s="183"/>
      <c r="AO2" s="183"/>
      <c r="AP2" s="183"/>
      <c r="AQ2" s="183"/>
      <c r="AR2" s="183"/>
      <c r="AS2" s="183"/>
      <c r="AT2" s="16" t="s">
        <v>84</v>
      </c>
    </row>
    <row r="3" spans="1:46" s="1" customFormat="1" ht="6.95" customHeight="1">
      <c r="A3" s="183"/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M3" s="183"/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3"/>
      <c r="Z3" s="183"/>
      <c r="AA3" s="183"/>
      <c r="AB3" s="183"/>
      <c r="AC3" s="183"/>
      <c r="AD3" s="183"/>
      <c r="AE3" s="183"/>
      <c r="AF3" s="183"/>
      <c r="AG3" s="183"/>
      <c r="AH3" s="183"/>
      <c r="AI3" s="183"/>
      <c r="AJ3" s="183"/>
      <c r="AK3" s="183"/>
      <c r="AL3" s="183"/>
      <c r="AM3" s="183"/>
      <c r="AN3" s="183"/>
      <c r="AO3" s="183"/>
      <c r="AP3" s="183"/>
      <c r="AQ3" s="183"/>
      <c r="AR3" s="183"/>
      <c r="AS3" s="183"/>
      <c r="AT3" s="16" t="s">
        <v>81</v>
      </c>
    </row>
    <row r="4" spans="1:46" s="1" customFormat="1" ht="24.95" customHeight="1">
      <c r="A4" s="183"/>
      <c r="B4" s="19"/>
      <c r="C4" s="183"/>
      <c r="D4" s="20" t="s">
        <v>85</v>
      </c>
      <c r="E4" s="183"/>
      <c r="F4" s="183"/>
      <c r="G4" s="183"/>
      <c r="H4" s="183"/>
      <c r="I4" s="183"/>
      <c r="J4" s="183"/>
      <c r="K4" s="183"/>
      <c r="L4" s="19"/>
      <c r="M4" s="80" t="s">
        <v>10</v>
      </c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3"/>
      <c r="AM4" s="183"/>
      <c r="AN4" s="183"/>
      <c r="AO4" s="183"/>
      <c r="AP4" s="183"/>
      <c r="AQ4" s="183"/>
      <c r="AR4" s="183"/>
      <c r="AS4" s="183"/>
      <c r="AT4" s="16" t="s">
        <v>3</v>
      </c>
    </row>
    <row r="5" spans="1:46" s="1" customFormat="1" ht="6.95" customHeight="1">
      <c r="A5" s="183"/>
      <c r="B5" s="19"/>
      <c r="C5" s="183"/>
      <c r="D5" s="183"/>
      <c r="E5" s="183"/>
      <c r="F5" s="183"/>
      <c r="G5" s="183"/>
      <c r="H5" s="183"/>
      <c r="I5" s="183"/>
      <c r="J5" s="183"/>
      <c r="K5" s="183"/>
      <c r="L5" s="19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P5" s="183"/>
      <c r="AQ5" s="183"/>
      <c r="AR5" s="183"/>
      <c r="AS5" s="183"/>
      <c r="AT5" s="183"/>
    </row>
    <row r="6" spans="1:46" s="1" customFormat="1" ht="12" customHeight="1">
      <c r="A6" s="183"/>
      <c r="B6" s="19"/>
      <c r="C6" s="183"/>
      <c r="D6" s="195" t="s">
        <v>16</v>
      </c>
      <c r="E6" s="183"/>
      <c r="F6" s="183"/>
      <c r="G6" s="183"/>
      <c r="H6" s="183"/>
      <c r="I6" s="183"/>
      <c r="J6" s="183"/>
      <c r="K6" s="183"/>
      <c r="L6" s="19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P6" s="183"/>
      <c r="AQ6" s="183"/>
      <c r="AR6" s="183"/>
      <c r="AS6" s="183"/>
      <c r="AT6" s="183"/>
    </row>
    <row r="7" spans="1:46" s="1" customFormat="1" ht="16.5" customHeight="1">
      <c r="A7" s="183"/>
      <c r="B7" s="19"/>
      <c r="C7" s="183"/>
      <c r="D7" s="183"/>
      <c r="E7" s="238" t="str">
        <f>'Rekapitulace stavby'!K6</f>
        <v>Vltava, ř. km 314,954, jez Herbertov - oprava pilíře</v>
      </c>
      <c r="F7" s="239"/>
      <c r="G7" s="239"/>
      <c r="H7" s="239"/>
      <c r="I7" s="183"/>
      <c r="J7" s="183"/>
      <c r="K7" s="183"/>
      <c r="L7" s="19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  <c r="Z7" s="183"/>
      <c r="AA7" s="183"/>
      <c r="AB7" s="183"/>
      <c r="AC7" s="183"/>
      <c r="AD7" s="183"/>
      <c r="AE7" s="183"/>
      <c r="AF7" s="183"/>
      <c r="AG7" s="183"/>
      <c r="AH7" s="183"/>
      <c r="AI7" s="183"/>
      <c r="AJ7" s="183"/>
      <c r="AK7" s="183"/>
      <c r="AL7" s="183"/>
      <c r="AM7" s="183"/>
      <c r="AN7" s="183"/>
      <c r="AO7" s="183"/>
      <c r="AP7" s="183"/>
      <c r="AQ7" s="183"/>
      <c r="AR7" s="183"/>
      <c r="AS7" s="183"/>
      <c r="AT7" s="183"/>
    </row>
    <row r="8" spans="1:46" s="2" customFormat="1" ht="12" customHeight="1">
      <c r="A8" s="196"/>
      <c r="B8" s="26"/>
      <c r="C8" s="196"/>
      <c r="D8" s="195" t="s">
        <v>86</v>
      </c>
      <c r="E8" s="196"/>
      <c r="F8" s="196"/>
      <c r="G8" s="196"/>
      <c r="H8" s="196"/>
      <c r="I8" s="196"/>
      <c r="J8" s="196"/>
      <c r="K8" s="196"/>
      <c r="L8" s="32"/>
      <c r="S8" s="196"/>
      <c r="T8" s="196"/>
      <c r="U8" s="196"/>
      <c r="V8" s="196"/>
      <c r="W8" s="196"/>
      <c r="X8" s="196"/>
      <c r="Y8" s="196"/>
      <c r="Z8" s="196"/>
      <c r="AA8" s="196"/>
      <c r="AB8" s="196"/>
      <c r="AC8" s="196"/>
      <c r="AD8" s="196"/>
      <c r="AE8" s="196"/>
    </row>
    <row r="9" spans="1:46" s="2" customFormat="1" ht="16.5" customHeight="1">
      <c r="A9" s="196"/>
      <c r="B9" s="26"/>
      <c r="C9" s="196"/>
      <c r="D9" s="196"/>
      <c r="E9" s="235" t="s">
        <v>279</v>
      </c>
      <c r="F9" s="237"/>
      <c r="G9" s="237"/>
      <c r="H9" s="237"/>
      <c r="I9" s="196"/>
      <c r="J9" s="196"/>
      <c r="K9" s="196"/>
      <c r="L9" s="32"/>
      <c r="S9" s="196"/>
      <c r="T9" s="196"/>
      <c r="U9" s="196"/>
      <c r="V9" s="196"/>
      <c r="W9" s="196"/>
      <c r="X9" s="196"/>
      <c r="Y9" s="196"/>
      <c r="Z9" s="196"/>
      <c r="AA9" s="196"/>
      <c r="AB9" s="196"/>
      <c r="AC9" s="196"/>
      <c r="AD9" s="196"/>
      <c r="AE9" s="196"/>
    </row>
    <row r="10" spans="1:46" s="2" customFormat="1">
      <c r="A10" s="196"/>
      <c r="B10" s="26"/>
      <c r="C10" s="196"/>
      <c r="D10" s="196"/>
      <c r="E10" s="196"/>
      <c r="F10" s="196"/>
      <c r="G10" s="196"/>
      <c r="H10" s="196"/>
      <c r="I10" s="196"/>
      <c r="J10" s="196"/>
      <c r="K10" s="196"/>
      <c r="L10" s="32"/>
      <c r="S10" s="196"/>
      <c r="T10" s="196"/>
      <c r="U10" s="196"/>
      <c r="V10" s="196"/>
      <c r="W10" s="196"/>
      <c r="X10" s="196"/>
      <c r="Y10" s="196"/>
      <c r="Z10" s="196"/>
      <c r="AA10" s="196"/>
      <c r="AB10" s="196"/>
      <c r="AC10" s="196"/>
      <c r="AD10" s="196"/>
      <c r="AE10" s="196"/>
    </row>
    <row r="11" spans="1:46" s="2" customFormat="1" ht="12" customHeight="1">
      <c r="A11" s="196"/>
      <c r="B11" s="26"/>
      <c r="C11" s="196"/>
      <c r="D11" s="195" t="s">
        <v>18</v>
      </c>
      <c r="E11" s="196"/>
      <c r="F11" s="182" t="s">
        <v>1</v>
      </c>
      <c r="G11" s="196"/>
      <c r="H11" s="196"/>
      <c r="I11" s="195" t="s">
        <v>19</v>
      </c>
      <c r="J11" s="182" t="s">
        <v>1</v>
      </c>
      <c r="K11" s="196"/>
      <c r="L11" s="32"/>
      <c r="S11" s="196"/>
      <c r="T11" s="196"/>
      <c r="U11" s="196"/>
      <c r="V11" s="196"/>
      <c r="W11" s="196"/>
      <c r="X11" s="196"/>
      <c r="Y11" s="196"/>
      <c r="Z11" s="196"/>
      <c r="AA11" s="196"/>
      <c r="AB11" s="196"/>
      <c r="AC11" s="196"/>
      <c r="AD11" s="196"/>
      <c r="AE11" s="196"/>
    </row>
    <row r="12" spans="1:46" s="2" customFormat="1" ht="12" customHeight="1">
      <c r="A12" s="196"/>
      <c r="B12" s="26"/>
      <c r="C12" s="196"/>
      <c r="D12" s="195" t="s">
        <v>20</v>
      </c>
      <c r="E12" s="196"/>
      <c r="F12" s="182" t="s">
        <v>21</v>
      </c>
      <c r="G12" s="196"/>
      <c r="H12" s="196"/>
      <c r="I12" s="195" t="s">
        <v>22</v>
      </c>
      <c r="J12" s="191"/>
      <c r="K12" s="196"/>
      <c r="L12" s="32"/>
      <c r="S12" s="196"/>
      <c r="T12" s="196"/>
      <c r="U12" s="196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</row>
    <row r="13" spans="1:46" s="2" customFormat="1" ht="10.9" customHeight="1">
      <c r="A13" s="196"/>
      <c r="B13" s="26"/>
      <c r="C13" s="196"/>
      <c r="D13" s="196"/>
      <c r="E13" s="196"/>
      <c r="F13" s="196"/>
      <c r="G13" s="196"/>
      <c r="H13" s="196"/>
      <c r="I13" s="196"/>
      <c r="J13" s="196"/>
      <c r="K13" s="196"/>
      <c r="L13" s="32"/>
      <c r="S13" s="196"/>
      <c r="T13" s="196"/>
      <c r="U13" s="196"/>
      <c r="V13" s="196"/>
      <c r="W13" s="196"/>
      <c r="X13" s="196"/>
      <c r="Y13" s="196"/>
      <c r="Z13" s="196"/>
      <c r="AA13" s="196"/>
      <c r="AB13" s="196"/>
      <c r="AC13" s="196"/>
      <c r="AD13" s="196"/>
      <c r="AE13" s="196"/>
    </row>
    <row r="14" spans="1:46" s="2" customFormat="1" ht="12" customHeight="1">
      <c r="A14" s="196"/>
      <c r="B14" s="26"/>
      <c r="C14" s="196"/>
      <c r="D14" s="195" t="s">
        <v>23</v>
      </c>
      <c r="E14" s="196"/>
      <c r="F14" s="196"/>
      <c r="G14" s="196"/>
      <c r="H14" s="196"/>
      <c r="I14" s="195" t="s">
        <v>24</v>
      </c>
      <c r="J14" s="182" t="str">
        <f>IF('Rekapitulace stavby'!AN10="","",'Rekapitulace stavby'!AN10)</f>
        <v/>
      </c>
      <c r="K14" s="196"/>
      <c r="L14" s="32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</row>
    <row r="15" spans="1:46" s="2" customFormat="1" ht="18" customHeight="1">
      <c r="A15" s="196"/>
      <c r="B15" s="26"/>
      <c r="C15" s="196"/>
      <c r="D15" s="196"/>
      <c r="E15" s="182" t="str">
        <f>IF('Rekapitulace stavby'!E11="","",'Rekapitulace stavby'!E11)</f>
        <v xml:space="preserve"> </v>
      </c>
      <c r="F15" s="196"/>
      <c r="G15" s="196"/>
      <c r="H15" s="196"/>
      <c r="I15" s="195" t="s">
        <v>25</v>
      </c>
      <c r="J15" s="182" t="str">
        <f>IF('Rekapitulace stavby'!AN11="","",'Rekapitulace stavby'!AN11)</f>
        <v/>
      </c>
      <c r="K15" s="196"/>
      <c r="L15" s="32"/>
      <c r="S15" s="196"/>
      <c r="T15" s="196"/>
      <c r="U15" s="196"/>
      <c r="V15" s="196"/>
      <c r="W15" s="196"/>
      <c r="X15" s="196"/>
      <c r="Y15" s="196"/>
      <c r="Z15" s="196"/>
      <c r="AA15" s="196"/>
      <c r="AB15" s="196"/>
      <c r="AC15" s="196"/>
      <c r="AD15" s="196"/>
      <c r="AE15" s="196"/>
    </row>
    <row r="16" spans="1:46" s="2" customFormat="1" ht="6.95" customHeight="1">
      <c r="A16" s="196"/>
      <c r="B16" s="26"/>
      <c r="C16" s="196"/>
      <c r="D16" s="196"/>
      <c r="E16" s="196"/>
      <c r="F16" s="196"/>
      <c r="G16" s="196"/>
      <c r="H16" s="196"/>
      <c r="I16" s="196"/>
      <c r="J16" s="196"/>
      <c r="K16" s="196"/>
      <c r="L16" s="32"/>
      <c r="S16" s="196"/>
      <c r="T16" s="196"/>
      <c r="U16" s="196"/>
      <c r="V16" s="196"/>
      <c r="W16" s="196"/>
      <c r="X16" s="196"/>
      <c r="Y16" s="196"/>
      <c r="Z16" s="196"/>
      <c r="AA16" s="196"/>
      <c r="AB16" s="196"/>
      <c r="AC16" s="196"/>
      <c r="AD16" s="196"/>
      <c r="AE16" s="196"/>
    </row>
    <row r="17" spans="1:31" s="2" customFormat="1" ht="12" customHeight="1">
      <c r="A17" s="196"/>
      <c r="B17" s="26"/>
      <c r="C17" s="196"/>
      <c r="D17" s="195" t="s">
        <v>26</v>
      </c>
      <c r="E17" s="196"/>
      <c r="F17" s="196"/>
      <c r="G17" s="196"/>
      <c r="H17" s="196"/>
      <c r="I17" s="195" t="s">
        <v>24</v>
      </c>
      <c r="J17" s="197"/>
      <c r="K17" s="196"/>
      <c r="L17" s="32"/>
      <c r="S17" s="196"/>
      <c r="T17" s="196"/>
      <c r="U17" s="196"/>
      <c r="V17" s="196"/>
      <c r="W17" s="196"/>
      <c r="X17" s="196"/>
      <c r="Y17" s="196"/>
      <c r="Z17" s="196"/>
      <c r="AA17" s="196"/>
      <c r="AB17" s="196"/>
      <c r="AC17" s="196"/>
      <c r="AD17" s="196"/>
      <c r="AE17" s="196"/>
    </row>
    <row r="18" spans="1:31" s="2" customFormat="1" ht="18" customHeight="1">
      <c r="A18" s="196"/>
      <c r="B18" s="26"/>
      <c r="C18" s="196"/>
      <c r="D18" s="196"/>
      <c r="E18" s="240"/>
      <c r="F18" s="201"/>
      <c r="G18" s="201"/>
      <c r="H18" s="201"/>
      <c r="I18" s="195" t="s">
        <v>25</v>
      </c>
      <c r="J18" s="197"/>
      <c r="K18" s="196"/>
      <c r="L18" s="32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  <c r="AD18" s="196"/>
      <c r="AE18" s="196"/>
    </row>
    <row r="19" spans="1:31" s="2" customFormat="1" ht="6.95" customHeight="1">
      <c r="A19" s="196"/>
      <c r="B19" s="26"/>
      <c r="C19" s="196"/>
      <c r="D19" s="196"/>
      <c r="E19" s="196"/>
      <c r="F19" s="196"/>
      <c r="G19" s="196"/>
      <c r="H19" s="196"/>
      <c r="I19" s="196"/>
      <c r="J19" s="196"/>
      <c r="K19" s="196"/>
      <c r="L19" s="32"/>
      <c r="S19" s="196"/>
      <c r="T19" s="196"/>
      <c r="U19" s="196"/>
      <c r="V19" s="196"/>
      <c r="W19" s="196"/>
      <c r="X19" s="196"/>
      <c r="Y19" s="196"/>
      <c r="Z19" s="196"/>
      <c r="AA19" s="196"/>
      <c r="AB19" s="196"/>
      <c r="AC19" s="196"/>
      <c r="AD19" s="196"/>
      <c r="AE19" s="196"/>
    </row>
    <row r="20" spans="1:31" s="2" customFormat="1" ht="12" customHeight="1">
      <c r="A20" s="196"/>
      <c r="B20" s="26"/>
      <c r="C20" s="196"/>
      <c r="D20" s="195" t="s">
        <v>27</v>
      </c>
      <c r="E20" s="196"/>
      <c r="F20" s="196"/>
      <c r="G20" s="196"/>
      <c r="H20" s="196"/>
      <c r="I20" s="195" t="s">
        <v>24</v>
      </c>
      <c r="J20" s="182" t="str">
        <f>IF('Rekapitulace stavby'!AN16="","",'Rekapitulace stavby'!AN16)</f>
        <v/>
      </c>
      <c r="K20" s="196"/>
      <c r="L20" s="32"/>
      <c r="S20" s="196"/>
      <c r="T20" s="196"/>
      <c r="U20" s="196"/>
      <c r="V20" s="196"/>
      <c r="W20" s="196"/>
      <c r="X20" s="196"/>
      <c r="Y20" s="196"/>
      <c r="Z20" s="196"/>
      <c r="AA20" s="196"/>
      <c r="AB20" s="196"/>
      <c r="AC20" s="196"/>
      <c r="AD20" s="196"/>
      <c r="AE20" s="196"/>
    </row>
    <row r="21" spans="1:31" s="2" customFormat="1" ht="18" customHeight="1">
      <c r="A21" s="196"/>
      <c r="B21" s="26"/>
      <c r="C21" s="196"/>
      <c r="D21" s="196"/>
      <c r="E21" s="182" t="str">
        <f>IF('Rekapitulace stavby'!E17="","",'Rekapitulace stavby'!E17)</f>
        <v xml:space="preserve"> </v>
      </c>
      <c r="F21" s="196"/>
      <c r="G21" s="196"/>
      <c r="H21" s="196"/>
      <c r="I21" s="195" t="s">
        <v>25</v>
      </c>
      <c r="J21" s="182" t="str">
        <f>IF('Rekapitulace stavby'!AN17="","",'Rekapitulace stavby'!AN17)</f>
        <v/>
      </c>
      <c r="K21" s="196"/>
      <c r="L21" s="32"/>
      <c r="S21" s="196"/>
      <c r="T21" s="196"/>
      <c r="U21" s="196"/>
      <c r="V21" s="196"/>
      <c r="W21" s="196"/>
      <c r="X21" s="196"/>
      <c r="Y21" s="196"/>
      <c r="Z21" s="196"/>
      <c r="AA21" s="196"/>
      <c r="AB21" s="196"/>
      <c r="AC21" s="196"/>
      <c r="AD21" s="196"/>
      <c r="AE21" s="196"/>
    </row>
    <row r="22" spans="1:31" s="2" customFormat="1" ht="6.95" customHeight="1">
      <c r="A22" s="196"/>
      <c r="B22" s="26"/>
      <c r="C22" s="196"/>
      <c r="D22" s="196"/>
      <c r="E22" s="196"/>
      <c r="F22" s="196"/>
      <c r="G22" s="196"/>
      <c r="H22" s="196"/>
      <c r="I22" s="196"/>
      <c r="J22" s="196"/>
      <c r="K22" s="196"/>
      <c r="L22" s="32"/>
      <c r="S22" s="196"/>
      <c r="T22" s="196"/>
      <c r="U22" s="196"/>
      <c r="V22" s="196"/>
      <c r="W22" s="196"/>
      <c r="X22" s="196"/>
      <c r="Y22" s="196"/>
      <c r="Z22" s="196"/>
      <c r="AA22" s="196"/>
      <c r="AB22" s="196"/>
      <c r="AC22" s="196"/>
      <c r="AD22" s="196"/>
      <c r="AE22" s="196"/>
    </row>
    <row r="23" spans="1:31" s="2" customFormat="1" ht="12" customHeight="1">
      <c r="A23" s="196"/>
      <c r="B23" s="26"/>
      <c r="C23" s="196"/>
      <c r="D23" s="195" t="s">
        <v>29</v>
      </c>
      <c r="E23" s="196"/>
      <c r="F23" s="196"/>
      <c r="G23" s="196"/>
      <c r="H23" s="196"/>
      <c r="I23" s="195" t="s">
        <v>24</v>
      </c>
      <c r="J23" s="182" t="s">
        <v>1</v>
      </c>
      <c r="K23" s="196"/>
      <c r="L23" s="32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</row>
    <row r="24" spans="1:31" s="2" customFormat="1" ht="18" customHeight="1">
      <c r="A24" s="196"/>
      <c r="B24" s="26"/>
      <c r="C24" s="196"/>
      <c r="D24" s="196"/>
      <c r="E24" s="182"/>
      <c r="F24" s="196"/>
      <c r="G24" s="196"/>
      <c r="H24" s="196"/>
      <c r="I24" s="195" t="s">
        <v>25</v>
      </c>
      <c r="J24" s="182" t="s">
        <v>1</v>
      </c>
      <c r="K24" s="196"/>
      <c r="L24" s="32"/>
      <c r="S24" s="196"/>
      <c r="T24" s="196"/>
      <c r="U24" s="196"/>
      <c r="V24" s="196"/>
      <c r="W24" s="196"/>
      <c r="X24" s="196"/>
      <c r="Y24" s="196"/>
      <c r="Z24" s="196"/>
      <c r="AA24" s="196"/>
      <c r="AB24" s="196"/>
      <c r="AC24" s="196"/>
      <c r="AD24" s="196"/>
      <c r="AE24" s="196"/>
    </row>
    <row r="25" spans="1:31" s="2" customFormat="1" ht="6.95" customHeight="1">
      <c r="A25" s="196"/>
      <c r="B25" s="26"/>
      <c r="C25" s="196"/>
      <c r="D25" s="196"/>
      <c r="E25" s="196"/>
      <c r="F25" s="196"/>
      <c r="G25" s="196"/>
      <c r="H25" s="196"/>
      <c r="I25" s="196"/>
      <c r="J25" s="196"/>
      <c r="K25" s="196"/>
      <c r="L25" s="32"/>
      <c r="S25" s="196"/>
      <c r="T25" s="196"/>
      <c r="U25" s="196"/>
      <c r="V25" s="196"/>
      <c r="W25" s="196"/>
      <c r="X25" s="196"/>
      <c r="Y25" s="196"/>
      <c r="Z25" s="196"/>
      <c r="AA25" s="196"/>
      <c r="AB25" s="196"/>
      <c r="AC25" s="196"/>
      <c r="AD25" s="196"/>
      <c r="AE25" s="196"/>
    </row>
    <row r="26" spans="1:31" s="2" customFormat="1" ht="12" customHeight="1">
      <c r="A26" s="196"/>
      <c r="B26" s="26"/>
      <c r="C26" s="196"/>
      <c r="D26" s="195" t="s">
        <v>30</v>
      </c>
      <c r="E26" s="196"/>
      <c r="F26" s="196"/>
      <c r="G26" s="196"/>
      <c r="H26" s="196"/>
      <c r="I26" s="196"/>
      <c r="J26" s="196"/>
      <c r="K26" s="196"/>
      <c r="L26" s="32"/>
      <c r="S26" s="196"/>
      <c r="T26" s="196"/>
      <c r="U26" s="196"/>
      <c r="V26" s="196"/>
      <c r="W26" s="196"/>
      <c r="X26" s="196"/>
      <c r="Y26" s="196"/>
      <c r="Z26" s="196"/>
      <c r="AA26" s="196"/>
      <c r="AB26" s="196"/>
      <c r="AC26" s="196"/>
      <c r="AD26" s="196"/>
      <c r="AE26" s="196"/>
    </row>
    <row r="27" spans="1:31" s="8" customFormat="1" ht="16.5" customHeight="1">
      <c r="A27" s="81"/>
      <c r="B27" s="82"/>
      <c r="C27" s="81"/>
      <c r="D27" s="81"/>
      <c r="E27" s="206" t="s">
        <v>1</v>
      </c>
      <c r="F27" s="206"/>
      <c r="G27" s="206"/>
      <c r="H27" s="206"/>
      <c r="I27" s="81"/>
      <c r="J27" s="81"/>
      <c r="K27" s="81"/>
      <c r="L27" s="83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</row>
    <row r="28" spans="1:31" s="2" customFormat="1" ht="6.95" customHeight="1">
      <c r="A28" s="196"/>
      <c r="B28" s="26"/>
      <c r="C28" s="196"/>
      <c r="D28" s="196"/>
      <c r="E28" s="196"/>
      <c r="F28" s="196"/>
      <c r="G28" s="196"/>
      <c r="H28" s="196"/>
      <c r="I28" s="196"/>
      <c r="J28" s="196"/>
      <c r="K28" s="196"/>
      <c r="L28" s="32"/>
      <c r="S28" s="196"/>
      <c r="T28" s="196"/>
      <c r="U28" s="196"/>
      <c r="V28" s="196"/>
      <c r="W28" s="196"/>
      <c r="X28" s="196"/>
      <c r="Y28" s="196"/>
      <c r="Z28" s="196"/>
      <c r="AA28" s="196"/>
      <c r="AB28" s="196"/>
      <c r="AC28" s="196"/>
      <c r="AD28" s="196"/>
      <c r="AE28" s="196"/>
    </row>
    <row r="29" spans="1:31" s="2" customFormat="1" ht="6.95" customHeight="1">
      <c r="A29" s="196"/>
      <c r="B29" s="26"/>
      <c r="C29" s="196"/>
      <c r="D29" s="55"/>
      <c r="E29" s="55"/>
      <c r="F29" s="55"/>
      <c r="G29" s="55"/>
      <c r="H29" s="55"/>
      <c r="I29" s="55"/>
      <c r="J29" s="55"/>
      <c r="K29" s="55"/>
      <c r="L29" s="32"/>
      <c r="S29" s="196"/>
      <c r="T29" s="196"/>
      <c r="U29" s="196"/>
      <c r="V29" s="196"/>
      <c r="W29" s="196"/>
      <c r="X29" s="196"/>
      <c r="Y29" s="196"/>
      <c r="Z29" s="196"/>
      <c r="AA29" s="196"/>
      <c r="AB29" s="196"/>
      <c r="AC29" s="196"/>
      <c r="AD29" s="196"/>
      <c r="AE29" s="196"/>
    </row>
    <row r="30" spans="1:31" s="2" customFormat="1" ht="25.35" customHeight="1">
      <c r="A30" s="196"/>
      <c r="B30" s="26"/>
      <c r="C30" s="196"/>
      <c r="D30" s="84" t="s">
        <v>31</v>
      </c>
      <c r="E30" s="196"/>
      <c r="F30" s="196"/>
      <c r="G30" s="196"/>
      <c r="H30" s="196"/>
      <c r="I30" s="196"/>
      <c r="J30" s="194">
        <f>ROUND(J117, 2)</f>
        <v>0</v>
      </c>
      <c r="K30" s="196"/>
      <c r="L30" s="32"/>
      <c r="S30" s="196"/>
      <c r="T30" s="196"/>
      <c r="U30" s="196"/>
      <c r="V30" s="196"/>
      <c r="W30" s="196"/>
      <c r="X30" s="196"/>
      <c r="Y30" s="196"/>
      <c r="Z30" s="196"/>
      <c r="AA30" s="196"/>
      <c r="AB30" s="196"/>
      <c r="AC30" s="196"/>
      <c r="AD30" s="196"/>
      <c r="AE30" s="196"/>
    </row>
    <row r="31" spans="1:31" s="2" customFormat="1" ht="6.95" customHeight="1">
      <c r="A31" s="196"/>
      <c r="B31" s="26"/>
      <c r="C31" s="196"/>
      <c r="D31" s="55"/>
      <c r="E31" s="55"/>
      <c r="F31" s="55"/>
      <c r="G31" s="55"/>
      <c r="H31" s="55"/>
      <c r="I31" s="55"/>
      <c r="J31" s="55"/>
      <c r="K31" s="55"/>
      <c r="L31" s="32"/>
      <c r="S31" s="196"/>
      <c r="T31" s="196"/>
      <c r="U31" s="196"/>
      <c r="V31" s="196"/>
      <c r="W31" s="196"/>
      <c r="X31" s="196"/>
      <c r="Y31" s="196"/>
      <c r="Z31" s="196"/>
      <c r="AA31" s="196"/>
      <c r="AB31" s="196"/>
      <c r="AC31" s="196"/>
      <c r="AD31" s="196"/>
      <c r="AE31" s="196"/>
    </row>
    <row r="32" spans="1:31" s="2" customFormat="1" ht="14.45" customHeight="1">
      <c r="A32" s="196"/>
      <c r="B32" s="26"/>
      <c r="C32" s="196"/>
      <c r="D32" s="196"/>
      <c r="E32" s="196"/>
      <c r="F32" s="187" t="s">
        <v>33</v>
      </c>
      <c r="G32" s="196"/>
      <c r="H32" s="196"/>
      <c r="I32" s="187" t="s">
        <v>32</v>
      </c>
      <c r="J32" s="187" t="s">
        <v>34</v>
      </c>
      <c r="K32" s="196"/>
      <c r="L32" s="32"/>
      <c r="S32" s="196"/>
      <c r="T32" s="196"/>
      <c r="U32" s="196"/>
      <c r="V32" s="196"/>
      <c r="W32" s="196"/>
      <c r="X32" s="196"/>
      <c r="Y32" s="196"/>
      <c r="Z32" s="196"/>
      <c r="AA32" s="196"/>
      <c r="AB32" s="196"/>
      <c r="AC32" s="196"/>
      <c r="AD32" s="196"/>
      <c r="AE32" s="196"/>
    </row>
    <row r="33" spans="1:31" s="2" customFormat="1" ht="14.45" customHeight="1">
      <c r="A33" s="196"/>
      <c r="B33" s="26"/>
      <c r="C33" s="196"/>
      <c r="D33" s="85" t="s">
        <v>35</v>
      </c>
      <c r="E33" s="195" t="s">
        <v>36</v>
      </c>
      <c r="F33" s="86">
        <f>ROUND((SUM(BE117:BE131)),  2)</f>
        <v>0</v>
      </c>
      <c r="G33" s="196"/>
      <c r="H33" s="196"/>
      <c r="I33" s="87">
        <v>0.21</v>
      </c>
      <c r="J33" s="86">
        <f>ROUND(((SUM(BE117:BE131))*I33),  2)</f>
        <v>0</v>
      </c>
      <c r="K33" s="196"/>
      <c r="L33" s="32"/>
      <c r="S33" s="196"/>
      <c r="T33" s="196"/>
      <c r="U33" s="196"/>
      <c r="V33" s="196"/>
      <c r="W33" s="196"/>
      <c r="X33" s="196"/>
      <c r="Y33" s="196"/>
      <c r="Z33" s="196"/>
      <c r="AA33" s="196"/>
      <c r="AB33" s="196"/>
      <c r="AC33" s="196"/>
      <c r="AD33" s="196"/>
      <c r="AE33" s="196"/>
    </row>
    <row r="34" spans="1:31" s="2" customFormat="1" ht="14.45" customHeight="1">
      <c r="A34" s="196"/>
      <c r="B34" s="26"/>
      <c r="C34" s="196"/>
      <c r="D34" s="196"/>
      <c r="E34" s="195" t="s">
        <v>37</v>
      </c>
      <c r="F34" s="86">
        <f>ROUND((SUM(BF117:BF131)),  2)</f>
        <v>0</v>
      </c>
      <c r="G34" s="196"/>
      <c r="H34" s="196"/>
      <c r="I34" s="87">
        <v>0.15</v>
      </c>
      <c r="J34" s="86">
        <f>ROUND(((SUM(BF117:BF131))*I34),  2)</f>
        <v>0</v>
      </c>
      <c r="K34" s="196"/>
      <c r="L34" s="32"/>
      <c r="S34" s="196"/>
      <c r="T34" s="196"/>
      <c r="U34" s="196"/>
      <c r="V34" s="196"/>
      <c r="W34" s="196"/>
      <c r="X34" s="196"/>
      <c r="Y34" s="196"/>
      <c r="Z34" s="196"/>
      <c r="AA34" s="196"/>
      <c r="AB34" s="196"/>
      <c r="AC34" s="196"/>
      <c r="AD34" s="196"/>
      <c r="AE34" s="196"/>
    </row>
    <row r="35" spans="1:31" s="2" customFormat="1" ht="14.45" hidden="1" customHeight="1">
      <c r="A35" s="196"/>
      <c r="B35" s="26"/>
      <c r="C35" s="196"/>
      <c r="D35" s="196"/>
      <c r="E35" s="195" t="s">
        <v>38</v>
      </c>
      <c r="F35" s="86">
        <f>ROUND((SUM(BG117:BG131)),  2)</f>
        <v>0</v>
      </c>
      <c r="G35" s="196"/>
      <c r="H35" s="196"/>
      <c r="I35" s="87">
        <v>0.21</v>
      </c>
      <c r="J35" s="86">
        <f>0</f>
        <v>0</v>
      </c>
      <c r="K35" s="196"/>
      <c r="L35" s="32"/>
      <c r="S35" s="196"/>
      <c r="T35" s="196"/>
      <c r="U35" s="196"/>
      <c r="V35" s="196"/>
      <c r="W35" s="196"/>
      <c r="X35" s="196"/>
      <c r="Y35" s="196"/>
      <c r="Z35" s="196"/>
      <c r="AA35" s="196"/>
      <c r="AB35" s="196"/>
      <c r="AC35" s="196"/>
      <c r="AD35" s="196"/>
      <c r="AE35" s="196"/>
    </row>
    <row r="36" spans="1:31" s="2" customFormat="1" ht="14.45" hidden="1" customHeight="1">
      <c r="A36" s="196"/>
      <c r="B36" s="26"/>
      <c r="C36" s="196"/>
      <c r="D36" s="196"/>
      <c r="E36" s="195" t="s">
        <v>39</v>
      </c>
      <c r="F36" s="86">
        <f>ROUND((SUM(BH117:BH131)),  2)</f>
        <v>0</v>
      </c>
      <c r="G36" s="196"/>
      <c r="H36" s="196"/>
      <c r="I36" s="87">
        <v>0.15</v>
      </c>
      <c r="J36" s="86">
        <f>0</f>
        <v>0</v>
      </c>
      <c r="K36" s="196"/>
      <c r="L36" s="32"/>
      <c r="S36" s="196"/>
      <c r="T36" s="196"/>
      <c r="U36" s="196"/>
      <c r="V36" s="196"/>
      <c r="W36" s="196"/>
      <c r="X36" s="196"/>
      <c r="Y36" s="196"/>
      <c r="Z36" s="196"/>
      <c r="AA36" s="196"/>
      <c r="AB36" s="196"/>
      <c r="AC36" s="196"/>
      <c r="AD36" s="196"/>
      <c r="AE36" s="196"/>
    </row>
    <row r="37" spans="1:31" s="2" customFormat="1" ht="14.45" hidden="1" customHeight="1">
      <c r="A37" s="196"/>
      <c r="B37" s="26"/>
      <c r="C37" s="196"/>
      <c r="D37" s="196"/>
      <c r="E37" s="195" t="s">
        <v>40</v>
      </c>
      <c r="F37" s="86">
        <f>ROUND((SUM(BI117:BI131)),  2)</f>
        <v>0</v>
      </c>
      <c r="G37" s="196"/>
      <c r="H37" s="196"/>
      <c r="I37" s="87">
        <v>0</v>
      </c>
      <c r="J37" s="86">
        <f>0</f>
        <v>0</v>
      </c>
      <c r="K37" s="196"/>
      <c r="L37" s="32"/>
      <c r="S37" s="196"/>
      <c r="T37" s="196"/>
      <c r="U37" s="196"/>
      <c r="V37" s="196"/>
      <c r="W37" s="196"/>
      <c r="X37" s="196"/>
      <c r="Y37" s="196"/>
      <c r="Z37" s="196"/>
      <c r="AA37" s="196"/>
      <c r="AB37" s="196"/>
      <c r="AC37" s="196"/>
      <c r="AD37" s="196"/>
      <c r="AE37" s="196"/>
    </row>
    <row r="38" spans="1:31" s="2" customFormat="1" ht="6.95" customHeight="1">
      <c r="A38" s="196"/>
      <c r="B38" s="26"/>
      <c r="C38" s="196"/>
      <c r="D38" s="196"/>
      <c r="E38" s="196"/>
      <c r="F38" s="196"/>
      <c r="G38" s="196"/>
      <c r="H38" s="196"/>
      <c r="I38" s="196"/>
      <c r="J38" s="196"/>
      <c r="K38" s="196"/>
      <c r="L38" s="32"/>
      <c r="S38" s="196"/>
      <c r="T38" s="196"/>
      <c r="U38" s="196"/>
      <c r="V38" s="196"/>
      <c r="W38" s="196"/>
      <c r="X38" s="196"/>
      <c r="Y38" s="196"/>
      <c r="Z38" s="196"/>
      <c r="AA38" s="196"/>
      <c r="AB38" s="196"/>
      <c r="AC38" s="196"/>
      <c r="AD38" s="196"/>
      <c r="AE38" s="196"/>
    </row>
    <row r="39" spans="1:31" s="2" customFormat="1" ht="25.35" customHeight="1">
      <c r="A39" s="196"/>
      <c r="B39" s="26"/>
      <c r="C39" s="88"/>
      <c r="D39" s="89" t="s">
        <v>41</v>
      </c>
      <c r="E39" s="49"/>
      <c r="F39" s="49"/>
      <c r="G39" s="90" t="s">
        <v>42</v>
      </c>
      <c r="H39" s="91" t="s">
        <v>43</v>
      </c>
      <c r="I39" s="49"/>
      <c r="J39" s="92">
        <f>SUM(J30:J37)</f>
        <v>0</v>
      </c>
      <c r="K39" s="93"/>
      <c r="L39" s="32"/>
      <c r="S39" s="196"/>
      <c r="T39" s="196"/>
      <c r="U39" s="196"/>
      <c r="V39" s="196"/>
      <c r="W39" s="196"/>
      <c r="X39" s="196"/>
      <c r="Y39" s="196"/>
      <c r="Z39" s="196"/>
      <c r="AA39" s="196"/>
      <c r="AB39" s="196"/>
      <c r="AC39" s="196"/>
      <c r="AD39" s="196"/>
      <c r="AE39" s="196"/>
    </row>
    <row r="40" spans="1:31" s="2" customFormat="1" ht="14.45" customHeight="1">
      <c r="A40" s="196"/>
      <c r="B40" s="26"/>
      <c r="C40" s="196"/>
      <c r="D40" s="196"/>
      <c r="E40" s="196"/>
      <c r="F40" s="196"/>
      <c r="G40" s="196"/>
      <c r="H40" s="196"/>
      <c r="I40" s="196"/>
      <c r="J40" s="196"/>
      <c r="K40" s="196"/>
      <c r="L40" s="32"/>
      <c r="S40" s="196"/>
      <c r="T40" s="196"/>
      <c r="U40" s="196"/>
      <c r="V40" s="196"/>
      <c r="W40" s="196"/>
      <c r="X40" s="196"/>
      <c r="Y40" s="196"/>
      <c r="Z40" s="196"/>
      <c r="AA40" s="196"/>
      <c r="AB40" s="196"/>
      <c r="AC40" s="196"/>
      <c r="AD40" s="196"/>
      <c r="AE40" s="196"/>
    </row>
    <row r="41" spans="1:31" s="1" customFormat="1" ht="14.45" customHeight="1">
      <c r="A41" s="183"/>
      <c r="B41" s="19"/>
      <c r="C41" s="183"/>
      <c r="D41" s="183"/>
      <c r="E41" s="183"/>
      <c r="F41" s="183"/>
      <c r="G41" s="183"/>
      <c r="H41" s="183"/>
      <c r="I41" s="183"/>
      <c r="J41" s="183"/>
      <c r="K41" s="183"/>
      <c r="L41" s="19"/>
      <c r="M41" s="183"/>
      <c r="N41" s="183"/>
      <c r="O41" s="183"/>
      <c r="P41" s="183"/>
      <c r="Q41" s="183"/>
      <c r="R41" s="183"/>
      <c r="S41" s="183"/>
      <c r="T41" s="183"/>
      <c r="U41" s="183"/>
      <c r="V41" s="183"/>
      <c r="W41" s="183"/>
      <c r="X41" s="183"/>
      <c r="Y41" s="183"/>
      <c r="Z41" s="183"/>
      <c r="AA41" s="183"/>
      <c r="AB41" s="183"/>
      <c r="AC41" s="183"/>
      <c r="AD41" s="183"/>
      <c r="AE41" s="183"/>
    </row>
    <row r="42" spans="1:31" s="1" customFormat="1" ht="14.45" customHeight="1">
      <c r="A42" s="183"/>
      <c r="B42" s="19"/>
      <c r="C42" s="183"/>
      <c r="D42" s="183"/>
      <c r="E42" s="183"/>
      <c r="F42" s="183"/>
      <c r="G42" s="183"/>
      <c r="H42" s="183"/>
      <c r="I42" s="183"/>
      <c r="J42" s="183"/>
      <c r="K42" s="183"/>
      <c r="L42" s="19"/>
      <c r="M42" s="183"/>
      <c r="N42" s="183"/>
      <c r="O42" s="183"/>
      <c r="P42" s="183"/>
      <c r="Q42" s="183"/>
      <c r="R42" s="183"/>
      <c r="S42" s="183"/>
      <c r="T42" s="183"/>
      <c r="U42" s="183"/>
      <c r="V42" s="183"/>
      <c r="W42" s="183"/>
      <c r="X42" s="183"/>
      <c r="Y42" s="183"/>
      <c r="Z42" s="183"/>
      <c r="AA42" s="183"/>
      <c r="AB42" s="183"/>
      <c r="AC42" s="183"/>
      <c r="AD42" s="183"/>
      <c r="AE42" s="183"/>
    </row>
    <row r="43" spans="1:31" s="1" customFormat="1" ht="14.45" customHeight="1">
      <c r="A43" s="183"/>
      <c r="B43" s="19"/>
      <c r="C43" s="183"/>
      <c r="D43" s="183"/>
      <c r="E43" s="183"/>
      <c r="F43" s="183"/>
      <c r="G43" s="183"/>
      <c r="H43" s="183"/>
      <c r="I43" s="183"/>
      <c r="J43" s="183"/>
      <c r="K43" s="183"/>
      <c r="L43" s="19"/>
      <c r="M43" s="183"/>
      <c r="N43" s="183"/>
      <c r="O43" s="183"/>
      <c r="P43" s="183"/>
      <c r="Q43" s="183"/>
      <c r="R43" s="183"/>
      <c r="S43" s="183"/>
      <c r="T43" s="183"/>
      <c r="U43" s="183"/>
      <c r="V43" s="183"/>
      <c r="W43" s="183"/>
      <c r="X43" s="183"/>
      <c r="Y43" s="183"/>
      <c r="Z43" s="183"/>
      <c r="AA43" s="183"/>
      <c r="AB43" s="183"/>
      <c r="AC43" s="183"/>
      <c r="AD43" s="183"/>
      <c r="AE43" s="183"/>
    </row>
    <row r="44" spans="1:31" s="1" customFormat="1" ht="14.45" customHeight="1">
      <c r="A44" s="183"/>
      <c r="B44" s="19"/>
      <c r="C44" s="183"/>
      <c r="D44" s="183"/>
      <c r="E44" s="183"/>
      <c r="F44" s="183"/>
      <c r="G44" s="183"/>
      <c r="H44" s="183"/>
      <c r="I44" s="183"/>
      <c r="J44" s="183"/>
      <c r="K44" s="183"/>
      <c r="L44" s="19"/>
      <c r="M44" s="183"/>
      <c r="N44" s="183"/>
      <c r="O44" s="183"/>
      <c r="P44" s="183"/>
      <c r="Q44" s="183"/>
      <c r="R44" s="183"/>
      <c r="S44" s="183"/>
      <c r="T44" s="183"/>
      <c r="U44" s="183"/>
      <c r="V44" s="183"/>
      <c r="W44" s="183"/>
      <c r="X44" s="183"/>
      <c r="Y44" s="183"/>
      <c r="Z44" s="183"/>
      <c r="AA44" s="183"/>
      <c r="AB44" s="183"/>
      <c r="AC44" s="183"/>
      <c r="AD44" s="183"/>
      <c r="AE44" s="183"/>
    </row>
    <row r="45" spans="1:31" s="1" customFormat="1" ht="14.45" customHeight="1">
      <c r="A45" s="183"/>
      <c r="B45" s="19"/>
      <c r="C45" s="183"/>
      <c r="D45" s="183"/>
      <c r="E45" s="183"/>
      <c r="F45" s="183"/>
      <c r="G45" s="183"/>
      <c r="H45" s="183"/>
      <c r="I45" s="183"/>
      <c r="J45" s="183"/>
      <c r="K45" s="183"/>
      <c r="L45" s="19"/>
      <c r="M45" s="183"/>
      <c r="N45" s="183"/>
      <c r="O45" s="183"/>
      <c r="P45" s="183"/>
      <c r="Q45" s="183"/>
      <c r="R45" s="183"/>
      <c r="S45" s="183"/>
      <c r="T45" s="183"/>
      <c r="U45" s="183"/>
      <c r="V45" s="183"/>
      <c r="W45" s="183"/>
      <c r="X45" s="183"/>
      <c r="Y45" s="183"/>
      <c r="Z45" s="183"/>
      <c r="AA45" s="183"/>
      <c r="AB45" s="183"/>
      <c r="AC45" s="183"/>
      <c r="AD45" s="183"/>
      <c r="AE45" s="183"/>
    </row>
    <row r="46" spans="1:31" s="1" customFormat="1" ht="14.45" customHeight="1">
      <c r="A46" s="183"/>
      <c r="B46" s="19"/>
      <c r="C46" s="183"/>
      <c r="D46" s="183"/>
      <c r="E46" s="183"/>
      <c r="F46" s="183"/>
      <c r="G46" s="183"/>
      <c r="H46" s="183"/>
      <c r="I46" s="183"/>
      <c r="J46" s="183"/>
      <c r="K46" s="183"/>
      <c r="L46" s="19"/>
      <c r="M46" s="183"/>
      <c r="N46" s="183"/>
      <c r="O46" s="183"/>
      <c r="P46" s="183"/>
      <c r="Q46" s="183"/>
      <c r="R46" s="183"/>
      <c r="S46" s="183"/>
      <c r="T46" s="183"/>
      <c r="U46" s="183"/>
      <c r="V46" s="183"/>
      <c r="W46" s="183"/>
      <c r="X46" s="183"/>
      <c r="Y46" s="183"/>
      <c r="Z46" s="183"/>
      <c r="AA46" s="183"/>
      <c r="AB46" s="183"/>
      <c r="AC46" s="183"/>
      <c r="AD46" s="183"/>
      <c r="AE46" s="183"/>
    </row>
    <row r="47" spans="1:31" s="1" customFormat="1" ht="14.45" customHeight="1">
      <c r="A47" s="183"/>
      <c r="B47" s="19"/>
      <c r="C47" s="183"/>
      <c r="D47" s="183"/>
      <c r="E47" s="183"/>
      <c r="F47" s="183"/>
      <c r="G47" s="183"/>
      <c r="H47" s="183"/>
      <c r="I47" s="183"/>
      <c r="J47" s="183"/>
      <c r="K47" s="183"/>
      <c r="L47" s="19"/>
      <c r="M47" s="183"/>
      <c r="N47" s="183"/>
      <c r="O47" s="183"/>
      <c r="P47" s="183"/>
      <c r="Q47" s="183"/>
      <c r="R47" s="183"/>
      <c r="S47" s="183"/>
      <c r="T47" s="183"/>
      <c r="U47" s="183"/>
      <c r="V47" s="183"/>
      <c r="W47" s="183"/>
      <c r="X47" s="183"/>
      <c r="Y47" s="183"/>
      <c r="Z47" s="183"/>
      <c r="AA47" s="183"/>
      <c r="AB47" s="183"/>
      <c r="AC47" s="183"/>
      <c r="AD47" s="183"/>
      <c r="AE47" s="183"/>
    </row>
    <row r="48" spans="1:31" s="1" customFormat="1" ht="14.45" customHeight="1">
      <c r="A48" s="183"/>
      <c r="B48" s="19"/>
      <c r="C48" s="183"/>
      <c r="D48" s="183"/>
      <c r="E48" s="183"/>
      <c r="F48" s="183"/>
      <c r="G48" s="183"/>
      <c r="H48" s="183"/>
      <c r="I48" s="183"/>
      <c r="J48" s="183"/>
      <c r="K48" s="183"/>
      <c r="L48" s="19"/>
      <c r="M48" s="183"/>
      <c r="N48" s="183"/>
      <c r="O48" s="183"/>
      <c r="P48" s="183"/>
      <c r="Q48" s="183"/>
      <c r="R48" s="183"/>
      <c r="S48" s="183"/>
      <c r="T48" s="183"/>
      <c r="U48" s="183"/>
      <c r="V48" s="183"/>
      <c r="W48" s="183"/>
      <c r="X48" s="183"/>
      <c r="Y48" s="183"/>
      <c r="Z48" s="183"/>
      <c r="AA48" s="183"/>
      <c r="AB48" s="183"/>
      <c r="AC48" s="183"/>
      <c r="AD48" s="183"/>
      <c r="AE48" s="183"/>
    </row>
    <row r="49" spans="1:31" s="1" customFormat="1" ht="14.45" customHeight="1">
      <c r="A49" s="183"/>
      <c r="B49" s="19"/>
      <c r="C49" s="183"/>
      <c r="D49" s="183"/>
      <c r="E49" s="183"/>
      <c r="F49" s="183"/>
      <c r="G49" s="183"/>
      <c r="H49" s="183"/>
      <c r="I49" s="183"/>
      <c r="J49" s="183"/>
      <c r="K49" s="183"/>
      <c r="L49" s="19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Z49" s="183"/>
      <c r="AA49" s="183"/>
      <c r="AB49" s="183"/>
      <c r="AC49" s="183"/>
      <c r="AD49" s="183"/>
      <c r="AE49" s="183"/>
    </row>
    <row r="50" spans="1:31" s="2" customFormat="1" ht="14.45" customHeight="1">
      <c r="B50" s="32"/>
      <c r="D50" s="33" t="s">
        <v>44</v>
      </c>
      <c r="E50" s="34"/>
      <c r="F50" s="34"/>
      <c r="G50" s="33" t="s">
        <v>45</v>
      </c>
      <c r="H50" s="34"/>
      <c r="I50" s="34"/>
      <c r="J50" s="34"/>
      <c r="K50" s="34"/>
      <c r="L50" s="32"/>
    </row>
    <row r="51" spans="1:31">
      <c r="A51" s="183"/>
      <c r="B51" s="19"/>
      <c r="C51" s="183"/>
      <c r="D51" s="183"/>
      <c r="E51" s="183"/>
      <c r="F51" s="183"/>
      <c r="G51" s="183"/>
      <c r="H51" s="183"/>
      <c r="I51" s="183"/>
      <c r="J51" s="183"/>
      <c r="K51" s="183"/>
      <c r="L51" s="19"/>
      <c r="M51" s="183"/>
      <c r="N51" s="183"/>
      <c r="O51" s="183"/>
      <c r="P51" s="183"/>
      <c r="Q51" s="183"/>
      <c r="R51" s="183"/>
      <c r="S51" s="183"/>
      <c r="T51" s="183"/>
      <c r="U51" s="183"/>
      <c r="V51" s="183"/>
      <c r="W51" s="183"/>
      <c r="X51" s="183"/>
      <c r="Y51" s="183"/>
      <c r="Z51" s="183"/>
      <c r="AA51" s="183"/>
      <c r="AB51" s="183"/>
      <c r="AC51" s="183"/>
      <c r="AD51" s="183"/>
      <c r="AE51" s="183"/>
    </row>
    <row r="52" spans="1:31">
      <c r="A52" s="183"/>
      <c r="B52" s="19"/>
      <c r="C52" s="183"/>
      <c r="D52" s="183"/>
      <c r="E52" s="183"/>
      <c r="F52" s="183"/>
      <c r="G52" s="183"/>
      <c r="H52" s="183"/>
      <c r="I52" s="183"/>
      <c r="J52" s="183"/>
      <c r="K52" s="183"/>
      <c r="L52" s="19"/>
      <c r="M52" s="183"/>
      <c r="N52" s="183"/>
      <c r="O52" s="183"/>
      <c r="P52" s="183"/>
      <c r="Q52" s="183"/>
      <c r="R52" s="183"/>
      <c r="S52" s="183"/>
      <c r="T52" s="183"/>
      <c r="U52" s="183"/>
      <c r="V52" s="183"/>
      <c r="W52" s="183"/>
      <c r="X52" s="183"/>
      <c r="Y52" s="183"/>
      <c r="Z52" s="183"/>
      <c r="AA52" s="183"/>
      <c r="AB52" s="183"/>
      <c r="AC52" s="183"/>
      <c r="AD52" s="183"/>
      <c r="AE52" s="183"/>
    </row>
    <row r="53" spans="1:31">
      <c r="A53" s="183"/>
      <c r="B53" s="19"/>
      <c r="C53" s="183"/>
      <c r="D53" s="183"/>
      <c r="E53" s="183"/>
      <c r="F53" s="183"/>
      <c r="G53" s="183"/>
      <c r="H53" s="183"/>
      <c r="I53" s="183"/>
      <c r="J53" s="183"/>
      <c r="K53" s="183"/>
      <c r="L53" s="19"/>
      <c r="M53" s="183"/>
      <c r="N53" s="183"/>
      <c r="O53" s="183"/>
      <c r="P53" s="183"/>
      <c r="Q53" s="183"/>
      <c r="R53" s="183"/>
      <c r="S53" s="183"/>
      <c r="T53" s="183"/>
      <c r="U53" s="183"/>
      <c r="V53" s="183"/>
      <c r="W53" s="183"/>
      <c r="X53" s="183"/>
      <c r="Y53" s="183"/>
      <c r="Z53" s="183"/>
      <c r="AA53" s="183"/>
      <c r="AB53" s="183"/>
      <c r="AC53" s="183"/>
      <c r="AD53" s="183"/>
      <c r="AE53" s="183"/>
    </row>
    <row r="54" spans="1:31">
      <c r="A54" s="183"/>
      <c r="B54" s="19"/>
      <c r="C54" s="183"/>
      <c r="D54" s="183"/>
      <c r="E54" s="183"/>
      <c r="F54" s="183"/>
      <c r="G54" s="183"/>
      <c r="H54" s="183"/>
      <c r="I54" s="183"/>
      <c r="J54" s="183"/>
      <c r="K54" s="183"/>
      <c r="L54" s="19"/>
      <c r="M54" s="183"/>
      <c r="N54" s="183"/>
      <c r="O54" s="183"/>
      <c r="P54" s="183"/>
      <c r="Q54" s="183"/>
      <c r="R54" s="183"/>
      <c r="S54" s="183"/>
      <c r="T54" s="183"/>
      <c r="U54" s="183"/>
      <c r="V54" s="183"/>
      <c r="W54" s="183"/>
      <c r="X54" s="183"/>
      <c r="Y54" s="183"/>
      <c r="Z54" s="183"/>
      <c r="AA54" s="183"/>
      <c r="AB54" s="183"/>
      <c r="AC54" s="183"/>
      <c r="AD54" s="183"/>
      <c r="AE54" s="183"/>
    </row>
    <row r="55" spans="1:31">
      <c r="A55" s="183"/>
      <c r="B55" s="19"/>
      <c r="C55" s="183"/>
      <c r="D55" s="183"/>
      <c r="E55" s="183"/>
      <c r="F55" s="183"/>
      <c r="G55" s="183"/>
      <c r="H55" s="183"/>
      <c r="I55" s="183"/>
      <c r="J55" s="183"/>
      <c r="K55" s="183"/>
      <c r="L55" s="19"/>
      <c r="M55" s="183"/>
      <c r="N55" s="183"/>
      <c r="O55" s="183"/>
      <c r="P55" s="183"/>
      <c r="Q55" s="183"/>
      <c r="R55" s="183"/>
      <c r="S55" s="183"/>
      <c r="T55" s="183"/>
      <c r="U55" s="183"/>
      <c r="V55" s="183"/>
      <c r="W55" s="183"/>
      <c r="X55" s="183"/>
      <c r="Y55" s="183"/>
      <c r="Z55" s="183"/>
      <c r="AA55" s="183"/>
      <c r="AB55" s="183"/>
      <c r="AC55" s="183"/>
      <c r="AD55" s="183"/>
      <c r="AE55" s="183"/>
    </row>
    <row r="56" spans="1:31">
      <c r="A56" s="183"/>
      <c r="B56" s="19"/>
      <c r="C56" s="183"/>
      <c r="D56" s="183"/>
      <c r="E56" s="183"/>
      <c r="F56" s="183"/>
      <c r="G56" s="183"/>
      <c r="H56" s="183"/>
      <c r="I56" s="183"/>
      <c r="J56" s="183"/>
      <c r="K56" s="183"/>
      <c r="L56" s="19"/>
      <c r="M56" s="183"/>
      <c r="N56" s="183"/>
      <c r="O56" s="183"/>
      <c r="P56" s="183"/>
      <c r="Q56" s="183"/>
      <c r="R56" s="183"/>
      <c r="S56" s="183"/>
      <c r="T56" s="183"/>
      <c r="U56" s="183"/>
      <c r="V56" s="183"/>
      <c r="W56" s="183"/>
      <c r="X56" s="183"/>
      <c r="Y56" s="183"/>
      <c r="Z56" s="183"/>
      <c r="AA56" s="183"/>
      <c r="AB56" s="183"/>
      <c r="AC56" s="183"/>
      <c r="AD56" s="183"/>
      <c r="AE56" s="183"/>
    </row>
    <row r="57" spans="1:31">
      <c r="A57" s="183"/>
      <c r="B57" s="19"/>
      <c r="C57" s="183"/>
      <c r="D57" s="183"/>
      <c r="E57" s="183"/>
      <c r="F57" s="183"/>
      <c r="G57" s="183"/>
      <c r="H57" s="183"/>
      <c r="I57" s="183"/>
      <c r="J57" s="183"/>
      <c r="K57" s="183"/>
      <c r="L57" s="19"/>
      <c r="M57" s="183"/>
      <c r="N57" s="183"/>
      <c r="O57" s="183"/>
      <c r="P57" s="183"/>
      <c r="Q57" s="183"/>
      <c r="R57" s="183"/>
      <c r="S57" s="183"/>
      <c r="T57" s="183"/>
      <c r="U57" s="183"/>
      <c r="V57" s="183"/>
      <c r="W57" s="183"/>
      <c r="X57" s="183"/>
      <c r="Y57" s="183"/>
      <c r="Z57" s="183"/>
      <c r="AA57" s="183"/>
      <c r="AB57" s="183"/>
      <c r="AC57" s="183"/>
      <c r="AD57" s="183"/>
      <c r="AE57" s="183"/>
    </row>
    <row r="58" spans="1:31">
      <c r="A58" s="183"/>
      <c r="B58" s="19"/>
      <c r="C58" s="183"/>
      <c r="D58" s="183"/>
      <c r="E58" s="183"/>
      <c r="F58" s="183"/>
      <c r="G58" s="183"/>
      <c r="H58" s="183"/>
      <c r="I58" s="183"/>
      <c r="J58" s="183"/>
      <c r="K58" s="183"/>
      <c r="L58" s="19"/>
      <c r="M58" s="183"/>
      <c r="N58" s="183"/>
      <c r="O58" s="183"/>
      <c r="P58" s="183"/>
      <c r="Q58" s="183"/>
      <c r="R58" s="183"/>
      <c r="S58" s="183"/>
      <c r="T58" s="183"/>
      <c r="U58" s="183"/>
      <c r="V58" s="183"/>
      <c r="W58" s="183"/>
      <c r="X58" s="183"/>
      <c r="Y58" s="183"/>
      <c r="Z58" s="183"/>
      <c r="AA58" s="183"/>
      <c r="AB58" s="183"/>
      <c r="AC58" s="183"/>
      <c r="AD58" s="183"/>
      <c r="AE58" s="183"/>
    </row>
    <row r="59" spans="1:31">
      <c r="A59" s="183"/>
      <c r="B59" s="19"/>
      <c r="C59" s="183"/>
      <c r="D59" s="183"/>
      <c r="E59" s="183"/>
      <c r="F59" s="183"/>
      <c r="G59" s="183"/>
      <c r="H59" s="183"/>
      <c r="I59" s="183"/>
      <c r="J59" s="183"/>
      <c r="K59" s="183"/>
      <c r="L59" s="19"/>
      <c r="M59" s="183"/>
      <c r="N59" s="183"/>
      <c r="O59" s="183"/>
      <c r="P59" s="183"/>
      <c r="Q59" s="183"/>
      <c r="R59" s="183"/>
      <c r="S59" s="183"/>
      <c r="T59" s="183"/>
      <c r="U59" s="183"/>
      <c r="V59" s="183"/>
      <c r="W59" s="183"/>
      <c r="X59" s="183"/>
      <c r="Y59" s="183"/>
      <c r="Z59" s="183"/>
      <c r="AA59" s="183"/>
      <c r="AB59" s="183"/>
      <c r="AC59" s="183"/>
      <c r="AD59" s="183"/>
      <c r="AE59" s="183"/>
    </row>
    <row r="60" spans="1:31">
      <c r="A60" s="183"/>
      <c r="B60" s="19"/>
      <c r="C60" s="183"/>
      <c r="D60" s="183"/>
      <c r="E60" s="183"/>
      <c r="F60" s="183"/>
      <c r="G60" s="183"/>
      <c r="H60" s="183"/>
      <c r="I60" s="183"/>
      <c r="J60" s="183"/>
      <c r="K60" s="183"/>
      <c r="L60" s="19"/>
      <c r="M60" s="183"/>
      <c r="N60" s="183"/>
      <c r="O60" s="183"/>
      <c r="P60" s="183"/>
      <c r="Q60" s="183"/>
      <c r="R60" s="183"/>
      <c r="S60" s="183"/>
      <c r="T60" s="183"/>
      <c r="U60" s="183"/>
      <c r="V60" s="183"/>
      <c r="W60" s="183"/>
      <c r="X60" s="183"/>
      <c r="Y60" s="183"/>
      <c r="Z60" s="183"/>
      <c r="AA60" s="183"/>
      <c r="AB60" s="183"/>
      <c r="AC60" s="183"/>
      <c r="AD60" s="183"/>
      <c r="AE60" s="183"/>
    </row>
    <row r="61" spans="1:31" s="2" customFormat="1" ht="12.75">
      <c r="A61" s="196"/>
      <c r="B61" s="26"/>
      <c r="C61" s="196"/>
      <c r="D61" s="35" t="s">
        <v>46</v>
      </c>
      <c r="E61" s="186"/>
      <c r="F61" s="94" t="s">
        <v>47</v>
      </c>
      <c r="G61" s="35" t="s">
        <v>46</v>
      </c>
      <c r="H61" s="186"/>
      <c r="I61" s="186"/>
      <c r="J61" s="95" t="s">
        <v>47</v>
      </c>
      <c r="K61" s="186"/>
      <c r="L61" s="32"/>
      <c r="S61" s="196"/>
      <c r="T61" s="196"/>
      <c r="U61" s="196"/>
      <c r="V61" s="196"/>
      <c r="W61" s="196"/>
      <c r="X61" s="196"/>
      <c r="Y61" s="196"/>
      <c r="Z61" s="196"/>
      <c r="AA61" s="196"/>
      <c r="AB61" s="196"/>
      <c r="AC61" s="196"/>
      <c r="AD61" s="196"/>
      <c r="AE61" s="196"/>
    </row>
    <row r="62" spans="1:31">
      <c r="A62" s="183"/>
      <c r="B62" s="19"/>
      <c r="C62" s="183"/>
      <c r="D62" s="183"/>
      <c r="E62" s="183"/>
      <c r="F62" s="183"/>
      <c r="G62" s="183"/>
      <c r="H62" s="183"/>
      <c r="I62" s="183"/>
      <c r="J62" s="183"/>
      <c r="K62" s="183"/>
      <c r="L62" s="19"/>
      <c r="M62" s="183"/>
      <c r="N62" s="183"/>
      <c r="O62" s="183"/>
      <c r="P62" s="183"/>
      <c r="Q62" s="183"/>
      <c r="R62" s="183"/>
      <c r="S62" s="183"/>
      <c r="T62" s="183"/>
      <c r="U62" s="183"/>
      <c r="V62" s="183"/>
      <c r="W62" s="183"/>
      <c r="X62" s="183"/>
      <c r="Y62" s="183"/>
      <c r="Z62" s="183"/>
      <c r="AA62" s="183"/>
      <c r="AB62" s="183"/>
      <c r="AC62" s="183"/>
      <c r="AD62" s="183"/>
      <c r="AE62" s="183"/>
    </row>
    <row r="63" spans="1:31">
      <c r="A63" s="183"/>
      <c r="B63" s="19"/>
      <c r="C63" s="183"/>
      <c r="D63" s="183"/>
      <c r="E63" s="183"/>
      <c r="F63" s="183"/>
      <c r="G63" s="183"/>
      <c r="H63" s="183"/>
      <c r="I63" s="183"/>
      <c r="J63" s="183"/>
      <c r="K63" s="183"/>
      <c r="L63" s="19"/>
      <c r="M63" s="183"/>
      <c r="N63" s="183"/>
      <c r="O63" s="183"/>
      <c r="P63" s="183"/>
      <c r="Q63" s="183"/>
      <c r="R63" s="183"/>
      <c r="S63" s="183"/>
      <c r="T63" s="183"/>
      <c r="U63" s="183"/>
      <c r="V63" s="183"/>
      <c r="W63" s="183"/>
      <c r="X63" s="183"/>
      <c r="Y63" s="183"/>
      <c r="Z63" s="183"/>
      <c r="AA63" s="183"/>
      <c r="AB63" s="183"/>
      <c r="AC63" s="183"/>
      <c r="AD63" s="183"/>
      <c r="AE63" s="183"/>
    </row>
    <row r="64" spans="1:31">
      <c r="A64" s="183"/>
      <c r="B64" s="19"/>
      <c r="C64" s="183"/>
      <c r="D64" s="183"/>
      <c r="E64" s="183"/>
      <c r="F64" s="183"/>
      <c r="G64" s="183"/>
      <c r="H64" s="183"/>
      <c r="I64" s="183"/>
      <c r="J64" s="183"/>
      <c r="K64" s="183"/>
      <c r="L64" s="19"/>
      <c r="M64" s="183"/>
      <c r="N64" s="183"/>
      <c r="O64" s="183"/>
      <c r="P64" s="183"/>
      <c r="Q64" s="183"/>
      <c r="R64" s="183"/>
      <c r="S64" s="183"/>
      <c r="T64" s="183"/>
      <c r="U64" s="183"/>
      <c r="V64" s="183"/>
      <c r="W64" s="183"/>
      <c r="X64" s="183"/>
      <c r="Y64" s="183"/>
      <c r="Z64" s="183"/>
      <c r="AA64" s="183"/>
      <c r="AB64" s="183"/>
      <c r="AC64" s="183"/>
      <c r="AD64" s="183"/>
      <c r="AE64" s="183"/>
    </row>
    <row r="65" spans="1:31" s="2" customFormat="1" ht="12.75">
      <c r="A65" s="196"/>
      <c r="B65" s="26"/>
      <c r="C65" s="196"/>
      <c r="D65" s="33" t="s">
        <v>48</v>
      </c>
      <c r="E65" s="36"/>
      <c r="F65" s="36"/>
      <c r="G65" s="33" t="s">
        <v>49</v>
      </c>
      <c r="H65" s="36"/>
      <c r="I65" s="36"/>
      <c r="J65" s="36"/>
      <c r="K65" s="36"/>
      <c r="L65" s="32"/>
      <c r="S65" s="196"/>
      <c r="T65" s="196"/>
      <c r="U65" s="196"/>
      <c r="V65" s="196"/>
      <c r="W65" s="196"/>
      <c r="X65" s="196"/>
      <c r="Y65" s="196"/>
      <c r="Z65" s="196"/>
      <c r="AA65" s="196"/>
      <c r="AB65" s="196"/>
      <c r="AC65" s="196"/>
      <c r="AD65" s="196"/>
      <c r="AE65" s="196"/>
    </row>
    <row r="66" spans="1:31">
      <c r="A66" s="183"/>
      <c r="B66" s="19"/>
      <c r="C66" s="183"/>
      <c r="D66" s="183"/>
      <c r="E66" s="183"/>
      <c r="F66" s="183"/>
      <c r="G66" s="183"/>
      <c r="H66" s="183"/>
      <c r="I66" s="183"/>
      <c r="J66" s="183"/>
      <c r="K66" s="183"/>
      <c r="L66" s="19"/>
      <c r="M66" s="183"/>
      <c r="N66" s="183"/>
      <c r="O66" s="183"/>
      <c r="P66" s="183"/>
      <c r="Q66" s="183"/>
      <c r="R66" s="183"/>
      <c r="S66" s="183"/>
      <c r="T66" s="183"/>
      <c r="U66" s="183"/>
      <c r="V66" s="183"/>
      <c r="W66" s="183"/>
      <c r="X66" s="183"/>
      <c r="Y66" s="183"/>
      <c r="Z66" s="183"/>
      <c r="AA66" s="183"/>
      <c r="AB66" s="183"/>
      <c r="AC66" s="183"/>
      <c r="AD66" s="183"/>
      <c r="AE66" s="183"/>
    </row>
    <row r="67" spans="1:31">
      <c r="A67" s="183"/>
      <c r="B67" s="19"/>
      <c r="C67" s="183"/>
      <c r="D67" s="183"/>
      <c r="E67" s="183"/>
      <c r="F67" s="183"/>
      <c r="G67" s="183"/>
      <c r="H67" s="183"/>
      <c r="I67" s="183"/>
      <c r="J67" s="183"/>
      <c r="K67" s="183"/>
      <c r="L67" s="19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  <c r="X67" s="183"/>
      <c r="Y67" s="183"/>
      <c r="Z67" s="183"/>
      <c r="AA67" s="183"/>
      <c r="AB67" s="183"/>
      <c r="AC67" s="183"/>
      <c r="AD67" s="183"/>
      <c r="AE67" s="183"/>
    </row>
    <row r="68" spans="1:31">
      <c r="A68" s="183"/>
      <c r="B68" s="19"/>
      <c r="C68" s="183"/>
      <c r="D68" s="183"/>
      <c r="E68" s="183"/>
      <c r="F68" s="183"/>
      <c r="G68" s="183"/>
      <c r="H68" s="183"/>
      <c r="I68" s="183"/>
      <c r="J68" s="183"/>
      <c r="K68" s="183"/>
      <c r="L68" s="19"/>
      <c r="M68" s="183"/>
      <c r="N68" s="183"/>
      <c r="O68" s="183"/>
      <c r="P68" s="183"/>
      <c r="Q68" s="183"/>
      <c r="R68" s="183"/>
      <c r="S68" s="183"/>
      <c r="T68" s="183"/>
      <c r="U68" s="183"/>
      <c r="V68" s="183"/>
      <c r="W68" s="183"/>
      <c r="X68" s="183"/>
      <c r="Y68" s="183"/>
      <c r="Z68" s="183"/>
      <c r="AA68" s="183"/>
      <c r="AB68" s="183"/>
      <c r="AC68" s="183"/>
      <c r="AD68" s="183"/>
      <c r="AE68" s="183"/>
    </row>
    <row r="69" spans="1:31">
      <c r="A69" s="183"/>
      <c r="B69" s="19"/>
      <c r="C69" s="183"/>
      <c r="D69" s="183"/>
      <c r="E69" s="183"/>
      <c r="F69" s="183"/>
      <c r="G69" s="183"/>
      <c r="H69" s="183"/>
      <c r="I69" s="183"/>
      <c r="J69" s="183"/>
      <c r="K69" s="183"/>
      <c r="L69" s="19"/>
      <c r="M69" s="183"/>
      <c r="N69" s="183"/>
      <c r="O69" s="183"/>
      <c r="P69" s="183"/>
      <c r="Q69" s="183"/>
      <c r="R69" s="183"/>
      <c r="S69" s="183"/>
      <c r="T69" s="183"/>
      <c r="U69" s="183"/>
      <c r="V69" s="183"/>
      <c r="W69" s="183"/>
      <c r="X69" s="183"/>
      <c r="Y69" s="183"/>
      <c r="Z69" s="183"/>
      <c r="AA69" s="183"/>
      <c r="AB69" s="183"/>
      <c r="AC69" s="183"/>
      <c r="AD69" s="183"/>
      <c r="AE69" s="183"/>
    </row>
    <row r="70" spans="1:31">
      <c r="A70" s="183"/>
      <c r="B70" s="19"/>
      <c r="C70" s="183"/>
      <c r="D70" s="183"/>
      <c r="E70" s="183"/>
      <c r="F70" s="183"/>
      <c r="G70" s="183"/>
      <c r="H70" s="183"/>
      <c r="I70" s="183"/>
      <c r="J70" s="183"/>
      <c r="K70" s="183"/>
      <c r="L70" s="19"/>
      <c r="M70" s="183"/>
      <c r="N70" s="183"/>
      <c r="O70" s="183"/>
      <c r="P70" s="183"/>
      <c r="Q70" s="183"/>
      <c r="R70" s="183"/>
      <c r="S70" s="183"/>
      <c r="T70" s="183"/>
      <c r="U70" s="183"/>
      <c r="V70" s="183"/>
      <c r="W70" s="183"/>
      <c r="X70" s="183"/>
      <c r="Y70" s="183"/>
      <c r="Z70" s="183"/>
      <c r="AA70" s="183"/>
      <c r="AB70" s="183"/>
      <c r="AC70" s="183"/>
      <c r="AD70" s="183"/>
      <c r="AE70" s="183"/>
    </row>
    <row r="71" spans="1:31">
      <c r="A71" s="183"/>
      <c r="B71" s="19"/>
      <c r="C71" s="183"/>
      <c r="D71" s="183"/>
      <c r="E71" s="183"/>
      <c r="F71" s="183"/>
      <c r="G71" s="183"/>
      <c r="H71" s="183"/>
      <c r="I71" s="183"/>
      <c r="J71" s="183"/>
      <c r="K71" s="183"/>
      <c r="L71" s="19"/>
      <c r="M71" s="183"/>
      <c r="N71" s="183"/>
      <c r="O71" s="183"/>
      <c r="P71" s="183"/>
      <c r="Q71" s="183"/>
      <c r="R71" s="183"/>
      <c r="S71" s="183"/>
      <c r="T71" s="183"/>
      <c r="U71" s="183"/>
      <c r="V71" s="183"/>
      <c r="W71" s="183"/>
      <c r="X71" s="183"/>
      <c r="Y71" s="183"/>
      <c r="Z71" s="183"/>
      <c r="AA71" s="183"/>
      <c r="AB71" s="183"/>
      <c r="AC71" s="183"/>
      <c r="AD71" s="183"/>
      <c r="AE71" s="183"/>
    </row>
    <row r="72" spans="1:31">
      <c r="A72" s="183"/>
      <c r="B72" s="19"/>
      <c r="C72" s="183"/>
      <c r="D72" s="183"/>
      <c r="E72" s="183"/>
      <c r="F72" s="183"/>
      <c r="G72" s="183"/>
      <c r="H72" s="183"/>
      <c r="I72" s="183"/>
      <c r="J72" s="183"/>
      <c r="K72" s="183"/>
      <c r="L72" s="19"/>
      <c r="M72" s="183"/>
      <c r="N72" s="183"/>
      <c r="O72" s="183"/>
      <c r="P72" s="183"/>
      <c r="Q72" s="183"/>
      <c r="R72" s="183"/>
      <c r="S72" s="183"/>
      <c r="T72" s="183"/>
      <c r="U72" s="183"/>
      <c r="V72" s="183"/>
      <c r="W72" s="183"/>
      <c r="X72" s="183"/>
      <c r="Y72" s="183"/>
      <c r="Z72" s="183"/>
      <c r="AA72" s="183"/>
      <c r="AB72" s="183"/>
      <c r="AC72" s="183"/>
      <c r="AD72" s="183"/>
      <c r="AE72" s="183"/>
    </row>
    <row r="73" spans="1:31">
      <c r="A73" s="183"/>
      <c r="B73" s="19"/>
      <c r="C73" s="183"/>
      <c r="D73" s="183"/>
      <c r="E73" s="183"/>
      <c r="F73" s="183"/>
      <c r="G73" s="183"/>
      <c r="H73" s="183"/>
      <c r="I73" s="183"/>
      <c r="J73" s="183"/>
      <c r="K73" s="183"/>
      <c r="L73" s="19"/>
      <c r="M73" s="183"/>
      <c r="N73" s="183"/>
      <c r="O73" s="183"/>
      <c r="P73" s="183"/>
      <c r="Q73" s="183"/>
      <c r="R73" s="183"/>
      <c r="S73" s="183"/>
      <c r="T73" s="183"/>
      <c r="U73" s="183"/>
      <c r="V73" s="183"/>
      <c r="W73" s="183"/>
      <c r="X73" s="183"/>
      <c r="Y73" s="183"/>
      <c r="Z73" s="183"/>
      <c r="AA73" s="183"/>
      <c r="AB73" s="183"/>
      <c r="AC73" s="183"/>
      <c r="AD73" s="183"/>
      <c r="AE73" s="183"/>
    </row>
    <row r="74" spans="1:31">
      <c r="A74" s="183"/>
      <c r="B74" s="19"/>
      <c r="C74" s="183"/>
      <c r="D74" s="183"/>
      <c r="E74" s="183"/>
      <c r="F74" s="183"/>
      <c r="G74" s="183"/>
      <c r="H74" s="183"/>
      <c r="I74" s="183"/>
      <c r="J74" s="183"/>
      <c r="K74" s="183"/>
      <c r="L74" s="19"/>
      <c r="M74" s="183"/>
      <c r="N74" s="183"/>
      <c r="O74" s="183"/>
      <c r="P74" s="183"/>
      <c r="Q74" s="183"/>
      <c r="R74" s="183"/>
      <c r="S74" s="183"/>
      <c r="T74" s="183"/>
      <c r="U74" s="183"/>
      <c r="V74" s="183"/>
      <c r="W74" s="183"/>
      <c r="X74" s="183"/>
      <c r="Y74" s="183"/>
      <c r="Z74" s="183"/>
      <c r="AA74" s="183"/>
      <c r="AB74" s="183"/>
      <c r="AC74" s="183"/>
      <c r="AD74" s="183"/>
      <c r="AE74" s="183"/>
    </row>
    <row r="75" spans="1:31">
      <c r="A75" s="183"/>
      <c r="B75" s="19"/>
      <c r="C75" s="183"/>
      <c r="D75" s="183"/>
      <c r="E75" s="183"/>
      <c r="F75" s="183"/>
      <c r="G75" s="183"/>
      <c r="H75" s="183"/>
      <c r="I75" s="183"/>
      <c r="J75" s="183"/>
      <c r="K75" s="183"/>
      <c r="L75" s="19"/>
      <c r="M75" s="183"/>
      <c r="N75" s="183"/>
      <c r="O75" s="183"/>
      <c r="P75" s="183"/>
      <c r="Q75" s="183"/>
      <c r="R75" s="183"/>
      <c r="S75" s="183"/>
      <c r="T75" s="183"/>
      <c r="U75" s="183"/>
      <c r="V75" s="183"/>
      <c r="W75" s="183"/>
      <c r="X75" s="183"/>
      <c r="Y75" s="183"/>
      <c r="Z75" s="183"/>
      <c r="AA75" s="183"/>
      <c r="AB75" s="183"/>
      <c r="AC75" s="183"/>
      <c r="AD75" s="183"/>
      <c r="AE75" s="183"/>
    </row>
    <row r="76" spans="1:31" s="2" customFormat="1" ht="12.75">
      <c r="A76" s="196"/>
      <c r="B76" s="26"/>
      <c r="C76" s="196"/>
      <c r="D76" s="35" t="s">
        <v>46</v>
      </c>
      <c r="E76" s="186"/>
      <c r="F76" s="94" t="s">
        <v>47</v>
      </c>
      <c r="G76" s="35" t="s">
        <v>46</v>
      </c>
      <c r="H76" s="186"/>
      <c r="I76" s="186"/>
      <c r="J76" s="95" t="s">
        <v>47</v>
      </c>
      <c r="K76" s="186"/>
      <c r="L76" s="32"/>
      <c r="S76" s="196"/>
      <c r="T76" s="196"/>
      <c r="U76" s="196"/>
      <c r="V76" s="196"/>
      <c r="W76" s="196"/>
      <c r="X76" s="196"/>
      <c r="Y76" s="196"/>
      <c r="Z76" s="196"/>
      <c r="AA76" s="196"/>
      <c r="AB76" s="196"/>
      <c r="AC76" s="196"/>
      <c r="AD76" s="196"/>
      <c r="AE76" s="196"/>
    </row>
    <row r="77" spans="1:31" s="2" customFormat="1" ht="14.45" customHeight="1">
      <c r="A77" s="19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2"/>
      <c r="S77" s="196"/>
      <c r="T77" s="196"/>
      <c r="U77" s="196"/>
      <c r="V77" s="196"/>
      <c r="W77" s="196"/>
      <c r="X77" s="196"/>
      <c r="Y77" s="196"/>
      <c r="Z77" s="196"/>
      <c r="AA77" s="196"/>
      <c r="AB77" s="196"/>
      <c r="AC77" s="196"/>
      <c r="AD77" s="196"/>
      <c r="AE77" s="196"/>
    </row>
    <row r="81" spans="1:47" s="2" customFormat="1" ht="6.95" customHeight="1">
      <c r="A81" s="196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32"/>
      <c r="S81" s="196"/>
      <c r="T81" s="196"/>
      <c r="U81" s="196"/>
      <c r="V81" s="196"/>
      <c r="W81" s="196"/>
      <c r="X81" s="196"/>
      <c r="Y81" s="196"/>
      <c r="Z81" s="196"/>
      <c r="AA81" s="196"/>
      <c r="AB81" s="196"/>
      <c r="AC81" s="196"/>
      <c r="AD81" s="196"/>
      <c r="AE81" s="196"/>
    </row>
    <row r="82" spans="1:47" s="2" customFormat="1" ht="24.95" customHeight="1">
      <c r="A82" s="196"/>
      <c r="B82" s="26"/>
      <c r="C82" s="20" t="s">
        <v>88</v>
      </c>
      <c r="D82" s="196"/>
      <c r="E82" s="196"/>
      <c r="F82" s="196"/>
      <c r="G82" s="196"/>
      <c r="H82" s="196"/>
      <c r="I82" s="196"/>
      <c r="J82" s="196"/>
      <c r="K82" s="196"/>
      <c r="L82" s="32"/>
      <c r="S82" s="196"/>
      <c r="T82" s="196"/>
      <c r="U82" s="196"/>
      <c r="V82" s="196"/>
      <c r="W82" s="196"/>
      <c r="X82" s="196"/>
      <c r="Y82" s="196"/>
      <c r="Z82" s="196"/>
      <c r="AA82" s="196"/>
      <c r="AB82" s="196"/>
      <c r="AC82" s="196"/>
      <c r="AD82" s="196"/>
      <c r="AE82" s="196"/>
    </row>
    <row r="83" spans="1:47" s="2" customFormat="1" ht="6.95" customHeight="1">
      <c r="A83" s="196"/>
      <c r="B83" s="26"/>
      <c r="C83" s="196"/>
      <c r="D83" s="196"/>
      <c r="E83" s="196"/>
      <c r="F83" s="196"/>
      <c r="G83" s="196"/>
      <c r="H83" s="196"/>
      <c r="I83" s="196"/>
      <c r="J83" s="196"/>
      <c r="K83" s="196"/>
      <c r="L83" s="32"/>
      <c r="S83" s="196"/>
      <c r="T83" s="196"/>
      <c r="U83" s="196"/>
      <c r="V83" s="196"/>
      <c r="W83" s="196"/>
      <c r="X83" s="196"/>
      <c r="Y83" s="196"/>
      <c r="Z83" s="196"/>
      <c r="AA83" s="196"/>
      <c r="AB83" s="196"/>
      <c r="AC83" s="196"/>
      <c r="AD83" s="196"/>
      <c r="AE83" s="196"/>
    </row>
    <row r="84" spans="1:47" s="2" customFormat="1" ht="12" customHeight="1">
      <c r="A84" s="196"/>
      <c r="B84" s="26"/>
      <c r="C84" s="195" t="s">
        <v>16</v>
      </c>
      <c r="D84" s="196"/>
      <c r="E84" s="196"/>
      <c r="F84" s="196"/>
      <c r="G84" s="196"/>
      <c r="H84" s="196"/>
      <c r="I84" s="196"/>
      <c r="J84" s="196"/>
      <c r="K84" s="196"/>
      <c r="L84" s="32"/>
      <c r="S84" s="196"/>
      <c r="T84" s="196"/>
      <c r="U84" s="196"/>
      <c r="V84" s="196"/>
      <c r="W84" s="196"/>
      <c r="X84" s="196"/>
      <c r="Y84" s="196"/>
      <c r="Z84" s="196"/>
      <c r="AA84" s="196"/>
      <c r="AB84" s="196"/>
      <c r="AC84" s="196"/>
      <c r="AD84" s="196"/>
      <c r="AE84" s="196"/>
    </row>
    <row r="85" spans="1:47" s="2" customFormat="1" ht="16.5" customHeight="1">
      <c r="A85" s="196"/>
      <c r="B85" s="26"/>
      <c r="C85" s="196"/>
      <c r="D85" s="196"/>
      <c r="E85" s="238" t="str">
        <f>E7</f>
        <v>Vltava, ř. km 314,954, jez Herbertov - oprava pilíře</v>
      </c>
      <c r="F85" s="239"/>
      <c r="G85" s="239"/>
      <c r="H85" s="239"/>
      <c r="I85" s="196"/>
      <c r="J85" s="196"/>
      <c r="K85" s="196"/>
      <c r="L85" s="32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</row>
    <row r="86" spans="1:47" s="2" customFormat="1" ht="12" customHeight="1">
      <c r="A86" s="196"/>
      <c r="B86" s="26"/>
      <c r="C86" s="195" t="s">
        <v>86</v>
      </c>
      <c r="D86" s="196"/>
      <c r="E86" s="196"/>
      <c r="F86" s="196"/>
      <c r="G86" s="196"/>
      <c r="H86" s="196"/>
      <c r="I86" s="196"/>
      <c r="J86" s="196"/>
      <c r="K86" s="196"/>
      <c r="L86" s="32"/>
      <c r="S86" s="196"/>
      <c r="T86" s="196"/>
      <c r="U86" s="196"/>
      <c r="V86" s="196"/>
      <c r="W86" s="196"/>
      <c r="X86" s="196"/>
      <c r="Y86" s="196"/>
      <c r="Z86" s="196"/>
      <c r="AA86" s="196"/>
      <c r="AB86" s="196"/>
      <c r="AC86" s="196"/>
      <c r="AD86" s="196"/>
      <c r="AE86" s="196"/>
    </row>
    <row r="87" spans="1:47" s="2" customFormat="1" ht="16.5" customHeight="1">
      <c r="A87" s="196"/>
      <c r="B87" s="26"/>
      <c r="C87" s="196"/>
      <c r="D87" s="196"/>
      <c r="E87" s="235" t="str">
        <f>E9</f>
        <v>3722b - Vedlejší rozpočtové náklady</v>
      </c>
      <c r="F87" s="237"/>
      <c r="G87" s="237"/>
      <c r="H87" s="237"/>
      <c r="I87" s="196"/>
      <c r="J87" s="196"/>
      <c r="K87" s="196"/>
      <c r="L87" s="32"/>
      <c r="S87" s="196"/>
      <c r="T87" s="196"/>
      <c r="U87" s="196"/>
      <c r="V87" s="196"/>
      <c r="W87" s="196"/>
      <c r="X87" s="196"/>
      <c r="Y87" s="196"/>
      <c r="Z87" s="196"/>
      <c r="AA87" s="196"/>
      <c r="AB87" s="196"/>
      <c r="AC87" s="196"/>
      <c r="AD87" s="196"/>
      <c r="AE87" s="196"/>
    </row>
    <row r="88" spans="1:47" s="2" customFormat="1" ht="6.95" customHeight="1">
      <c r="A88" s="196"/>
      <c r="B88" s="26"/>
      <c r="C88" s="196"/>
      <c r="D88" s="196"/>
      <c r="E88" s="196"/>
      <c r="F88" s="196"/>
      <c r="G88" s="196"/>
      <c r="H88" s="196"/>
      <c r="I88" s="196"/>
      <c r="J88" s="196"/>
      <c r="K88" s="196"/>
      <c r="L88" s="32"/>
      <c r="S88" s="196"/>
      <c r="T88" s="196"/>
      <c r="U88" s="196"/>
      <c r="V88" s="196"/>
      <c r="W88" s="196"/>
      <c r="X88" s="196"/>
      <c r="Y88" s="196"/>
      <c r="Z88" s="196"/>
      <c r="AA88" s="196"/>
      <c r="AB88" s="196"/>
      <c r="AC88" s="196"/>
      <c r="AD88" s="196"/>
      <c r="AE88" s="196"/>
    </row>
    <row r="89" spans="1:47" s="2" customFormat="1" ht="12" customHeight="1">
      <c r="A89" s="196"/>
      <c r="B89" s="26"/>
      <c r="C89" s="195" t="s">
        <v>20</v>
      </c>
      <c r="D89" s="196"/>
      <c r="E89" s="196"/>
      <c r="F89" s="182" t="str">
        <f>F12</f>
        <v xml:space="preserve"> </v>
      </c>
      <c r="G89" s="196"/>
      <c r="H89" s="196"/>
      <c r="I89" s="195" t="s">
        <v>22</v>
      </c>
      <c r="J89" s="191" t="str">
        <f>IF(J12="","",J12)</f>
        <v/>
      </c>
      <c r="K89" s="196"/>
      <c r="L89" s="32"/>
      <c r="S89" s="196"/>
      <c r="T89" s="196"/>
      <c r="U89" s="196"/>
      <c r="V89" s="196"/>
      <c r="W89" s="196"/>
      <c r="X89" s="196"/>
      <c r="Y89" s="196"/>
      <c r="Z89" s="196"/>
      <c r="AA89" s="196"/>
      <c r="AB89" s="196"/>
      <c r="AC89" s="196"/>
      <c r="AD89" s="196"/>
      <c r="AE89" s="196"/>
    </row>
    <row r="90" spans="1:47" s="2" customFormat="1" ht="6.95" customHeight="1">
      <c r="A90" s="196"/>
      <c r="B90" s="26"/>
      <c r="C90" s="196"/>
      <c r="D90" s="196"/>
      <c r="E90" s="196"/>
      <c r="F90" s="196"/>
      <c r="G90" s="196"/>
      <c r="H90" s="196"/>
      <c r="I90" s="196"/>
      <c r="J90" s="196"/>
      <c r="K90" s="196"/>
      <c r="L90" s="32"/>
      <c r="S90" s="196"/>
      <c r="T90" s="196"/>
      <c r="U90" s="196"/>
      <c r="V90" s="196"/>
      <c r="W90" s="196"/>
      <c r="X90" s="196"/>
      <c r="Y90" s="196"/>
      <c r="Z90" s="196"/>
      <c r="AA90" s="196"/>
      <c r="AB90" s="196"/>
      <c r="AC90" s="196"/>
      <c r="AD90" s="196"/>
      <c r="AE90" s="196"/>
    </row>
    <row r="91" spans="1:47" s="2" customFormat="1" ht="15.2" customHeight="1">
      <c r="A91" s="196"/>
      <c r="B91" s="26"/>
      <c r="C91" s="195" t="s">
        <v>23</v>
      </c>
      <c r="D91" s="196"/>
      <c r="E91" s="196"/>
      <c r="F91" s="182" t="str">
        <f>E15</f>
        <v xml:space="preserve"> </v>
      </c>
      <c r="G91" s="196"/>
      <c r="H91" s="196"/>
      <c r="I91" s="195" t="s">
        <v>27</v>
      </c>
      <c r="J91" s="185" t="str">
        <f>E21</f>
        <v xml:space="preserve"> </v>
      </c>
      <c r="K91" s="196"/>
      <c r="L91" s="32"/>
      <c r="S91" s="196"/>
      <c r="T91" s="196"/>
      <c r="U91" s="196"/>
      <c r="V91" s="196"/>
      <c r="W91" s="196"/>
      <c r="X91" s="196"/>
      <c r="Y91" s="196"/>
      <c r="Z91" s="196"/>
      <c r="AA91" s="196"/>
      <c r="AB91" s="196"/>
      <c r="AC91" s="196"/>
      <c r="AD91" s="196"/>
      <c r="AE91" s="196"/>
    </row>
    <row r="92" spans="1:47" s="2" customFormat="1" ht="15.2" customHeight="1">
      <c r="A92" s="196"/>
      <c r="B92" s="26"/>
      <c r="C92" s="195" t="s">
        <v>26</v>
      </c>
      <c r="D92" s="196"/>
      <c r="E92" s="196"/>
      <c r="F92" s="182" t="str">
        <f>IF(E18="","",E18)</f>
        <v/>
      </c>
      <c r="G92" s="196"/>
      <c r="H92" s="196"/>
      <c r="I92" s="195" t="s">
        <v>29</v>
      </c>
      <c r="J92" s="185"/>
      <c r="K92" s="196"/>
      <c r="L92" s="32"/>
      <c r="S92" s="196"/>
      <c r="T92" s="196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196"/>
    </row>
    <row r="93" spans="1:47" s="2" customFormat="1" ht="10.35" customHeight="1">
      <c r="A93" s="196"/>
      <c r="B93" s="26"/>
      <c r="C93" s="196"/>
      <c r="D93" s="196"/>
      <c r="E93" s="196"/>
      <c r="F93" s="196"/>
      <c r="G93" s="196"/>
      <c r="H93" s="196"/>
      <c r="I93" s="196"/>
      <c r="J93" s="196"/>
      <c r="K93" s="196"/>
      <c r="L93" s="32"/>
      <c r="S93" s="196"/>
      <c r="T93" s="196"/>
      <c r="U93" s="196"/>
      <c r="V93" s="196"/>
      <c r="W93" s="196"/>
      <c r="X93" s="196"/>
      <c r="Y93" s="196"/>
      <c r="Z93" s="196"/>
      <c r="AA93" s="196"/>
      <c r="AB93" s="196"/>
      <c r="AC93" s="196"/>
      <c r="AD93" s="196"/>
      <c r="AE93" s="196"/>
    </row>
    <row r="94" spans="1:47" s="2" customFormat="1" ht="29.25" customHeight="1">
      <c r="A94" s="196"/>
      <c r="B94" s="26"/>
      <c r="C94" s="96" t="s">
        <v>89</v>
      </c>
      <c r="D94" s="88"/>
      <c r="E94" s="88"/>
      <c r="F94" s="88"/>
      <c r="G94" s="88"/>
      <c r="H94" s="88"/>
      <c r="I94" s="88"/>
      <c r="J94" s="97" t="s">
        <v>90</v>
      </c>
      <c r="K94" s="88"/>
      <c r="L94" s="32"/>
      <c r="S94" s="196"/>
      <c r="T94" s="196"/>
      <c r="U94" s="196"/>
      <c r="V94" s="196"/>
      <c r="W94" s="196"/>
      <c r="X94" s="196"/>
      <c r="Y94" s="196"/>
      <c r="Z94" s="196"/>
      <c r="AA94" s="196"/>
      <c r="AB94" s="196"/>
      <c r="AC94" s="196"/>
      <c r="AD94" s="196"/>
      <c r="AE94" s="196"/>
    </row>
    <row r="95" spans="1:47" s="2" customFormat="1" ht="10.35" customHeight="1">
      <c r="A95" s="196"/>
      <c r="B95" s="26"/>
      <c r="C95" s="196"/>
      <c r="D95" s="196"/>
      <c r="E95" s="196"/>
      <c r="F95" s="196"/>
      <c r="G95" s="196"/>
      <c r="H95" s="196"/>
      <c r="I95" s="196"/>
      <c r="J95" s="196"/>
      <c r="K95" s="196"/>
      <c r="L95" s="32"/>
      <c r="S95" s="196"/>
      <c r="T95" s="196"/>
      <c r="U95" s="196"/>
      <c r="V95" s="196"/>
      <c r="W95" s="196"/>
      <c r="X95" s="196"/>
      <c r="Y95" s="196"/>
      <c r="Z95" s="196"/>
      <c r="AA95" s="196"/>
      <c r="AB95" s="196"/>
      <c r="AC95" s="196"/>
      <c r="AD95" s="196"/>
      <c r="AE95" s="196"/>
    </row>
    <row r="96" spans="1:47" s="2" customFormat="1" ht="22.9" customHeight="1">
      <c r="A96" s="196"/>
      <c r="B96" s="26"/>
      <c r="C96" s="98" t="s">
        <v>91</v>
      </c>
      <c r="D96" s="196"/>
      <c r="E96" s="196"/>
      <c r="F96" s="196"/>
      <c r="G96" s="196"/>
      <c r="H96" s="196"/>
      <c r="I96" s="196"/>
      <c r="J96" s="194">
        <f>J117</f>
        <v>0</v>
      </c>
      <c r="K96" s="196"/>
      <c r="L96" s="32"/>
      <c r="S96" s="196"/>
      <c r="T96" s="196"/>
      <c r="U96" s="196"/>
      <c r="V96" s="196"/>
      <c r="W96" s="196"/>
      <c r="X96" s="196"/>
      <c r="Y96" s="196"/>
      <c r="Z96" s="196"/>
      <c r="AA96" s="196"/>
      <c r="AB96" s="196"/>
      <c r="AC96" s="196"/>
      <c r="AD96" s="196"/>
      <c r="AE96" s="196"/>
      <c r="AU96" s="16" t="s">
        <v>92</v>
      </c>
    </row>
    <row r="97" spans="1:31" s="9" customFormat="1" ht="24.95" customHeight="1">
      <c r="B97" s="99"/>
      <c r="D97" s="100" t="s">
        <v>280</v>
      </c>
      <c r="E97" s="101"/>
      <c r="F97" s="101"/>
      <c r="G97" s="101"/>
      <c r="H97" s="101"/>
      <c r="I97" s="101"/>
      <c r="J97" s="102">
        <f>J118</f>
        <v>0</v>
      </c>
      <c r="L97" s="99"/>
    </row>
    <row r="98" spans="1:31" s="2" customFormat="1" ht="21.75" customHeight="1">
      <c r="A98" s="196"/>
      <c r="B98" s="26"/>
      <c r="C98" s="196"/>
      <c r="D98" s="196"/>
      <c r="E98" s="196"/>
      <c r="F98" s="196"/>
      <c r="G98" s="196"/>
      <c r="H98" s="196"/>
      <c r="I98" s="196"/>
      <c r="J98" s="196"/>
      <c r="K98" s="196"/>
      <c r="L98" s="32"/>
      <c r="S98" s="196"/>
      <c r="T98" s="196"/>
      <c r="U98" s="196"/>
      <c r="V98" s="196"/>
      <c r="W98" s="196"/>
      <c r="X98" s="196"/>
      <c r="Y98" s="196"/>
      <c r="Z98" s="196"/>
      <c r="AA98" s="196"/>
      <c r="AB98" s="196"/>
      <c r="AC98" s="196"/>
      <c r="AD98" s="196"/>
      <c r="AE98" s="196"/>
    </row>
    <row r="99" spans="1:31" s="2" customFormat="1" ht="6.95" customHeight="1">
      <c r="A99" s="19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32"/>
      <c r="S99" s="196"/>
      <c r="T99" s="196"/>
      <c r="U99" s="196"/>
      <c r="V99" s="196"/>
      <c r="W99" s="196"/>
      <c r="X99" s="196"/>
      <c r="Y99" s="196"/>
      <c r="Z99" s="196"/>
      <c r="AA99" s="196"/>
      <c r="AB99" s="196"/>
      <c r="AC99" s="196"/>
      <c r="AD99" s="196"/>
      <c r="AE99" s="196"/>
    </row>
    <row r="103" spans="1:31" s="2" customFormat="1" ht="6.95" customHeight="1">
      <c r="A103" s="196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32"/>
      <c r="S103" s="196"/>
      <c r="T103" s="196"/>
      <c r="U103" s="196"/>
      <c r="V103" s="196"/>
      <c r="W103" s="196"/>
      <c r="X103" s="196"/>
      <c r="Y103" s="196"/>
      <c r="Z103" s="196"/>
      <c r="AA103" s="196"/>
      <c r="AB103" s="196"/>
      <c r="AC103" s="196"/>
      <c r="AD103" s="196"/>
      <c r="AE103" s="196"/>
    </row>
    <row r="104" spans="1:31" s="2" customFormat="1" ht="24.95" customHeight="1">
      <c r="A104" s="196"/>
      <c r="B104" s="26"/>
      <c r="C104" s="20" t="s">
        <v>102</v>
      </c>
      <c r="D104" s="196"/>
      <c r="E104" s="196"/>
      <c r="F104" s="196"/>
      <c r="G104" s="196"/>
      <c r="H104" s="196"/>
      <c r="I104" s="196"/>
      <c r="J104" s="196"/>
      <c r="K104" s="196"/>
      <c r="L104" s="32"/>
      <c r="S104" s="196"/>
      <c r="T104" s="196"/>
      <c r="U104" s="196"/>
      <c r="V104" s="196"/>
      <c r="W104" s="196"/>
      <c r="X104" s="196"/>
      <c r="Y104" s="196"/>
      <c r="Z104" s="196"/>
      <c r="AA104" s="196"/>
      <c r="AB104" s="196"/>
      <c r="AC104" s="196"/>
      <c r="AD104" s="196"/>
      <c r="AE104" s="196"/>
    </row>
    <row r="105" spans="1:31" s="2" customFormat="1" ht="6.95" customHeight="1">
      <c r="A105" s="196"/>
      <c r="B105" s="26"/>
      <c r="C105" s="196"/>
      <c r="D105" s="196"/>
      <c r="E105" s="196"/>
      <c r="F105" s="196"/>
      <c r="G105" s="196"/>
      <c r="H105" s="196"/>
      <c r="I105" s="196"/>
      <c r="J105" s="196"/>
      <c r="K105" s="196"/>
      <c r="L105" s="32"/>
      <c r="S105" s="196"/>
      <c r="T105" s="196"/>
      <c r="U105" s="196"/>
      <c r="V105" s="196"/>
      <c r="W105" s="196"/>
      <c r="X105" s="196"/>
      <c r="Y105" s="196"/>
      <c r="Z105" s="196"/>
      <c r="AA105" s="196"/>
      <c r="AB105" s="196"/>
      <c r="AC105" s="196"/>
      <c r="AD105" s="196"/>
      <c r="AE105" s="196"/>
    </row>
    <row r="106" spans="1:31" s="2" customFormat="1" ht="12" customHeight="1">
      <c r="A106" s="196"/>
      <c r="B106" s="26"/>
      <c r="C106" s="195" t="s">
        <v>16</v>
      </c>
      <c r="D106" s="196"/>
      <c r="E106" s="196"/>
      <c r="F106" s="196"/>
      <c r="G106" s="196"/>
      <c r="H106" s="196"/>
      <c r="I106" s="196"/>
      <c r="J106" s="196"/>
      <c r="K106" s="196"/>
      <c r="L106" s="32"/>
      <c r="S106" s="196"/>
      <c r="T106" s="196"/>
      <c r="U106" s="196"/>
      <c r="V106" s="196"/>
      <c r="W106" s="196"/>
      <c r="X106" s="196"/>
      <c r="Y106" s="196"/>
      <c r="Z106" s="196"/>
      <c r="AA106" s="196"/>
      <c r="AB106" s="196"/>
      <c r="AC106" s="196"/>
      <c r="AD106" s="196"/>
      <c r="AE106" s="196"/>
    </row>
    <row r="107" spans="1:31" s="2" customFormat="1" ht="16.5" customHeight="1">
      <c r="A107" s="196"/>
      <c r="B107" s="26"/>
      <c r="C107" s="196"/>
      <c r="D107" s="196"/>
      <c r="E107" s="238" t="str">
        <f>E7</f>
        <v>Vltava, ř. km 314,954, jez Herbertov - oprava pilíře</v>
      </c>
      <c r="F107" s="239"/>
      <c r="G107" s="239"/>
      <c r="H107" s="239"/>
      <c r="I107" s="196"/>
      <c r="J107" s="196"/>
      <c r="K107" s="196"/>
      <c r="L107" s="32"/>
      <c r="S107" s="196"/>
      <c r="T107" s="196"/>
      <c r="U107" s="196"/>
      <c r="V107" s="196"/>
      <c r="W107" s="196"/>
      <c r="X107" s="196"/>
      <c r="Y107" s="196"/>
      <c r="Z107" s="196"/>
      <c r="AA107" s="196"/>
      <c r="AB107" s="196"/>
      <c r="AC107" s="196"/>
      <c r="AD107" s="196"/>
      <c r="AE107" s="196"/>
    </row>
    <row r="108" spans="1:31" s="2" customFormat="1" ht="12" customHeight="1">
      <c r="A108" s="196"/>
      <c r="B108" s="26"/>
      <c r="C108" s="195" t="s">
        <v>86</v>
      </c>
      <c r="D108" s="196"/>
      <c r="E108" s="196"/>
      <c r="F108" s="196"/>
      <c r="G108" s="196"/>
      <c r="H108" s="196"/>
      <c r="I108" s="196"/>
      <c r="J108" s="196"/>
      <c r="K108" s="196"/>
      <c r="L108" s="32"/>
      <c r="S108" s="196"/>
      <c r="T108" s="196"/>
      <c r="U108" s="196"/>
      <c r="V108" s="196"/>
      <c r="W108" s="196"/>
      <c r="X108" s="196"/>
      <c r="Y108" s="196"/>
      <c r="Z108" s="196"/>
      <c r="AA108" s="196"/>
      <c r="AB108" s="196"/>
      <c r="AC108" s="196"/>
      <c r="AD108" s="196"/>
      <c r="AE108" s="196"/>
    </row>
    <row r="109" spans="1:31" s="2" customFormat="1" ht="16.5" customHeight="1">
      <c r="A109" s="196"/>
      <c r="B109" s="26"/>
      <c r="C109" s="196"/>
      <c r="D109" s="196"/>
      <c r="E109" s="235" t="str">
        <f>E9</f>
        <v>3722b - Vedlejší rozpočtové náklady</v>
      </c>
      <c r="F109" s="237"/>
      <c r="G109" s="237"/>
      <c r="H109" s="237"/>
      <c r="I109" s="196"/>
      <c r="J109" s="196"/>
      <c r="K109" s="196"/>
      <c r="L109" s="32"/>
      <c r="S109" s="196"/>
      <c r="T109" s="196"/>
      <c r="U109" s="196"/>
      <c r="V109" s="196"/>
      <c r="W109" s="196"/>
      <c r="X109" s="196"/>
      <c r="Y109" s="196"/>
      <c r="Z109" s="196"/>
      <c r="AA109" s="196"/>
      <c r="AB109" s="196"/>
      <c r="AC109" s="196"/>
      <c r="AD109" s="196"/>
      <c r="AE109" s="196"/>
    </row>
    <row r="110" spans="1:31" s="2" customFormat="1" ht="6.95" customHeight="1">
      <c r="A110" s="196"/>
      <c r="B110" s="26"/>
      <c r="C110" s="196"/>
      <c r="D110" s="196"/>
      <c r="E110" s="196"/>
      <c r="F110" s="196"/>
      <c r="G110" s="196"/>
      <c r="H110" s="196"/>
      <c r="I110" s="196"/>
      <c r="J110" s="196"/>
      <c r="K110" s="196"/>
      <c r="L110" s="32"/>
      <c r="S110" s="196"/>
      <c r="T110" s="196"/>
      <c r="U110" s="196"/>
      <c r="V110" s="196"/>
      <c r="W110" s="196"/>
      <c r="X110" s="196"/>
      <c r="Y110" s="196"/>
      <c r="Z110" s="196"/>
      <c r="AA110" s="196"/>
      <c r="AB110" s="196"/>
      <c r="AC110" s="196"/>
      <c r="AD110" s="196"/>
      <c r="AE110" s="196"/>
    </row>
    <row r="111" spans="1:31" s="2" customFormat="1" ht="12" customHeight="1">
      <c r="A111" s="196"/>
      <c r="B111" s="26"/>
      <c r="C111" s="195" t="s">
        <v>20</v>
      </c>
      <c r="D111" s="196"/>
      <c r="E111" s="196"/>
      <c r="F111" s="182" t="str">
        <f>F12</f>
        <v xml:space="preserve"> </v>
      </c>
      <c r="G111" s="196"/>
      <c r="H111" s="196"/>
      <c r="I111" s="195" t="s">
        <v>22</v>
      </c>
      <c r="J111" s="191" t="str">
        <f>IF(J12="","",J12)</f>
        <v/>
      </c>
      <c r="K111" s="196"/>
      <c r="L111" s="32"/>
      <c r="S111" s="196"/>
      <c r="T111" s="196"/>
      <c r="U111" s="196"/>
      <c r="V111" s="196"/>
      <c r="W111" s="196"/>
      <c r="X111" s="196"/>
      <c r="Y111" s="196"/>
      <c r="Z111" s="196"/>
      <c r="AA111" s="196"/>
      <c r="AB111" s="196"/>
      <c r="AC111" s="196"/>
      <c r="AD111" s="196"/>
      <c r="AE111" s="196"/>
    </row>
    <row r="112" spans="1:31" s="2" customFormat="1" ht="6.95" customHeight="1">
      <c r="A112" s="196"/>
      <c r="B112" s="26"/>
      <c r="C112" s="196"/>
      <c r="D112" s="196"/>
      <c r="E112" s="196"/>
      <c r="F112" s="196"/>
      <c r="G112" s="196"/>
      <c r="H112" s="196"/>
      <c r="I112" s="196"/>
      <c r="J112" s="196"/>
      <c r="K112" s="196"/>
      <c r="L112" s="32"/>
      <c r="S112" s="196"/>
      <c r="T112" s="196"/>
      <c r="U112" s="196"/>
      <c r="V112" s="196"/>
      <c r="W112" s="196"/>
      <c r="X112" s="196"/>
      <c r="Y112" s="196"/>
      <c r="Z112" s="196"/>
      <c r="AA112" s="196"/>
      <c r="AB112" s="196"/>
      <c r="AC112" s="196"/>
      <c r="AD112" s="196"/>
      <c r="AE112" s="196"/>
    </row>
    <row r="113" spans="1:65" s="2" customFormat="1" ht="15.2" customHeight="1">
      <c r="A113" s="196"/>
      <c r="B113" s="26"/>
      <c r="C113" s="195" t="s">
        <v>23</v>
      </c>
      <c r="D113" s="196"/>
      <c r="E113" s="196"/>
      <c r="F113" s="182" t="str">
        <f>E15</f>
        <v xml:space="preserve"> </v>
      </c>
      <c r="G113" s="196"/>
      <c r="H113" s="196"/>
      <c r="I113" s="195" t="s">
        <v>27</v>
      </c>
      <c r="J113" s="185" t="str">
        <f>E21</f>
        <v xml:space="preserve"> </v>
      </c>
      <c r="K113" s="196"/>
      <c r="L113" s="32"/>
      <c r="S113" s="196"/>
      <c r="T113" s="196"/>
      <c r="U113" s="196"/>
      <c r="V113" s="196"/>
      <c r="W113" s="196"/>
      <c r="X113" s="196"/>
      <c r="Y113" s="196"/>
      <c r="Z113" s="196"/>
      <c r="AA113" s="196"/>
      <c r="AB113" s="196"/>
      <c r="AC113" s="196"/>
      <c r="AD113" s="196"/>
      <c r="AE113" s="196"/>
    </row>
    <row r="114" spans="1:65" s="2" customFormat="1" ht="15.2" customHeight="1">
      <c r="A114" s="196"/>
      <c r="B114" s="26"/>
      <c r="C114" s="195" t="s">
        <v>26</v>
      </c>
      <c r="D114" s="196"/>
      <c r="E114" s="196"/>
      <c r="F114" s="182" t="str">
        <f>IF(E18="","",E18)</f>
        <v/>
      </c>
      <c r="G114" s="196"/>
      <c r="H114" s="196"/>
      <c r="I114" s="195" t="s">
        <v>29</v>
      </c>
      <c r="J114" s="185"/>
      <c r="K114" s="196"/>
      <c r="L114" s="32"/>
      <c r="S114" s="196"/>
      <c r="T114" s="196"/>
      <c r="U114" s="196"/>
      <c r="V114" s="196"/>
      <c r="W114" s="196"/>
      <c r="X114" s="196"/>
      <c r="Y114" s="196"/>
      <c r="Z114" s="196"/>
      <c r="AA114" s="196"/>
      <c r="AB114" s="196"/>
      <c r="AC114" s="196"/>
      <c r="AD114" s="196"/>
      <c r="AE114" s="196"/>
    </row>
    <row r="115" spans="1:65" s="2" customFormat="1" ht="10.35" customHeight="1">
      <c r="A115" s="196"/>
      <c r="B115" s="26"/>
      <c r="C115" s="196"/>
      <c r="D115" s="196"/>
      <c r="E115" s="196"/>
      <c r="F115" s="196"/>
      <c r="G115" s="196"/>
      <c r="H115" s="196"/>
      <c r="I115" s="196"/>
      <c r="J115" s="196"/>
      <c r="K115" s="196"/>
      <c r="L115" s="32"/>
      <c r="S115" s="196"/>
      <c r="T115" s="196"/>
      <c r="U115" s="196"/>
      <c r="V115" s="196"/>
      <c r="W115" s="196"/>
      <c r="X115" s="196"/>
      <c r="Y115" s="196"/>
      <c r="Z115" s="196"/>
      <c r="AA115" s="196"/>
      <c r="AB115" s="196"/>
      <c r="AC115" s="196"/>
      <c r="AD115" s="196"/>
      <c r="AE115" s="196"/>
    </row>
    <row r="116" spans="1:65" s="11" customFormat="1" ht="29.25" customHeight="1">
      <c r="A116" s="107"/>
      <c r="B116" s="108"/>
      <c r="C116" s="109" t="s">
        <v>103</v>
      </c>
      <c r="D116" s="110" t="s">
        <v>56</v>
      </c>
      <c r="E116" s="110" t="s">
        <v>52</v>
      </c>
      <c r="F116" s="110" t="s">
        <v>53</v>
      </c>
      <c r="G116" s="110" t="s">
        <v>104</v>
      </c>
      <c r="H116" s="110" t="s">
        <v>105</v>
      </c>
      <c r="I116" s="110" t="s">
        <v>106</v>
      </c>
      <c r="J116" s="111" t="s">
        <v>90</v>
      </c>
      <c r="K116" s="112" t="s">
        <v>107</v>
      </c>
      <c r="L116" s="113"/>
      <c r="M116" s="51" t="s">
        <v>1</v>
      </c>
      <c r="N116" s="52" t="s">
        <v>35</v>
      </c>
      <c r="O116" s="52" t="s">
        <v>108</v>
      </c>
      <c r="P116" s="52" t="s">
        <v>109</v>
      </c>
      <c r="Q116" s="52" t="s">
        <v>110</v>
      </c>
      <c r="R116" s="52" t="s">
        <v>111</v>
      </c>
      <c r="S116" s="52" t="s">
        <v>112</v>
      </c>
      <c r="T116" s="53" t="s">
        <v>113</v>
      </c>
      <c r="U116" s="107"/>
      <c r="V116" s="107"/>
      <c r="W116" s="107"/>
      <c r="X116" s="107"/>
      <c r="Y116" s="107"/>
      <c r="Z116" s="107"/>
      <c r="AA116" s="107"/>
      <c r="AB116" s="107"/>
      <c r="AC116" s="107"/>
      <c r="AD116" s="107"/>
      <c r="AE116" s="107"/>
    </row>
    <row r="117" spans="1:65" s="2" customFormat="1" ht="22.9" customHeight="1">
      <c r="A117" s="196"/>
      <c r="B117" s="26"/>
      <c r="C117" s="58" t="s">
        <v>114</v>
      </c>
      <c r="D117" s="196"/>
      <c r="E117" s="196"/>
      <c r="F117" s="196"/>
      <c r="G117" s="196"/>
      <c r="H117" s="196"/>
      <c r="I117" s="196"/>
      <c r="J117" s="114">
        <f>BK117</f>
        <v>0</v>
      </c>
      <c r="K117" s="196"/>
      <c r="L117" s="26"/>
      <c r="M117" s="54"/>
      <c r="N117" s="45"/>
      <c r="O117" s="55"/>
      <c r="P117" s="115">
        <f>P118</f>
        <v>0</v>
      </c>
      <c r="Q117" s="55"/>
      <c r="R117" s="115">
        <f>R118</f>
        <v>0</v>
      </c>
      <c r="S117" s="55"/>
      <c r="T117" s="116">
        <f>T118</f>
        <v>0</v>
      </c>
      <c r="U117" s="196"/>
      <c r="V117" s="196"/>
      <c r="W117" s="196"/>
      <c r="X117" s="196"/>
      <c r="Y117" s="196"/>
      <c r="Z117" s="196"/>
      <c r="AA117" s="196"/>
      <c r="AB117" s="196"/>
      <c r="AC117" s="196"/>
      <c r="AD117" s="196"/>
      <c r="AE117" s="196"/>
      <c r="AT117" s="16" t="s">
        <v>70</v>
      </c>
      <c r="AU117" s="16" t="s">
        <v>92</v>
      </c>
      <c r="BK117" s="117">
        <f>BK118</f>
        <v>0</v>
      </c>
    </row>
    <row r="118" spans="1:65" s="12" customFormat="1" ht="25.9" customHeight="1">
      <c r="B118" s="118"/>
      <c r="D118" s="119" t="s">
        <v>70</v>
      </c>
      <c r="E118" s="120" t="s">
        <v>281</v>
      </c>
      <c r="F118" s="120" t="s">
        <v>83</v>
      </c>
      <c r="I118" s="121"/>
      <c r="J118" s="122">
        <f>BK118</f>
        <v>0</v>
      </c>
      <c r="L118" s="118"/>
      <c r="M118" s="123"/>
      <c r="N118" s="124"/>
      <c r="O118" s="124"/>
      <c r="P118" s="125">
        <f>SUM(P119:P131)</f>
        <v>0</v>
      </c>
      <c r="Q118" s="124"/>
      <c r="R118" s="125">
        <f>SUM(R119:R131)</f>
        <v>0</v>
      </c>
      <c r="S118" s="124"/>
      <c r="T118" s="126">
        <f>SUM(T119:T131)</f>
        <v>0</v>
      </c>
      <c r="AR118" s="119" t="s">
        <v>136</v>
      </c>
      <c r="AT118" s="127" t="s">
        <v>70</v>
      </c>
      <c r="AU118" s="127" t="s">
        <v>71</v>
      </c>
      <c r="AY118" s="119" t="s">
        <v>117</v>
      </c>
      <c r="BK118" s="128">
        <f>SUM(BK119:BK131)</f>
        <v>0</v>
      </c>
    </row>
    <row r="119" spans="1:65" s="2" customFormat="1" ht="16.5" customHeight="1">
      <c r="A119" s="196"/>
      <c r="B119" s="131"/>
      <c r="C119" s="132" t="s">
        <v>79</v>
      </c>
      <c r="D119" s="132" t="s">
        <v>119</v>
      </c>
      <c r="E119" s="133" t="s">
        <v>282</v>
      </c>
      <c r="F119" s="134" t="s">
        <v>283</v>
      </c>
      <c r="G119" s="135" t="s">
        <v>131</v>
      </c>
      <c r="H119" s="136">
        <v>1</v>
      </c>
      <c r="I119" s="137"/>
      <c r="J119" s="138">
        <f t="shared" ref="J119:J131" si="0">ROUND(I119*H119,2)</f>
        <v>0</v>
      </c>
      <c r="K119" s="139"/>
      <c r="L119" s="26"/>
      <c r="M119" s="140" t="s">
        <v>1</v>
      </c>
      <c r="N119" s="141" t="s">
        <v>36</v>
      </c>
      <c r="O119" s="47"/>
      <c r="P119" s="142">
        <f t="shared" ref="P119:P131" si="1">O119*H119</f>
        <v>0</v>
      </c>
      <c r="Q119" s="142">
        <v>0</v>
      </c>
      <c r="R119" s="142">
        <f t="shared" ref="R119:R131" si="2">Q119*H119</f>
        <v>0</v>
      </c>
      <c r="S119" s="142">
        <v>0</v>
      </c>
      <c r="T119" s="143">
        <f t="shared" ref="T119:T131" si="3">S119*H119</f>
        <v>0</v>
      </c>
      <c r="U119" s="196"/>
      <c r="V119" s="196"/>
      <c r="W119" s="196"/>
      <c r="X119" s="196"/>
      <c r="Y119" s="196"/>
      <c r="Z119" s="196"/>
      <c r="AA119" s="196"/>
      <c r="AB119" s="196"/>
      <c r="AC119" s="196"/>
      <c r="AD119" s="196"/>
      <c r="AE119" s="196"/>
      <c r="AR119" s="144" t="s">
        <v>123</v>
      </c>
      <c r="AT119" s="144" t="s">
        <v>119</v>
      </c>
      <c r="AU119" s="144" t="s">
        <v>79</v>
      </c>
      <c r="AY119" s="16" t="s">
        <v>117</v>
      </c>
      <c r="BE119" s="145">
        <f t="shared" ref="BE119:BE131" si="4">IF(N119="základní",J119,0)</f>
        <v>0</v>
      </c>
      <c r="BF119" s="145">
        <f t="shared" ref="BF119:BF131" si="5">IF(N119="snížená",J119,0)</f>
        <v>0</v>
      </c>
      <c r="BG119" s="145">
        <f t="shared" ref="BG119:BG131" si="6">IF(N119="zákl. přenesená",J119,0)</f>
        <v>0</v>
      </c>
      <c r="BH119" s="145">
        <f t="shared" ref="BH119:BH131" si="7">IF(N119="sníž. přenesená",J119,0)</f>
        <v>0</v>
      </c>
      <c r="BI119" s="145">
        <f t="shared" ref="BI119:BI131" si="8">IF(N119="nulová",J119,0)</f>
        <v>0</v>
      </c>
      <c r="BJ119" s="16" t="s">
        <v>79</v>
      </c>
      <c r="BK119" s="145">
        <f t="shared" ref="BK119:BK131" si="9">ROUND(I119*H119,2)</f>
        <v>0</v>
      </c>
      <c r="BL119" s="16" t="s">
        <v>123</v>
      </c>
      <c r="BM119" s="144" t="s">
        <v>284</v>
      </c>
    </row>
    <row r="120" spans="1:65" s="2" customFormat="1" ht="16.5" customHeight="1">
      <c r="A120" s="196"/>
      <c r="B120" s="131"/>
      <c r="C120" s="132" t="s">
        <v>81</v>
      </c>
      <c r="D120" s="132" t="s">
        <v>119</v>
      </c>
      <c r="E120" s="133" t="s">
        <v>285</v>
      </c>
      <c r="F120" s="134" t="s">
        <v>286</v>
      </c>
      <c r="G120" s="135" t="s">
        <v>131</v>
      </c>
      <c r="H120" s="136">
        <v>1</v>
      </c>
      <c r="I120" s="137"/>
      <c r="J120" s="138">
        <f t="shared" si="0"/>
        <v>0</v>
      </c>
      <c r="K120" s="139"/>
      <c r="L120" s="26"/>
      <c r="M120" s="140" t="s">
        <v>1</v>
      </c>
      <c r="N120" s="141" t="s">
        <v>36</v>
      </c>
      <c r="O120" s="47"/>
      <c r="P120" s="142">
        <f t="shared" si="1"/>
        <v>0</v>
      </c>
      <c r="Q120" s="142">
        <v>0</v>
      </c>
      <c r="R120" s="142">
        <f t="shared" si="2"/>
        <v>0</v>
      </c>
      <c r="S120" s="142">
        <v>0</v>
      </c>
      <c r="T120" s="143">
        <f t="shared" si="3"/>
        <v>0</v>
      </c>
      <c r="U120" s="196"/>
      <c r="V120" s="196"/>
      <c r="W120" s="196"/>
      <c r="X120" s="196"/>
      <c r="Y120" s="196"/>
      <c r="Z120" s="196"/>
      <c r="AA120" s="196"/>
      <c r="AB120" s="196"/>
      <c r="AC120" s="196"/>
      <c r="AD120" s="196"/>
      <c r="AE120" s="196"/>
      <c r="AR120" s="144" t="s">
        <v>123</v>
      </c>
      <c r="AT120" s="144" t="s">
        <v>119</v>
      </c>
      <c r="AU120" s="144" t="s">
        <v>79</v>
      </c>
      <c r="AY120" s="16" t="s">
        <v>117</v>
      </c>
      <c r="BE120" s="145">
        <f t="shared" si="4"/>
        <v>0</v>
      </c>
      <c r="BF120" s="145">
        <f t="shared" si="5"/>
        <v>0</v>
      </c>
      <c r="BG120" s="145">
        <f t="shared" si="6"/>
        <v>0</v>
      </c>
      <c r="BH120" s="145">
        <f t="shared" si="7"/>
        <v>0</v>
      </c>
      <c r="BI120" s="145">
        <f t="shared" si="8"/>
        <v>0</v>
      </c>
      <c r="BJ120" s="16" t="s">
        <v>79</v>
      </c>
      <c r="BK120" s="145">
        <f t="shared" si="9"/>
        <v>0</v>
      </c>
      <c r="BL120" s="16" t="s">
        <v>123</v>
      </c>
      <c r="BM120" s="144" t="s">
        <v>287</v>
      </c>
    </row>
    <row r="121" spans="1:65" s="2" customFormat="1" ht="21.75" customHeight="1">
      <c r="A121" s="196"/>
      <c r="B121" s="131"/>
      <c r="C121" s="132" t="s">
        <v>128</v>
      </c>
      <c r="D121" s="132" t="s">
        <v>119</v>
      </c>
      <c r="E121" s="133" t="s">
        <v>288</v>
      </c>
      <c r="F121" s="134" t="s">
        <v>289</v>
      </c>
      <c r="G121" s="135" t="s">
        <v>131</v>
      </c>
      <c r="H121" s="136">
        <v>1</v>
      </c>
      <c r="I121" s="137"/>
      <c r="J121" s="138">
        <f t="shared" si="0"/>
        <v>0</v>
      </c>
      <c r="K121" s="139"/>
      <c r="L121" s="26"/>
      <c r="M121" s="140" t="s">
        <v>1</v>
      </c>
      <c r="N121" s="141" t="s">
        <v>36</v>
      </c>
      <c r="O121" s="47"/>
      <c r="P121" s="142">
        <f t="shared" si="1"/>
        <v>0</v>
      </c>
      <c r="Q121" s="142">
        <v>0</v>
      </c>
      <c r="R121" s="142">
        <f t="shared" si="2"/>
        <v>0</v>
      </c>
      <c r="S121" s="142">
        <v>0</v>
      </c>
      <c r="T121" s="143">
        <f t="shared" si="3"/>
        <v>0</v>
      </c>
      <c r="U121" s="196"/>
      <c r="V121" s="196"/>
      <c r="W121" s="196"/>
      <c r="X121" s="196"/>
      <c r="Y121" s="196"/>
      <c r="Z121" s="196"/>
      <c r="AA121" s="196"/>
      <c r="AB121" s="196"/>
      <c r="AC121" s="196"/>
      <c r="AD121" s="196"/>
      <c r="AE121" s="196"/>
      <c r="AR121" s="144" t="s">
        <v>123</v>
      </c>
      <c r="AT121" s="144" t="s">
        <v>119</v>
      </c>
      <c r="AU121" s="144" t="s">
        <v>79</v>
      </c>
      <c r="AY121" s="16" t="s">
        <v>117</v>
      </c>
      <c r="BE121" s="145">
        <f t="shared" si="4"/>
        <v>0</v>
      </c>
      <c r="BF121" s="145">
        <f t="shared" si="5"/>
        <v>0</v>
      </c>
      <c r="BG121" s="145">
        <f t="shared" si="6"/>
        <v>0</v>
      </c>
      <c r="BH121" s="145">
        <f t="shared" si="7"/>
        <v>0</v>
      </c>
      <c r="BI121" s="145">
        <f t="shared" si="8"/>
        <v>0</v>
      </c>
      <c r="BJ121" s="16" t="s">
        <v>79</v>
      </c>
      <c r="BK121" s="145">
        <f t="shared" si="9"/>
        <v>0</v>
      </c>
      <c r="BL121" s="16" t="s">
        <v>123</v>
      </c>
      <c r="BM121" s="144" t="s">
        <v>290</v>
      </c>
    </row>
    <row r="122" spans="1:65" s="2" customFormat="1" ht="21.75" customHeight="1">
      <c r="A122" s="196"/>
      <c r="B122" s="131"/>
      <c r="C122" s="132" t="s">
        <v>123</v>
      </c>
      <c r="D122" s="132" t="s">
        <v>119</v>
      </c>
      <c r="E122" s="133" t="s">
        <v>291</v>
      </c>
      <c r="F122" s="134" t="s">
        <v>292</v>
      </c>
      <c r="G122" s="135" t="s">
        <v>131</v>
      </c>
      <c r="H122" s="136">
        <v>1</v>
      </c>
      <c r="I122" s="137"/>
      <c r="J122" s="138">
        <f t="shared" si="0"/>
        <v>0</v>
      </c>
      <c r="K122" s="139"/>
      <c r="L122" s="26"/>
      <c r="M122" s="140" t="s">
        <v>1</v>
      </c>
      <c r="N122" s="141" t="s">
        <v>36</v>
      </c>
      <c r="O122" s="47"/>
      <c r="P122" s="142">
        <f t="shared" si="1"/>
        <v>0</v>
      </c>
      <c r="Q122" s="142">
        <v>0</v>
      </c>
      <c r="R122" s="142">
        <f t="shared" si="2"/>
        <v>0</v>
      </c>
      <c r="S122" s="142">
        <v>0</v>
      </c>
      <c r="T122" s="143">
        <f t="shared" si="3"/>
        <v>0</v>
      </c>
      <c r="U122" s="196"/>
      <c r="V122" s="196"/>
      <c r="W122" s="196"/>
      <c r="X122" s="196"/>
      <c r="Y122" s="196"/>
      <c r="Z122" s="196"/>
      <c r="AA122" s="196"/>
      <c r="AB122" s="196"/>
      <c r="AC122" s="196"/>
      <c r="AD122" s="196"/>
      <c r="AE122" s="196"/>
      <c r="AR122" s="144" t="s">
        <v>123</v>
      </c>
      <c r="AT122" s="144" t="s">
        <v>119</v>
      </c>
      <c r="AU122" s="144" t="s">
        <v>79</v>
      </c>
      <c r="AY122" s="16" t="s">
        <v>117</v>
      </c>
      <c r="BE122" s="145">
        <f t="shared" si="4"/>
        <v>0</v>
      </c>
      <c r="BF122" s="145">
        <f t="shared" si="5"/>
        <v>0</v>
      </c>
      <c r="BG122" s="145">
        <f t="shared" si="6"/>
        <v>0</v>
      </c>
      <c r="BH122" s="145">
        <f t="shared" si="7"/>
        <v>0</v>
      </c>
      <c r="BI122" s="145">
        <f t="shared" si="8"/>
        <v>0</v>
      </c>
      <c r="BJ122" s="16" t="s">
        <v>79</v>
      </c>
      <c r="BK122" s="145">
        <f t="shared" si="9"/>
        <v>0</v>
      </c>
      <c r="BL122" s="16" t="s">
        <v>123</v>
      </c>
      <c r="BM122" s="144" t="s">
        <v>293</v>
      </c>
    </row>
    <row r="123" spans="1:65" s="2" customFormat="1" ht="16.5" customHeight="1">
      <c r="A123" s="196"/>
      <c r="B123" s="131"/>
      <c r="C123" s="132" t="s">
        <v>136</v>
      </c>
      <c r="D123" s="132" t="s">
        <v>119</v>
      </c>
      <c r="E123" s="133" t="s">
        <v>294</v>
      </c>
      <c r="F123" s="134" t="s">
        <v>295</v>
      </c>
      <c r="G123" s="135" t="s">
        <v>131</v>
      </c>
      <c r="H123" s="136">
        <v>1</v>
      </c>
      <c r="I123" s="137"/>
      <c r="J123" s="138">
        <f t="shared" si="0"/>
        <v>0</v>
      </c>
      <c r="K123" s="139"/>
      <c r="L123" s="26"/>
      <c r="M123" s="140" t="s">
        <v>1</v>
      </c>
      <c r="N123" s="141" t="s">
        <v>36</v>
      </c>
      <c r="O123" s="47"/>
      <c r="P123" s="142">
        <f t="shared" si="1"/>
        <v>0</v>
      </c>
      <c r="Q123" s="142">
        <v>0</v>
      </c>
      <c r="R123" s="142">
        <f t="shared" si="2"/>
        <v>0</v>
      </c>
      <c r="S123" s="142">
        <v>0</v>
      </c>
      <c r="T123" s="143">
        <f t="shared" si="3"/>
        <v>0</v>
      </c>
      <c r="U123" s="196"/>
      <c r="V123" s="196"/>
      <c r="W123" s="196"/>
      <c r="X123" s="196"/>
      <c r="Y123" s="196"/>
      <c r="Z123" s="196"/>
      <c r="AA123" s="196"/>
      <c r="AB123" s="196"/>
      <c r="AC123" s="196"/>
      <c r="AD123" s="196"/>
      <c r="AE123" s="196"/>
      <c r="AR123" s="144" t="s">
        <v>123</v>
      </c>
      <c r="AT123" s="144" t="s">
        <v>119</v>
      </c>
      <c r="AU123" s="144" t="s">
        <v>79</v>
      </c>
      <c r="AY123" s="16" t="s">
        <v>117</v>
      </c>
      <c r="BE123" s="145">
        <f t="shared" si="4"/>
        <v>0</v>
      </c>
      <c r="BF123" s="145">
        <f t="shared" si="5"/>
        <v>0</v>
      </c>
      <c r="BG123" s="145">
        <f t="shared" si="6"/>
        <v>0</v>
      </c>
      <c r="BH123" s="145">
        <f t="shared" si="7"/>
        <v>0</v>
      </c>
      <c r="BI123" s="145">
        <f t="shared" si="8"/>
        <v>0</v>
      </c>
      <c r="BJ123" s="16" t="s">
        <v>79</v>
      </c>
      <c r="BK123" s="145">
        <f t="shared" si="9"/>
        <v>0</v>
      </c>
      <c r="BL123" s="16" t="s">
        <v>123</v>
      </c>
      <c r="BM123" s="144" t="s">
        <v>296</v>
      </c>
    </row>
    <row r="124" spans="1:65" s="2" customFormat="1" ht="16.5" customHeight="1">
      <c r="A124" s="196"/>
      <c r="B124" s="131"/>
      <c r="C124" s="132" t="s">
        <v>142</v>
      </c>
      <c r="D124" s="132" t="s">
        <v>119</v>
      </c>
      <c r="E124" s="133" t="s">
        <v>297</v>
      </c>
      <c r="F124" s="134" t="s">
        <v>298</v>
      </c>
      <c r="G124" s="135" t="s">
        <v>131</v>
      </c>
      <c r="H124" s="136">
        <v>1</v>
      </c>
      <c r="I124" s="137"/>
      <c r="J124" s="138">
        <f t="shared" si="0"/>
        <v>0</v>
      </c>
      <c r="K124" s="139"/>
      <c r="L124" s="26"/>
      <c r="M124" s="140" t="s">
        <v>1</v>
      </c>
      <c r="N124" s="141" t="s">
        <v>36</v>
      </c>
      <c r="O124" s="47"/>
      <c r="P124" s="142">
        <f t="shared" si="1"/>
        <v>0</v>
      </c>
      <c r="Q124" s="142">
        <v>0</v>
      </c>
      <c r="R124" s="142">
        <f t="shared" si="2"/>
        <v>0</v>
      </c>
      <c r="S124" s="142">
        <v>0</v>
      </c>
      <c r="T124" s="143">
        <f t="shared" si="3"/>
        <v>0</v>
      </c>
      <c r="U124" s="196"/>
      <c r="V124" s="196"/>
      <c r="W124" s="196"/>
      <c r="X124" s="196"/>
      <c r="Y124" s="196"/>
      <c r="Z124" s="196"/>
      <c r="AA124" s="196"/>
      <c r="AB124" s="196"/>
      <c r="AC124" s="196"/>
      <c r="AD124" s="196"/>
      <c r="AE124" s="196"/>
      <c r="AR124" s="144" t="s">
        <v>123</v>
      </c>
      <c r="AT124" s="144" t="s">
        <v>119</v>
      </c>
      <c r="AU124" s="144" t="s">
        <v>79</v>
      </c>
      <c r="AY124" s="16" t="s">
        <v>117</v>
      </c>
      <c r="BE124" s="145">
        <f t="shared" si="4"/>
        <v>0</v>
      </c>
      <c r="BF124" s="145">
        <f t="shared" si="5"/>
        <v>0</v>
      </c>
      <c r="BG124" s="145">
        <f t="shared" si="6"/>
        <v>0</v>
      </c>
      <c r="BH124" s="145">
        <f t="shared" si="7"/>
        <v>0</v>
      </c>
      <c r="BI124" s="145">
        <f t="shared" si="8"/>
        <v>0</v>
      </c>
      <c r="BJ124" s="16" t="s">
        <v>79</v>
      </c>
      <c r="BK124" s="145">
        <f t="shared" si="9"/>
        <v>0</v>
      </c>
      <c r="BL124" s="16" t="s">
        <v>123</v>
      </c>
      <c r="BM124" s="144" t="s">
        <v>299</v>
      </c>
    </row>
    <row r="125" spans="1:65" s="2" customFormat="1" ht="16.5" customHeight="1">
      <c r="A125" s="196"/>
      <c r="B125" s="131"/>
      <c r="C125" s="132" t="s">
        <v>148</v>
      </c>
      <c r="D125" s="132" t="s">
        <v>119</v>
      </c>
      <c r="E125" s="133" t="s">
        <v>300</v>
      </c>
      <c r="F125" s="134" t="s">
        <v>301</v>
      </c>
      <c r="G125" s="135" t="s">
        <v>131</v>
      </c>
      <c r="H125" s="136">
        <v>1</v>
      </c>
      <c r="I125" s="137"/>
      <c r="J125" s="138">
        <f t="shared" si="0"/>
        <v>0</v>
      </c>
      <c r="K125" s="139"/>
      <c r="L125" s="26"/>
      <c r="M125" s="140" t="s">
        <v>1</v>
      </c>
      <c r="N125" s="141" t="s">
        <v>36</v>
      </c>
      <c r="O125" s="47"/>
      <c r="P125" s="142">
        <f t="shared" si="1"/>
        <v>0</v>
      </c>
      <c r="Q125" s="142">
        <v>0</v>
      </c>
      <c r="R125" s="142">
        <f t="shared" si="2"/>
        <v>0</v>
      </c>
      <c r="S125" s="142">
        <v>0</v>
      </c>
      <c r="T125" s="143">
        <f t="shared" si="3"/>
        <v>0</v>
      </c>
      <c r="U125" s="196"/>
      <c r="V125" s="196"/>
      <c r="W125" s="196"/>
      <c r="X125" s="196"/>
      <c r="Y125" s="196"/>
      <c r="Z125" s="196"/>
      <c r="AA125" s="196"/>
      <c r="AB125" s="196"/>
      <c r="AC125" s="196"/>
      <c r="AD125" s="196"/>
      <c r="AE125" s="196"/>
      <c r="AR125" s="144" t="s">
        <v>123</v>
      </c>
      <c r="AT125" s="144" t="s">
        <v>119</v>
      </c>
      <c r="AU125" s="144" t="s">
        <v>79</v>
      </c>
      <c r="AY125" s="16" t="s">
        <v>117</v>
      </c>
      <c r="BE125" s="145">
        <f t="shared" si="4"/>
        <v>0</v>
      </c>
      <c r="BF125" s="145">
        <f t="shared" si="5"/>
        <v>0</v>
      </c>
      <c r="BG125" s="145">
        <f t="shared" si="6"/>
        <v>0</v>
      </c>
      <c r="BH125" s="145">
        <f t="shared" si="7"/>
        <v>0</v>
      </c>
      <c r="BI125" s="145">
        <f t="shared" si="8"/>
        <v>0</v>
      </c>
      <c r="BJ125" s="16" t="s">
        <v>79</v>
      </c>
      <c r="BK125" s="145">
        <f t="shared" si="9"/>
        <v>0</v>
      </c>
      <c r="BL125" s="16" t="s">
        <v>123</v>
      </c>
      <c r="BM125" s="144" t="s">
        <v>302</v>
      </c>
    </row>
    <row r="126" spans="1:65" s="2" customFormat="1" ht="16.5" customHeight="1">
      <c r="A126" s="196"/>
      <c r="B126" s="131"/>
      <c r="C126" s="132" t="s">
        <v>152</v>
      </c>
      <c r="D126" s="132" t="s">
        <v>119</v>
      </c>
      <c r="E126" s="133" t="s">
        <v>303</v>
      </c>
      <c r="F126" s="134" t="s">
        <v>304</v>
      </c>
      <c r="G126" s="135" t="s">
        <v>131</v>
      </c>
      <c r="H126" s="136">
        <v>1</v>
      </c>
      <c r="I126" s="137"/>
      <c r="J126" s="138">
        <f t="shared" si="0"/>
        <v>0</v>
      </c>
      <c r="K126" s="139"/>
      <c r="L126" s="26"/>
      <c r="M126" s="140" t="s">
        <v>1</v>
      </c>
      <c r="N126" s="141" t="s">
        <v>36</v>
      </c>
      <c r="O126" s="47"/>
      <c r="P126" s="142">
        <f t="shared" si="1"/>
        <v>0</v>
      </c>
      <c r="Q126" s="142">
        <v>0</v>
      </c>
      <c r="R126" s="142">
        <f t="shared" si="2"/>
        <v>0</v>
      </c>
      <c r="S126" s="142">
        <v>0</v>
      </c>
      <c r="T126" s="143">
        <f t="shared" si="3"/>
        <v>0</v>
      </c>
      <c r="U126" s="196"/>
      <c r="V126" s="196"/>
      <c r="W126" s="196"/>
      <c r="X126" s="196"/>
      <c r="Y126" s="196"/>
      <c r="Z126" s="196"/>
      <c r="AA126" s="196"/>
      <c r="AB126" s="196"/>
      <c r="AC126" s="196"/>
      <c r="AD126" s="196"/>
      <c r="AE126" s="196"/>
      <c r="AR126" s="144" t="s">
        <v>123</v>
      </c>
      <c r="AT126" s="144" t="s">
        <v>119</v>
      </c>
      <c r="AU126" s="144" t="s">
        <v>79</v>
      </c>
      <c r="AY126" s="16" t="s">
        <v>117</v>
      </c>
      <c r="BE126" s="145">
        <f t="shared" si="4"/>
        <v>0</v>
      </c>
      <c r="BF126" s="145">
        <f t="shared" si="5"/>
        <v>0</v>
      </c>
      <c r="BG126" s="145">
        <f t="shared" si="6"/>
        <v>0</v>
      </c>
      <c r="BH126" s="145">
        <f t="shared" si="7"/>
        <v>0</v>
      </c>
      <c r="BI126" s="145">
        <f t="shared" si="8"/>
        <v>0</v>
      </c>
      <c r="BJ126" s="16" t="s">
        <v>79</v>
      </c>
      <c r="BK126" s="145">
        <f t="shared" si="9"/>
        <v>0</v>
      </c>
      <c r="BL126" s="16" t="s">
        <v>123</v>
      </c>
      <c r="BM126" s="144" t="s">
        <v>305</v>
      </c>
    </row>
    <row r="127" spans="1:65" s="2" customFormat="1" ht="16.5" customHeight="1">
      <c r="A127" s="196"/>
      <c r="B127" s="131"/>
      <c r="C127" s="132" t="s">
        <v>156</v>
      </c>
      <c r="D127" s="132" t="s">
        <v>119</v>
      </c>
      <c r="E127" s="133" t="s">
        <v>306</v>
      </c>
      <c r="F127" s="134" t="s">
        <v>307</v>
      </c>
      <c r="G127" s="135" t="s">
        <v>131</v>
      </c>
      <c r="H127" s="136">
        <v>1</v>
      </c>
      <c r="I127" s="137"/>
      <c r="J127" s="138">
        <f t="shared" si="0"/>
        <v>0</v>
      </c>
      <c r="K127" s="139"/>
      <c r="L127" s="26"/>
      <c r="M127" s="140" t="s">
        <v>1</v>
      </c>
      <c r="N127" s="141" t="s">
        <v>36</v>
      </c>
      <c r="O127" s="47"/>
      <c r="P127" s="142">
        <f t="shared" si="1"/>
        <v>0</v>
      </c>
      <c r="Q127" s="142">
        <v>0</v>
      </c>
      <c r="R127" s="142">
        <f t="shared" si="2"/>
        <v>0</v>
      </c>
      <c r="S127" s="142">
        <v>0</v>
      </c>
      <c r="T127" s="143">
        <f t="shared" si="3"/>
        <v>0</v>
      </c>
      <c r="U127" s="196"/>
      <c r="V127" s="196"/>
      <c r="W127" s="196"/>
      <c r="X127" s="196"/>
      <c r="Y127" s="196"/>
      <c r="Z127" s="196"/>
      <c r="AA127" s="196"/>
      <c r="AB127" s="196"/>
      <c r="AC127" s="196"/>
      <c r="AD127" s="196"/>
      <c r="AE127" s="196"/>
      <c r="AR127" s="144" t="s">
        <v>123</v>
      </c>
      <c r="AT127" s="144" t="s">
        <v>119</v>
      </c>
      <c r="AU127" s="144" t="s">
        <v>79</v>
      </c>
      <c r="AY127" s="16" t="s">
        <v>117</v>
      </c>
      <c r="BE127" s="145">
        <f t="shared" si="4"/>
        <v>0</v>
      </c>
      <c r="BF127" s="145">
        <f t="shared" si="5"/>
        <v>0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6" t="s">
        <v>79</v>
      </c>
      <c r="BK127" s="145">
        <f t="shared" si="9"/>
        <v>0</v>
      </c>
      <c r="BL127" s="16" t="s">
        <v>123</v>
      </c>
      <c r="BM127" s="144" t="s">
        <v>308</v>
      </c>
    </row>
    <row r="128" spans="1:65" s="2" customFormat="1" ht="16.5" customHeight="1">
      <c r="A128" s="196"/>
      <c r="B128" s="131"/>
      <c r="C128" s="132" t="s">
        <v>160</v>
      </c>
      <c r="D128" s="132" t="s">
        <v>119</v>
      </c>
      <c r="E128" s="133" t="s">
        <v>160</v>
      </c>
      <c r="F128" s="134" t="s">
        <v>309</v>
      </c>
      <c r="G128" s="135" t="s">
        <v>131</v>
      </c>
      <c r="H128" s="136">
        <v>1</v>
      </c>
      <c r="I128" s="137"/>
      <c r="J128" s="138">
        <f t="shared" si="0"/>
        <v>0</v>
      </c>
      <c r="K128" s="139"/>
      <c r="L128" s="26"/>
      <c r="M128" s="140" t="s">
        <v>1</v>
      </c>
      <c r="N128" s="141" t="s">
        <v>36</v>
      </c>
      <c r="O128" s="47"/>
      <c r="P128" s="142">
        <f t="shared" si="1"/>
        <v>0</v>
      </c>
      <c r="Q128" s="142">
        <v>0</v>
      </c>
      <c r="R128" s="142">
        <f t="shared" si="2"/>
        <v>0</v>
      </c>
      <c r="S128" s="142">
        <v>0</v>
      </c>
      <c r="T128" s="143">
        <f t="shared" si="3"/>
        <v>0</v>
      </c>
      <c r="U128" s="196"/>
      <c r="V128" s="196"/>
      <c r="W128" s="196"/>
      <c r="X128" s="196"/>
      <c r="Y128" s="196"/>
      <c r="Z128" s="196"/>
      <c r="AA128" s="196"/>
      <c r="AB128" s="196"/>
      <c r="AC128" s="196"/>
      <c r="AD128" s="196"/>
      <c r="AE128" s="196"/>
      <c r="AR128" s="144" t="s">
        <v>123</v>
      </c>
      <c r="AT128" s="144" t="s">
        <v>119</v>
      </c>
      <c r="AU128" s="144" t="s">
        <v>79</v>
      </c>
      <c r="AY128" s="16" t="s">
        <v>117</v>
      </c>
      <c r="BE128" s="145">
        <f t="shared" si="4"/>
        <v>0</v>
      </c>
      <c r="BF128" s="145">
        <f t="shared" si="5"/>
        <v>0</v>
      </c>
      <c r="BG128" s="145">
        <f t="shared" si="6"/>
        <v>0</v>
      </c>
      <c r="BH128" s="145">
        <f t="shared" si="7"/>
        <v>0</v>
      </c>
      <c r="BI128" s="145">
        <f t="shared" si="8"/>
        <v>0</v>
      </c>
      <c r="BJ128" s="16" t="s">
        <v>79</v>
      </c>
      <c r="BK128" s="145">
        <f t="shared" si="9"/>
        <v>0</v>
      </c>
      <c r="BL128" s="16" t="s">
        <v>123</v>
      </c>
      <c r="BM128" s="144" t="s">
        <v>310</v>
      </c>
    </row>
    <row r="129" spans="1:65" s="2" customFormat="1" ht="16.5" customHeight="1">
      <c r="A129" s="196"/>
      <c r="B129" s="131"/>
      <c r="C129" s="132" t="s">
        <v>165</v>
      </c>
      <c r="D129" s="132" t="s">
        <v>119</v>
      </c>
      <c r="E129" s="133" t="s">
        <v>165</v>
      </c>
      <c r="F129" s="134" t="s">
        <v>311</v>
      </c>
      <c r="G129" s="135" t="s">
        <v>131</v>
      </c>
      <c r="H129" s="136">
        <v>1</v>
      </c>
      <c r="I129" s="137"/>
      <c r="J129" s="138">
        <f t="shared" si="0"/>
        <v>0</v>
      </c>
      <c r="K129" s="139"/>
      <c r="L129" s="26"/>
      <c r="M129" s="140" t="s">
        <v>1</v>
      </c>
      <c r="N129" s="141" t="s">
        <v>36</v>
      </c>
      <c r="O129" s="47"/>
      <c r="P129" s="142">
        <f t="shared" si="1"/>
        <v>0</v>
      </c>
      <c r="Q129" s="142">
        <v>0</v>
      </c>
      <c r="R129" s="142">
        <f t="shared" si="2"/>
        <v>0</v>
      </c>
      <c r="S129" s="142">
        <v>0</v>
      </c>
      <c r="T129" s="143">
        <f t="shared" si="3"/>
        <v>0</v>
      </c>
      <c r="U129" s="196"/>
      <c r="V129" s="196"/>
      <c r="W129" s="196"/>
      <c r="X129" s="196"/>
      <c r="Y129" s="196"/>
      <c r="Z129" s="196"/>
      <c r="AA129" s="196"/>
      <c r="AB129" s="196"/>
      <c r="AC129" s="196"/>
      <c r="AD129" s="196"/>
      <c r="AE129" s="196"/>
      <c r="AR129" s="144" t="s">
        <v>123</v>
      </c>
      <c r="AT129" s="144" t="s">
        <v>119</v>
      </c>
      <c r="AU129" s="144" t="s">
        <v>79</v>
      </c>
      <c r="AY129" s="16" t="s">
        <v>117</v>
      </c>
      <c r="BE129" s="145">
        <f t="shared" si="4"/>
        <v>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6" t="s">
        <v>79</v>
      </c>
      <c r="BK129" s="145">
        <f t="shared" si="9"/>
        <v>0</v>
      </c>
      <c r="BL129" s="16" t="s">
        <v>123</v>
      </c>
      <c r="BM129" s="144" t="s">
        <v>312</v>
      </c>
    </row>
    <row r="130" spans="1:65" s="2" customFormat="1" ht="16.5" customHeight="1">
      <c r="A130" s="196"/>
      <c r="B130" s="131"/>
      <c r="C130" s="132" t="s">
        <v>169</v>
      </c>
      <c r="D130" s="132" t="s">
        <v>119</v>
      </c>
      <c r="E130" s="133" t="s">
        <v>169</v>
      </c>
      <c r="F130" s="134" t="s">
        <v>313</v>
      </c>
      <c r="G130" s="135" t="s">
        <v>131</v>
      </c>
      <c r="H130" s="136">
        <v>1</v>
      </c>
      <c r="I130" s="137"/>
      <c r="J130" s="138">
        <f t="shared" si="0"/>
        <v>0</v>
      </c>
      <c r="K130" s="139"/>
      <c r="L130" s="26"/>
      <c r="M130" s="140" t="s">
        <v>1</v>
      </c>
      <c r="N130" s="141" t="s">
        <v>36</v>
      </c>
      <c r="O130" s="47"/>
      <c r="P130" s="142">
        <f t="shared" si="1"/>
        <v>0</v>
      </c>
      <c r="Q130" s="142">
        <v>0</v>
      </c>
      <c r="R130" s="142">
        <f t="shared" si="2"/>
        <v>0</v>
      </c>
      <c r="S130" s="142">
        <v>0</v>
      </c>
      <c r="T130" s="143">
        <f t="shared" si="3"/>
        <v>0</v>
      </c>
      <c r="U130" s="196"/>
      <c r="V130" s="196"/>
      <c r="W130" s="196"/>
      <c r="X130" s="196"/>
      <c r="Y130" s="196"/>
      <c r="Z130" s="196"/>
      <c r="AA130" s="196"/>
      <c r="AB130" s="196"/>
      <c r="AC130" s="196"/>
      <c r="AD130" s="196"/>
      <c r="AE130" s="196"/>
      <c r="AR130" s="144" t="s">
        <v>123</v>
      </c>
      <c r="AT130" s="144" t="s">
        <v>119</v>
      </c>
      <c r="AU130" s="144" t="s">
        <v>79</v>
      </c>
      <c r="AY130" s="16" t="s">
        <v>117</v>
      </c>
      <c r="BE130" s="145">
        <f t="shared" si="4"/>
        <v>0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6" t="s">
        <v>79</v>
      </c>
      <c r="BK130" s="145">
        <f t="shared" si="9"/>
        <v>0</v>
      </c>
      <c r="BL130" s="16" t="s">
        <v>123</v>
      </c>
      <c r="BM130" s="144" t="s">
        <v>314</v>
      </c>
    </row>
    <row r="131" spans="1:65" s="2" customFormat="1" ht="16.5" customHeight="1">
      <c r="A131" s="196"/>
      <c r="B131" s="131"/>
      <c r="C131" s="132" t="s">
        <v>178</v>
      </c>
      <c r="D131" s="132" t="s">
        <v>119</v>
      </c>
      <c r="E131" s="133" t="s">
        <v>178</v>
      </c>
      <c r="F131" s="134" t="s">
        <v>315</v>
      </c>
      <c r="G131" s="135" t="s">
        <v>131</v>
      </c>
      <c r="H131" s="136">
        <v>1</v>
      </c>
      <c r="I131" s="137"/>
      <c r="J131" s="138">
        <f t="shared" si="0"/>
        <v>0</v>
      </c>
      <c r="K131" s="139"/>
      <c r="L131" s="26"/>
      <c r="M131" s="177" t="s">
        <v>1</v>
      </c>
      <c r="N131" s="178" t="s">
        <v>36</v>
      </c>
      <c r="O131" s="179"/>
      <c r="P131" s="180">
        <f t="shared" si="1"/>
        <v>0</v>
      </c>
      <c r="Q131" s="180">
        <v>0</v>
      </c>
      <c r="R131" s="180">
        <f t="shared" si="2"/>
        <v>0</v>
      </c>
      <c r="S131" s="180">
        <v>0</v>
      </c>
      <c r="T131" s="181">
        <f t="shared" si="3"/>
        <v>0</v>
      </c>
      <c r="U131" s="196"/>
      <c r="V131" s="196"/>
      <c r="W131" s="196"/>
      <c r="X131" s="196"/>
      <c r="Y131" s="196"/>
      <c r="Z131" s="196"/>
      <c r="AA131" s="196"/>
      <c r="AB131" s="196"/>
      <c r="AC131" s="196"/>
      <c r="AD131" s="196"/>
      <c r="AE131" s="196"/>
      <c r="AR131" s="144" t="s">
        <v>123</v>
      </c>
      <c r="AT131" s="144" t="s">
        <v>119</v>
      </c>
      <c r="AU131" s="144" t="s">
        <v>79</v>
      </c>
      <c r="AY131" s="16" t="s">
        <v>117</v>
      </c>
      <c r="BE131" s="145">
        <f t="shared" si="4"/>
        <v>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6" t="s">
        <v>79</v>
      </c>
      <c r="BK131" s="145">
        <f t="shared" si="9"/>
        <v>0</v>
      </c>
      <c r="BL131" s="16" t="s">
        <v>123</v>
      </c>
      <c r="BM131" s="144" t="s">
        <v>316</v>
      </c>
    </row>
    <row r="132" spans="1:65" s="2" customFormat="1" ht="6.95" customHeight="1">
      <c r="A132" s="196"/>
      <c r="B132" s="37"/>
      <c r="C132" s="38"/>
      <c r="D132" s="38"/>
      <c r="E132" s="38"/>
      <c r="F132" s="38"/>
      <c r="G132" s="38"/>
      <c r="H132" s="38"/>
      <c r="I132" s="38"/>
      <c r="J132" s="38"/>
      <c r="K132" s="38"/>
      <c r="L132" s="26"/>
      <c r="M132" s="196"/>
      <c r="O132" s="196"/>
      <c r="P132" s="196"/>
      <c r="Q132" s="196"/>
      <c r="R132" s="196"/>
      <c r="S132" s="196"/>
      <c r="T132" s="196"/>
      <c r="U132" s="196"/>
      <c r="V132" s="196"/>
      <c r="W132" s="196"/>
      <c r="X132" s="196"/>
      <c r="Y132" s="196"/>
      <c r="Z132" s="196"/>
      <c r="AA132" s="196"/>
      <c r="AB132" s="196"/>
      <c r="AC132" s="196"/>
      <c r="AD132" s="196"/>
      <c r="AE132" s="196"/>
    </row>
  </sheetData>
  <autoFilter ref="C116:K131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D235AA142039B48842DF8CE6CFC3B6C" ma:contentTypeVersion="21" ma:contentTypeDescription="Vytvoří nový dokument" ma:contentTypeScope="" ma:versionID="1b49dbffc721ce53b0bd2c2283629e05">
  <xsd:schema xmlns:xsd="http://www.w3.org/2001/XMLSchema" xmlns:xs="http://www.w3.org/2001/XMLSchema" xmlns:p="http://schemas.microsoft.com/office/2006/metadata/properties" xmlns:ns2="80656d80-8975-45a1-8bca-6ee3d6641d75" xmlns:ns3="6dead5b8-dfe5-473e-882c-b9e3ffc47ac7" targetNamespace="http://schemas.microsoft.com/office/2006/metadata/properties" ma:root="true" ma:fieldsID="269d1ad301bad2fa0de16062ce6a4678" ns2:_="" ns3:_="">
    <xsd:import namespace="80656d80-8975-45a1-8bca-6ee3d6641d75"/>
    <xsd:import namespace="6dead5b8-dfe5-473e-882c-b9e3ffc47a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Zdrojfinancov_x00e1_n_x00ed_" minOccurs="0"/>
                <xsd:element ref="ns2:Z_x00e1_vod" minOccurs="0"/>
                <xsd:element ref="ns2:N_x00e1_klady" minOccurs="0"/>
                <xsd:element ref="ns2:Rokrealizace" minOccurs="0"/>
                <xsd:element ref="ns2:N_x00e1_hled" minOccurs="0"/>
                <xsd:element ref="ns2:O_x002f_I" minOccurs="0"/>
                <xsd:element ref="ns2:OL" minOccurs="0"/>
                <xsd:element ref="ns2:IL" minOccurs="0"/>
                <xsd:element ref="ns2:Techni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656d80-8975-45a1-8bca-6ee3d6641d7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Zdrojfinancov_x00e1_n_x00ed_" ma:index="20" nillable="true" ma:displayName="Zdroj financování" ma:format="RadioButtons" ma:internalName="Zdrojfinancov_x00e1_n_x00ed_">
      <xsd:simpleType>
        <xsd:restriction base="dms:Choice">
          <xsd:enumeration value="SFDI"/>
          <xsd:enumeration value="DVT"/>
          <xsd:enumeration value="Vlastní zdroje"/>
          <xsd:enumeration value="Povodňová škoda"/>
          <xsd:enumeration value="Povodňová škoda - Dotace"/>
        </xsd:restriction>
      </xsd:simpleType>
    </xsd:element>
    <xsd:element name="Z_x00e1_vod" ma:index="21" nillable="true" ma:displayName="Závod" ma:format="Dropdown" ma:internalName="Z_x00e1_vod">
      <xsd:simpleType>
        <xsd:restriction base="dms:Choice">
          <xsd:enumeration value="HV"/>
          <xsd:enumeration value="DV"/>
          <xsd:enumeration value="BE"/>
          <xsd:enumeration value="GŘ"/>
        </xsd:restriction>
      </xsd:simpleType>
    </xsd:element>
    <xsd:element name="N_x00e1_klady" ma:index="22" nillable="true" ma:displayName="Náklady" ma:decimals="2" ma:format="123,456.00 Kč (República Checa)" ma:LCID="1029" ma:internalName="N_x00e1_klady">
      <xsd:simpleType>
        <xsd:restriction base="dms:Currency"/>
      </xsd:simpleType>
    </xsd:element>
    <xsd:element name="Rokrealizace" ma:index="23" nillable="true" ma:displayName="Rok realizace" ma:format="Dropdown" ma:internalName="Rokrealizac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&lt;2018"/>
                    <xsd:enumeration value="2019"/>
                    <xsd:enumeration value="2020"/>
                    <xsd:enumeration value="2021"/>
                    <xsd:enumeration value="2022"/>
                    <xsd:enumeration value="2023"/>
                    <xsd:enumeration value="2024"/>
                    <xsd:enumeration value="2025"/>
                    <xsd:enumeration value="2026"/>
                    <xsd:enumeration value="2027"/>
                    <xsd:enumeration value="2028"/>
                    <xsd:enumeration value="2029"/>
                  </xsd:restriction>
                </xsd:simpleType>
              </xsd:element>
            </xsd:sequence>
          </xsd:extension>
        </xsd:complexContent>
      </xsd:complexType>
    </xsd:element>
    <xsd:element name="N_x00e1_hled" ma:index="24" nillable="true" ma:displayName="Náhled" ma:internalName="N_x00e1_hled">
      <xsd:simpleType>
        <xsd:restriction base="dms:Unknown"/>
      </xsd:simpleType>
    </xsd:element>
    <xsd:element name="O_x002f_I" ma:index="25" nillable="true" ma:displayName="O/I" ma:format="Dropdown" ma:internalName="O_x002f_I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Oprava"/>
                    <xsd:enumeration value="Investice"/>
                  </xsd:restriction>
                </xsd:simpleType>
              </xsd:element>
            </xsd:sequence>
          </xsd:extension>
        </xsd:complexContent>
      </xsd:complexType>
    </xsd:element>
    <xsd:element name="OL" ma:index="26" nillable="true" ma:displayName="OL" ma:description="Číslo opravy" ma:format="Dropdown" ma:internalName="OL">
      <xsd:simpleType>
        <xsd:restriction base="dms:Text">
          <xsd:maxLength value="255"/>
        </xsd:restriction>
      </xsd:simpleType>
    </xsd:element>
    <xsd:element name="IL" ma:index="27" nillable="true" ma:displayName="IL" ma:description="Číslo investice" ma:format="Dropdown" ma:internalName="IL">
      <xsd:simpleType>
        <xsd:restriction base="dms:Text">
          <xsd:maxLength value="255"/>
        </xsd:restriction>
      </xsd:simpleType>
    </xsd:element>
    <xsd:element name="Technik" ma:index="28" nillable="true" ma:displayName="Technik" ma:format="Dropdown" ma:list="UserInfo" ma:SharePointGroup="0" ma:internalName="Technik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ead5b8-dfe5-473e-882c-b9e3ffc47a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_x002f_I xmlns="80656d80-8975-45a1-8bca-6ee3d6641d75"/>
    <Z_x00e1_vod xmlns="80656d80-8975-45a1-8bca-6ee3d6641d75" xsi:nil="true"/>
    <Technik xmlns="80656d80-8975-45a1-8bca-6ee3d6641d75">
      <UserInfo>
        <DisplayName/>
        <AccountId xsi:nil="true"/>
        <AccountType/>
      </UserInfo>
    </Technik>
    <OL xmlns="80656d80-8975-45a1-8bca-6ee3d6641d75" xsi:nil="true"/>
    <IL xmlns="80656d80-8975-45a1-8bca-6ee3d6641d75" xsi:nil="true"/>
    <N_x00e1_hled xmlns="80656d80-8975-45a1-8bca-6ee3d6641d75" xsi:nil="true"/>
    <Zdrojfinancov_x00e1_n_x00ed_ xmlns="80656d80-8975-45a1-8bca-6ee3d6641d75" xsi:nil="true"/>
    <N_x00e1_klady xmlns="80656d80-8975-45a1-8bca-6ee3d6641d75" xsi:nil="true"/>
    <Rokrealizace xmlns="80656d80-8975-45a1-8bca-6ee3d6641d75"/>
  </documentManagement>
</p:properties>
</file>

<file path=customXml/itemProps1.xml><?xml version="1.0" encoding="utf-8"?>
<ds:datastoreItem xmlns:ds="http://schemas.openxmlformats.org/officeDocument/2006/customXml" ds:itemID="{13A32FF0-F108-4981-921E-C6A27C3BAC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656d80-8975-45a1-8bca-6ee3d6641d75"/>
    <ds:schemaRef ds:uri="6dead5b8-dfe5-473e-882c-b9e3ffc47a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1FA1E02-C5CE-41A6-BD40-BDE29180CA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01A810-1995-467E-8D28-29070857A556}">
  <ds:schemaRefs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80656d80-8975-45a1-8bca-6ee3d6641d75"/>
    <ds:schemaRef ds:uri="http://purl.org/dc/elements/1.1/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6dead5b8-dfe5-473e-882c-b9e3ffc47a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3722a - Hlavní objekt</vt:lpstr>
      <vt:lpstr>3722b - Vedlejší rozpočto...</vt:lpstr>
      <vt:lpstr>'3722a - Hlavní objekt'!Názvy_tisku</vt:lpstr>
      <vt:lpstr>'3722b - Vedlejší rozpočto...'!Názvy_tisku</vt:lpstr>
      <vt:lpstr>'Rekapitulace stavby'!Názvy_tisku</vt:lpstr>
      <vt:lpstr>'3722a - Hlavní objekt'!Oblast_tisku</vt:lpstr>
      <vt:lpstr>'3722b - Vedlejší rozpočto...'!Oblast_tisku</vt:lpstr>
      <vt:lpstr>'Rekapitulace stavby'!Oblast_tisku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Vondrášková Eva</dc:creator>
  <cp:keywords/>
  <dc:description/>
  <cp:lastModifiedBy>Jelínková Lenka</cp:lastModifiedBy>
  <cp:revision/>
  <dcterms:created xsi:type="dcterms:W3CDTF">2021-03-08T14:26:49Z</dcterms:created>
  <dcterms:modified xsi:type="dcterms:W3CDTF">2021-04-07T10:07:29Z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0x0101001D235AA142039B48842DF8CE6CFC3B6C</vt:lpwstr>
  </property>
</Properties>
</file>