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chlova\Desktop\VŘ\VŘ 2021\11 - 2021 - ENOŘ - DOTACE MZE - VD Kryry - předproj.přípr.-gener.projektant (2 kritéria)\ZD pro uchazeče\"/>
    </mc:Choice>
  </mc:AlternateContent>
  <xr:revisionPtr revIDLastSave="0" documentId="13_ncr:1_{03138E07-0DE3-445A-97FD-65CAE1FEE1EC}" xr6:coauthVersionLast="36" xr6:coauthVersionMax="46" xr10:uidLastSave="{00000000-0000-0000-0000-000000000000}"/>
  <bookViews>
    <workbookView xWindow="-105" yWindow="-105" windowWidth="23250" windowHeight="12570" xr2:uid="{A7DEBCA1-0832-45C7-8724-EAB377EB22BE}"/>
  </bookViews>
  <sheets>
    <sheet name="Rozpočet dle činností" sheetId="22" r:id="rId1"/>
    <sheet name="Souhrn IGHG" sheetId="3" r:id="rId2"/>
    <sheet name="Mapování" sheetId="2" r:id="rId3"/>
    <sheet name="Inženýring" sheetId="12" r:id="rId4"/>
    <sheet name="Hráz" sheetId="4" r:id="rId5"/>
    <sheet name="Zátopa" sheetId="13" r:id="rId6"/>
    <sheet name="Přednádrže" sheetId="14" r:id="rId7"/>
    <sheet name="Další objekty" sheetId="15" r:id="rId8"/>
    <sheet name="Sesuvy" sheetId="16" r:id="rId9"/>
    <sheet name="Zemníky" sheetId="17" r:id="rId10"/>
    <sheet name="Komunikace" sheetId="18" r:id="rId11"/>
    <sheet name="Monitoring" sheetId="11" r:id="rId12"/>
    <sheet name="Modely" sheetId="19" r:id="rId13"/>
    <sheet name="Vyhodnocení GTP" sheetId="20" r:id="rId14"/>
  </sheets>
  <definedNames>
    <definedName name="_xlnm._FilterDatabase" localSheetId="0" hidden="1">'Rozpočet dle činností'!$A$4:$E$4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2" l="1"/>
  <c r="C44" i="22"/>
  <c r="C43" i="22"/>
  <c r="C42" i="22"/>
  <c r="C26" i="22" l="1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16" i="22"/>
  <c r="C15" i="22"/>
  <c r="C14" i="22"/>
  <c r="C13" i="22"/>
  <c r="C41" i="22" l="1"/>
  <c r="C25" i="22"/>
  <c r="C24" i="22"/>
  <c r="C23" i="22"/>
  <c r="C22" i="22"/>
  <c r="C21" i="22"/>
  <c r="C20" i="22"/>
  <c r="C19" i="22"/>
  <c r="C18" i="22"/>
  <c r="C17" i="22"/>
  <c r="F6" i="12" l="1"/>
  <c r="F17" i="19" l="1"/>
  <c r="E8" i="20" l="1"/>
  <c r="F8" i="20" s="1"/>
  <c r="E7" i="20"/>
  <c r="F7" i="20" s="1"/>
  <c r="E6" i="20"/>
  <c r="E5" i="20"/>
  <c r="F5" i="20" s="1"/>
  <c r="F16" i="19"/>
  <c r="F15" i="19"/>
  <c r="F12" i="19"/>
  <c r="F13" i="19"/>
  <c r="F11" i="19"/>
  <c r="F9" i="19"/>
  <c r="E33" i="18"/>
  <c r="F33" i="18" s="1"/>
  <c r="E12" i="18"/>
  <c r="F12" i="18" s="1"/>
  <c r="F14" i="18"/>
  <c r="E14" i="18"/>
  <c r="F10" i="16"/>
  <c r="E30" i="15"/>
  <c r="F30" i="15" s="1"/>
  <c r="E9" i="14"/>
  <c r="F9" i="14"/>
  <c r="F14" i="13"/>
  <c r="E14" i="13"/>
  <c r="E11" i="13"/>
  <c r="F11" i="13" s="1"/>
  <c r="E56" i="4"/>
  <c r="F56" i="4" s="1"/>
  <c r="F57" i="4"/>
  <c r="F36" i="4"/>
  <c r="F35" i="4"/>
  <c r="F25" i="4"/>
  <c r="F10" i="4"/>
  <c r="F17" i="2"/>
  <c r="F14" i="2"/>
  <c r="F6" i="11"/>
  <c r="F6" i="20"/>
  <c r="F18" i="19"/>
  <c r="F7" i="19"/>
  <c r="F5" i="19"/>
  <c r="F16" i="2"/>
  <c r="F13" i="2"/>
  <c r="F15" i="11"/>
  <c r="F14" i="11"/>
  <c r="F9" i="11"/>
  <c r="F7" i="11"/>
  <c r="F12" i="11"/>
  <c r="E40" i="18"/>
  <c r="F40" i="18" s="1"/>
  <c r="F44" i="18"/>
  <c r="F43" i="18"/>
  <c r="F42" i="18"/>
  <c r="F41" i="18"/>
  <c r="F46" i="18"/>
  <c r="F38" i="18"/>
  <c r="F36" i="18"/>
  <c r="F34" i="18"/>
  <c r="F32" i="18"/>
  <c r="F31" i="18"/>
  <c r="F28" i="18"/>
  <c r="F25" i="18"/>
  <c r="F23" i="18"/>
  <c r="F13" i="18"/>
  <c r="F49" i="18"/>
  <c r="F47" i="18"/>
  <c r="F29" i="18"/>
  <c r="E27" i="18"/>
  <c r="F27" i="18" s="1"/>
  <c r="F26" i="18"/>
  <c r="F24" i="18"/>
  <c r="E22" i="18"/>
  <c r="F22" i="18" s="1"/>
  <c r="F21" i="18"/>
  <c r="F19" i="18"/>
  <c r="F17" i="18"/>
  <c r="F15" i="18"/>
  <c r="F11" i="18"/>
  <c r="F10" i="18"/>
  <c r="F8" i="18"/>
  <c r="E9" i="18"/>
  <c r="F9" i="18" s="1"/>
  <c r="F7" i="18"/>
  <c r="F14" i="17"/>
  <c r="F10" i="17"/>
  <c r="F12" i="17"/>
  <c r="F20" i="17"/>
  <c r="F18" i="17"/>
  <c r="F17" i="17"/>
  <c r="F15" i="17"/>
  <c r="F13" i="17"/>
  <c r="F11" i="17"/>
  <c r="F9" i="17"/>
  <c r="F8" i="17"/>
  <c r="F6" i="17"/>
  <c r="E31" i="16"/>
  <c r="F19" i="16"/>
  <c r="F7" i="16"/>
  <c r="F6" i="16"/>
  <c r="F20" i="2"/>
  <c r="F33" i="16"/>
  <c r="F32" i="16"/>
  <c r="F29" i="16"/>
  <c r="F27" i="16"/>
  <c r="F26" i="16"/>
  <c r="F25" i="16"/>
  <c r="F23" i="16"/>
  <c r="F31" i="16"/>
  <c r="F22" i="16"/>
  <c r="F20" i="16"/>
  <c r="F18" i="16"/>
  <c r="F16" i="16"/>
  <c r="F15" i="16"/>
  <c r="F14" i="16"/>
  <c r="F13" i="16"/>
  <c r="F11" i="16"/>
  <c r="F9" i="16"/>
  <c r="F8" i="16"/>
  <c r="F47" i="15"/>
  <c r="E46" i="15"/>
  <c r="F46" i="15" s="1"/>
  <c r="E38" i="15"/>
  <c r="F38" i="15" s="1"/>
  <c r="F36" i="15"/>
  <c r="F39" i="15"/>
  <c r="F37" i="15"/>
  <c r="F35" i="15"/>
  <c r="F34" i="15"/>
  <c r="F33" i="15"/>
  <c r="E31" i="15"/>
  <c r="F31" i="15" s="1"/>
  <c r="F29" i="15"/>
  <c r="F27" i="15"/>
  <c r="F24" i="15"/>
  <c r="F26" i="15"/>
  <c r="F13" i="15"/>
  <c r="E8" i="15"/>
  <c r="E9" i="15" s="1"/>
  <c r="F9" i="15" s="1"/>
  <c r="E7" i="15"/>
  <c r="F7" i="15" s="1"/>
  <c r="F48" i="15"/>
  <c r="F44" i="15"/>
  <c r="F43" i="15"/>
  <c r="F42" i="15"/>
  <c r="F40" i="15"/>
  <c r="E23" i="15"/>
  <c r="F23" i="15" s="1"/>
  <c r="F22" i="15"/>
  <c r="F21" i="15"/>
  <c r="F19" i="15"/>
  <c r="F17" i="15"/>
  <c r="F15" i="15"/>
  <c r="F12" i="15"/>
  <c r="F10" i="15"/>
  <c r="F23" i="14"/>
  <c r="F22" i="14"/>
  <c r="E18" i="14"/>
  <c r="F18" i="14" s="1"/>
  <c r="E7" i="14"/>
  <c r="F7" i="14" s="1"/>
  <c r="F28" i="14"/>
  <c r="F26" i="14"/>
  <c r="F25" i="14"/>
  <c r="E21" i="14"/>
  <c r="F21" i="14" s="1"/>
  <c r="F20" i="14"/>
  <c r="F19" i="14"/>
  <c r="F16" i="14"/>
  <c r="F14" i="14"/>
  <c r="F10" i="14"/>
  <c r="F8" i="14"/>
  <c r="E37" i="13"/>
  <c r="F37" i="13" s="1"/>
  <c r="F28" i="13"/>
  <c r="F27" i="13"/>
  <c r="E26" i="13"/>
  <c r="F26" i="13" s="1"/>
  <c r="F13" i="13"/>
  <c r="E17" i="13"/>
  <c r="E22" i="13" s="1"/>
  <c r="F22" i="13" s="1"/>
  <c r="F10" i="13"/>
  <c r="E8" i="13"/>
  <c r="F8" i="13" s="1"/>
  <c r="E7" i="13"/>
  <c r="F87" i="4"/>
  <c r="F34" i="4"/>
  <c r="F38" i="13"/>
  <c r="F35" i="13"/>
  <c r="F34" i="13"/>
  <c r="F33" i="13"/>
  <c r="F31" i="13"/>
  <c r="F30" i="13"/>
  <c r="F25" i="13"/>
  <c r="F24" i="13"/>
  <c r="F23" i="13"/>
  <c r="F21" i="13"/>
  <c r="F19" i="13"/>
  <c r="F15" i="13"/>
  <c r="F12" i="13"/>
  <c r="F81" i="4"/>
  <c r="F82" i="4"/>
  <c r="F84" i="4"/>
  <c r="F79" i="4"/>
  <c r="F78" i="4"/>
  <c r="F77" i="4"/>
  <c r="E74" i="4"/>
  <c r="E86" i="4" s="1"/>
  <c r="F86" i="4" s="1"/>
  <c r="F73" i="4"/>
  <c r="F74" i="4"/>
  <c r="F75" i="4"/>
  <c r="F88" i="4"/>
  <c r="F71" i="4"/>
  <c r="F70" i="4"/>
  <c r="F69" i="4"/>
  <c r="F68" i="4"/>
  <c r="F67" i="4"/>
  <c r="F66" i="4"/>
  <c r="F64" i="4"/>
  <c r="F62" i="4"/>
  <c r="F60" i="4"/>
  <c r="F58" i="4"/>
  <c r="E55" i="4"/>
  <c r="F55" i="4" s="1"/>
  <c r="F53" i="4"/>
  <c r="F52" i="4"/>
  <c r="F50" i="4"/>
  <c r="F49" i="4"/>
  <c r="F43" i="4"/>
  <c r="F48" i="4"/>
  <c r="E45" i="4"/>
  <c r="F45" i="4" s="1"/>
  <c r="F46" i="4"/>
  <c r="F47" i="4"/>
  <c r="E11" i="15" l="1"/>
  <c r="F11" i="15" s="1"/>
  <c r="E7" i="17"/>
  <c r="F7" i="17" s="1"/>
  <c r="F22" i="17" s="1"/>
  <c r="F10" i="3" s="1"/>
  <c r="F10" i="20"/>
  <c r="F14" i="3" s="1"/>
  <c r="F20" i="19"/>
  <c r="F51" i="18"/>
  <c r="F11" i="3" s="1"/>
  <c r="F35" i="16"/>
  <c r="F9" i="3" s="1"/>
  <c r="E32" i="15"/>
  <c r="F32" i="15" s="1"/>
  <c r="E20" i="15"/>
  <c r="F20" i="15" s="1"/>
  <c r="F8" i="15"/>
  <c r="F12" i="14"/>
  <c r="F30" i="14" s="1"/>
  <c r="F7" i="3" s="1"/>
  <c r="F17" i="13"/>
  <c r="E9" i="13"/>
  <c r="F9" i="13" s="1"/>
  <c r="F7" i="13"/>
  <c r="F37" i="4"/>
  <c r="F39" i="4"/>
  <c r="E32" i="4"/>
  <c r="E33" i="4" s="1"/>
  <c r="F33" i="4" s="1"/>
  <c r="F31" i="4"/>
  <c r="F30" i="4"/>
  <c r="F28" i="4"/>
  <c r="F24" i="4"/>
  <c r="F23" i="4"/>
  <c r="F15" i="4"/>
  <c r="F14" i="4"/>
  <c r="F13" i="4"/>
  <c r="F20" i="4"/>
  <c r="F19" i="4"/>
  <c r="F16" i="4"/>
  <c r="F9" i="4"/>
  <c r="F8" i="4"/>
  <c r="F11" i="4"/>
  <c r="F7" i="4"/>
  <c r="F5" i="12"/>
  <c r="F26" i="2"/>
  <c r="F23" i="2"/>
  <c r="E21" i="2"/>
  <c r="F21" i="2" s="1"/>
  <c r="F7" i="2"/>
  <c r="E6" i="2"/>
  <c r="F6" i="2" s="1"/>
  <c r="F8" i="11"/>
  <c r="F5" i="11"/>
  <c r="F17" i="11"/>
  <c r="F11" i="11"/>
  <c r="F10" i="11"/>
  <c r="F41" i="4"/>
  <c r="F24" i="2"/>
  <c r="F26" i="4"/>
  <c r="F22" i="4"/>
  <c r="F18" i="4"/>
  <c r="F9" i="2"/>
  <c r="F11" i="2"/>
  <c r="F19" i="2"/>
  <c r="F22" i="2"/>
  <c r="F28" i="2"/>
  <c r="F5" i="2"/>
  <c r="F21" i="19" l="1"/>
  <c r="F22" i="19" s="1"/>
  <c r="F13" i="3"/>
  <c r="F32" i="2"/>
  <c r="F3" i="3" s="1"/>
  <c r="F11" i="20"/>
  <c r="F12" i="20" s="1"/>
  <c r="F52" i="18"/>
  <c r="F53" i="18" s="1"/>
  <c r="F23" i="17"/>
  <c r="F24" i="17" s="1"/>
  <c r="F36" i="16"/>
  <c r="F37" i="16" s="1"/>
  <c r="F50" i="15"/>
  <c r="F31" i="14"/>
  <c r="F32" i="14" s="1"/>
  <c r="F40" i="13"/>
  <c r="F6" i="3" s="1"/>
  <c r="F32" i="4"/>
  <c r="F90" i="4" s="1"/>
  <c r="F5" i="3" s="1"/>
  <c r="F11" i="12"/>
  <c r="F4" i="3" s="1"/>
  <c r="F19" i="11"/>
  <c r="F20" i="11" l="1"/>
  <c r="F21" i="11" s="1"/>
  <c r="F12" i="3"/>
  <c r="F51" i="15"/>
  <c r="F52" i="15" s="1"/>
  <c r="F8" i="3"/>
  <c r="F41" i="13"/>
  <c r="F42" i="13" s="1"/>
  <c r="F12" i="12"/>
  <c r="F13" i="12" s="1"/>
  <c r="F91" i="4"/>
  <c r="F92" i="4" s="1"/>
  <c r="F33" i="2"/>
  <c r="F34" i="2" s="1"/>
  <c r="F16" i="3" l="1"/>
  <c r="C81" i="22" l="1"/>
  <c r="F17" i="3"/>
  <c r="F18" i="3" s="1"/>
</calcChain>
</file>

<file path=xl/sharedStrings.xml><?xml version="1.0" encoding="utf-8"?>
<sst xmlns="http://schemas.openxmlformats.org/spreadsheetml/2006/main" count="1045" uniqueCount="382">
  <si>
    <t>Zátopa</t>
  </si>
  <si>
    <t>Sesuvy</t>
  </si>
  <si>
    <t>ks</t>
  </si>
  <si>
    <t>Vodní tlaková zkouška</t>
  </si>
  <si>
    <t>Monitoring</t>
  </si>
  <si>
    <t>celkem</t>
  </si>
  <si>
    <t>Geologické mapování</t>
  </si>
  <si>
    <t>Přednádrže</t>
  </si>
  <si>
    <t>Další objekty</t>
  </si>
  <si>
    <t>Č.</t>
  </si>
  <si>
    <t>Popis</t>
  </si>
  <si>
    <t>m.j.</t>
  </si>
  <si>
    <t>cena/m.j.</t>
  </si>
  <si>
    <t>počet m.j.</t>
  </si>
  <si>
    <t>kpl</t>
  </si>
  <si>
    <t>Rešerše dostupných podkladů</t>
  </si>
  <si>
    <t>Reprodukce</t>
  </si>
  <si>
    <t>celkem bez DPH</t>
  </si>
  <si>
    <t>DPH 21%</t>
  </si>
  <si>
    <t>Celkem vč. DPH</t>
  </si>
  <si>
    <t>bm</t>
  </si>
  <si>
    <t>Hráz</t>
  </si>
  <si>
    <t>PPO Černčice</t>
  </si>
  <si>
    <t>HG 112, hloubka 10 m</t>
  </si>
  <si>
    <t>Komunikace</t>
  </si>
  <si>
    <t>Zemníky</t>
  </si>
  <si>
    <t>HG monitoring 1/Q (Předpoklad 1.Q 2022 - 2.Q. 2024)</t>
  </si>
  <si>
    <t>Monitoring sesuvů (Inklina)</t>
  </si>
  <si>
    <t>Inženýring GT průzkumu</t>
  </si>
  <si>
    <t>hod</t>
  </si>
  <si>
    <t>Náklady na dopravu</t>
  </si>
  <si>
    <t>V souvislosti s položkou č. 2</t>
  </si>
  <si>
    <t>V souvislosti s položkou č. 4</t>
  </si>
  <si>
    <t>Vyparcování projektu průzkumných prací mimo přeložek komunikací</t>
  </si>
  <si>
    <t>Geodetické doměření související s mapováním mimo přeložek komunikací</t>
  </si>
  <si>
    <r>
      <t xml:space="preserve">Vyhodnocení terénních prací, rešeršních prací, vypracování závěrečné zprávy z geologického mapování </t>
    </r>
    <r>
      <rPr>
        <b/>
        <sz val="11"/>
        <color theme="1"/>
        <rFont val="Calibri"/>
        <family val="2"/>
        <charset val="238"/>
        <scheme val="minor"/>
      </rPr>
      <t>mimo geologcikého mapování přeložek komunikací</t>
    </r>
  </si>
  <si>
    <t>Vypracování projektu průzkumných prací přeložek komuniací</t>
  </si>
  <si>
    <t>Geodetické doměření související s mapováním přeložek komunikací</t>
  </si>
  <si>
    <t>Zejména se jedná o: povolení ke vstupu na průzkumem dotčené pozemky, vyjádření o existenci inženýrských sítí, jednání s dotčenými orgány státní správy, zajištění veškerých souhlasů a nutných povolení pro provedení průzkumu včetně případného zpracování dílčích projektových dokumentací a posudků.</t>
  </si>
  <si>
    <t>Průzkum</t>
  </si>
  <si>
    <t>3.1</t>
  </si>
  <si>
    <t>Zavázání hráze</t>
  </si>
  <si>
    <t>Karotáž vrtů</t>
  </si>
  <si>
    <t>Volba karotážních metod zejména za účelem zjištění sklonu geologických vrstev a míry rozpukání masívu.</t>
  </si>
  <si>
    <t>Příprava pracoviště</t>
  </si>
  <si>
    <t>Doprava</t>
  </si>
  <si>
    <t>Doprava vrtné soupravy (vrty v zavázání)</t>
  </si>
  <si>
    <t>Odběr vzroků hornin (vrtné jádro, prostý tlak)</t>
  </si>
  <si>
    <t>Z každého vrtu 5 vzorků</t>
  </si>
  <si>
    <t>Sled, řízení a dokumentace vrtů na místě</t>
  </si>
  <si>
    <t>Doprava geologa</t>
  </si>
  <si>
    <t>JV 102, 103 (profil hráze), hloubka á 30 m, cca 5 m kvartér</t>
  </si>
  <si>
    <t>Osazení a dodávka inklinometrické pažnice, jílocemntová zálivka</t>
  </si>
  <si>
    <t>Osazení a dodávka ocelového uzamykatelného zhlaví</t>
  </si>
  <si>
    <t>Nulové měření inklinovrtu</t>
  </si>
  <si>
    <t>Vrty v údolí v místě hráze</t>
  </si>
  <si>
    <t>Příprava pracoviště (vrty do předvartérního podloží)</t>
  </si>
  <si>
    <t>Doprava vrtné soupravy (vrty do předkvartérního podloží v ose hráze)</t>
  </si>
  <si>
    <t>Sestupně, etáže max po 3 m, na základě mocnosti geologických vrstev může být délka etáže zmenšena</t>
  </si>
  <si>
    <t>Z každého vrtu 4 vzorky</t>
  </si>
  <si>
    <t>JV 105 (pata návodního svahu hráze)</t>
  </si>
  <si>
    <t>PVC výstroj HG vrtů (minimálně prům. 140 mm), obsyp, dodávka + osazení</t>
  </si>
  <si>
    <t>Odběr neporušených vzorků zemin</t>
  </si>
  <si>
    <t>JV 102= 1 ks, JV 103 = 1 Ks, JV 105 = 1 ks, HG 101 = 1 Ks, HG 102 = 1 Ks, HG 103 = 1 Ks, HG 104 = 1 Ks</t>
  </si>
  <si>
    <t>Odběr porušených vzroků zemin</t>
  </si>
  <si>
    <t>Odběr technologických vzorků zemin (se zachováním vlhkosti)</t>
  </si>
  <si>
    <t>JV 105 = 1 ks, HG 101 = 1 Ks, HG 102 = 1 Ks, HG 103 = 1 Ks, HG 104 = 1 Ks</t>
  </si>
  <si>
    <t>Laboratorní klasifikační rozbory</t>
  </si>
  <si>
    <t>Zkouška stlačitelnosti v Edometru</t>
  </si>
  <si>
    <t>Smyková krabicová zkouška</t>
  </si>
  <si>
    <t>Zkouška zhutnitelnosti Proctor standard</t>
  </si>
  <si>
    <t>Čerpací zkouška ve vrtech HG 101 - 103</t>
  </si>
  <si>
    <t>Odběr vzorků podzemní vody</t>
  </si>
  <si>
    <t>Z HG vrtu v ose hráze</t>
  </si>
  <si>
    <t>Laboratorní rozbor podzemní vody za účelem zjištění její případné agresivity vůči stavebním konstrukcím</t>
  </si>
  <si>
    <t>Vrty pro objekty hráze a v jejím okolí</t>
  </si>
  <si>
    <t>JV 106= 1 ks, JV 107 = 1 Ks, JV 108 = 1 ks, JV 109 = 1 Ks</t>
  </si>
  <si>
    <t>Geofyzikální práce</t>
  </si>
  <si>
    <t>GF profil v ose hráze</t>
  </si>
  <si>
    <t>GF profily kolmé na osu hráze</t>
  </si>
  <si>
    <t>Doprava GF skupiny</t>
  </si>
  <si>
    <t>Zkouška v prostém tlaku včetně určení objemové hmotnosti a vlhkosti</t>
  </si>
  <si>
    <t>Geodetické práce</t>
  </si>
  <si>
    <t>Zaměření a vytýčení vrtů</t>
  </si>
  <si>
    <t>Zaměření GF profilů</t>
  </si>
  <si>
    <t>Vyhodnocovací práce</t>
  </si>
  <si>
    <t>Vyhodnocení čerpacích zkoušek</t>
  </si>
  <si>
    <t>Vyhodnocení vodních tlakových zkoušek</t>
  </si>
  <si>
    <t>Vyhodnocení karotážních měření</t>
  </si>
  <si>
    <t>Kompletní VTZ v jednom vrtu</t>
  </si>
  <si>
    <t>Karotáž ve dvou vrtech</t>
  </si>
  <si>
    <t>Vyhodnocení geofyzikálních měření</t>
  </si>
  <si>
    <t>Zpracování geologické dokumentace jednotlivých vrtů</t>
  </si>
  <si>
    <t>3.2</t>
  </si>
  <si>
    <t>Ocelové zhlaví HG vrtů (dodávka, osazení)</t>
  </si>
  <si>
    <t>Vyhodnocení nulového měření inklinovrtu</t>
  </si>
  <si>
    <t>Vrty a kopané sondy</t>
  </si>
  <si>
    <t>JV 110 - 126, á 10 m</t>
  </si>
  <si>
    <t xml:space="preserve">Doprava vrtné soupravy </t>
  </si>
  <si>
    <t>HG 105 - 110, á 10 m</t>
  </si>
  <si>
    <t>JV 106 - 109 (4 ks, á 7 m)</t>
  </si>
  <si>
    <t>HG 101 - 104, vrtání, á 7 m</t>
  </si>
  <si>
    <t>Doprava vrtné soupravy</t>
  </si>
  <si>
    <t>Ze všech vrtů.</t>
  </si>
  <si>
    <t>Kopané sondy, hloubka cca 3 m, strojně</t>
  </si>
  <si>
    <t>10 ks z vrtů, 10 ks ze sond</t>
  </si>
  <si>
    <t>Zejména za účelem stanovení smykových parametrů pevnosti v blízkosti sesuvných svahů a stlačitelnosti v místě plánované obslužné komunikace. Odběr z IG nebo HG vrtů</t>
  </si>
  <si>
    <t xml:space="preserve">GF profil </t>
  </si>
  <si>
    <t>JV 127- 134, á 10 m</t>
  </si>
  <si>
    <t>Stanovení stlačitelnosti v místě plánovaných přehrázek</t>
  </si>
  <si>
    <t>Z každé lokality</t>
  </si>
  <si>
    <t>3.4</t>
  </si>
  <si>
    <t>3.3</t>
  </si>
  <si>
    <t>JV 135 - 136, á 10 m</t>
  </si>
  <si>
    <t>HG 111, hloubka 10 m</t>
  </si>
  <si>
    <t>Stlačitelnost</t>
  </si>
  <si>
    <t>Z jednoho vybraného vrtu</t>
  </si>
  <si>
    <t>Čerpací zkouška ve vrtu HG 111</t>
  </si>
  <si>
    <t xml:space="preserve">Předpokládá se délka zkoušky do 3 dnů (2 dny čerpání, 1 den stoupání). </t>
  </si>
  <si>
    <t>Finklův rybník</t>
  </si>
  <si>
    <t>Zaměření a vytýčení vrtů a kopaných sond</t>
  </si>
  <si>
    <t>GF profil osou hráze rybníka</t>
  </si>
  <si>
    <t>Předběžné geotechnické výpočty sesuvných oblastí</t>
  </si>
  <si>
    <t>JV 137, délka 15 m, cca 5 m kvartér</t>
  </si>
  <si>
    <t>INK 102, 103, hloubka á 50 m, cca 5 m kvartér</t>
  </si>
  <si>
    <t>JV 137 = 2 vzorky, INK 102 = 5 vzorků, INK 103 = 5 vzorků</t>
  </si>
  <si>
    <t>GF profil po spádnici svahu</t>
  </si>
  <si>
    <t>3.5</t>
  </si>
  <si>
    <t>Zpracování geologické dokumentace jednotlivých kopaných sond</t>
  </si>
  <si>
    <t>Kopaná sonda, hloubka cca 3 m</t>
  </si>
  <si>
    <t>3.6</t>
  </si>
  <si>
    <t>Zkouška stlačitelnosti v Edometru (nahutněný vzorek)</t>
  </si>
  <si>
    <t>Smyková krabicová zkouška (nahutněný vzorek)</t>
  </si>
  <si>
    <t>Příprava vzorků</t>
  </si>
  <si>
    <t>Zaměření a vytýčení kopaných sond</t>
  </si>
  <si>
    <t>Přeložky komunikací</t>
  </si>
  <si>
    <t>Jádrové IG vrty</t>
  </si>
  <si>
    <t>Jádrové HG vrty</t>
  </si>
  <si>
    <t>Stlačitelnost, smyková krabicová zkouška</t>
  </si>
  <si>
    <t>Z vrtů i kopaných sond</t>
  </si>
  <si>
    <t>Zpracování geologické dokumentace jednotlivých sond</t>
  </si>
  <si>
    <t>Obslužná komuniikace v zátopě</t>
  </si>
  <si>
    <t>Z vrtů</t>
  </si>
  <si>
    <t>3.7</t>
  </si>
  <si>
    <t>doprava HG monitoring</t>
  </si>
  <si>
    <t>Doprava monitoring Inklina</t>
  </si>
  <si>
    <t>Monitoring sesuvů, dráhy - zřízení vč. nultého měření</t>
  </si>
  <si>
    <t>Zaměření inklinovrtů 1x ročně a na závěr</t>
  </si>
  <si>
    <t>Geologické a hydrogeologické mapování  - zátopa, hráz, související objekty, sesuvy - terénní práce</t>
  </si>
  <si>
    <t>Geologické  a hydrogeologické mapování  - přeložky komunikací, terénní práce</t>
  </si>
  <si>
    <t>Mapování přeložek komunikací bude provedeno pravděpodobně později než mapování přehrady v koordinaci se zpracovatelem dopravní studie.</t>
  </si>
  <si>
    <t>Modely HG, GT, podklady do studie</t>
  </si>
  <si>
    <t>Vyhodnocení průzkumných prací</t>
  </si>
  <si>
    <t>Návrh další etapy průzkumných prací (projekt průzkumných prací)</t>
  </si>
  <si>
    <t>HG monitoring - domovní studny</t>
  </si>
  <si>
    <r>
      <t xml:space="preserve">Rešerše a pasportizace domovních studní, prohlídka - </t>
    </r>
    <r>
      <rPr>
        <b/>
        <sz val="11"/>
        <color theme="1"/>
        <rFont val="Calibri"/>
        <family val="2"/>
        <charset val="238"/>
        <scheme val="minor"/>
      </rPr>
      <t>pro oblast zátopy</t>
    </r>
  </si>
  <si>
    <t>V souvislosti s položkou č. 6</t>
  </si>
  <si>
    <t>V souvislosti s položkou č. 8</t>
  </si>
  <si>
    <r>
      <t xml:space="preserve">Rešerše a pasportizace domovních studní, prohlídka -- </t>
    </r>
    <r>
      <rPr>
        <b/>
        <sz val="11"/>
        <color theme="1"/>
        <rFont val="Calibri"/>
        <family val="2"/>
        <charset val="238"/>
        <scheme val="minor"/>
      </rPr>
      <t>pro oblast přeložky komunikací</t>
    </r>
  </si>
  <si>
    <r>
      <t>Vyhodnocení terénních prací, rešeršních prací, vypracování závěrečné zprávy z geologického a hydrogeologického mapování</t>
    </r>
    <r>
      <rPr>
        <b/>
        <sz val="11"/>
        <color theme="1"/>
        <rFont val="Calibri"/>
        <family val="2"/>
        <charset val="238"/>
        <scheme val="minor"/>
      </rPr>
      <t xml:space="preserve"> přeložek komunikací</t>
    </r>
  </si>
  <si>
    <t>Celkem bez DPH</t>
  </si>
  <si>
    <t>řez</t>
  </si>
  <si>
    <t>Např. doměření za účelem definování potencionálních sesuvů a dalších z hlediska mapování významných bodů, domovní studny. Nejedná se o celkové zaměření lokality</t>
  </si>
  <si>
    <t>Doměření související s mapováním přeložek komunikací. Nejedná se o celkové zaměření lokality.</t>
  </si>
  <si>
    <t>JV 101=INK 101, 104 (zavázání hráze), hloubka á 50 m, do 5 m kvartér</t>
  </si>
  <si>
    <t>Likvidace vrtů zpětným záhozem, uvedení místa do původního stavu</t>
  </si>
  <si>
    <t>Předpokládá se délka zkoušky do 2 dnů (1 den čerpání, 1 den stoupání). Zkouška bude provedena vždy v jednom vrtu a další budou sloužit jako pozorovací. Prostřídají se všechny vrty.</t>
  </si>
  <si>
    <t>Likvidace vrtů zpětným záhozem (JV 105)</t>
  </si>
  <si>
    <t>Doprava vrtné soupravy (JV105, HG 101 - 104)</t>
  </si>
  <si>
    <t>Likvidace vrtů zpětným záhozem (JV 106 - 109)</t>
  </si>
  <si>
    <t>Likvidace vrtů zpětným záhozem (JV 110 - 126)</t>
  </si>
  <si>
    <t>Likvidace vrtů zpětným záhozem (JV 127 - 134)</t>
  </si>
  <si>
    <t>Likvidace vrtů zpětným záhozem (JV 135 - 136)</t>
  </si>
  <si>
    <t>Likvidace kopaných sond, uvedení místa do původního stavu</t>
  </si>
  <si>
    <t>Zpracování geologické dokumentace jednotlivých vrtů a sond</t>
  </si>
  <si>
    <t>Karotáž ve třech vrtech</t>
  </si>
  <si>
    <t>Likvidace vrtů zpětným záhozem (jádrové IG vrty)</t>
  </si>
  <si>
    <t>Doprava monitoring sesuvů - dráhy</t>
  </si>
  <si>
    <t>Závěrečná zpráva z monitoringu</t>
  </si>
  <si>
    <t>Definování předpokladů proudění podzemní vody a rizik vyplývajících ze změn proudění podzemní vody vlivem vodního díla, matematický model proudění podzemní vody pro současný stav.</t>
  </si>
  <si>
    <t>Definování předpokladů proudění podzemní vody a rizik vyplývajících ze změn proudění podzemní vody vlivem komunikací, matematický model proudění podzemní vody pro současný stav.</t>
  </si>
  <si>
    <t>Posouzení hydrogeologické situace oblasti - VD Kryry včetně zátopy, včetně zprávy</t>
  </si>
  <si>
    <t>Posouzení hydrogeologické situace oblasti - přeložky komunikací, včetně zprávy</t>
  </si>
  <si>
    <t>Posouzení stability navrženého tělesa hráze, vč. zprávy.</t>
  </si>
  <si>
    <t>Včetně proudění a průsakové křivky v různých režimech provozu</t>
  </si>
  <si>
    <t xml:space="preserve">Včetně proudění </t>
  </si>
  <si>
    <t>Zpracování geotechnických modelů sesuvů a doporučení zajištění svahů, včetně zprávy pro VD Kryry</t>
  </si>
  <si>
    <t>Geotechnické posouzení stávající hráze Finklova rybníka, včetně zprávy</t>
  </si>
  <si>
    <t>Geotechnické modely hráze PPO Černčice, včetně zprávy</t>
  </si>
  <si>
    <t>Stabilitní posouzení navržených násypů a zářezů přeložek komunikací, včetně zprávy</t>
  </si>
  <si>
    <t>Stabilitní posouzení drážního tělesa, včetně zprávy</t>
  </si>
  <si>
    <t>Zpracování závěrečné zprávy z GT průzkumu pro VD Kryry</t>
  </si>
  <si>
    <t>Zpracování závěrečné zprávy z GT průzkumupro přeložky komunikací</t>
  </si>
  <si>
    <t>Označení</t>
  </si>
  <si>
    <t>Dílčí výstup</t>
  </si>
  <si>
    <t>Předání dílčího výstupu</t>
  </si>
  <si>
    <t>Fakturace</t>
  </si>
  <si>
    <t>XI.2021</t>
  </si>
  <si>
    <t>V.2023</t>
  </si>
  <si>
    <t>D.1.1</t>
  </si>
  <si>
    <t>Dokumentace fáze 1 VD Kryry - koncept výsledného řešení VH část</t>
  </si>
  <si>
    <t>XI.2023</t>
  </si>
  <si>
    <t>XI.2024</t>
  </si>
  <si>
    <t>Dokumentace fáze 1 VD Kryry - koncept výsledného řešení - dopravní část</t>
  </si>
  <si>
    <t>Dokumentace fáze 2 VD Kryry - čistopis výsledného řešení - VH část</t>
  </si>
  <si>
    <t>Dokumentace fáze 2 VD Kryry - čistopis výsledného řešení - dopravní část</t>
  </si>
  <si>
    <t xml:space="preserve">Geodetické zaměření přehradní část, nádrž a toky včetně technické zprávy </t>
  </si>
  <si>
    <t>Geodetické zaměření pro dopravní část včetně technické zprávy</t>
  </si>
  <si>
    <t>V.2022</t>
  </si>
  <si>
    <t xml:space="preserve">zpráva o mapování pro VH část </t>
  </si>
  <si>
    <t>zpráva o mapování pro dopravní část</t>
  </si>
  <si>
    <t xml:space="preserve">odsouhlasený návrh IG-HG průzkumu pro VH část </t>
  </si>
  <si>
    <t xml:space="preserve">odsouhlasený návrh IG-HG průzkumu pro dopravní část </t>
  </si>
  <si>
    <t>XI.2022</t>
  </si>
  <si>
    <t xml:space="preserve">Doklady o povolení a kolaudaci provedených důlních a vodních děl v rámci IG-HG průzkumu pro VH část </t>
  </si>
  <si>
    <t>Doklady o povolení a kolaudaci provedených důlních a vodních děl v rámci IG-HG průzkumu pro dopravní část</t>
  </si>
  <si>
    <r>
      <t xml:space="preserve">Zpráva o vrtných pracích včetně vyhodnocení části </t>
    </r>
    <r>
      <rPr>
        <i/>
        <sz val="10"/>
        <color rgb="FF000000"/>
        <rFont val="Arial"/>
        <family val="2"/>
        <charset val="238"/>
      </rPr>
      <t>3.</t>
    </r>
    <r>
      <rPr>
        <sz val="10"/>
        <color rgb="FF000000"/>
        <rFont val="Arial"/>
        <family val="2"/>
        <charset val="238"/>
      </rPr>
      <t>1 – průzkum hráze a objektů hráze</t>
    </r>
  </si>
  <si>
    <t>Zpráva o vrtných pracích včetně vyhodnocení části 3.2 – průzkum zátopy</t>
  </si>
  <si>
    <r>
      <t>Zpráva o vrtných pracích včetně vyhodnocení části 3</t>
    </r>
    <r>
      <rPr>
        <i/>
        <sz val="10"/>
        <rFont val="Arial"/>
        <family val="2"/>
        <charset val="238"/>
      </rPr>
      <t>.</t>
    </r>
    <r>
      <rPr>
        <u/>
        <sz val="10"/>
        <rFont val="Arial"/>
        <family val="2"/>
        <charset val="238"/>
      </rPr>
      <t>3 – průzkum přednádrží</t>
    </r>
    <r>
      <rPr>
        <sz val="10"/>
        <rFont val="Arial"/>
        <family val="2"/>
        <charset val="238"/>
      </rPr>
      <t> </t>
    </r>
  </si>
  <si>
    <r>
      <t xml:space="preserve">Zpráva o vrtných pracích včetně vyhodnocení části </t>
    </r>
    <r>
      <rPr>
        <u/>
        <sz val="10"/>
        <rFont val="Arial"/>
        <family val="2"/>
        <charset val="238"/>
      </rPr>
      <t>3.4 – průzkum dalších objektů</t>
    </r>
  </si>
  <si>
    <t>Zpráva o vrtných pracích včetně vyhodnocení části 3.5 – průzkum sesuvů</t>
  </si>
  <si>
    <t>Zpráva o vrtných pracích včetně vyhodnocení části 3.6 – průzkum zemníků</t>
  </si>
  <si>
    <t>Zpráva o vrtných pracích včetně vyhodnocení části 3.7 – průzkum pro komunikace</t>
  </si>
  <si>
    <t>Zpráva o návrhu, instalace monitorovacích měření a prvotním měření včetně nalezených domovních studní v rámci IG-HG průzkumu pro VH část</t>
  </si>
  <si>
    <t>Zpráva o návrhu, instalace monitorovacích měření a prvotním měření včetně nalezených domovních studní v rámci IG-HG průzkumu pro dopravní část</t>
  </si>
  <si>
    <t>Etapová zpráva monitoringu s četností 1x za 6 měsíců IG-HG průzkumu pro VH část (5 zpráv)</t>
  </si>
  <si>
    <t>Etapová zpráva monitoringu s četností 1x za 6 měsíců IG-HG průzkumu pro  dopravní část (3 zprávy)</t>
  </si>
  <si>
    <t>Závěrečná zpráva monitoringu pro VH část</t>
  </si>
  <si>
    <t>Závěrečná zpráva monitoringu pro dopravní část</t>
  </si>
  <si>
    <t>Etapová o modelu proudění podzemní vody pro VH část - stávající stav</t>
  </si>
  <si>
    <t>Etapová zpráva posouzení stability navrženého tělesa hráze (včetně proudění a průsakové křivky v různých režimech provozu).</t>
  </si>
  <si>
    <t>Etapová zpráva posouzení stability na základě modelů sesuvů a doporučení zajištění svahů v zátopě, posouzení stávající hráze Finklova rybníka,</t>
  </si>
  <si>
    <t>Etapová zpráva geotechnických modelů (včetně proudění) hráze PPO Černčice a dalších objektů.</t>
  </si>
  <si>
    <t>Závěrečná zpráva o modelu proudění podzemní vody pro VH část - stávající stav a vyhodnocení stavu po dokončení a napuštění VD Kryry.</t>
  </si>
  <si>
    <t>V.2024</t>
  </si>
  <si>
    <t>Závěrečná zpráva geotechnických modelů pro těleso hráze a zátopy pro vybranou variantu řešení.</t>
  </si>
  <si>
    <t>Etapová o modelu proudění podzemní vody pro dopravní část - stávající stav</t>
  </si>
  <si>
    <t>Etapová zpráva geotechnických modelů pro dopravní část, zejména stabilitní posouzení navržených násypů a zářezů přeložek komunikací, stabilitní posouzení drážního tělesa, hydrogeologické modely a posouzení vlivu stavby přeložek na proudění podzemní vody a další.</t>
  </si>
  <si>
    <t>Závěrečná zpráva o modelu proudění podzemní vody pro dopravní část - stávající stav a vyhodnocení stavu po dokončení přeložek komunikací a napuštění VD Kryry.</t>
  </si>
  <si>
    <t>Závěrečná zpráva geotechnických modelů pro dopravní část, zejména stabilitní posouzení navržených násypů a zářezů přeložek komunikací, stabilitní posouzení drážního tělesa, hydrogeologické modely a posouzení vlivu stavby přeložek na proudění podzemní vody a další.</t>
  </si>
  <si>
    <t>Zpracování závěrečné zprávy z GT průzkumu pro přeložky komunikací</t>
  </si>
  <si>
    <t>Zpracování závěrečné zprávy 1. fáze Studie technického řešení VH objektů</t>
  </si>
  <si>
    <t>Zpracování závěrečné zprávy 2. fáze Studie technického řešení VH objektů</t>
  </si>
  <si>
    <t>Zpracování závěrečné zprávy 1. fáze Vodohospodářské řešení nádrže</t>
  </si>
  <si>
    <t>Zpracování závěrečné zprávy 2. fáze Vodohospodářské řešení nádrže</t>
  </si>
  <si>
    <t>Hydrologická a klimatologická studie</t>
  </si>
  <si>
    <t>Studie odtokových poměrů pod VD Kryry</t>
  </si>
  <si>
    <t>Splaveninová analýza v povodí nad VD Kryry</t>
  </si>
  <si>
    <t>Zpracování podkladů a vymezení území ohroženého zvláštní povodní VD Kryry</t>
  </si>
  <si>
    <t>Etapová zpráva hydrogeologické situace v oblasti vlastního VD Kryry stávající stav s definicí rozsahu modelového řešení proudění podzemní vody</t>
  </si>
  <si>
    <t>Etapová zpráva hydrogeologické situace v oblasti vlastního VD Kryry stávající stav – výsledky modelového řešení</t>
  </si>
  <si>
    <t>Závěrečná zpráva hydrogeologické situace v oblasti vlastního VD Kryry stávající stav a posouzení vlivu stavby VD Kryry</t>
  </si>
  <si>
    <t>Etapová zpráva hydrogeologické situace pro oblast řešenou v části dopravní infrastruktura - stávající stav s definicí rozsahu modelového řešení proudění podzemní vody</t>
  </si>
  <si>
    <t>Etapová zpráva hydrogeologické situace pro oblast řešenou v části dopravní infrastruktura – současný stav – výsledky modelového řešení a monitoringu</t>
  </si>
  <si>
    <t>Závěrečná zpráva hydrogeologické situace pro oblast řešenou v části dopravní infrastruktura – stávající a návrhový stav</t>
  </si>
  <si>
    <t>Variantní dopravní studie, včetně výběru nejvhodnější varianty přeložek</t>
  </si>
  <si>
    <t>Dopravní studie účelové komunikace podél celého vodního díla a tzv. areálových a účelových komunikací vč. mostních objektů, zajišťující obsluhu prostoru hráze, funkčních objektů VD a objektu ČS a malé vodní elektrárny.</t>
  </si>
  <si>
    <t>Vypracování vybrané varianty přeložek, včetně upřesnění návrhů a technického řešení ostatních komunikací a doporučení pro stupeň DÚR</t>
  </si>
  <si>
    <t>Etapová zpráva geologického průzkumu ve fázi mapování – oblast VD Kryry</t>
  </si>
  <si>
    <t>Závěrečná zpráva IG průzkumu – oblast VD Kryry</t>
  </si>
  <si>
    <t>Etapová zpráva geologického průzkumu ve fázi mapování – oblast staveb dopravní infrastruktury mimo území vlastního VD Kryry</t>
  </si>
  <si>
    <t>Závěrečná zpráva IG průzkumu – oblast staveb dopravní infrastruktury mimo území vlastního VD Kryry</t>
  </si>
  <si>
    <t>Architektonická, urbanistická a krajinářská studie – koncept</t>
  </si>
  <si>
    <t>Architektonická, urbanistická a krajinářská studie – čistopis</t>
  </si>
  <si>
    <t>Studie variantního řešení přeložek včetně výběru a schválení optimální varianty</t>
  </si>
  <si>
    <t>Technické zpracování sledované varianty přeložek</t>
  </si>
  <si>
    <t>H.1</t>
  </si>
  <si>
    <t>Harmonogram přípravy a realizace stavby</t>
  </si>
  <si>
    <t>I.1</t>
  </si>
  <si>
    <t>Propočet nákladů na přípravu a realizaci stavby</t>
  </si>
  <si>
    <t>Vizualizaci výsledného řešení – koncept včetně 3D modelů, statické snímky</t>
  </si>
  <si>
    <t>Vizualizaci výsledného řešení – čistopis</t>
  </si>
  <si>
    <t>BIM protokol</t>
  </si>
  <si>
    <t>Předběžný plán realizace BIM (PRE-BEP)</t>
  </si>
  <si>
    <t>Závěrečné vyhodnocení předprojektové přípravy</t>
  </si>
  <si>
    <t>Zpracování závěrečné zprávy výsledků IG-HG posouzení pro oblast VD Kryry včetně zátopy a souvisejících objektů</t>
  </si>
  <si>
    <t>Zpracování závěrečné zprávy výsledků IG-HG posouzení pro přeložek komunikací a souvisejících objektů</t>
  </si>
  <si>
    <t>J.1</t>
  </si>
  <si>
    <t>Záborový elaborát stavby</t>
  </si>
  <si>
    <t>F.1</t>
  </si>
  <si>
    <t>G.1</t>
  </si>
  <si>
    <t>D.1.2</t>
  </si>
  <si>
    <t>E.1</t>
  </si>
  <si>
    <t>Závěrečná zpráva inženýrské činnosti – 1. fáze</t>
  </si>
  <si>
    <t>Závěrečná zpráva inženýrské činnosti – 2. fáze</t>
  </si>
  <si>
    <t xml:space="preserve">Kompletní inženýring průzkumu VH část </t>
  </si>
  <si>
    <t xml:space="preserve">Kompletní inženýring průzkumu dopravní část </t>
  </si>
  <si>
    <t>Průběžné vyhodnocení monitoringu a dopisy s výsledky po každém cyklu měření</t>
  </si>
  <si>
    <t>Monitoring sesuvů, dráh - periodické měření</t>
  </si>
  <si>
    <t>Studie rekreačního potenciálu území – koncept</t>
  </si>
  <si>
    <t>Studie rekreačního potenciálu území – čistopis</t>
  </si>
  <si>
    <t>A.1.1</t>
  </si>
  <si>
    <t>A.2.1</t>
  </si>
  <si>
    <t>A.2.2</t>
  </si>
  <si>
    <t>B.1</t>
  </si>
  <si>
    <t>B.2</t>
  </si>
  <si>
    <t>C.1.1.</t>
  </si>
  <si>
    <t>C.1.2</t>
  </si>
  <si>
    <t>C.2.1.1</t>
  </si>
  <si>
    <t>C.2.1.2</t>
  </si>
  <si>
    <t>C.2.1.3</t>
  </si>
  <si>
    <t>C.2.1.4</t>
  </si>
  <si>
    <t>C.2.2.1</t>
  </si>
  <si>
    <t>C.2.2.2</t>
  </si>
  <si>
    <t>C.2.3.1</t>
  </si>
  <si>
    <t>C.2.3.2</t>
  </si>
  <si>
    <t>C.2.3.3</t>
  </si>
  <si>
    <t>C.2.3.4</t>
  </si>
  <si>
    <t>C.2.3.5</t>
  </si>
  <si>
    <t>C.2.3.6</t>
  </si>
  <si>
    <t>C.2.3.7</t>
  </si>
  <si>
    <t>C.2.4.1</t>
  </si>
  <si>
    <t>C.2.4.2</t>
  </si>
  <si>
    <t>C.2.4.3</t>
  </si>
  <si>
    <t>C.2.4.4</t>
  </si>
  <si>
    <t>C.2.4.5</t>
  </si>
  <si>
    <t>C.2.4.6</t>
  </si>
  <si>
    <t>C.2.5.1</t>
  </si>
  <si>
    <t>C.2.5.2</t>
  </si>
  <si>
    <t>C.2.5.3</t>
  </si>
  <si>
    <t>C.2.5.4</t>
  </si>
  <si>
    <t>C.2.5.5</t>
  </si>
  <si>
    <t>C.2.5.6</t>
  </si>
  <si>
    <t>C.2.5.7</t>
  </si>
  <si>
    <t>C.2.5.8</t>
  </si>
  <si>
    <t>C.2.5.9</t>
  </si>
  <si>
    <t>C.2.5.10</t>
  </si>
  <si>
    <t>C.2.6.1</t>
  </si>
  <si>
    <t>C.2.6.2</t>
  </si>
  <si>
    <t>C.2.6.3</t>
  </si>
  <si>
    <t>C.2.6.4</t>
  </si>
  <si>
    <t>D.2.2.1</t>
  </si>
  <si>
    <t>D.2.2.2</t>
  </si>
  <si>
    <t>D.3.1</t>
  </si>
  <si>
    <t>D.3.2</t>
  </si>
  <si>
    <t>D.3.3</t>
  </si>
  <si>
    <t>D.3.4</t>
  </si>
  <si>
    <t>D.4.1.1</t>
  </si>
  <si>
    <t>D.4.1.2</t>
  </si>
  <si>
    <t>D.4.1.3</t>
  </si>
  <si>
    <t>D.4.2.1</t>
  </si>
  <si>
    <t>D.4.2.2</t>
  </si>
  <si>
    <t>D.4.2.3</t>
  </si>
  <si>
    <t>D.5.1</t>
  </si>
  <si>
    <t>D.5.2</t>
  </si>
  <si>
    <t>D.5.3</t>
  </si>
  <si>
    <t>D.6.1.1</t>
  </si>
  <si>
    <t>D.6.1.2</t>
  </si>
  <si>
    <t>D.6.2.1</t>
  </si>
  <si>
    <t>D.6.2.2</t>
  </si>
  <si>
    <t>D.7.1</t>
  </si>
  <si>
    <t>D.7.2</t>
  </si>
  <si>
    <t>D.8.1</t>
  </si>
  <si>
    <t>D.8.2</t>
  </si>
  <si>
    <t>D.9.1</t>
  </si>
  <si>
    <t>D.9.2</t>
  </si>
  <si>
    <t>H.2</t>
  </si>
  <si>
    <t>Rekapitulace C.2</t>
  </si>
  <si>
    <t>Činnost C.2.1</t>
  </si>
  <si>
    <t>Činnost C.2.2</t>
  </si>
  <si>
    <t>Činnost C.2.3</t>
  </si>
  <si>
    <t>Činnost C.2.4</t>
  </si>
  <si>
    <t>Činnost C.2.5</t>
  </si>
  <si>
    <t>Činnost C.2.6</t>
  </si>
  <si>
    <t>I.2</t>
  </si>
  <si>
    <t>C.2.1 Činnost 1 – geologické mapování</t>
  </si>
  <si>
    <t>C.2.6 Činnost 6  – Vyhodnocení průzkumných prací</t>
  </si>
  <si>
    <t>C.2.5 Činnost 5 – Modely HG, GT, podklady do studie</t>
  </si>
  <si>
    <t>C.2.4 Činnost 4 – Monitoring</t>
  </si>
  <si>
    <t>C.2.3 Činnost 3 – Průzkum včetně vyhodnocení</t>
  </si>
  <si>
    <t>C.2.3.7- Činnost 3.7 – průzkum pro komunikace</t>
  </si>
  <si>
    <t>C.2.3.6	- Činnost 3.6 – průzkum zemníků</t>
  </si>
  <si>
    <t>C.2.3.5 - Činnost 3.5 – průzkum sesuvů</t>
  </si>
  <si>
    <t>C.2.3.4	- Činnost 3.4 – průzkum dalších objektů</t>
  </si>
  <si>
    <t>C.2.3.3 - Činnost 3.3 – průzkum přednádrží</t>
  </si>
  <si>
    <t>C.2.3.2	- Činnost 3.2 – průzkum zátopy</t>
  </si>
  <si>
    <t>C.2.3.1	- Činnost 3.1 – průzkum hráze a objektů hráze</t>
  </si>
  <si>
    <t>C.2.2 Činnost 2 – Inženýring GT průzkumu</t>
  </si>
  <si>
    <t>Poznámka: Činnosti skupiny F.2 - IG/HG průzkum je výkaz provázán s přloženým podrobným výkazem výměr této části viz. další listy sešitu. U činností F.2.2., F.2.4 a F.2.5. je nastaveno rozdělení cenny dílčích výstupů vzorcem. Průzkum bude faktruován dle skutečně provedených prací uvedených v podrobném rozpočtu IG/HG prací</t>
  </si>
  <si>
    <t>Cena dílčích výstupů v Kč bez PDH</t>
  </si>
  <si>
    <t>Souhrnný položkový rozpočet dle činností</t>
  </si>
  <si>
    <t>Celková cena činností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</si>
</sst>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\ &quot;Kč&quot;"/>
    <numFmt numFmtId="166" formatCode="_-* #,##0.0_-;\-* #,##0.0_-;_-* &quot;-&quot;??_-;_-@_-"/>
    <numFmt numFmtId="167" formatCode="_-* #,##0_-;\-* #,##0_-;_-* &quot;-&quot;??_-;_-@_-"/>
    <numFmt numFmtId="168" formatCode="_-* #,##0.0\ _K_č_-;\-* #,##0.0\ _K_č_-;_-* &quot;-&quot;?\ _K_č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50"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0" xfId="0" applyNumberFormat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8" xfId="0" applyBorder="1" applyAlignment="1"/>
    <xf numFmtId="0" fontId="0" fillId="0" borderId="8" xfId="0" applyBorder="1" applyAlignment="1">
      <alignment horizontal="left"/>
    </xf>
    <xf numFmtId="0" fontId="0" fillId="0" borderId="2" xfId="0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horizontal="center" vertical="center"/>
    </xf>
    <xf numFmtId="0" fontId="1" fillId="0" borderId="0" xfId="0" applyFont="1"/>
    <xf numFmtId="0" fontId="0" fillId="0" borderId="27" xfId="0" applyBorder="1"/>
    <xf numFmtId="0" fontId="0" fillId="0" borderId="28" xfId="0" applyBorder="1"/>
    <xf numFmtId="49" fontId="0" fillId="0" borderId="2" xfId="0" applyNumberFormat="1" applyBorder="1"/>
    <xf numFmtId="49" fontId="0" fillId="0" borderId="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5" fontId="0" fillId="0" borderId="33" xfId="0" applyNumberFormat="1" applyBorder="1"/>
    <xf numFmtId="165" fontId="0" fillId="0" borderId="17" xfId="0" applyNumberFormat="1" applyBorder="1"/>
    <xf numFmtId="165" fontId="0" fillId="0" borderId="22" xfId="0" applyNumberFormat="1" applyBorder="1"/>
    <xf numFmtId="165" fontId="0" fillId="0" borderId="34" xfId="0" applyNumberFormat="1" applyBorder="1"/>
    <xf numFmtId="165" fontId="0" fillId="0" borderId="16" xfId="0" applyNumberFormat="1" applyBorder="1"/>
    <xf numFmtId="165" fontId="0" fillId="0" borderId="21" xfId="0" applyNumberFormat="1" applyBorder="1"/>
    <xf numFmtId="165" fontId="4" fillId="0" borderId="0" xfId="0" applyNumberFormat="1" applyFont="1"/>
    <xf numFmtId="49" fontId="1" fillId="0" borderId="0" xfId="0" applyNumberFormat="1" applyFont="1"/>
    <xf numFmtId="165" fontId="1" fillId="0" borderId="0" xfId="0" applyNumberFormat="1" applyFont="1"/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0" fontId="7" fillId="0" borderId="0" xfId="0" applyFont="1"/>
    <xf numFmtId="0" fontId="8" fillId="0" borderId="35" xfId="0" applyFont="1" applyBorder="1" applyAlignment="1">
      <alignment horizontal="justify" vertical="center"/>
    </xf>
    <xf numFmtId="0" fontId="8" fillId="0" borderId="35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justify" vertical="center"/>
    </xf>
    <xf numFmtId="0" fontId="8" fillId="0" borderId="38" xfId="0" applyFont="1" applyBorder="1" applyAlignment="1">
      <alignment horizontal="justify" vertical="center"/>
    </xf>
    <xf numFmtId="0" fontId="8" fillId="0" borderId="39" xfId="0" applyFont="1" applyBorder="1" applyAlignment="1">
      <alignment horizontal="justify" vertical="center"/>
    </xf>
    <xf numFmtId="0" fontId="8" fillId="0" borderId="4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0" borderId="42" xfId="0" applyNumberFormat="1" applyBorder="1" applyAlignment="1">
      <alignment vertical="center"/>
    </xf>
    <xf numFmtId="167" fontId="7" fillId="0" borderId="0" xfId="1" applyNumberFormat="1" applyFont="1"/>
    <xf numFmtId="167" fontId="8" fillId="2" borderId="35" xfId="1" applyNumberFormat="1" applyFont="1" applyFill="1" applyBorder="1" applyAlignment="1">
      <alignment horizontal="justify" vertical="center"/>
    </xf>
    <xf numFmtId="0" fontId="8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8" fillId="0" borderId="35" xfId="0" applyFont="1" applyFill="1" applyBorder="1" applyAlignment="1">
      <alignment horizontal="left" vertical="center"/>
    </xf>
    <xf numFmtId="167" fontId="8" fillId="0" borderId="35" xfId="1" applyNumberFormat="1" applyFont="1" applyFill="1" applyBorder="1" applyAlignment="1">
      <alignment horizontal="justify" vertical="center"/>
    </xf>
    <xf numFmtId="0" fontId="8" fillId="0" borderId="39" xfId="0" applyFont="1" applyFill="1" applyBorder="1" applyAlignment="1">
      <alignment horizontal="justify" vertical="center"/>
    </xf>
    <xf numFmtId="0" fontId="11" fillId="0" borderId="35" xfId="0" applyFont="1" applyFill="1" applyBorder="1" applyAlignment="1">
      <alignment horizontal="justify" vertical="center"/>
    </xf>
    <xf numFmtId="167" fontId="11" fillId="0" borderId="35" xfId="1" applyNumberFormat="1" applyFont="1" applyFill="1" applyBorder="1" applyAlignment="1">
      <alignment horizontal="justify" vertical="center"/>
    </xf>
    <xf numFmtId="0" fontId="8" fillId="0" borderId="35" xfId="0" applyFont="1" applyFill="1" applyBorder="1"/>
    <xf numFmtId="0" fontId="8" fillId="0" borderId="0" xfId="0" applyFont="1" applyFill="1" applyBorder="1" applyAlignment="1">
      <alignment horizontal="justify" vertical="center"/>
    </xf>
    <xf numFmtId="166" fontId="7" fillId="0" borderId="0" xfId="1" applyNumberFormat="1" applyFont="1" applyFill="1" applyBorder="1"/>
    <xf numFmtId="0" fontId="9" fillId="0" borderId="0" xfId="0" applyFont="1" applyBorder="1" applyAlignment="1">
      <alignment horizontal="center" vertical="center"/>
    </xf>
    <xf numFmtId="167" fontId="8" fillId="0" borderId="37" xfId="1" applyNumberFormat="1" applyFont="1" applyFill="1" applyBorder="1" applyAlignment="1">
      <alignment horizontal="justify" vertical="center"/>
    </xf>
    <xf numFmtId="0" fontId="9" fillId="0" borderId="40" xfId="0" applyFont="1" applyBorder="1" applyAlignment="1">
      <alignment horizontal="center" vertical="center"/>
    </xf>
    <xf numFmtId="167" fontId="8" fillId="0" borderId="39" xfId="1" applyNumberFormat="1" applyFont="1" applyFill="1" applyBorder="1" applyAlignment="1">
      <alignment horizontal="justify" vertical="center"/>
    </xf>
    <xf numFmtId="0" fontId="9" fillId="0" borderId="43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15" fillId="0" borderId="0" xfId="0" applyFont="1" applyFill="1" applyBorder="1"/>
    <xf numFmtId="168" fontId="7" fillId="0" borderId="0" xfId="0" applyNumberFormat="1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165" fontId="0" fillId="2" borderId="45" xfId="0" applyNumberFormat="1" applyFill="1" applyBorder="1" applyAlignment="1">
      <alignment horizontal="center" vertical="center"/>
    </xf>
    <xf numFmtId="167" fontId="8" fillId="2" borderId="39" xfId="1" applyNumberFormat="1" applyFont="1" applyFill="1" applyBorder="1" applyAlignment="1">
      <alignment horizontal="justify" vertical="center"/>
    </xf>
    <xf numFmtId="167" fontId="8" fillId="2" borderId="37" xfId="1" applyNumberFormat="1" applyFont="1" applyFill="1" applyBorder="1" applyAlignment="1">
      <alignment horizontal="justify" vertical="center"/>
    </xf>
    <xf numFmtId="167" fontId="7" fillId="2" borderId="37" xfId="1" applyNumberFormat="1" applyFont="1" applyFill="1" applyBorder="1"/>
    <xf numFmtId="167" fontId="7" fillId="2" borderId="39" xfId="1" applyNumberFormat="1" applyFont="1" applyFill="1" applyBorder="1"/>
    <xf numFmtId="167" fontId="7" fillId="2" borderId="35" xfId="1" applyNumberFormat="1" applyFont="1" applyFill="1" applyBorder="1"/>
    <xf numFmtId="167" fontId="7" fillId="2" borderId="38" xfId="1" applyNumberFormat="1" applyFont="1" applyFill="1" applyBorder="1"/>
    <xf numFmtId="0" fontId="8" fillId="0" borderId="37" xfId="0" applyFont="1" applyBorder="1" applyAlignment="1">
      <alignment horizontal="left" vertical="center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46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35" xfId="0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/>
    </xf>
    <xf numFmtId="0" fontId="6" fillId="0" borderId="35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/>
    </xf>
    <xf numFmtId="167" fontId="6" fillId="0" borderId="36" xfId="1" applyNumberFormat="1" applyFont="1" applyBorder="1" applyAlignment="1">
      <alignment horizontal="center" vertical="center" wrapText="1"/>
    </xf>
    <xf numFmtId="167" fontId="6" fillId="0" borderId="41" xfId="1" applyNumberFormat="1" applyFont="1" applyBorder="1" applyAlignment="1">
      <alignment horizontal="center" vertical="center" wrapText="1"/>
    </xf>
    <xf numFmtId="167" fontId="6" fillId="0" borderId="37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A51F-376A-4311-952E-A7A5A20F8661}">
  <dimension ref="A1:F98"/>
  <sheetViews>
    <sheetView tabSelected="1" zoomScale="85" zoomScaleNormal="85" workbookViewId="0">
      <pane xSplit="2" ySplit="4" topLeftCell="C5" activePane="bottomRight" state="frozen"/>
      <selection activeCell="B33" sqref="B33:C33"/>
      <selection pane="topRight" activeCell="B33" sqref="B33:C33"/>
      <selection pane="bottomLeft" activeCell="B33" sqref="B33:C33"/>
      <selection pane="bottomRight" activeCell="C46" sqref="C46"/>
    </sheetView>
  </sheetViews>
  <sheetFormatPr defaultColWidth="9.140625" defaultRowHeight="12.75" x14ac:dyDescent="0.2"/>
  <cols>
    <col min="1" max="1" width="10.42578125" style="78" customWidth="1"/>
    <col min="2" max="2" width="62.140625" style="78" customWidth="1"/>
    <col min="3" max="3" width="16" style="92" customWidth="1"/>
    <col min="4" max="4" width="10" style="81" customWidth="1"/>
    <col min="5" max="5" width="10" style="130" customWidth="1"/>
    <col min="6" max="6" width="16" style="78" bestFit="1" customWidth="1"/>
    <col min="7" max="16384" width="9.140625" style="78"/>
  </cols>
  <sheetData>
    <row r="1" spans="1:5" ht="15.75" x14ac:dyDescent="0.25">
      <c r="A1" s="131" t="s">
        <v>380</v>
      </c>
      <c r="B1" s="131"/>
      <c r="C1" s="131"/>
      <c r="D1" s="131"/>
      <c r="E1" s="131"/>
    </row>
    <row r="2" spans="1:5" ht="15" customHeight="1" x14ac:dyDescent="0.2">
      <c r="A2" s="133" t="s">
        <v>193</v>
      </c>
      <c r="B2" s="134" t="s">
        <v>194</v>
      </c>
      <c r="C2" s="137" t="s">
        <v>379</v>
      </c>
      <c r="D2" s="135" t="s">
        <v>195</v>
      </c>
      <c r="E2" s="136" t="s">
        <v>196</v>
      </c>
    </row>
    <row r="3" spans="1:5" x14ac:dyDescent="0.2">
      <c r="A3" s="133"/>
      <c r="B3" s="134"/>
      <c r="C3" s="138"/>
      <c r="D3" s="135"/>
      <c r="E3" s="136"/>
    </row>
    <row r="4" spans="1:5" x14ac:dyDescent="0.2">
      <c r="A4" s="133"/>
      <c r="B4" s="134"/>
      <c r="C4" s="139"/>
      <c r="D4" s="135"/>
      <c r="E4" s="136"/>
    </row>
    <row r="5" spans="1:5" x14ac:dyDescent="0.2">
      <c r="A5" s="79" t="s">
        <v>291</v>
      </c>
      <c r="B5" s="94" t="s">
        <v>200</v>
      </c>
      <c r="C5" s="93"/>
      <c r="D5" s="82" t="s">
        <v>201</v>
      </c>
      <c r="E5" s="125" t="s">
        <v>202</v>
      </c>
    </row>
    <row r="6" spans="1:5" ht="25.5" x14ac:dyDescent="0.2">
      <c r="A6" s="79" t="s">
        <v>291</v>
      </c>
      <c r="B6" s="94" t="s">
        <v>203</v>
      </c>
      <c r="C6" s="93"/>
      <c r="D6" s="82" t="s">
        <v>201</v>
      </c>
      <c r="E6" s="125" t="s">
        <v>202</v>
      </c>
    </row>
    <row r="7" spans="1:5" x14ac:dyDescent="0.2">
      <c r="A7" s="79" t="s">
        <v>292</v>
      </c>
      <c r="B7" s="94" t="s">
        <v>204</v>
      </c>
      <c r="C7" s="93"/>
      <c r="D7" s="82" t="s">
        <v>202</v>
      </c>
      <c r="E7" s="125" t="s">
        <v>202</v>
      </c>
    </row>
    <row r="8" spans="1:5" ht="26.25" thickBot="1" x14ac:dyDescent="0.25">
      <c r="A8" s="85" t="s">
        <v>293</v>
      </c>
      <c r="B8" s="98" t="s">
        <v>205</v>
      </c>
      <c r="C8" s="118"/>
      <c r="D8" s="108" t="s">
        <v>202</v>
      </c>
      <c r="E8" s="126" t="s">
        <v>202</v>
      </c>
    </row>
    <row r="9" spans="1:5" x14ac:dyDescent="0.2">
      <c r="A9" s="83" t="s">
        <v>294</v>
      </c>
      <c r="B9" s="95" t="s">
        <v>283</v>
      </c>
      <c r="C9" s="119"/>
      <c r="D9" s="106" t="s">
        <v>198</v>
      </c>
      <c r="E9" s="127" t="s">
        <v>198</v>
      </c>
    </row>
    <row r="10" spans="1:5" ht="13.5" thickBot="1" x14ac:dyDescent="0.25">
      <c r="A10" s="85" t="s">
        <v>295</v>
      </c>
      <c r="B10" s="98" t="s">
        <v>284</v>
      </c>
      <c r="C10" s="118"/>
      <c r="D10" s="108" t="s">
        <v>202</v>
      </c>
      <c r="E10" s="126" t="s">
        <v>202</v>
      </c>
    </row>
    <row r="11" spans="1:5" ht="25.5" x14ac:dyDescent="0.2">
      <c r="A11" s="83" t="s">
        <v>296</v>
      </c>
      <c r="B11" s="95" t="s">
        <v>206</v>
      </c>
      <c r="C11" s="119"/>
      <c r="D11" s="106" t="s">
        <v>197</v>
      </c>
      <c r="E11" s="127" t="s">
        <v>198</v>
      </c>
    </row>
    <row r="12" spans="1:5" ht="13.5" thickBot="1" x14ac:dyDescent="0.25">
      <c r="A12" s="85" t="s">
        <v>297</v>
      </c>
      <c r="B12" s="98" t="s">
        <v>207</v>
      </c>
      <c r="C12" s="118"/>
      <c r="D12" s="108" t="s">
        <v>208</v>
      </c>
      <c r="E12" s="126" t="s">
        <v>198</v>
      </c>
    </row>
    <row r="13" spans="1:5" x14ac:dyDescent="0.2">
      <c r="A13" s="83" t="s">
        <v>298</v>
      </c>
      <c r="B13" s="95" t="s">
        <v>209</v>
      </c>
      <c r="C13" s="105">
        <f>'Souhrn IGHG'!$F$3*0.4</f>
        <v>0</v>
      </c>
      <c r="D13" s="106" t="s">
        <v>197</v>
      </c>
      <c r="E13" s="127" t="s">
        <v>198</v>
      </c>
    </row>
    <row r="14" spans="1:5" x14ac:dyDescent="0.2">
      <c r="A14" s="79" t="s">
        <v>299</v>
      </c>
      <c r="B14" s="94" t="s">
        <v>210</v>
      </c>
      <c r="C14" s="97">
        <f>'Souhrn IGHG'!$F$3*0.4</f>
        <v>0</v>
      </c>
      <c r="D14" s="82" t="s">
        <v>208</v>
      </c>
      <c r="E14" s="125" t="s">
        <v>198</v>
      </c>
    </row>
    <row r="15" spans="1:5" x14ac:dyDescent="0.2">
      <c r="A15" s="79" t="s">
        <v>300</v>
      </c>
      <c r="B15" s="94" t="s">
        <v>211</v>
      </c>
      <c r="C15" s="97">
        <f>'Souhrn IGHG'!$F$3*0.15</f>
        <v>0</v>
      </c>
      <c r="D15" s="82" t="s">
        <v>197</v>
      </c>
      <c r="E15" s="125" t="s">
        <v>198</v>
      </c>
    </row>
    <row r="16" spans="1:5" ht="13.5" thickBot="1" x14ac:dyDescent="0.25">
      <c r="A16" s="85" t="s">
        <v>301</v>
      </c>
      <c r="B16" s="98" t="s">
        <v>212</v>
      </c>
      <c r="C16" s="107">
        <f>'Souhrn IGHG'!$F$3*0.1</f>
        <v>0</v>
      </c>
      <c r="D16" s="108" t="s">
        <v>213</v>
      </c>
      <c r="E16" s="126" t="s">
        <v>198</v>
      </c>
    </row>
    <row r="17" spans="1:5" ht="25.5" x14ac:dyDescent="0.2">
      <c r="A17" s="83" t="s">
        <v>302</v>
      </c>
      <c r="B17" s="95" t="s">
        <v>214</v>
      </c>
      <c r="C17" s="105">
        <f>Inženýring!D5</f>
        <v>0</v>
      </c>
      <c r="D17" s="106" t="s">
        <v>213</v>
      </c>
      <c r="E17" s="127" t="s">
        <v>198</v>
      </c>
    </row>
    <row r="18" spans="1:5" ht="26.25" thickBot="1" x14ac:dyDescent="0.25">
      <c r="A18" s="85" t="s">
        <v>303</v>
      </c>
      <c r="B18" s="98" t="s">
        <v>215</v>
      </c>
      <c r="C18" s="107">
        <f>Inženýring!D6</f>
        <v>0</v>
      </c>
      <c r="D18" s="108" t="s">
        <v>198</v>
      </c>
      <c r="E18" s="126" t="s">
        <v>198</v>
      </c>
    </row>
    <row r="19" spans="1:5" ht="25.5" x14ac:dyDescent="0.2">
      <c r="A19" s="83" t="s">
        <v>304</v>
      </c>
      <c r="B19" s="95" t="s">
        <v>216</v>
      </c>
      <c r="C19" s="105">
        <f>'Souhrn IGHG'!F5</f>
        <v>0</v>
      </c>
      <c r="D19" s="106" t="s">
        <v>213</v>
      </c>
      <c r="E19" s="127" t="s">
        <v>198</v>
      </c>
    </row>
    <row r="20" spans="1:5" ht="25.5" x14ac:dyDescent="0.2">
      <c r="A20" s="79" t="s">
        <v>305</v>
      </c>
      <c r="B20" s="99" t="s">
        <v>217</v>
      </c>
      <c r="C20" s="100">
        <f>'Souhrn IGHG'!F6</f>
        <v>0</v>
      </c>
      <c r="D20" s="82" t="s">
        <v>213</v>
      </c>
      <c r="E20" s="125" t="s">
        <v>198</v>
      </c>
    </row>
    <row r="21" spans="1:5" ht="25.5" x14ac:dyDescent="0.2">
      <c r="A21" s="79" t="s">
        <v>306</v>
      </c>
      <c r="B21" s="99" t="s">
        <v>218</v>
      </c>
      <c r="C21" s="100">
        <f>'Souhrn IGHG'!F7</f>
        <v>0</v>
      </c>
      <c r="D21" s="82" t="s">
        <v>213</v>
      </c>
      <c r="E21" s="125" t="s">
        <v>198</v>
      </c>
    </row>
    <row r="22" spans="1:5" ht="25.5" x14ac:dyDescent="0.2">
      <c r="A22" s="79" t="s">
        <v>307</v>
      </c>
      <c r="B22" s="99" t="s">
        <v>219</v>
      </c>
      <c r="C22" s="100">
        <f>'Souhrn IGHG'!F8</f>
        <v>0</v>
      </c>
      <c r="D22" s="82" t="s">
        <v>213</v>
      </c>
      <c r="E22" s="125" t="s">
        <v>198</v>
      </c>
    </row>
    <row r="23" spans="1:5" ht="25.5" x14ac:dyDescent="0.2">
      <c r="A23" s="79" t="s">
        <v>308</v>
      </c>
      <c r="B23" s="99" t="s">
        <v>220</v>
      </c>
      <c r="C23" s="100">
        <f>'Souhrn IGHG'!F9</f>
        <v>0</v>
      </c>
      <c r="D23" s="82" t="s">
        <v>213</v>
      </c>
      <c r="E23" s="125" t="s">
        <v>198</v>
      </c>
    </row>
    <row r="24" spans="1:5" ht="25.5" x14ac:dyDescent="0.2">
      <c r="A24" s="79" t="s">
        <v>309</v>
      </c>
      <c r="B24" s="94" t="s">
        <v>221</v>
      </c>
      <c r="C24" s="97">
        <f>'Souhrn IGHG'!F10</f>
        <v>0</v>
      </c>
      <c r="D24" s="82" t="s">
        <v>213</v>
      </c>
      <c r="E24" s="125" t="s">
        <v>198</v>
      </c>
    </row>
    <row r="25" spans="1:5" ht="26.25" thickBot="1" x14ac:dyDescent="0.25">
      <c r="A25" s="85" t="s">
        <v>310</v>
      </c>
      <c r="B25" s="98" t="s">
        <v>222</v>
      </c>
      <c r="C25" s="107">
        <f>'Souhrn IGHG'!F11</f>
        <v>0</v>
      </c>
      <c r="D25" s="108" t="s">
        <v>198</v>
      </c>
      <c r="E25" s="126" t="s">
        <v>198</v>
      </c>
    </row>
    <row r="26" spans="1:5" ht="38.25" x14ac:dyDescent="0.2">
      <c r="A26" s="83" t="s">
        <v>311</v>
      </c>
      <c r="B26" s="95" t="s">
        <v>223</v>
      </c>
      <c r="C26" s="105">
        <f>'Souhrn IGHG'!$F$12*0.2</f>
        <v>0</v>
      </c>
      <c r="D26" s="106" t="s">
        <v>208</v>
      </c>
      <c r="E26" s="127" t="s">
        <v>198</v>
      </c>
    </row>
    <row r="27" spans="1:5" ht="38.25" x14ac:dyDescent="0.2">
      <c r="A27" s="79" t="s">
        <v>312</v>
      </c>
      <c r="B27" s="94" t="s">
        <v>224</v>
      </c>
      <c r="C27" s="97">
        <f>'Souhrn IGHG'!$F$12*0.2</f>
        <v>0</v>
      </c>
      <c r="D27" s="82" t="s">
        <v>213</v>
      </c>
      <c r="E27" s="125" t="s">
        <v>198</v>
      </c>
    </row>
    <row r="28" spans="1:5" ht="25.5" x14ac:dyDescent="0.2">
      <c r="A28" s="79" t="s">
        <v>313</v>
      </c>
      <c r="B28" s="94" t="s">
        <v>225</v>
      </c>
      <c r="C28" s="97">
        <f>'Souhrn IGHG'!$F$12*0.25</f>
        <v>0</v>
      </c>
      <c r="D28" s="82" t="s">
        <v>202</v>
      </c>
      <c r="E28" s="125"/>
    </row>
    <row r="29" spans="1:5" ht="25.5" x14ac:dyDescent="0.2">
      <c r="A29" s="79" t="s">
        <v>314</v>
      </c>
      <c r="B29" s="94" t="s">
        <v>226</v>
      </c>
      <c r="C29" s="97">
        <f>'Souhrn IGHG'!$F$12*0.15</f>
        <v>0</v>
      </c>
      <c r="D29" s="82" t="s">
        <v>202</v>
      </c>
      <c r="E29" s="125"/>
    </row>
    <row r="30" spans="1:5" x14ac:dyDescent="0.2">
      <c r="A30" s="79" t="s">
        <v>315</v>
      </c>
      <c r="B30" s="94" t="s">
        <v>227</v>
      </c>
      <c r="C30" s="97">
        <f>'Souhrn IGHG'!$F$12*0.1</f>
        <v>0</v>
      </c>
      <c r="D30" s="82" t="s">
        <v>202</v>
      </c>
      <c r="E30" s="125" t="s">
        <v>202</v>
      </c>
    </row>
    <row r="31" spans="1:5" ht="13.5" thickBot="1" x14ac:dyDescent="0.25">
      <c r="A31" s="85" t="s">
        <v>316</v>
      </c>
      <c r="B31" s="98" t="s">
        <v>228</v>
      </c>
      <c r="C31" s="107">
        <f>'Souhrn IGHG'!$F$12*0.1</f>
        <v>0</v>
      </c>
      <c r="D31" s="108" t="s">
        <v>202</v>
      </c>
      <c r="E31" s="126" t="s">
        <v>202</v>
      </c>
    </row>
    <row r="32" spans="1:5" x14ac:dyDescent="0.2">
      <c r="A32" s="83" t="s">
        <v>317</v>
      </c>
      <c r="B32" s="95" t="s">
        <v>229</v>
      </c>
      <c r="C32" s="105">
        <f>Modely!$F$5*0.2</f>
        <v>0</v>
      </c>
      <c r="D32" s="106" t="s">
        <v>213</v>
      </c>
      <c r="E32" s="127" t="s">
        <v>198</v>
      </c>
    </row>
    <row r="33" spans="1:5" ht="25.5" x14ac:dyDescent="0.2">
      <c r="A33" s="79" t="s">
        <v>318</v>
      </c>
      <c r="B33" s="94" t="s">
        <v>230</v>
      </c>
      <c r="C33" s="97">
        <f>Modely!$F$9</f>
        <v>0</v>
      </c>
      <c r="D33" s="82" t="s">
        <v>201</v>
      </c>
      <c r="E33" s="125" t="s">
        <v>202</v>
      </c>
    </row>
    <row r="34" spans="1:5" ht="38.25" x14ac:dyDescent="0.2">
      <c r="A34" s="79" t="s">
        <v>319</v>
      </c>
      <c r="B34" s="94" t="s">
        <v>231</v>
      </c>
      <c r="C34" s="97">
        <f>Modely!F12+Modely!$F$11</f>
        <v>0</v>
      </c>
      <c r="D34" s="82" t="s">
        <v>213</v>
      </c>
      <c r="E34" s="125" t="s">
        <v>198</v>
      </c>
    </row>
    <row r="35" spans="1:5" ht="25.5" x14ac:dyDescent="0.2">
      <c r="A35" s="79" t="s">
        <v>320</v>
      </c>
      <c r="B35" s="94" t="s">
        <v>232</v>
      </c>
      <c r="C35" s="97">
        <f>Modely!F13</f>
        <v>0</v>
      </c>
      <c r="D35" s="82" t="s">
        <v>213</v>
      </c>
      <c r="E35" s="125" t="s">
        <v>198</v>
      </c>
    </row>
    <row r="36" spans="1:5" ht="25.5" x14ac:dyDescent="0.2">
      <c r="A36" s="79" t="s">
        <v>321</v>
      </c>
      <c r="B36" s="94" t="s">
        <v>233</v>
      </c>
      <c r="C36" s="97">
        <f>Modely!$F$5*0.8</f>
        <v>0</v>
      </c>
      <c r="D36" s="82" t="s">
        <v>234</v>
      </c>
      <c r="E36" s="125" t="s">
        <v>202</v>
      </c>
    </row>
    <row r="37" spans="1:5" ht="25.5" x14ac:dyDescent="0.2">
      <c r="A37" s="79" t="s">
        <v>322</v>
      </c>
      <c r="B37" s="94" t="s">
        <v>235</v>
      </c>
      <c r="C37" s="97">
        <f>Modely!D17</f>
        <v>0</v>
      </c>
      <c r="D37" s="82" t="s">
        <v>201</v>
      </c>
      <c r="E37" s="125" t="s">
        <v>202</v>
      </c>
    </row>
    <row r="38" spans="1:5" ht="25.5" x14ac:dyDescent="0.2">
      <c r="A38" s="79" t="s">
        <v>323</v>
      </c>
      <c r="B38" s="94" t="s">
        <v>236</v>
      </c>
      <c r="C38" s="97">
        <f>Modely!$F$7*0.2</f>
        <v>0</v>
      </c>
      <c r="D38" s="82" t="s">
        <v>198</v>
      </c>
      <c r="E38" s="125" t="s">
        <v>198</v>
      </c>
    </row>
    <row r="39" spans="1:5" ht="51" x14ac:dyDescent="0.2">
      <c r="A39" s="79" t="s">
        <v>324</v>
      </c>
      <c r="B39" s="94" t="s">
        <v>237</v>
      </c>
      <c r="C39" s="97">
        <f>Modely!D16+Modely!$D$15</f>
        <v>0</v>
      </c>
      <c r="D39" s="82" t="s">
        <v>201</v>
      </c>
      <c r="E39" s="125" t="s">
        <v>202</v>
      </c>
    </row>
    <row r="40" spans="1:5" ht="38.25" x14ac:dyDescent="0.2">
      <c r="A40" s="79" t="s">
        <v>325</v>
      </c>
      <c r="B40" s="94" t="s">
        <v>238</v>
      </c>
      <c r="C40" s="97">
        <f>Modely!$F$7*0.8</f>
        <v>0</v>
      </c>
      <c r="D40" s="82" t="s">
        <v>201</v>
      </c>
      <c r="E40" s="125" t="s">
        <v>202</v>
      </c>
    </row>
    <row r="41" spans="1:5" ht="51.75" thickBot="1" x14ac:dyDescent="0.25">
      <c r="A41" s="85" t="s">
        <v>326</v>
      </c>
      <c r="B41" s="98" t="s">
        <v>239</v>
      </c>
      <c r="C41" s="107">
        <f>Modely!F18</f>
        <v>0</v>
      </c>
      <c r="D41" s="108" t="s">
        <v>201</v>
      </c>
      <c r="E41" s="126" t="s">
        <v>202</v>
      </c>
    </row>
    <row r="42" spans="1:5" x14ac:dyDescent="0.2">
      <c r="A42" s="83" t="s">
        <v>327</v>
      </c>
      <c r="B42" s="95" t="s">
        <v>191</v>
      </c>
      <c r="C42" s="105">
        <f>'Vyhodnocení GTP'!F5</f>
        <v>0</v>
      </c>
      <c r="D42" s="106" t="s">
        <v>213</v>
      </c>
      <c r="E42" s="127" t="s">
        <v>198</v>
      </c>
    </row>
    <row r="43" spans="1:5" x14ac:dyDescent="0.2">
      <c r="A43" s="79" t="s">
        <v>328</v>
      </c>
      <c r="B43" s="94" t="s">
        <v>240</v>
      </c>
      <c r="C43" s="97">
        <f>'Vyhodnocení GTP'!F6</f>
        <v>0</v>
      </c>
      <c r="D43" s="82" t="s">
        <v>198</v>
      </c>
      <c r="E43" s="125" t="s">
        <v>198</v>
      </c>
    </row>
    <row r="44" spans="1:5" x14ac:dyDescent="0.2">
      <c r="A44" s="79" t="s">
        <v>329</v>
      </c>
      <c r="B44" s="94" t="s">
        <v>153</v>
      </c>
      <c r="C44" s="97">
        <f>'Vyhodnocení GTP'!F7</f>
        <v>0</v>
      </c>
      <c r="D44" s="82" t="s">
        <v>202</v>
      </c>
      <c r="E44" s="125" t="s">
        <v>202</v>
      </c>
    </row>
    <row r="45" spans="1:5" ht="13.5" thickBot="1" x14ac:dyDescent="0.25">
      <c r="A45" s="85" t="s">
        <v>330</v>
      </c>
      <c r="B45" s="98" t="s">
        <v>178</v>
      </c>
      <c r="C45" s="107">
        <f>'Vyhodnocení GTP'!F8</f>
        <v>0</v>
      </c>
      <c r="D45" s="108" t="s">
        <v>202</v>
      </c>
      <c r="E45" s="126" t="s">
        <v>202</v>
      </c>
    </row>
    <row r="46" spans="1:5" ht="25.5" x14ac:dyDescent="0.2">
      <c r="A46" s="83" t="s">
        <v>199</v>
      </c>
      <c r="B46" s="95" t="s">
        <v>241</v>
      </c>
      <c r="C46" s="120"/>
      <c r="D46" s="106" t="s">
        <v>198</v>
      </c>
      <c r="E46" s="127" t="s">
        <v>198</v>
      </c>
    </row>
    <row r="47" spans="1:5" ht="26.25" thickBot="1" x14ac:dyDescent="0.25">
      <c r="A47" s="85" t="s">
        <v>281</v>
      </c>
      <c r="B47" s="98" t="s">
        <v>242</v>
      </c>
      <c r="C47" s="121"/>
      <c r="D47" s="108" t="s">
        <v>234</v>
      </c>
      <c r="E47" s="126" t="s">
        <v>202</v>
      </c>
    </row>
    <row r="48" spans="1:5" x14ac:dyDescent="0.2">
      <c r="A48" s="83" t="s">
        <v>331</v>
      </c>
      <c r="B48" s="95" t="s">
        <v>243</v>
      </c>
      <c r="C48" s="120"/>
      <c r="D48" s="106" t="s">
        <v>213</v>
      </c>
      <c r="E48" s="127" t="s">
        <v>198</v>
      </c>
    </row>
    <row r="49" spans="1:5" ht="13.5" thickBot="1" x14ac:dyDescent="0.25">
      <c r="A49" s="79" t="s">
        <v>332</v>
      </c>
      <c r="B49" s="98" t="s">
        <v>244</v>
      </c>
      <c r="C49" s="121"/>
      <c r="D49" s="108" t="s">
        <v>234</v>
      </c>
      <c r="E49" s="126" t="s">
        <v>202</v>
      </c>
    </row>
    <row r="50" spans="1:5" x14ac:dyDescent="0.2">
      <c r="A50" s="79" t="s">
        <v>333</v>
      </c>
      <c r="B50" s="95" t="s">
        <v>245</v>
      </c>
      <c r="C50" s="120"/>
      <c r="D50" s="86"/>
      <c r="E50" s="127" t="s">
        <v>198</v>
      </c>
    </row>
    <row r="51" spans="1:5" x14ac:dyDescent="0.2">
      <c r="A51" s="79" t="s">
        <v>334</v>
      </c>
      <c r="B51" s="94" t="s">
        <v>246</v>
      </c>
      <c r="C51" s="122"/>
      <c r="D51" s="82" t="s">
        <v>208</v>
      </c>
      <c r="E51" s="125" t="s">
        <v>198</v>
      </c>
    </row>
    <row r="52" spans="1:5" x14ac:dyDescent="0.2">
      <c r="A52" s="79" t="s">
        <v>335</v>
      </c>
      <c r="B52" s="94" t="s">
        <v>247</v>
      </c>
      <c r="C52" s="122"/>
      <c r="D52" s="82" t="s">
        <v>208</v>
      </c>
      <c r="E52" s="125" t="s">
        <v>198</v>
      </c>
    </row>
    <row r="53" spans="1:5" ht="26.25" thickBot="1" x14ac:dyDescent="0.25">
      <c r="A53" s="85" t="s">
        <v>336</v>
      </c>
      <c r="B53" s="98" t="s">
        <v>248</v>
      </c>
      <c r="C53" s="121"/>
      <c r="D53" s="108" t="s">
        <v>201</v>
      </c>
      <c r="E53" s="126" t="s">
        <v>202</v>
      </c>
    </row>
    <row r="54" spans="1:5" ht="38.25" x14ac:dyDescent="0.2">
      <c r="A54" s="83" t="s">
        <v>337</v>
      </c>
      <c r="B54" s="95" t="s">
        <v>249</v>
      </c>
      <c r="C54" s="120"/>
      <c r="D54" s="106" t="s">
        <v>208</v>
      </c>
      <c r="E54" s="127" t="s">
        <v>198</v>
      </c>
    </row>
    <row r="55" spans="1:5" ht="25.5" x14ac:dyDescent="0.2">
      <c r="A55" s="79" t="s">
        <v>338</v>
      </c>
      <c r="B55" s="94" t="s">
        <v>250</v>
      </c>
      <c r="C55" s="122"/>
      <c r="D55" s="82" t="s">
        <v>213</v>
      </c>
      <c r="E55" s="125" t="s">
        <v>198</v>
      </c>
    </row>
    <row r="56" spans="1:5" ht="25.5" x14ac:dyDescent="0.2">
      <c r="A56" s="79" t="s">
        <v>339</v>
      </c>
      <c r="B56" s="94" t="s">
        <v>251</v>
      </c>
      <c r="C56" s="122"/>
      <c r="D56" s="82" t="s">
        <v>234</v>
      </c>
      <c r="E56" s="125" t="s">
        <v>202</v>
      </c>
    </row>
    <row r="57" spans="1:5" ht="38.25" x14ac:dyDescent="0.2">
      <c r="A57" s="79" t="s">
        <v>340</v>
      </c>
      <c r="B57" s="94" t="s">
        <v>252</v>
      </c>
      <c r="C57" s="122"/>
      <c r="D57" s="82" t="s">
        <v>208</v>
      </c>
      <c r="E57" s="125" t="s">
        <v>198</v>
      </c>
    </row>
    <row r="58" spans="1:5" ht="38.25" x14ac:dyDescent="0.2">
      <c r="A58" s="79" t="s">
        <v>341</v>
      </c>
      <c r="B58" s="94" t="s">
        <v>253</v>
      </c>
      <c r="C58" s="122"/>
      <c r="D58" s="82" t="s">
        <v>213</v>
      </c>
      <c r="E58" s="125" t="s">
        <v>198</v>
      </c>
    </row>
    <row r="59" spans="1:5" ht="26.25" thickBot="1" x14ac:dyDescent="0.25">
      <c r="A59" s="85" t="s">
        <v>342</v>
      </c>
      <c r="B59" s="98" t="s">
        <v>254</v>
      </c>
      <c r="C59" s="121"/>
      <c r="D59" s="108" t="s">
        <v>234</v>
      </c>
      <c r="E59" s="126" t="s">
        <v>202</v>
      </c>
    </row>
    <row r="60" spans="1:5" x14ac:dyDescent="0.2">
      <c r="A60" s="83" t="s">
        <v>343</v>
      </c>
      <c r="B60" s="95" t="s">
        <v>255</v>
      </c>
      <c r="C60" s="120"/>
      <c r="D60" s="106" t="s">
        <v>197</v>
      </c>
      <c r="E60" s="127" t="s">
        <v>198</v>
      </c>
    </row>
    <row r="61" spans="1:5" ht="51" x14ac:dyDescent="0.2">
      <c r="A61" s="79" t="s">
        <v>344</v>
      </c>
      <c r="B61" s="94" t="s">
        <v>256</v>
      </c>
      <c r="C61" s="122"/>
      <c r="D61" s="82" t="s">
        <v>213</v>
      </c>
      <c r="E61" s="125" t="s">
        <v>198</v>
      </c>
    </row>
    <row r="62" spans="1:5" ht="46.5" customHeight="1" thickBot="1" x14ac:dyDescent="0.25">
      <c r="A62" s="85" t="s">
        <v>345</v>
      </c>
      <c r="B62" s="98" t="s">
        <v>257</v>
      </c>
      <c r="C62" s="121"/>
      <c r="D62" s="108" t="s">
        <v>201</v>
      </c>
      <c r="E62" s="126" t="s">
        <v>202</v>
      </c>
    </row>
    <row r="63" spans="1:5" ht="25.5" x14ac:dyDescent="0.2">
      <c r="A63" s="83" t="s">
        <v>346</v>
      </c>
      <c r="B63" s="95" t="s">
        <v>258</v>
      </c>
      <c r="C63" s="120"/>
      <c r="D63" s="106" t="s">
        <v>197</v>
      </c>
      <c r="E63" s="127" t="s">
        <v>198</v>
      </c>
    </row>
    <row r="64" spans="1:5" x14ac:dyDescent="0.2">
      <c r="A64" s="79" t="s">
        <v>347</v>
      </c>
      <c r="B64" s="94" t="s">
        <v>259</v>
      </c>
      <c r="C64" s="122"/>
      <c r="D64" s="82" t="s">
        <v>213</v>
      </c>
      <c r="E64" s="125" t="s">
        <v>198</v>
      </c>
    </row>
    <row r="65" spans="1:5" ht="25.5" x14ac:dyDescent="0.2">
      <c r="A65" s="79" t="s">
        <v>348</v>
      </c>
      <c r="B65" s="94" t="s">
        <v>260</v>
      </c>
      <c r="C65" s="122"/>
      <c r="D65" s="82" t="s">
        <v>208</v>
      </c>
      <c r="E65" s="125" t="s">
        <v>198</v>
      </c>
    </row>
    <row r="66" spans="1:5" ht="26.25" thickBot="1" x14ac:dyDescent="0.25">
      <c r="A66" s="85" t="s">
        <v>349</v>
      </c>
      <c r="B66" s="98" t="s">
        <v>261</v>
      </c>
      <c r="C66" s="121"/>
      <c r="D66" s="108" t="s">
        <v>201</v>
      </c>
      <c r="E66" s="126" t="s">
        <v>202</v>
      </c>
    </row>
    <row r="67" spans="1:5" x14ac:dyDescent="0.2">
      <c r="A67" s="83" t="s">
        <v>350</v>
      </c>
      <c r="B67" s="84" t="s">
        <v>289</v>
      </c>
      <c r="C67" s="123"/>
      <c r="D67" s="110" t="s">
        <v>197</v>
      </c>
      <c r="E67" s="128" t="s">
        <v>198</v>
      </c>
    </row>
    <row r="68" spans="1:5" ht="13.5" thickBot="1" x14ac:dyDescent="0.25">
      <c r="A68" s="85" t="s">
        <v>351</v>
      </c>
      <c r="B68" s="85" t="s">
        <v>290</v>
      </c>
      <c r="C68" s="121"/>
      <c r="D68" s="108" t="s">
        <v>234</v>
      </c>
      <c r="E68" s="126" t="s">
        <v>202</v>
      </c>
    </row>
    <row r="69" spans="1:5" x14ac:dyDescent="0.2">
      <c r="A69" s="83" t="s">
        <v>352</v>
      </c>
      <c r="B69" s="109" t="s">
        <v>262</v>
      </c>
      <c r="C69" s="120"/>
      <c r="D69" s="106" t="s">
        <v>198</v>
      </c>
      <c r="E69" s="127" t="s">
        <v>198</v>
      </c>
    </row>
    <row r="70" spans="1:5" ht="13.5" thickBot="1" x14ac:dyDescent="0.25">
      <c r="A70" s="85" t="s">
        <v>353</v>
      </c>
      <c r="B70" s="111" t="s">
        <v>263</v>
      </c>
      <c r="C70" s="121"/>
      <c r="D70" s="108" t="s">
        <v>234</v>
      </c>
      <c r="E70" s="126" t="s">
        <v>202</v>
      </c>
    </row>
    <row r="71" spans="1:5" ht="25.5" x14ac:dyDescent="0.2">
      <c r="A71" s="124" t="s">
        <v>354</v>
      </c>
      <c r="B71" s="95" t="s">
        <v>264</v>
      </c>
      <c r="C71" s="120"/>
      <c r="D71" s="106" t="s">
        <v>198</v>
      </c>
      <c r="E71" s="127" t="s">
        <v>198</v>
      </c>
    </row>
    <row r="72" spans="1:5" x14ac:dyDescent="0.2">
      <c r="A72" s="80" t="s">
        <v>355</v>
      </c>
      <c r="B72" s="96" t="s">
        <v>265</v>
      </c>
      <c r="C72" s="122"/>
      <c r="D72" s="82" t="s">
        <v>234</v>
      </c>
      <c r="E72" s="125" t="s">
        <v>202</v>
      </c>
    </row>
    <row r="73" spans="1:5" x14ac:dyDescent="0.2">
      <c r="A73" s="79" t="s">
        <v>282</v>
      </c>
      <c r="B73" s="96" t="s">
        <v>267</v>
      </c>
      <c r="C73" s="122"/>
      <c r="D73" s="82" t="s">
        <v>202</v>
      </c>
      <c r="E73" s="125" t="s">
        <v>202</v>
      </c>
    </row>
    <row r="74" spans="1:5" x14ac:dyDescent="0.2">
      <c r="A74" s="79" t="s">
        <v>279</v>
      </c>
      <c r="B74" s="96" t="s">
        <v>269</v>
      </c>
      <c r="C74" s="122"/>
      <c r="D74" s="82" t="s">
        <v>202</v>
      </c>
      <c r="E74" s="125" t="s">
        <v>202</v>
      </c>
    </row>
    <row r="75" spans="1:5" x14ac:dyDescent="0.2">
      <c r="A75" s="79" t="s">
        <v>280</v>
      </c>
      <c r="B75" s="96" t="s">
        <v>278</v>
      </c>
      <c r="C75" s="122"/>
      <c r="D75" s="82" t="s">
        <v>202</v>
      </c>
      <c r="E75" s="125" t="s">
        <v>202</v>
      </c>
    </row>
    <row r="76" spans="1:5" ht="25.5" x14ac:dyDescent="0.2">
      <c r="A76" s="79" t="s">
        <v>266</v>
      </c>
      <c r="B76" s="94" t="s">
        <v>270</v>
      </c>
      <c r="C76" s="122"/>
      <c r="D76" s="82" t="s">
        <v>201</v>
      </c>
      <c r="E76" s="125" t="s">
        <v>202</v>
      </c>
    </row>
    <row r="77" spans="1:5" x14ac:dyDescent="0.2">
      <c r="A77" s="79" t="s">
        <v>356</v>
      </c>
      <c r="B77" s="96" t="s">
        <v>271</v>
      </c>
      <c r="C77" s="122"/>
      <c r="D77" s="82" t="s">
        <v>202</v>
      </c>
      <c r="E77" s="125" t="s">
        <v>202</v>
      </c>
    </row>
    <row r="78" spans="1:5" x14ac:dyDescent="0.2">
      <c r="A78" s="79" t="s">
        <v>268</v>
      </c>
      <c r="B78" s="96" t="s">
        <v>272</v>
      </c>
      <c r="C78" s="122"/>
      <c r="D78" s="82" t="s">
        <v>197</v>
      </c>
      <c r="E78" s="125" t="s">
        <v>198</v>
      </c>
    </row>
    <row r="79" spans="1:5" x14ac:dyDescent="0.2">
      <c r="A79" s="79" t="s">
        <v>364</v>
      </c>
      <c r="B79" s="96" t="s">
        <v>273</v>
      </c>
      <c r="C79" s="122"/>
      <c r="D79" s="82" t="s">
        <v>197</v>
      </c>
      <c r="E79" s="125" t="s">
        <v>198</v>
      </c>
    </row>
    <row r="80" spans="1:5" x14ac:dyDescent="0.2">
      <c r="A80" s="94" t="s">
        <v>277</v>
      </c>
      <c r="B80" s="101" t="s">
        <v>274</v>
      </c>
      <c r="C80" s="122"/>
      <c r="D80" s="82" t="s">
        <v>202</v>
      </c>
      <c r="E80" s="125" t="s">
        <v>202</v>
      </c>
    </row>
    <row r="81" spans="1:6" x14ac:dyDescent="0.2">
      <c r="A81" s="102"/>
      <c r="B81" s="112" t="s">
        <v>381</v>
      </c>
      <c r="C81" s="103">
        <f>SUM(C5:C80)</f>
        <v>0</v>
      </c>
      <c r="D81" s="104"/>
      <c r="E81" s="129"/>
    </row>
    <row r="82" spans="1:6" x14ac:dyDescent="0.2">
      <c r="A82" s="102"/>
      <c r="B82" s="112"/>
      <c r="C82" s="103"/>
      <c r="D82" s="104"/>
      <c r="E82" s="129"/>
      <c r="F82" s="113"/>
    </row>
    <row r="83" spans="1:6" ht="40.5" customHeight="1" x14ac:dyDescent="0.2">
      <c r="A83" s="132" t="s">
        <v>378</v>
      </c>
      <c r="B83" s="132"/>
      <c r="C83" s="132"/>
      <c r="D83" s="132"/>
      <c r="E83" s="132"/>
    </row>
    <row r="87" spans="1:6" x14ac:dyDescent="0.2">
      <c r="B87" s="92"/>
    </row>
    <row r="88" spans="1:6" x14ac:dyDescent="0.2">
      <c r="B88" s="92"/>
    </row>
    <row r="89" spans="1:6" x14ac:dyDescent="0.2">
      <c r="B89" s="92"/>
    </row>
    <row r="90" spans="1:6" x14ac:dyDescent="0.2">
      <c r="B90" s="92"/>
    </row>
    <row r="91" spans="1:6" x14ac:dyDescent="0.2">
      <c r="B91" s="92"/>
    </row>
    <row r="92" spans="1:6" x14ac:dyDescent="0.2">
      <c r="B92" s="92"/>
    </row>
    <row r="93" spans="1:6" x14ac:dyDescent="0.2">
      <c r="B93" s="92"/>
    </row>
    <row r="94" spans="1:6" x14ac:dyDescent="0.2">
      <c r="B94" s="92"/>
    </row>
    <row r="95" spans="1:6" x14ac:dyDescent="0.2">
      <c r="B95" s="92"/>
    </row>
    <row r="96" spans="1:6" x14ac:dyDescent="0.2">
      <c r="B96" s="92"/>
    </row>
    <row r="97" spans="2:2" x14ac:dyDescent="0.2">
      <c r="B97" s="92"/>
    </row>
    <row r="98" spans="2:2" x14ac:dyDescent="0.2">
      <c r="B98" s="92"/>
    </row>
  </sheetData>
  <mergeCells count="7">
    <mergeCell ref="A1:E1"/>
    <mergeCell ref="A83:E83"/>
    <mergeCell ref="A2:A4"/>
    <mergeCell ref="B2:B4"/>
    <mergeCell ref="D2:D4"/>
    <mergeCell ref="E2:E4"/>
    <mergeCell ref="C2:C4"/>
  </mergeCells>
  <phoneticPr fontId="14" type="noConversion"/>
  <pageMargins left="0.25" right="0.25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16B1-5413-4F5E-82F7-7BE0A42CA632}">
  <dimension ref="A2:F38"/>
  <sheetViews>
    <sheetView zoomScaleNormal="100" workbookViewId="0">
      <selection activeCell="B6" sqref="B6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2.28515625" bestFit="1" customWidth="1"/>
  </cols>
  <sheetData>
    <row r="2" spans="1:6" x14ac:dyDescent="0.25">
      <c r="B2" s="114" t="s">
        <v>369</v>
      </c>
    </row>
    <row r="3" spans="1:6" x14ac:dyDescent="0.25">
      <c r="B3" t="s">
        <v>371</v>
      </c>
    </row>
    <row r="5" spans="1:6" x14ac:dyDescent="0.25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4" t="s">
        <v>5</v>
      </c>
    </row>
    <row r="6" spans="1:6" x14ac:dyDescent="0.25">
      <c r="A6" s="29">
        <v>1</v>
      </c>
      <c r="B6" s="25" t="s">
        <v>129</v>
      </c>
      <c r="C6" s="19" t="s">
        <v>20</v>
      </c>
      <c r="D6" s="20"/>
      <c r="E6" s="19">
        <v>30</v>
      </c>
      <c r="F6" s="21">
        <f>D6*E6</f>
        <v>0</v>
      </c>
    </row>
    <row r="7" spans="1:6" ht="30" x14ac:dyDescent="0.25">
      <c r="A7" s="29">
        <v>2</v>
      </c>
      <c r="B7" s="25" t="s">
        <v>173</v>
      </c>
      <c r="C7" s="19" t="s">
        <v>2</v>
      </c>
      <c r="D7" s="20"/>
      <c r="E7" s="19">
        <f>E6</f>
        <v>30</v>
      </c>
      <c r="F7" s="21">
        <f t="shared" ref="F7" si="0">D7*E7</f>
        <v>0</v>
      </c>
    </row>
    <row r="8" spans="1:6" ht="30" x14ac:dyDescent="0.25">
      <c r="A8" s="30">
        <v>3</v>
      </c>
      <c r="B8" s="12" t="s">
        <v>65</v>
      </c>
      <c r="C8" s="8" t="s">
        <v>2</v>
      </c>
      <c r="D8" s="9"/>
      <c r="E8" s="8">
        <v>30</v>
      </c>
      <c r="F8" s="10">
        <f t="shared" ref="F8:F15" si="1">D8*E8</f>
        <v>0</v>
      </c>
    </row>
    <row r="9" spans="1:6" ht="14.25" customHeight="1" x14ac:dyDescent="0.25">
      <c r="A9" s="29">
        <v>4</v>
      </c>
      <c r="B9" s="12" t="s">
        <v>67</v>
      </c>
      <c r="C9" s="8" t="s">
        <v>2</v>
      </c>
      <c r="D9" s="9"/>
      <c r="E9" s="8">
        <v>30</v>
      </c>
      <c r="F9" s="10">
        <f t="shared" si="1"/>
        <v>0</v>
      </c>
    </row>
    <row r="10" spans="1:6" ht="14.25" customHeight="1" x14ac:dyDescent="0.25">
      <c r="A10" s="30">
        <v>5</v>
      </c>
      <c r="B10" s="12" t="s">
        <v>133</v>
      </c>
      <c r="C10" s="8" t="s">
        <v>2</v>
      </c>
      <c r="D10" s="9"/>
      <c r="E10" s="8">
        <v>16</v>
      </c>
      <c r="F10" s="10">
        <f t="shared" si="1"/>
        <v>0</v>
      </c>
    </row>
    <row r="11" spans="1:6" ht="30" x14ac:dyDescent="0.25">
      <c r="A11" s="29">
        <v>6</v>
      </c>
      <c r="B11" s="12" t="s">
        <v>131</v>
      </c>
      <c r="C11" s="8" t="s">
        <v>2</v>
      </c>
      <c r="D11" s="9"/>
      <c r="E11" s="8">
        <v>8</v>
      </c>
      <c r="F11" s="10">
        <f t="shared" si="1"/>
        <v>0</v>
      </c>
    </row>
    <row r="12" spans="1:6" x14ac:dyDescent="0.25">
      <c r="A12" s="30">
        <v>7</v>
      </c>
      <c r="B12" s="12" t="s">
        <v>132</v>
      </c>
      <c r="C12" s="8" t="s">
        <v>2</v>
      </c>
      <c r="D12" s="9"/>
      <c r="E12" s="8">
        <v>8</v>
      </c>
      <c r="F12" s="10">
        <f t="shared" si="1"/>
        <v>0</v>
      </c>
    </row>
    <row r="13" spans="1:6" x14ac:dyDescent="0.25">
      <c r="A13" s="29">
        <v>8</v>
      </c>
      <c r="B13" s="12" t="s">
        <v>70</v>
      </c>
      <c r="C13" s="8" t="s">
        <v>2</v>
      </c>
      <c r="D13" s="9"/>
      <c r="E13" s="8">
        <v>30</v>
      </c>
      <c r="F13" s="10">
        <f t="shared" si="1"/>
        <v>0</v>
      </c>
    </row>
    <row r="14" spans="1:6" x14ac:dyDescent="0.25">
      <c r="A14" s="30">
        <v>9</v>
      </c>
      <c r="B14" s="12" t="s">
        <v>49</v>
      </c>
      <c r="C14" s="8" t="s">
        <v>14</v>
      </c>
      <c r="D14" s="20"/>
      <c r="E14" s="8">
        <v>1</v>
      </c>
      <c r="F14" s="10">
        <f t="shared" si="1"/>
        <v>0</v>
      </c>
    </row>
    <row r="15" spans="1:6" x14ac:dyDescent="0.25">
      <c r="A15" s="30">
        <v>10</v>
      </c>
      <c r="B15" s="12" t="s">
        <v>50</v>
      </c>
      <c r="C15" s="8" t="s">
        <v>14</v>
      </c>
      <c r="D15" s="20"/>
      <c r="E15" s="8">
        <v>1</v>
      </c>
      <c r="F15" s="10">
        <f t="shared" si="1"/>
        <v>0</v>
      </c>
    </row>
    <row r="16" spans="1:6" x14ac:dyDescent="0.25">
      <c r="A16" s="68"/>
      <c r="B16" s="40" t="s">
        <v>82</v>
      </c>
      <c r="C16" s="40"/>
      <c r="D16" s="40"/>
      <c r="E16" s="40"/>
      <c r="F16" s="41"/>
    </row>
    <row r="17" spans="1:6" x14ac:dyDescent="0.25">
      <c r="A17" s="31">
        <v>11</v>
      </c>
      <c r="B17" s="34" t="s">
        <v>134</v>
      </c>
      <c r="C17" s="26" t="s">
        <v>2</v>
      </c>
      <c r="D17" s="27"/>
      <c r="E17" s="26">
        <v>30</v>
      </c>
      <c r="F17" s="10">
        <f>D17*E17</f>
        <v>0</v>
      </c>
    </row>
    <row r="18" spans="1:6" x14ac:dyDescent="0.25">
      <c r="A18" s="31">
        <v>12</v>
      </c>
      <c r="B18" s="34" t="s">
        <v>45</v>
      </c>
      <c r="C18" s="26" t="s">
        <v>14</v>
      </c>
      <c r="D18" s="27"/>
      <c r="E18" s="26">
        <v>1</v>
      </c>
      <c r="F18" s="10">
        <f>D18*E18</f>
        <v>0</v>
      </c>
    </row>
    <row r="19" spans="1:6" x14ac:dyDescent="0.25">
      <c r="A19" s="68"/>
      <c r="B19" s="40" t="s">
        <v>85</v>
      </c>
      <c r="C19" s="40"/>
      <c r="D19" s="40"/>
      <c r="E19" s="40"/>
      <c r="F19" s="41"/>
    </row>
    <row r="20" spans="1:6" ht="30" x14ac:dyDescent="0.25">
      <c r="A20" s="32">
        <v>13</v>
      </c>
      <c r="B20" s="47" t="s">
        <v>128</v>
      </c>
      <c r="C20" s="15" t="s">
        <v>2</v>
      </c>
      <c r="D20" s="16"/>
      <c r="E20" s="15">
        <v>30</v>
      </c>
      <c r="F20" s="17">
        <f t="shared" ref="F20" si="2">D20*E20</f>
        <v>0</v>
      </c>
    </row>
    <row r="21" spans="1:6" x14ac:dyDescent="0.25">
      <c r="C21" s="3"/>
      <c r="D21" s="2"/>
      <c r="E21" s="3"/>
      <c r="F21" s="5"/>
    </row>
    <row r="22" spans="1:6" x14ac:dyDescent="0.25">
      <c r="B22" s="51" t="s">
        <v>17</v>
      </c>
      <c r="C22" s="69"/>
      <c r="D22" s="70"/>
      <c r="E22" s="69"/>
      <c r="F22" s="71">
        <f>SUM(F6:F20)</f>
        <v>0</v>
      </c>
    </row>
    <row r="23" spans="1:6" x14ac:dyDescent="0.25">
      <c r="B23" t="s">
        <v>18</v>
      </c>
      <c r="C23" s="3"/>
      <c r="D23" s="2"/>
      <c r="E23" s="3"/>
      <c r="F23" s="5">
        <f>F22*0.21</f>
        <v>0</v>
      </c>
    </row>
    <row r="24" spans="1:6" x14ac:dyDescent="0.25">
      <c r="B24" t="s">
        <v>19</v>
      </c>
      <c r="C24" s="3"/>
      <c r="D24" s="2"/>
      <c r="E24" s="3"/>
      <c r="F24" s="5">
        <f>F22+F23</f>
        <v>0</v>
      </c>
    </row>
    <row r="25" spans="1:6" x14ac:dyDescent="0.25">
      <c r="C25" s="3"/>
      <c r="D25" s="2"/>
      <c r="E25" s="3"/>
      <c r="F25" s="5"/>
    </row>
    <row r="26" spans="1:6" x14ac:dyDescent="0.25">
      <c r="C26" s="3"/>
      <c r="D26" s="2"/>
      <c r="E26" s="3"/>
      <c r="F26" s="5"/>
    </row>
    <row r="27" spans="1:6" x14ac:dyDescent="0.25">
      <c r="C27" s="3"/>
      <c r="D27" s="2"/>
      <c r="E27" s="3"/>
      <c r="F27" s="5"/>
    </row>
    <row r="28" spans="1:6" x14ac:dyDescent="0.25">
      <c r="C28" s="3"/>
      <c r="D28" s="2"/>
      <c r="E28" s="3"/>
      <c r="F28" s="5"/>
    </row>
    <row r="29" spans="1:6" x14ac:dyDescent="0.25">
      <c r="C29" s="3"/>
      <c r="D29" s="2"/>
      <c r="E29" s="3"/>
      <c r="F29" s="5"/>
    </row>
    <row r="30" spans="1:6" x14ac:dyDescent="0.25">
      <c r="C30" s="3"/>
      <c r="D30" s="2"/>
      <c r="E30" s="3"/>
      <c r="F30" s="5"/>
    </row>
    <row r="31" spans="1:6" x14ac:dyDescent="0.25">
      <c r="C31" s="3"/>
      <c r="D31" s="3"/>
      <c r="E31" s="3"/>
      <c r="F31" s="5"/>
    </row>
    <row r="32" spans="1:6" x14ac:dyDescent="0.25">
      <c r="C32" s="3"/>
      <c r="D32" s="3"/>
      <c r="E32" s="3"/>
      <c r="F32" s="5"/>
    </row>
    <row r="33" spans="3:6" x14ac:dyDescent="0.25">
      <c r="C33" s="3"/>
      <c r="D33" s="3"/>
      <c r="E33" s="3"/>
      <c r="F33" s="4"/>
    </row>
    <row r="34" spans="3:6" x14ac:dyDescent="0.25">
      <c r="C34" s="3"/>
      <c r="D34" s="3"/>
      <c r="E34" s="3"/>
      <c r="F34" s="4"/>
    </row>
    <row r="35" spans="3:6" x14ac:dyDescent="0.25">
      <c r="C35" s="3"/>
      <c r="D35" s="3"/>
      <c r="E35" s="3"/>
      <c r="F35" s="4"/>
    </row>
    <row r="36" spans="3:6" x14ac:dyDescent="0.25">
      <c r="C36" s="3"/>
      <c r="D36" s="3"/>
      <c r="E36" s="3"/>
      <c r="F36" s="4"/>
    </row>
    <row r="37" spans="3:6" x14ac:dyDescent="0.25">
      <c r="C37" s="3"/>
      <c r="D37" s="3"/>
      <c r="E37" s="3"/>
    </row>
    <row r="38" spans="3:6" x14ac:dyDescent="0.25">
      <c r="D38" s="3"/>
      <c r="E38" s="3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C066-350C-4D6A-B14E-B1C5D602B432}">
  <dimension ref="A2:F67"/>
  <sheetViews>
    <sheetView zoomScaleNormal="100" workbookViewId="0">
      <selection activeCell="B3" sqref="B3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2.28515625" bestFit="1" customWidth="1"/>
  </cols>
  <sheetData>
    <row r="2" spans="1:6" x14ac:dyDescent="0.25">
      <c r="B2" s="114" t="s">
        <v>369</v>
      </c>
    </row>
    <row r="3" spans="1:6" x14ac:dyDescent="0.25">
      <c r="B3" t="s">
        <v>370</v>
      </c>
    </row>
    <row r="5" spans="1:6" x14ac:dyDescent="0.25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4" t="s">
        <v>5</v>
      </c>
    </row>
    <row r="6" spans="1:6" x14ac:dyDescent="0.25">
      <c r="A6" s="39"/>
      <c r="B6" s="40" t="s">
        <v>135</v>
      </c>
      <c r="C6" s="40"/>
      <c r="D6" s="40"/>
      <c r="E6" s="40"/>
      <c r="F6" s="41"/>
    </row>
    <row r="7" spans="1:6" x14ac:dyDescent="0.25">
      <c r="A7" s="29">
        <v>1</v>
      </c>
      <c r="B7" s="25" t="s">
        <v>136</v>
      </c>
      <c r="C7" s="19" t="s">
        <v>20</v>
      </c>
      <c r="D7" s="20"/>
      <c r="E7" s="19">
        <v>75</v>
      </c>
      <c r="F7" s="21">
        <f>D7*E7</f>
        <v>0</v>
      </c>
    </row>
    <row r="8" spans="1:6" x14ac:dyDescent="0.25">
      <c r="A8" s="29">
        <v>2</v>
      </c>
      <c r="B8" s="25" t="s">
        <v>137</v>
      </c>
      <c r="C8" s="19" t="s">
        <v>20</v>
      </c>
      <c r="D8" s="20"/>
      <c r="E8" s="19">
        <v>25</v>
      </c>
      <c r="F8" s="21">
        <f t="shared" ref="F8:F17" si="0">D8*E8</f>
        <v>0</v>
      </c>
    </row>
    <row r="9" spans="1:6" ht="30" x14ac:dyDescent="0.25">
      <c r="A9" s="29">
        <v>3</v>
      </c>
      <c r="B9" s="12" t="s">
        <v>61</v>
      </c>
      <c r="C9" s="8" t="s">
        <v>20</v>
      </c>
      <c r="D9" s="9"/>
      <c r="E9" s="8">
        <f>E8</f>
        <v>25</v>
      </c>
      <c r="F9" s="10">
        <f t="shared" si="0"/>
        <v>0</v>
      </c>
    </row>
    <row r="10" spans="1:6" x14ac:dyDescent="0.25">
      <c r="A10" s="29">
        <v>4</v>
      </c>
      <c r="B10" s="12" t="s">
        <v>94</v>
      </c>
      <c r="C10" s="8" t="s">
        <v>2</v>
      </c>
      <c r="D10" s="9"/>
      <c r="E10" s="8">
        <v>5</v>
      </c>
      <c r="F10" s="10">
        <f t="shared" si="0"/>
        <v>0</v>
      </c>
    </row>
    <row r="11" spans="1:6" x14ac:dyDescent="0.25">
      <c r="A11" s="29">
        <v>5</v>
      </c>
      <c r="B11" s="25" t="s">
        <v>102</v>
      </c>
      <c r="C11" s="19" t="s">
        <v>14</v>
      </c>
      <c r="D11" s="20"/>
      <c r="E11" s="19">
        <v>1</v>
      </c>
      <c r="F11" s="21">
        <f t="shared" si="0"/>
        <v>0</v>
      </c>
    </row>
    <row r="12" spans="1:6" x14ac:dyDescent="0.25">
      <c r="A12" s="29">
        <v>6</v>
      </c>
      <c r="B12" s="12" t="s">
        <v>176</v>
      </c>
      <c r="C12" s="8" t="s">
        <v>20</v>
      </c>
      <c r="D12" s="9"/>
      <c r="E12" s="8">
        <f>E7</f>
        <v>75</v>
      </c>
      <c r="F12" s="10">
        <f>D12*E12</f>
        <v>0</v>
      </c>
    </row>
    <row r="13" spans="1:6" x14ac:dyDescent="0.25">
      <c r="A13" s="29">
        <v>7</v>
      </c>
      <c r="B13" s="25" t="s">
        <v>104</v>
      </c>
      <c r="C13" s="19" t="s">
        <v>2</v>
      </c>
      <c r="D13" s="20"/>
      <c r="E13" s="19">
        <v>10</v>
      </c>
      <c r="F13" s="21">
        <f t="shared" si="0"/>
        <v>0</v>
      </c>
    </row>
    <row r="14" spans="1:6" ht="30" x14ac:dyDescent="0.25">
      <c r="A14" s="29">
        <v>8</v>
      </c>
      <c r="B14" s="25" t="s">
        <v>173</v>
      </c>
      <c r="C14" s="19" t="s">
        <v>2</v>
      </c>
      <c r="D14" s="20"/>
      <c r="E14" s="19">
        <f>E13</f>
        <v>10</v>
      </c>
      <c r="F14" s="21">
        <f t="shared" si="0"/>
        <v>0</v>
      </c>
    </row>
    <row r="15" spans="1:6" x14ac:dyDescent="0.25">
      <c r="A15" s="29">
        <v>9</v>
      </c>
      <c r="B15" s="12" t="s">
        <v>62</v>
      </c>
      <c r="C15" s="8" t="s">
        <v>2</v>
      </c>
      <c r="D15" s="9"/>
      <c r="E15" s="8">
        <v>8</v>
      </c>
      <c r="F15" s="10">
        <f t="shared" si="0"/>
        <v>0</v>
      </c>
    </row>
    <row r="16" spans="1:6" x14ac:dyDescent="0.25">
      <c r="A16" s="36"/>
      <c r="B16" s="146" t="s">
        <v>138</v>
      </c>
      <c r="C16" s="146"/>
      <c r="D16" s="146"/>
      <c r="E16" s="146"/>
      <c r="F16" s="147"/>
    </row>
    <row r="17" spans="1:6" x14ac:dyDescent="0.25">
      <c r="A17" s="30">
        <v>10</v>
      </c>
      <c r="B17" s="12" t="s">
        <v>64</v>
      </c>
      <c r="C17" s="8" t="s">
        <v>2</v>
      </c>
      <c r="D17" s="9"/>
      <c r="E17" s="8">
        <v>10</v>
      </c>
      <c r="F17" s="10">
        <f t="shared" si="0"/>
        <v>0</v>
      </c>
    </row>
    <row r="18" spans="1:6" x14ac:dyDescent="0.25">
      <c r="A18" s="36"/>
      <c r="B18" s="146" t="s">
        <v>103</v>
      </c>
      <c r="C18" s="146"/>
      <c r="D18" s="146"/>
      <c r="E18" s="146"/>
      <c r="F18" s="147"/>
    </row>
    <row r="19" spans="1:6" ht="30" x14ac:dyDescent="0.25">
      <c r="A19" s="30">
        <v>11</v>
      </c>
      <c r="B19" s="12" t="s">
        <v>65</v>
      </c>
      <c r="C19" s="8" t="s">
        <v>2</v>
      </c>
      <c r="D19" s="9"/>
      <c r="E19" s="8">
        <v>15</v>
      </c>
      <c r="F19" s="10">
        <f t="shared" ref="F19:F29" si="1">D19*E19</f>
        <v>0</v>
      </c>
    </row>
    <row r="20" spans="1:6" x14ac:dyDescent="0.25">
      <c r="A20" s="30"/>
      <c r="B20" s="146" t="s">
        <v>139</v>
      </c>
      <c r="C20" s="146"/>
      <c r="D20" s="146"/>
      <c r="E20" s="146"/>
      <c r="F20" s="147"/>
    </row>
    <row r="21" spans="1:6" x14ac:dyDescent="0.25">
      <c r="A21" s="30">
        <v>12</v>
      </c>
      <c r="B21" s="12" t="s">
        <v>72</v>
      </c>
      <c r="C21" s="8" t="s">
        <v>2</v>
      </c>
      <c r="D21" s="9"/>
      <c r="E21" s="8">
        <v>5</v>
      </c>
      <c r="F21" s="10">
        <f t="shared" ref="F21" si="2">D21*E21</f>
        <v>0</v>
      </c>
    </row>
    <row r="22" spans="1:6" ht="14.25" customHeight="1" x14ac:dyDescent="0.25">
      <c r="A22" s="30">
        <v>13</v>
      </c>
      <c r="B22" s="12" t="s">
        <v>67</v>
      </c>
      <c r="C22" s="8" t="s">
        <v>2</v>
      </c>
      <c r="D22" s="9"/>
      <c r="E22" s="8">
        <f>E19+E17+E15</f>
        <v>33</v>
      </c>
      <c r="F22" s="10">
        <f t="shared" si="1"/>
        <v>0</v>
      </c>
    </row>
    <row r="23" spans="1:6" ht="14.25" customHeight="1" x14ac:dyDescent="0.25">
      <c r="A23" s="30">
        <v>14</v>
      </c>
      <c r="B23" s="12" t="s">
        <v>133</v>
      </c>
      <c r="C23" s="8" t="s">
        <v>2</v>
      </c>
      <c r="D23" s="9"/>
      <c r="E23" s="8">
        <v>5</v>
      </c>
      <c r="F23" s="10">
        <f t="shared" si="1"/>
        <v>0</v>
      </c>
    </row>
    <row r="24" spans="1:6" x14ac:dyDescent="0.25">
      <c r="A24" s="30">
        <v>15</v>
      </c>
      <c r="B24" s="12" t="s">
        <v>68</v>
      </c>
      <c r="C24" s="8" t="s">
        <v>2</v>
      </c>
      <c r="D24" s="9"/>
      <c r="E24" s="8">
        <v>9</v>
      </c>
      <c r="F24" s="10">
        <f t="shared" si="1"/>
        <v>0</v>
      </c>
    </row>
    <row r="25" spans="1:6" x14ac:dyDescent="0.25">
      <c r="A25" s="30">
        <v>16</v>
      </c>
      <c r="B25" s="12" t="s">
        <v>69</v>
      </c>
      <c r="C25" s="8" t="s">
        <v>2</v>
      </c>
      <c r="D25" s="9"/>
      <c r="E25" s="8">
        <v>9</v>
      </c>
      <c r="F25" s="10">
        <f t="shared" si="1"/>
        <v>0</v>
      </c>
    </row>
    <row r="26" spans="1:6" x14ac:dyDescent="0.25">
      <c r="A26" s="30">
        <v>17</v>
      </c>
      <c r="B26" s="12" t="s">
        <v>70</v>
      </c>
      <c r="C26" s="8" t="s">
        <v>2</v>
      </c>
      <c r="D26" s="9"/>
      <c r="E26" s="8">
        <v>15</v>
      </c>
      <c r="F26" s="10">
        <f t="shared" si="1"/>
        <v>0</v>
      </c>
    </row>
    <row r="27" spans="1:6" ht="45" x14ac:dyDescent="0.25">
      <c r="A27" s="30">
        <v>18</v>
      </c>
      <c r="B27" s="45" t="s">
        <v>74</v>
      </c>
      <c r="C27" s="8" t="s">
        <v>2</v>
      </c>
      <c r="D27" s="9"/>
      <c r="E27" s="8">
        <f>E21</f>
        <v>5</v>
      </c>
      <c r="F27" s="10">
        <f t="shared" si="1"/>
        <v>0</v>
      </c>
    </row>
    <row r="28" spans="1:6" x14ac:dyDescent="0.25">
      <c r="A28" s="30">
        <v>19</v>
      </c>
      <c r="B28" s="12" t="s">
        <v>49</v>
      </c>
      <c r="C28" s="8" t="s">
        <v>14</v>
      </c>
      <c r="D28" s="20"/>
      <c r="E28" s="8">
        <v>1</v>
      </c>
      <c r="F28" s="10">
        <f t="shared" si="1"/>
        <v>0</v>
      </c>
    </row>
    <row r="29" spans="1:6" x14ac:dyDescent="0.25">
      <c r="A29" s="30">
        <v>20</v>
      </c>
      <c r="B29" s="12" t="s">
        <v>50</v>
      </c>
      <c r="C29" s="8" t="s">
        <v>14</v>
      </c>
      <c r="D29" s="20"/>
      <c r="E29" s="8">
        <v>1</v>
      </c>
      <c r="F29" s="10">
        <f t="shared" si="1"/>
        <v>0</v>
      </c>
    </row>
    <row r="30" spans="1:6" x14ac:dyDescent="0.25">
      <c r="A30" s="68"/>
      <c r="B30" s="40" t="s">
        <v>141</v>
      </c>
      <c r="C30" s="40"/>
      <c r="D30" s="40"/>
      <c r="E30" s="40"/>
      <c r="F30" s="41"/>
    </row>
    <row r="31" spans="1:6" x14ac:dyDescent="0.25">
      <c r="A31" s="30">
        <v>21</v>
      </c>
      <c r="B31" s="25" t="s">
        <v>136</v>
      </c>
      <c r="C31" s="19" t="s">
        <v>20</v>
      </c>
      <c r="D31" s="20"/>
      <c r="E31" s="19">
        <v>50</v>
      </c>
      <c r="F31" s="21">
        <f>D31*E31</f>
        <v>0</v>
      </c>
    </row>
    <row r="32" spans="1:6" x14ac:dyDescent="0.25">
      <c r="A32" s="30">
        <v>22</v>
      </c>
      <c r="B32" s="25" t="s">
        <v>102</v>
      </c>
      <c r="C32" s="19" t="s">
        <v>14</v>
      </c>
      <c r="D32" s="20"/>
      <c r="E32" s="19">
        <v>1</v>
      </c>
      <c r="F32" s="21">
        <f t="shared" ref="F32:F34" si="3">D32*E32</f>
        <v>0</v>
      </c>
    </row>
    <row r="33" spans="1:6" x14ac:dyDescent="0.25">
      <c r="A33" s="30">
        <v>23</v>
      </c>
      <c r="B33" s="12" t="s">
        <v>176</v>
      </c>
      <c r="C33" s="8" t="s">
        <v>20</v>
      </c>
      <c r="D33" s="9"/>
      <c r="E33" s="8">
        <f>E31</f>
        <v>50</v>
      </c>
      <c r="F33" s="10">
        <f>D33*E33</f>
        <v>0</v>
      </c>
    </row>
    <row r="34" spans="1:6" x14ac:dyDescent="0.25">
      <c r="A34" s="30">
        <v>24</v>
      </c>
      <c r="B34" s="12" t="s">
        <v>62</v>
      </c>
      <c r="C34" s="8" t="s">
        <v>2</v>
      </c>
      <c r="D34" s="9"/>
      <c r="E34" s="8">
        <v>5</v>
      </c>
      <c r="F34" s="10">
        <f t="shared" si="3"/>
        <v>0</v>
      </c>
    </row>
    <row r="35" spans="1:6" x14ac:dyDescent="0.25">
      <c r="A35" s="36"/>
      <c r="B35" s="146" t="s">
        <v>138</v>
      </c>
      <c r="C35" s="146"/>
      <c r="D35" s="146"/>
      <c r="E35" s="146"/>
      <c r="F35" s="147"/>
    </row>
    <row r="36" spans="1:6" x14ac:dyDescent="0.25">
      <c r="A36" s="30">
        <v>25</v>
      </c>
      <c r="B36" s="12" t="s">
        <v>64</v>
      </c>
      <c r="C36" s="8" t="s">
        <v>2</v>
      </c>
      <c r="D36" s="9"/>
      <c r="E36" s="8">
        <v>10</v>
      </c>
      <c r="F36" s="10">
        <f t="shared" ref="F36" si="4">D36*E36</f>
        <v>0</v>
      </c>
    </row>
    <row r="37" spans="1:6" x14ac:dyDescent="0.25">
      <c r="A37" s="36"/>
      <c r="B37" s="146" t="s">
        <v>103</v>
      </c>
      <c r="C37" s="146"/>
      <c r="D37" s="146"/>
      <c r="E37" s="146"/>
      <c r="F37" s="147"/>
    </row>
    <row r="38" spans="1:6" ht="30" x14ac:dyDescent="0.25">
      <c r="A38" s="30">
        <v>26</v>
      </c>
      <c r="B38" s="12" t="s">
        <v>65</v>
      </c>
      <c r="C38" s="8" t="s">
        <v>2</v>
      </c>
      <c r="D38" s="9"/>
      <c r="E38" s="8">
        <v>5</v>
      </c>
      <c r="F38" s="10">
        <f t="shared" ref="F38" si="5">D38*E38</f>
        <v>0</v>
      </c>
    </row>
    <row r="39" spans="1:6" x14ac:dyDescent="0.25">
      <c r="A39" s="30"/>
      <c r="B39" s="146" t="s">
        <v>142</v>
      </c>
      <c r="C39" s="146"/>
      <c r="D39" s="146"/>
      <c r="E39" s="146"/>
      <c r="F39" s="147"/>
    </row>
    <row r="40" spans="1:6" ht="14.25" customHeight="1" x14ac:dyDescent="0.25">
      <c r="A40" s="30">
        <v>27</v>
      </c>
      <c r="B40" s="12" t="s">
        <v>67</v>
      </c>
      <c r="C40" s="8" t="s">
        <v>2</v>
      </c>
      <c r="D40" s="9"/>
      <c r="E40" s="8">
        <f>E38+E36+E34</f>
        <v>20</v>
      </c>
      <c r="F40" s="10">
        <f t="shared" ref="F40:F44" si="6">D40*E40</f>
        <v>0</v>
      </c>
    </row>
    <row r="41" spans="1:6" x14ac:dyDescent="0.25">
      <c r="A41" s="30">
        <v>28</v>
      </c>
      <c r="B41" s="12" t="s">
        <v>68</v>
      </c>
      <c r="C41" s="8" t="s">
        <v>2</v>
      </c>
      <c r="D41" s="9"/>
      <c r="E41" s="8">
        <v>5</v>
      </c>
      <c r="F41" s="10">
        <f t="shared" si="6"/>
        <v>0</v>
      </c>
    </row>
    <row r="42" spans="1:6" x14ac:dyDescent="0.25">
      <c r="A42" s="30">
        <v>29</v>
      </c>
      <c r="B42" s="12" t="s">
        <v>70</v>
      </c>
      <c r="C42" s="8" t="s">
        <v>2</v>
      </c>
      <c r="D42" s="9"/>
      <c r="E42" s="8">
        <v>5</v>
      </c>
      <c r="F42" s="10">
        <f t="shared" si="6"/>
        <v>0</v>
      </c>
    </row>
    <row r="43" spans="1:6" x14ac:dyDescent="0.25">
      <c r="A43" s="30">
        <v>30</v>
      </c>
      <c r="B43" s="12" t="s">
        <v>49</v>
      </c>
      <c r="C43" s="8" t="s">
        <v>14</v>
      </c>
      <c r="D43" s="20"/>
      <c r="E43" s="8">
        <v>1</v>
      </c>
      <c r="F43" s="10">
        <f t="shared" si="6"/>
        <v>0</v>
      </c>
    </row>
    <row r="44" spans="1:6" x14ac:dyDescent="0.25">
      <c r="A44" s="30">
        <v>31</v>
      </c>
      <c r="B44" s="12" t="s">
        <v>50</v>
      </c>
      <c r="C44" s="8" t="s">
        <v>14</v>
      </c>
      <c r="D44" s="20"/>
      <c r="E44" s="8">
        <v>1</v>
      </c>
      <c r="F44" s="10">
        <f t="shared" si="6"/>
        <v>0</v>
      </c>
    </row>
    <row r="45" spans="1:6" x14ac:dyDescent="0.25">
      <c r="A45" s="68"/>
      <c r="B45" s="40" t="s">
        <v>82</v>
      </c>
      <c r="C45" s="40"/>
      <c r="D45" s="40"/>
      <c r="E45" s="40"/>
      <c r="F45" s="41"/>
    </row>
    <row r="46" spans="1:6" x14ac:dyDescent="0.25">
      <c r="A46" s="31">
        <v>32</v>
      </c>
      <c r="B46" s="34" t="s">
        <v>120</v>
      </c>
      <c r="C46" s="26" t="s">
        <v>2</v>
      </c>
      <c r="D46" s="27"/>
      <c r="E46" s="26">
        <v>40</v>
      </c>
      <c r="F46" s="10">
        <f>D46*E46</f>
        <v>0</v>
      </c>
    </row>
    <row r="47" spans="1:6" x14ac:dyDescent="0.25">
      <c r="A47" s="31">
        <v>33</v>
      </c>
      <c r="B47" s="34" t="s">
        <v>45</v>
      </c>
      <c r="C47" s="26" t="s">
        <v>14</v>
      </c>
      <c r="D47" s="27"/>
      <c r="E47" s="26">
        <v>1</v>
      </c>
      <c r="F47" s="10">
        <f>D47*E47</f>
        <v>0</v>
      </c>
    </row>
    <row r="48" spans="1:6" x14ac:dyDescent="0.25">
      <c r="A48" s="68"/>
      <c r="B48" s="40" t="s">
        <v>85</v>
      </c>
      <c r="C48" s="40"/>
      <c r="D48" s="40"/>
      <c r="E48" s="40"/>
      <c r="F48" s="41"/>
    </row>
    <row r="49" spans="1:6" ht="30" x14ac:dyDescent="0.25">
      <c r="A49" s="32">
        <v>34</v>
      </c>
      <c r="B49" s="47" t="s">
        <v>140</v>
      </c>
      <c r="C49" s="15" t="s">
        <v>2</v>
      </c>
      <c r="D49" s="16"/>
      <c r="E49" s="15">
        <v>40</v>
      </c>
      <c r="F49" s="17">
        <f t="shared" ref="F49" si="7">D49*E49</f>
        <v>0</v>
      </c>
    </row>
    <row r="50" spans="1:6" x14ac:dyDescent="0.25">
      <c r="C50" s="3"/>
      <c r="D50" s="2"/>
      <c r="E50" s="3"/>
      <c r="F50" s="5"/>
    </row>
    <row r="51" spans="1:6" x14ac:dyDescent="0.25">
      <c r="B51" s="51" t="s">
        <v>17</v>
      </c>
      <c r="C51" s="69"/>
      <c r="D51" s="70"/>
      <c r="E51" s="69"/>
      <c r="F51" s="71">
        <f>SUM(F7:F49)</f>
        <v>0</v>
      </c>
    </row>
    <row r="52" spans="1:6" x14ac:dyDescent="0.25">
      <c r="B52" t="s">
        <v>18</v>
      </c>
      <c r="C52" s="3"/>
      <c r="D52" s="2"/>
      <c r="E52" s="3"/>
      <c r="F52" s="5">
        <f>F51*0.21</f>
        <v>0</v>
      </c>
    </row>
    <row r="53" spans="1:6" x14ac:dyDescent="0.25">
      <c r="B53" t="s">
        <v>19</v>
      </c>
      <c r="C53" s="3"/>
      <c r="D53" s="2"/>
      <c r="E53" s="3"/>
      <c r="F53" s="5">
        <f>F51+F52</f>
        <v>0</v>
      </c>
    </row>
    <row r="54" spans="1:6" x14ac:dyDescent="0.25">
      <c r="C54" s="3"/>
      <c r="D54" s="2"/>
      <c r="E54" s="3"/>
      <c r="F54" s="5"/>
    </row>
    <row r="55" spans="1:6" x14ac:dyDescent="0.25">
      <c r="C55" s="3"/>
      <c r="D55" s="2"/>
      <c r="E55" s="3"/>
      <c r="F55" s="5"/>
    </row>
    <row r="56" spans="1:6" x14ac:dyDescent="0.25">
      <c r="C56" s="3"/>
      <c r="D56" s="2"/>
      <c r="E56" s="3"/>
      <c r="F56" s="5"/>
    </row>
    <row r="57" spans="1:6" x14ac:dyDescent="0.25">
      <c r="C57" s="3"/>
      <c r="D57" s="2"/>
      <c r="E57" s="3"/>
      <c r="F57" s="5"/>
    </row>
    <row r="58" spans="1:6" x14ac:dyDescent="0.25">
      <c r="C58" s="3"/>
      <c r="D58" s="2"/>
      <c r="E58" s="3"/>
      <c r="F58" s="5"/>
    </row>
    <row r="59" spans="1:6" x14ac:dyDescent="0.25">
      <c r="C59" s="3"/>
      <c r="D59" s="2"/>
      <c r="E59" s="3"/>
      <c r="F59" s="5"/>
    </row>
    <row r="60" spans="1:6" x14ac:dyDescent="0.25">
      <c r="C60" s="3"/>
      <c r="D60" s="3"/>
      <c r="E60" s="3"/>
      <c r="F60" s="5"/>
    </row>
    <row r="61" spans="1:6" x14ac:dyDescent="0.25">
      <c r="C61" s="3"/>
      <c r="D61" s="3"/>
      <c r="E61" s="3"/>
      <c r="F61" s="5"/>
    </row>
    <row r="62" spans="1:6" x14ac:dyDescent="0.25">
      <c r="C62" s="3"/>
      <c r="D62" s="3"/>
      <c r="E62" s="3"/>
      <c r="F62" s="4"/>
    </row>
    <row r="63" spans="1:6" x14ac:dyDescent="0.25">
      <c r="C63" s="3"/>
      <c r="D63" s="3"/>
      <c r="E63" s="3"/>
      <c r="F63" s="4"/>
    </row>
    <row r="64" spans="1:6" x14ac:dyDescent="0.25">
      <c r="C64" s="3"/>
      <c r="D64" s="3"/>
      <c r="E64" s="3"/>
      <c r="F64" s="4"/>
    </row>
    <row r="65" spans="3:6" x14ac:dyDescent="0.25">
      <c r="C65" s="3"/>
      <c r="D65" s="3"/>
      <c r="E65" s="3"/>
      <c r="F65" s="4"/>
    </row>
    <row r="66" spans="3:6" x14ac:dyDescent="0.25">
      <c r="C66" s="3"/>
      <c r="D66" s="3"/>
      <c r="E66" s="3"/>
    </row>
    <row r="67" spans="3:6" x14ac:dyDescent="0.25">
      <c r="D67" s="3"/>
      <c r="E67" s="3"/>
    </row>
  </sheetData>
  <mergeCells count="6">
    <mergeCell ref="B39:F39"/>
    <mergeCell ref="B35:F35"/>
    <mergeCell ref="B37:F37"/>
    <mergeCell ref="B16:F16"/>
    <mergeCell ref="B18:F18"/>
    <mergeCell ref="B20:F20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2C6C-4CA3-4213-B350-680EF8D97579}">
  <dimension ref="A2:I35"/>
  <sheetViews>
    <sheetView zoomScaleNormal="100" workbookViewId="0">
      <selection activeCell="B2" sqref="B2"/>
    </sheetView>
  </sheetViews>
  <sheetFormatPr defaultRowHeight="15" x14ac:dyDescent="0.25"/>
  <cols>
    <col min="1" max="1" width="3.42578125" customWidth="1"/>
    <col min="2" max="2" width="47.28515625" customWidth="1"/>
    <col min="3" max="3" width="4.42578125" bestFit="1" customWidth="1"/>
    <col min="4" max="4" width="9.85546875" bestFit="1" customWidth="1"/>
    <col min="6" max="6" width="11.85546875" bestFit="1" customWidth="1"/>
  </cols>
  <sheetData>
    <row r="2" spans="1:6" x14ac:dyDescent="0.25">
      <c r="B2" s="116" t="s">
        <v>368</v>
      </c>
    </row>
    <row r="4" spans="1:6" x14ac:dyDescent="0.25">
      <c r="A4" s="22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4" t="s">
        <v>5</v>
      </c>
    </row>
    <row r="5" spans="1:6" ht="30" x14ac:dyDescent="0.25">
      <c r="A5" s="29">
        <v>1</v>
      </c>
      <c r="B5" s="48" t="s">
        <v>26</v>
      </c>
      <c r="C5" s="19" t="s">
        <v>2</v>
      </c>
      <c r="D5" s="20"/>
      <c r="E5" s="19">
        <v>15</v>
      </c>
      <c r="F5" s="21">
        <f>D5*E5</f>
        <v>0</v>
      </c>
    </row>
    <row r="6" spans="1:6" x14ac:dyDescent="0.25">
      <c r="A6" s="29">
        <v>2</v>
      </c>
      <c r="B6" s="48" t="s">
        <v>154</v>
      </c>
      <c r="C6" s="19" t="s">
        <v>2</v>
      </c>
      <c r="D6" s="20"/>
      <c r="E6" s="19">
        <v>15</v>
      </c>
      <c r="F6" s="21">
        <f>D6*E6</f>
        <v>0</v>
      </c>
    </row>
    <row r="7" spans="1:6" x14ac:dyDescent="0.25">
      <c r="A7" s="29">
        <v>3</v>
      </c>
      <c r="B7" s="48" t="s">
        <v>144</v>
      </c>
      <c r="C7" s="19" t="s">
        <v>2</v>
      </c>
      <c r="D7" s="20"/>
      <c r="E7" s="19">
        <v>15</v>
      </c>
      <c r="F7" s="21">
        <f>D7*E7</f>
        <v>0</v>
      </c>
    </row>
    <row r="8" spans="1:6" x14ac:dyDescent="0.25">
      <c r="A8" s="30">
        <v>4</v>
      </c>
      <c r="B8" s="12" t="s">
        <v>27</v>
      </c>
      <c r="C8" s="8" t="s">
        <v>2</v>
      </c>
      <c r="D8" s="9"/>
      <c r="E8" s="8">
        <v>15</v>
      </c>
      <c r="F8" s="10">
        <f t="shared" ref="F8:F17" si="0">D8*E8</f>
        <v>0</v>
      </c>
    </row>
    <row r="9" spans="1:6" x14ac:dyDescent="0.25">
      <c r="A9" s="30">
        <v>5</v>
      </c>
      <c r="B9" s="12" t="s">
        <v>145</v>
      </c>
      <c r="C9" s="8" t="s">
        <v>2</v>
      </c>
      <c r="D9" s="9"/>
      <c r="E9" s="8">
        <v>15</v>
      </c>
      <c r="F9" s="10">
        <f t="shared" si="0"/>
        <v>0</v>
      </c>
    </row>
    <row r="10" spans="1:6" ht="30" x14ac:dyDescent="0.25">
      <c r="A10" s="30">
        <v>6</v>
      </c>
      <c r="B10" s="45" t="s">
        <v>146</v>
      </c>
      <c r="C10" s="8" t="s">
        <v>2</v>
      </c>
      <c r="D10" s="9"/>
      <c r="E10" s="8">
        <v>5</v>
      </c>
      <c r="F10" s="10">
        <f t="shared" si="0"/>
        <v>0</v>
      </c>
    </row>
    <row r="11" spans="1:6" x14ac:dyDescent="0.25">
      <c r="A11" s="30">
        <v>7</v>
      </c>
      <c r="B11" s="45" t="s">
        <v>288</v>
      </c>
      <c r="C11" s="8" t="s">
        <v>2</v>
      </c>
      <c r="D11" s="9"/>
      <c r="E11" s="8">
        <v>15</v>
      </c>
      <c r="F11" s="10">
        <f t="shared" si="0"/>
        <v>0</v>
      </c>
    </row>
    <row r="12" spans="1:6" x14ac:dyDescent="0.25">
      <c r="A12" s="30">
        <v>8</v>
      </c>
      <c r="B12" s="12" t="s">
        <v>177</v>
      </c>
      <c r="C12" s="8" t="s">
        <v>2</v>
      </c>
      <c r="D12" s="9"/>
      <c r="E12" s="8">
        <v>15</v>
      </c>
      <c r="F12" s="10">
        <f t="shared" si="0"/>
        <v>0</v>
      </c>
    </row>
    <row r="13" spans="1:6" x14ac:dyDescent="0.25">
      <c r="A13" s="68"/>
      <c r="B13" s="40" t="s">
        <v>82</v>
      </c>
      <c r="C13" s="40"/>
      <c r="D13" s="40"/>
      <c r="E13" s="40"/>
      <c r="F13" s="41"/>
    </row>
    <row r="14" spans="1:6" x14ac:dyDescent="0.25">
      <c r="A14" s="31">
        <v>9</v>
      </c>
      <c r="B14" s="34" t="s">
        <v>147</v>
      </c>
      <c r="C14" s="26" t="s">
        <v>2</v>
      </c>
      <c r="D14" s="27"/>
      <c r="E14" s="26">
        <v>3</v>
      </c>
      <c r="F14" s="10">
        <f>D14*E14</f>
        <v>0</v>
      </c>
    </row>
    <row r="15" spans="1:6" x14ac:dyDescent="0.25">
      <c r="A15" s="31">
        <v>10</v>
      </c>
      <c r="B15" s="34" t="s">
        <v>45</v>
      </c>
      <c r="C15" s="26" t="s">
        <v>2</v>
      </c>
      <c r="D15" s="27"/>
      <c r="E15" s="26">
        <v>3</v>
      </c>
      <c r="F15" s="10">
        <f>D15*E15</f>
        <v>0</v>
      </c>
    </row>
    <row r="16" spans="1:6" x14ac:dyDescent="0.25">
      <c r="A16" s="68"/>
      <c r="B16" s="40" t="s">
        <v>85</v>
      </c>
      <c r="C16" s="40"/>
      <c r="D16" s="40"/>
      <c r="E16" s="40"/>
      <c r="F16" s="41"/>
    </row>
    <row r="17" spans="1:9" ht="30" x14ac:dyDescent="0.25">
      <c r="A17" s="73">
        <v>11</v>
      </c>
      <c r="B17" s="74" t="s">
        <v>287</v>
      </c>
      <c r="C17" s="75" t="s">
        <v>2</v>
      </c>
      <c r="D17" s="76"/>
      <c r="E17" s="75">
        <v>8</v>
      </c>
      <c r="F17" s="77">
        <f t="shared" si="0"/>
        <v>0</v>
      </c>
      <c r="I17">
        <v>225</v>
      </c>
    </row>
    <row r="18" spans="1:9" x14ac:dyDescent="0.25">
      <c r="C18" s="3"/>
      <c r="D18" s="2"/>
      <c r="E18" s="3"/>
      <c r="F18" s="5"/>
    </row>
    <row r="19" spans="1:9" x14ac:dyDescent="0.25">
      <c r="B19" s="51" t="s">
        <v>17</v>
      </c>
      <c r="C19" s="69"/>
      <c r="D19" s="70"/>
      <c r="E19" s="69"/>
      <c r="F19" s="71">
        <f>SUM(F5:F17)</f>
        <v>0</v>
      </c>
    </row>
    <row r="20" spans="1:9" x14ac:dyDescent="0.25">
      <c r="B20" t="s">
        <v>18</v>
      </c>
      <c r="C20" s="3"/>
      <c r="D20" s="2"/>
      <c r="E20" s="3"/>
      <c r="F20" s="5">
        <f>F19*0.21</f>
        <v>0</v>
      </c>
    </row>
    <row r="21" spans="1:9" x14ac:dyDescent="0.25">
      <c r="B21" t="s">
        <v>19</v>
      </c>
      <c r="C21" s="3"/>
      <c r="D21" s="2"/>
      <c r="E21" s="3"/>
      <c r="F21" s="5">
        <f>F19+F20</f>
        <v>0</v>
      </c>
    </row>
    <row r="22" spans="1:9" x14ac:dyDescent="0.25">
      <c r="C22" s="3"/>
      <c r="D22" s="2"/>
      <c r="E22" s="3"/>
      <c r="F22" s="5"/>
    </row>
    <row r="23" spans="1:9" x14ac:dyDescent="0.25">
      <c r="C23" s="3"/>
      <c r="D23" s="2"/>
      <c r="E23" s="3"/>
      <c r="F23" s="5"/>
    </row>
    <row r="24" spans="1:9" x14ac:dyDescent="0.25">
      <c r="C24" s="3"/>
      <c r="D24" s="2"/>
      <c r="E24" s="3"/>
      <c r="F24" s="5"/>
    </row>
    <row r="25" spans="1:9" x14ac:dyDescent="0.25">
      <c r="C25" s="3"/>
      <c r="D25" s="2"/>
      <c r="E25" s="3"/>
      <c r="F25" s="5"/>
    </row>
    <row r="26" spans="1:9" x14ac:dyDescent="0.25">
      <c r="C26" s="3"/>
      <c r="D26" s="2"/>
      <c r="E26" s="3"/>
      <c r="F26" s="5"/>
    </row>
    <row r="27" spans="1:9" x14ac:dyDescent="0.25">
      <c r="C27" s="3"/>
      <c r="D27" s="2"/>
      <c r="E27" s="3"/>
      <c r="F27" s="5"/>
    </row>
    <row r="28" spans="1:9" x14ac:dyDescent="0.25">
      <c r="C28" s="3"/>
      <c r="D28" s="3"/>
      <c r="E28" s="3"/>
      <c r="F28" s="5"/>
    </row>
    <row r="29" spans="1:9" x14ac:dyDescent="0.25">
      <c r="C29" s="3"/>
      <c r="D29" s="3"/>
      <c r="E29" s="3"/>
      <c r="F29" s="5"/>
    </row>
    <row r="30" spans="1:9" x14ac:dyDescent="0.25">
      <c r="C30" s="3"/>
      <c r="D30" s="3"/>
      <c r="E30" s="3"/>
      <c r="F30" s="4"/>
    </row>
    <row r="31" spans="1:9" x14ac:dyDescent="0.25">
      <c r="C31" s="3"/>
      <c r="D31" s="3"/>
      <c r="E31" s="3"/>
      <c r="F31" s="4"/>
    </row>
    <row r="32" spans="1:9" x14ac:dyDescent="0.25">
      <c r="C32" s="3"/>
      <c r="D32" s="3"/>
      <c r="E32" s="3"/>
      <c r="F32" s="4"/>
    </row>
    <row r="33" spans="3:6" x14ac:dyDescent="0.25">
      <c r="C33" s="3"/>
      <c r="D33" s="3"/>
      <c r="E33" s="3"/>
      <c r="F33" s="4"/>
    </row>
    <row r="34" spans="3:6" x14ac:dyDescent="0.25">
      <c r="C34" s="3"/>
      <c r="D34" s="3"/>
      <c r="E34" s="3"/>
    </row>
    <row r="35" spans="3:6" x14ac:dyDescent="0.25">
      <c r="D35" s="3"/>
      <c r="E35" s="3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0439-33F3-469E-84A7-BFB3715B7BE3}">
  <dimension ref="A2:F36"/>
  <sheetViews>
    <sheetView zoomScaleNormal="100" workbookViewId="0">
      <selection activeCell="B2" sqref="B2"/>
    </sheetView>
  </sheetViews>
  <sheetFormatPr defaultRowHeight="15" x14ac:dyDescent="0.25"/>
  <cols>
    <col min="1" max="1" width="2.5703125" customWidth="1"/>
    <col min="2" max="2" width="47.28515625" customWidth="1"/>
    <col min="3" max="3" width="4.42578125" bestFit="1" customWidth="1"/>
    <col min="4" max="4" width="9.85546875" bestFit="1" customWidth="1"/>
    <col min="6" max="6" width="11.85546875" bestFit="1" customWidth="1"/>
    <col min="9" max="10" width="9.140625" customWidth="1"/>
  </cols>
  <sheetData>
    <row r="2" spans="1:6" x14ac:dyDescent="0.25">
      <c r="B2" s="115" t="s">
        <v>367</v>
      </c>
    </row>
    <row r="4" spans="1:6" x14ac:dyDescent="0.25">
      <c r="A4" s="22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4" t="s">
        <v>5</v>
      </c>
    </row>
    <row r="5" spans="1:6" ht="30" x14ac:dyDescent="0.25">
      <c r="A5" s="29"/>
      <c r="B5" s="48" t="s">
        <v>181</v>
      </c>
      <c r="C5" s="19" t="s">
        <v>14</v>
      </c>
      <c r="D5" s="20"/>
      <c r="E5" s="19">
        <v>1</v>
      </c>
      <c r="F5" s="21">
        <f>D5*E5</f>
        <v>0</v>
      </c>
    </row>
    <row r="6" spans="1:6" ht="28.35" customHeight="1" x14ac:dyDescent="0.25">
      <c r="A6" s="29"/>
      <c r="B6" s="146" t="s">
        <v>179</v>
      </c>
      <c r="C6" s="146"/>
      <c r="D6" s="146"/>
      <c r="E6" s="146"/>
      <c r="F6" s="147"/>
    </row>
    <row r="7" spans="1:6" ht="30" x14ac:dyDescent="0.25">
      <c r="A7" s="29"/>
      <c r="B7" s="48" t="s">
        <v>182</v>
      </c>
      <c r="C7" s="19" t="s">
        <v>14</v>
      </c>
      <c r="D7" s="20"/>
      <c r="E7" s="19">
        <v>1</v>
      </c>
      <c r="F7" s="21">
        <f>D7*E7</f>
        <v>0</v>
      </c>
    </row>
    <row r="8" spans="1:6" ht="24.95" customHeight="1" x14ac:dyDescent="0.25">
      <c r="A8" s="29"/>
      <c r="B8" s="146" t="s">
        <v>180</v>
      </c>
      <c r="C8" s="146"/>
      <c r="D8" s="146"/>
      <c r="E8" s="146"/>
      <c r="F8" s="147"/>
    </row>
    <row r="9" spans="1:6" ht="30" x14ac:dyDescent="0.25">
      <c r="A9" s="29"/>
      <c r="B9" s="48" t="s">
        <v>183</v>
      </c>
      <c r="C9" s="19" t="s">
        <v>14</v>
      </c>
      <c r="D9" s="20"/>
      <c r="E9" s="19">
        <v>1</v>
      </c>
      <c r="F9" s="21">
        <f>D9*E9</f>
        <v>0</v>
      </c>
    </row>
    <row r="10" spans="1:6" x14ac:dyDescent="0.25">
      <c r="A10" s="29"/>
      <c r="B10" s="146" t="s">
        <v>184</v>
      </c>
      <c r="C10" s="146"/>
      <c r="D10" s="146"/>
      <c r="E10" s="146"/>
      <c r="F10" s="147"/>
    </row>
    <row r="11" spans="1:6" ht="45" x14ac:dyDescent="0.25">
      <c r="A11" s="29"/>
      <c r="B11" s="48" t="s">
        <v>186</v>
      </c>
      <c r="C11" s="19" t="s">
        <v>14</v>
      </c>
      <c r="D11" s="20"/>
      <c r="E11" s="19">
        <v>1</v>
      </c>
      <c r="F11" s="21">
        <f>D11*E11</f>
        <v>0</v>
      </c>
    </row>
    <row r="12" spans="1:6" ht="30" x14ac:dyDescent="0.25">
      <c r="A12" s="29"/>
      <c r="B12" s="48" t="s">
        <v>187</v>
      </c>
      <c r="C12" s="19" t="s">
        <v>14</v>
      </c>
      <c r="D12" s="20"/>
      <c r="E12" s="19">
        <v>1</v>
      </c>
      <c r="F12" s="21">
        <f t="shared" ref="F12:F17" si="0">D12*E12</f>
        <v>0</v>
      </c>
    </row>
    <row r="13" spans="1:6" x14ac:dyDescent="0.25">
      <c r="A13" s="29"/>
      <c r="B13" t="s">
        <v>188</v>
      </c>
      <c r="C13" s="19" t="s">
        <v>14</v>
      </c>
      <c r="D13" s="20"/>
      <c r="E13" s="19">
        <v>1</v>
      </c>
      <c r="F13" s="21">
        <f t="shared" si="0"/>
        <v>0</v>
      </c>
    </row>
    <row r="14" spans="1:6" x14ac:dyDescent="0.25">
      <c r="A14" s="29"/>
      <c r="B14" s="146" t="s">
        <v>185</v>
      </c>
      <c r="C14" s="146"/>
      <c r="D14" s="146"/>
      <c r="E14" s="146"/>
      <c r="F14" s="147"/>
    </row>
    <row r="15" spans="1:6" ht="30" x14ac:dyDescent="0.25">
      <c r="A15" s="29"/>
      <c r="B15" s="72" t="s">
        <v>189</v>
      </c>
      <c r="C15" s="19" t="s">
        <v>14</v>
      </c>
      <c r="D15" s="20"/>
      <c r="E15" s="19">
        <v>1</v>
      </c>
      <c r="F15" s="21">
        <f t="shared" si="0"/>
        <v>0</v>
      </c>
    </row>
    <row r="16" spans="1:6" x14ac:dyDescent="0.25">
      <c r="A16" s="29"/>
      <c r="B16" s="48" t="s">
        <v>190</v>
      </c>
      <c r="C16" s="19" t="s">
        <v>14</v>
      </c>
      <c r="D16" s="20"/>
      <c r="E16" s="19">
        <v>1</v>
      </c>
      <c r="F16" s="21">
        <f t="shared" si="0"/>
        <v>0</v>
      </c>
    </row>
    <row r="17" spans="1:6" ht="45" x14ac:dyDescent="0.25">
      <c r="A17" s="32"/>
      <c r="B17" s="49" t="s">
        <v>275</v>
      </c>
      <c r="C17" s="15" t="s">
        <v>14</v>
      </c>
      <c r="D17" s="16"/>
      <c r="E17" s="15">
        <v>1</v>
      </c>
      <c r="F17" s="17">
        <f t="shared" si="0"/>
        <v>0</v>
      </c>
    </row>
    <row r="18" spans="1:6" ht="45" x14ac:dyDescent="0.25">
      <c r="A18" s="32"/>
      <c r="B18" s="49" t="s">
        <v>276</v>
      </c>
      <c r="C18" s="15" t="s">
        <v>14</v>
      </c>
      <c r="D18" s="16"/>
      <c r="E18" s="15">
        <v>1</v>
      </c>
      <c r="F18" s="17">
        <f t="shared" ref="F18" si="1">D18*E18</f>
        <v>0</v>
      </c>
    </row>
    <row r="19" spans="1:6" x14ac:dyDescent="0.25">
      <c r="C19" s="3"/>
      <c r="D19" s="2"/>
      <c r="E19" s="3"/>
      <c r="F19" s="5"/>
    </row>
    <row r="20" spans="1:6" x14ac:dyDescent="0.25">
      <c r="B20" s="51" t="s">
        <v>17</v>
      </c>
      <c r="C20" s="69"/>
      <c r="D20" s="70"/>
      <c r="E20" s="69"/>
      <c r="F20" s="71">
        <f>SUM(F5:F18)</f>
        <v>0</v>
      </c>
    </row>
    <row r="21" spans="1:6" x14ac:dyDescent="0.25">
      <c r="B21" t="s">
        <v>18</v>
      </c>
      <c r="C21" s="3"/>
      <c r="D21" s="2"/>
      <c r="E21" s="3"/>
      <c r="F21" s="5">
        <f>F20*0.21</f>
        <v>0</v>
      </c>
    </row>
    <row r="22" spans="1:6" x14ac:dyDescent="0.25">
      <c r="B22" t="s">
        <v>19</v>
      </c>
      <c r="C22" s="3"/>
      <c r="D22" s="2"/>
      <c r="E22" s="3"/>
      <c r="F22" s="5">
        <f>F20+F21</f>
        <v>0</v>
      </c>
    </row>
    <row r="23" spans="1:6" x14ac:dyDescent="0.25">
      <c r="C23" s="3"/>
      <c r="D23" s="2"/>
      <c r="E23" s="3"/>
      <c r="F23" s="5"/>
    </row>
    <row r="24" spans="1:6" x14ac:dyDescent="0.25">
      <c r="C24" s="3"/>
      <c r="D24" s="2"/>
      <c r="E24" s="3"/>
      <c r="F24" s="5"/>
    </row>
    <row r="25" spans="1:6" x14ac:dyDescent="0.25">
      <c r="C25" s="3"/>
      <c r="D25" s="2"/>
      <c r="E25" s="3"/>
      <c r="F25" s="5"/>
    </row>
    <row r="26" spans="1:6" x14ac:dyDescent="0.25">
      <c r="C26" s="3"/>
      <c r="D26" s="2"/>
      <c r="E26" s="3"/>
      <c r="F26" s="5"/>
    </row>
    <row r="27" spans="1:6" x14ac:dyDescent="0.25">
      <c r="C27" s="3"/>
      <c r="D27" s="2"/>
      <c r="E27" s="3"/>
      <c r="F27" s="5"/>
    </row>
    <row r="28" spans="1:6" x14ac:dyDescent="0.25">
      <c r="C28" s="3"/>
      <c r="D28" s="2"/>
      <c r="E28" s="3"/>
      <c r="F28" s="5"/>
    </row>
    <row r="29" spans="1:6" x14ac:dyDescent="0.25">
      <c r="C29" s="3"/>
      <c r="D29" s="3"/>
      <c r="E29" s="3"/>
      <c r="F29" s="5"/>
    </row>
    <row r="30" spans="1:6" x14ac:dyDescent="0.25">
      <c r="C30" s="3"/>
      <c r="D30" s="3"/>
      <c r="E30" s="3"/>
      <c r="F30" s="5"/>
    </row>
    <row r="31" spans="1:6" x14ac:dyDescent="0.25">
      <c r="C31" s="3"/>
      <c r="D31" s="3"/>
      <c r="E31" s="3"/>
      <c r="F31" s="4"/>
    </row>
    <row r="32" spans="1:6" x14ac:dyDescent="0.25">
      <c r="C32" s="3"/>
      <c r="D32" s="3"/>
      <c r="E32" s="3"/>
      <c r="F32" s="4"/>
    </row>
    <row r="33" spans="3:6" x14ac:dyDescent="0.25">
      <c r="C33" s="3"/>
      <c r="D33" s="3"/>
      <c r="E33" s="3"/>
      <c r="F33" s="4"/>
    </row>
    <row r="34" spans="3:6" x14ac:dyDescent="0.25">
      <c r="C34" s="3"/>
      <c r="D34" s="3"/>
      <c r="E34" s="3"/>
      <c r="F34" s="4"/>
    </row>
    <row r="35" spans="3:6" x14ac:dyDescent="0.25">
      <c r="C35" s="3"/>
      <c r="D35" s="3"/>
      <c r="E35" s="3"/>
    </row>
    <row r="36" spans="3:6" x14ac:dyDescent="0.25">
      <c r="D36" s="3"/>
      <c r="E36" s="3"/>
    </row>
  </sheetData>
  <mergeCells count="4">
    <mergeCell ref="B6:F6"/>
    <mergeCell ref="B8:F8"/>
    <mergeCell ref="B10:F10"/>
    <mergeCell ref="B14:F14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721F-FFEA-4D84-ABAC-F778622FBAC2}">
  <dimension ref="A2:F26"/>
  <sheetViews>
    <sheetView zoomScaleNormal="100" workbookViewId="0">
      <selection activeCell="B6" sqref="B6"/>
    </sheetView>
  </sheetViews>
  <sheetFormatPr defaultRowHeight="15" x14ac:dyDescent="0.25"/>
  <cols>
    <col min="1" max="1" width="2.5703125" customWidth="1"/>
    <col min="2" max="2" width="47.28515625" customWidth="1"/>
    <col min="3" max="3" width="4.42578125" bestFit="1" customWidth="1"/>
    <col min="4" max="4" width="9.85546875" bestFit="1" customWidth="1"/>
    <col min="6" max="6" width="11.85546875" bestFit="1" customWidth="1"/>
  </cols>
  <sheetData>
    <row r="2" spans="1:6" x14ac:dyDescent="0.25">
      <c r="B2" s="115" t="s">
        <v>366</v>
      </c>
    </row>
    <row r="4" spans="1:6" x14ac:dyDescent="0.25">
      <c r="A4" s="22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4" t="s">
        <v>5</v>
      </c>
    </row>
    <row r="5" spans="1:6" ht="30" x14ac:dyDescent="0.25">
      <c r="A5" s="87">
        <v>1</v>
      </c>
      <c r="B5" s="88" t="s">
        <v>191</v>
      </c>
      <c r="C5" s="89" t="s">
        <v>29</v>
      </c>
      <c r="D5" s="90"/>
      <c r="E5" s="89">
        <f>2*20*8</f>
        <v>320</v>
      </c>
      <c r="F5" s="91">
        <f>D5*E5</f>
        <v>0</v>
      </c>
    </row>
    <row r="6" spans="1:6" ht="30" x14ac:dyDescent="0.25">
      <c r="A6" s="29">
        <v>2</v>
      </c>
      <c r="B6" s="48" t="s">
        <v>192</v>
      </c>
      <c r="C6" s="19" t="s">
        <v>29</v>
      </c>
      <c r="D6" s="20"/>
      <c r="E6" s="19">
        <f>2*15*8</f>
        <v>240</v>
      </c>
      <c r="F6" s="21">
        <f>D6*E6</f>
        <v>0</v>
      </c>
    </row>
    <row r="7" spans="1:6" ht="30" x14ac:dyDescent="0.25">
      <c r="A7" s="50">
        <v>3</v>
      </c>
      <c r="B7" s="34" t="s">
        <v>153</v>
      </c>
      <c r="C7" s="26" t="s">
        <v>29</v>
      </c>
      <c r="D7" s="20"/>
      <c r="E7" s="26">
        <f>1*20*8</f>
        <v>160</v>
      </c>
      <c r="F7" s="28">
        <f t="shared" ref="F7:F8" si="0">D7*E7</f>
        <v>0</v>
      </c>
    </row>
    <row r="8" spans="1:6" x14ac:dyDescent="0.25">
      <c r="A8" s="32">
        <v>4</v>
      </c>
      <c r="B8" s="49" t="s">
        <v>178</v>
      </c>
      <c r="C8" s="15" t="s">
        <v>29</v>
      </c>
      <c r="D8" s="117"/>
      <c r="E8" s="15">
        <f>1*15*8</f>
        <v>120</v>
      </c>
      <c r="F8" s="17">
        <f t="shared" si="0"/>
        <v>0</v>
      </c>
    </row>
    <row r="9" spans="1:6" x14ac:dyDescent="0.25">
      <c r="C9" s="3"/>
      <c r="D9" s="2"/>
      <c r="E9" s="3"/>
      <c r="F9" s="5"/>
    </row>
    <row r="10" spans="1:6" x14ac:dyDescent="0.25">
      <c r="B10" s="51" t="s">
        <v>17</v>
      </c>
      <c r="C10" s="69"/>
      <c r="D10" s="70"/>
      <c r="E10" s="69"/>
      <c r="F10" s="71">
        <f>SUM(F5:F8)</f>
        <v>0</v>
      </c>
    </row>
    <row r="11" spans="1:6" x14ac:dyDescent="0.25">
      <c r="B11" t="s">
        <v>18</v>
      </c>
      <c r="C11" s="3"/>
      <c r="D11" s="2"/>
      <c r="E11" s="3"/>
      <c r="F11" s="5">
        <f>F10*0.21</f>
        <v>0</v>
      </c>
    </row>
    <row r="12" spans="1:6" x14ac:dyDescent="0.25">
      <c r="B12" t="s">
        <v>19</v>
      </c>
      <c r="C12" s="3"/>
      <c r="D12" s="2"/>
      <c r="E12" s="3"/>
      <c r="F12" s="5">
        <f>F10+F11</f>
        <v>0</v>
      </c>
    </row>
    <row r="13" spans="1:6" x14ac:dyDescent="0.25">
      <c r="C13" s="3"/>
      <c r="D13" s="2"/>
      <c r="E13" s="3"/>
      <c r="F13" s="5"/>
    </row>
    <row r="14" spans="1:6" x14ac:dyDescent="0.25">
      <c r="C14" s="3"/>
      <c r="D14" s="2"/>
      <c r="E14" s="3"/>
      <c r="F14" s="5"/>
    </row>
    <row r="15" spans="1:6" x14ac:dyDescent="0.25">
      <c r="C15" s="3"/>
      <c r="D15" s="2"/>
      <c r="E15" s="3"/>
      <c r="F15" s="5"/>
    </row>
    <row r="16" spans="1:6" x14ac:dyDescent="0.25">
      <c r="C16" s="3"/>
      <c r="D16" s="2"/>
      <c r="E16" s="3"/>
      <c r="F16" s="5"/>
    </row>
    <row r="17" spans="3:6" x14ac:dyDescent="0.25">
      <c r="C17" s="3"/>
      <c r="D17" s="2"/>
      <c r="E17" s="3"/>
      <c r="F17" s="5"/>
    </row>
    <row r="18" spans="3:6" x14ac:dyDescent="0.25">
      <c r="C18" s="3"/>
      <c r="D18" s="2"/>
      <c r="E18" s="3"/>
      <c r="F18" s="5"/>
    </row>
    <row r="19" spans="3:6" x14ac:dyDescent="0.25">
      <c r="C19" s="3"/>
      <c r="D19" s="3"/>
      <c r="E19" s="3"/>
      <c r="F19" s="5"/>
    </row>
    <row r="20" spans="3:6" x14ac:dyDescent="0.25">
      <c r="C20" s="3"/>
      <c r="D20" s="3"/>
      <c r="E20" s="3"/>
      <c r="F20" s="5"/>
    </row>
    <row r="21" spans="3:6" x14ac:dyDescent="0.25">
      <c r="C21" s="3"/>
      <c r="D21" s="3"/>
      <c r="E21" s="3"/>
      <c r="F21" s="4"/>
    </row>
    <row r="22" spans="3:6" x14ac:dyDescent="0.25">
      <c r="C22" s="3"/>
      <c r="D22" s="3"/>
      <c r="E22" s="3"/>
      <c r="F22" s="4"/>
    </row>
    <row r="23" spans="3:6" x14ac:dyDescent="0.25">
      <c r="C23" s="3"/>
      <c r="D23" s="3"/>
      <c r="E23" s="3"/>
      <c r="F23" s="4"/>
    </row>
    <row r="24" spans="3:6" x14ac:dyDescent="0.25">
      <c r="C24" s="3"/>
      <c r="D24" s="3"/>
      <c r="E24" s="3"/>
      <c r="F24" s="4"/>
    </row>
    <row r="25" spans="3:6" x14ac:dyDescent="0.25">
      <c r="C25" s="3"/>
      <c r="D25" s="3"/>
      <c r="E25" s="3"/>
    </row>
    <row r="26" spans="3:6" x14ac:dyDescent="0.25">
      <c r="D26" s="3"/>
      <c r="E2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F66C-A096-4C2D-B0BF-40453A635120}">
  <dimension ref="A1:F27"/>
  <sheetViews>
    <sheetView zoomScaleNormal="100" workbookViewId="0">
      <selection activeCell="D20" sqref="D20:D21"/>
    </sheetView>
  </sheetViews>
  <sheetFormatPr defaultRowHeight="15" x14ac:dyDescent="0.25"/>
  <cols>
    <col min="1" max="1" width="11.7109375" customWidth="1"/>
    <col min="2" max="2" width="32.5703125" bestFit="1" customWidth="1"/>
    <col min="3" max="3" width="4.28515625" customWidth="1"/>
    <col min="4" max="4" width="21.28515625" customWidth="1"/>
    <col min="5" max="5" width="3" customWidth="1"/>
    <col min="6" max="6" width="12.5703125" customWidth="1"/>
  </cols>
  <sheetData>
    <row r="1" spans="1:6" x14ac:dyDescent="0.25">
      <c r="B1" s="51" t="s">
        <v>357</v>
      </c>
    </row>
    <row r="3" spans="1:6" x14ac:dyDescent="0.25">
      <c r="A3" s="52" t="s">
        <v>358</v>
      </c>
      <c r="B3" s="53" t="s">
        <v>6</v>
      </c>
      <c r="C3" s="53"/>
      <c r="D3" s="56"/>
      <c r="E3" s="62"/>
      <c r="F3" s="59">
        <f>Mapování!F32</f>
        <v>0</v>
      </c>
    </row>
    <row r="4" spans="1:6" x14ac:dyDescent="0.25">
      <c r="A4" s="52" t="s">
        <v>359</v>
      </c>
      <c r="B4" s="7" t="s">
        <v>28</v>
      </c>
      <c r="C4" s="7"/>
      <c r="D4" s="57"/>
      <c r="E4" s="63"/>
      <c r="F4" s="60">
        <f>Inženýring!F11</f>
        <v>0</v>
      </c>
    </row>
    <row r="5" spans="1:6" x14ac:dyDescent="0.25">
      <c r="A5" s="140" t="s">
        <v>360</v>
      </c>
      <c r="B5" s="143" t="s">
        <v>39</v>
      </c>
      <c r="C5" s="54" t="s">
        <v>40</v>
      </c>
      <c r="D5" s="57" t="s">
        <v>21</v>
      </c>
      <c r="E5" s="63"/>
      <c r="F5" s="60">
        <f>Hráz!F90</f>
        <v>0</v>
      </c>
    </row>
    <row r="6" spans="1:6" x14ac:dyDescent="0.25">
      <c r="A6" s="141"/>
      <c r="B6" s="144"/>
      <c r="C6" s="54" t="s">
        <v>93</v>
      </c>
      <c r="D6" s="57" t="s">
        <v>0</v>
      </c>
      <c r="E6" s="63"/>
      <c r="F6" s="60">
        <f>Zátopa!F40</f>
        <v>0</v>
      </c>
    </row>
    <row r="7" spans="1:6" x14ac:dyDescent="0.25">
      <c r="A7" s="141"/>
      <c r="B7" s="144"/>
      <c r="C7" s="54" t="s">
        <v>112</v>
      </c>
      <c r="D7" s="57" t="s">
        <v>7</v>
      </c>
      <c r="E7" s="63"/>
      <c r="F7" s="60">
        <f>Přednádrže!F30</f>
        <v>0</v>
      </c>
    </row>
    <row r="8" spans="1:6" x14ac:dyDescent="0.25">
      <c r="A8" s="141"/>
      <c r="B8" s="144"/>
      <c r="C8" s="54" t="s">
        <v>111</v>
      </c>
      <c r="D8" s="57" t="s">
        <v>8</v>
      </c>
      <c r="E8" s="63"/>
      <c r="F8" s="60">
        <f>'Další objekty'!F50</f>
        <v>0</v>
      </c>
    </row>
    <row r="9" spans="1:6" x14ac:dyDescent="0.25">
      <c r="A9" s="141"/>
      <c r="B9" s="144"/>
      <c r="C9" s="54" t="s">
        <v>127</v>
      </c>
      <c r="D9" s="57" t="s">
        <v>1</v>
      </c>
      <c r="E9" s="63"/>
      <c r="F9" s="60">
        <f>Sesuvy!F35</f>
        <v>0</v>
      </c>
    </row>
    <row r="10" spans="1:6" x14ac:dyDescent="0.25">
      <c r="A10" s="141"/>
      <c r="B10" s="144"/>
      <c r="C10" s="54" t="s">
        <v>130</v>
      </c>
      <c r="D10" s="57" t="s">
        <v>25</v>
      </c>
      <c r="E10" s="63"/>
      <c r="F10" s="60">
        <f>Zemníky!F22</f>
        <v>0</v>
      </c>
    </row>
    <row r="11" spans="1:6" x14ac:dyDescent="0.25">
      <c r="A11" s="142"/>
      <c r="B11" s="145"/>
      <c r="C11" s="54" t="s">
        <v>143</v>
      </c>
      <c r="D11" s="57" t="s">
        <v>24</v>
      </c>
      <c r="E11" s="63"/>
      <c r="F11" s="60">
        <f>Komunikace!F51</f>
        <v>0</v>
      </c>
    </row>
    <row r="12" spans="1:6" x14ac:dyDescent="0.25">
      <c r="A12" s="6" t="s">
        <v>361</v>
      </c>
      <c r="B12" s="7" t="s">
        <v>4</v>
      </c>
      <c r="C12" s="54"/>
      <c r="D12" s="57"/>
      <c r="E12" s="63"/>
      <c r="F12" s="60">
        <f>Monitoring!F19</f>
        <v>0</v>
      </c>
    </row>
    <row r="13" spans="1:6" x14ac:dyDescent="0.25">
      <c r="A13" s="6" t="s">
        <v>362</v>
      </c>
      <c r="B13" s="7" t="s">
        <v>151</v>
      </c>
      <c r="C13" s="54"/>
      <c r="D13" s="57"/>
      <c r="E13" s="63"/>
      <c r="F13" s="60">
        <f>Modely!F20</f>
        <v>0</v>
      </c>
    </row>
    <row r="14" spans="1:6" x14ac:dyDescent="0.25">
      <c r="A14" s="6" t="s">
        <v>363</v>
      </c>
      <c r="B14" s="14" t="s">
        <v>152</v>
      </c>
      <c r="C14" s="55"/>
      <c r="D14" s="58"/>
      <c r="E14" s="64"/>
      <c r="F14" s="61">
        <f>'Vyhodnocení GTP'!F10</f>
        <v>0</v>
      </c>
    </row>
    <row r="15" spans="1:6" x14ac:dyDescent="0.25">
      <c r="C15" s="38"/>
      <c r="E15" s="1"/>
      <c r="F15" s="1"/>
    </row>
    <row r="16" spans="1:6" x14ac:dyDescent="0.25">
      <c r="A16" s="51" t="s">
        <v>160</v>
      </c>
      <c r="B16" s="51"/>
      <c r="C16" s="66"/>
      <c r="D16" s="51"/>
      <c r="E16" s="51"/>
      <c r="F16" s="67">
        <f>SUM(F3:F15)</f>
        <v>0</v>
      </c>
    </row>
    <row r="17" spans="1:6" x14ac:dyDescent="0.25">
      <c r="A17" t="s">
        <v>18</v>
      </c>
      <c r="C17" s="38"/>
      <c r="F17" s="1">
        <f>F16*0.21</f>
        <v>0</v>
      </c>
    </row>
    <row r="18" spans="1:6" x14ac:dyDescent="0.25">
      <c r="A18" t="s">
        <v>19</v>
      </c>
      <c r="C18" s="38"/>
      <c r="F18" s="65">
        <f>F16+F17</f>
        <v>0</v>
      </c>
    </row>
    <row r="19" spans="1:6" x14ac:dyDescent="0.25">
      <c r="C19" s="38"/>
      <c r="F19" s="1"/>
    </row>
    <row r="20" spans="1:6" x14ac:dyDescent="0.25">
      <c r="C20" s="38"/>
      <c r="F20" s="1"/>
    </row>
    <row r="21" spans="1:6" x14ac:dyDescent="0.25">
      <c r="C21" s="38"/>
      <c r="F21" s="1"/>
    </row>
    <row r="22" spans="1:6" x14ac:dyDescent="0.25">
      <c r="C22" s="38"/>
      <c r="F22" s="1"/>
    </row>
    <row r="23" spans="1:6" x14ac:dyDescent="0.25">
      <c r="C23" s="38"/>
      <c r="F23" s="1"/>
    </row>
    <row r="24" spans="1:6" x14ac:dyDescent="0.25">
      <c r="F24" s="1"/>
    </row>
    <row r="25" spans="1:6" x14ac:dyDescent="0.25">
      <c r="F25" s="1"/>
    </row>
    <row r="26" spans="1:6" x14ac:dyDescent="0.25">
      <c r="F26" s="1"/>
    </row>
    <row r="27" spans="1:6" x14ac:dyDescent="0.25">
      <c r="F27" s="1"/>
    </row>
  </sheetData>
  <mergeCells count="2">
    <mergeCell ref="A5:A11"/>
    <mergeCell ref="B5:B11"/>
  </mergeCells>
  <phoneticPr fontId="14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F1D8-1B12-402D-B7B9-135FD389D8D6}">
  <dimension ref="A2:F48"/>
  <sheetViews>
    <sheetView zoomScaleNormal="100" workbookViewId="0">
      <selection activeCell="B3" sqref="B3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1.42578125" customWidth="1"/>
  </cols>
  <sheetData>
    <row r="2" spans="1:6" x14ac:dyDescent="0.25">
      <c r="B2" s="114" t="s">
        <v>365</v>
      </c>
    </row>
    <row r="4" spans="1:6" x14ac:dyDescent="0.25">
      <c r="A4" s="22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4" t="s">
        <v>5</v>
      </c>
    </row>
    <row r="5" spans="1:6" x14ac:dyDescent="0.25">
      <c r="A5" s="29">
        <v>1</v>
      </c>
      <c r="B5" s="18" t="s">
        <v>15</v>
      </c>
      <c r="C5" s="19" t="s">
        <v>29</v>
      </c>
      <c r="D5" s="20"/>
      <c r="E5" s="19">
        <v>80</v>
      </c>
      <c r="F5" s="21">
        <f>D5*E5</f>
        <v>0</v>
      </c>
    </row>
    <row r="6" spans="1:6" ht="30" x14ac:dyDescent="0.25">
      <c r="A6" s="30">
        <v>2</v>
      </c>
      <c r="B6" s="11" t="s">
        <v>148</v>
      </c>
      <c r="C6" s="8" t="s">
        <v>29</v>
      </c>
      <c r="D6" s="20"/>
      <c r="E6" s="8">
        <f>10*8</f>
        <v>80</v>
      </c>
      <c r="F6" s="10">
        <f t="shared" ref="F6:F28" si="0">D6*E6</f>
        <v>0</v>
      </c>
    </row>
    <row r="7" spans="1:6" x14ac:dyDescent="0.25">
      <c r="A7" s="30">
        <v>3</v>
      </c>
      <c r="B7" s="11" t="s">
        <v>30</v>
      </c>
      <c r="C7" s="8" t="s">
        <v>14</v>
      </c>
      <c r="D7" s="9"/>
      <c r="E7" s="8">
        <v>1</v>
      </c>
      <c r="F7" s="10">
        <f t="shared" si="0"/>
        <v>0</v>
      </c>
    </row>
    <row r="8" spans="1:6" x14ac:dyDescent="0.25">
      <c r="A8" s="33"/>
      <c r="B8" s="146" t="s">
        <v>31</v>
      </c>
      <c r="C8" s="146"/>
      <c r="D8" s="146"/>
      <c r="E8" s="146"/>
      <c r="F8" s="147"/>
    </row>
    <row r="9" spans="1:6" ht="30" x14ac:dyDescent="0.25">
      <c r="A9" s="30">
        <v>4</v>
      </c>
      <c r="B9" s="11" t="s">
        <v>149</v>
      </c>
      <c r="C9" s="8" t="s">
        <v>29</v>
      </c>
      <c r="D9" s="20"/>
      <c r="E9" s="8">
        <v>80</v>
      </c>
      <c r="F9" s="10">
        <f t="shared" si="0"/>
        <v>0</v>
      </c>
    </row>
    <row r="10" spans="1:6" ht="24.75" customHeight="1" x14ac:dyDescent="0.25">
      <c r="A10" s="33"/>
      <c r="B10" s="146" t="s">
        <v>150</v>
      </c>
      <c r="C10" s="146"/>
      <c r="D10" s="146"/>
      <c r="E10" s="146"/>
      <c r="F10" s="147"/>
    </row>
    <row r="11" spans="1:6" x14ac:dyDescent="0.25">
      <c r="A11" s="30">
        <v>5</v>
      </c>
      <c r="B11" s="7" t="s">
        <v>30</v>
      </c>
      <c r="C11" s="13" t="s">
        <v>14</v>
      </c>
      <c r="D11" s="9"/>
      <c r="E11" s="13">
        <v>1</v>
      </c>
      <c r="F11" s="10">
        <f t="shared" si="0"/>
        <v>0</v>
      </c>
    </row>
    <row r="12" spans="1:6" ht="15" customHeight="1" x14ac:dyDescent="0.25">
      <c r="A12" s="33"/>
      <c r="B12" s="146" t="s">
        <v>32</v>
      </c>
      <c r="C12" s="146"/>
      <c r="D12" s="146"/>
      <c r="E12" s="146"/>
      <c r="F12" s="147"/>
    </row>
    <row r="13" spans="1:6" ht="30" x14ac:dyDescent="0.25">
      <c r="A13" s="30">
        <v>6</v>
      </c>
      <c r="B13" s="12" t="s">
        <v>155</v>
      </c>
      <c r="C13" s="8" t="s">
        <v>29</v>
      </c>
      <c r="D13" s="20"/>
      <c r="E13" s="8">
        <v>120</v>
      </c>
      <c r="F13" s="10">
        <f t="shared" si="0"/>
        <v>0</v>
      </c>
    </row>
    <row r="14" spans="1:6" x14ac:dyDescent="0.25">
      <c r="A14" s="30">
        <v>7</v>
      </c>
      <c r="B14" s="7" t="s">
        <v>30</v>
      </c>
      <c r="C14" s="13" t="s">
        <v>14</v>
      </c>
      <c r="D14" s="9"/>
      <c r="E14" s="13">
        <v>1</v>
      </c>
      <c r="F14" s="10">
        <f t="shared" ref="F14" si="1">D14*E14</f>
        <v>0</v>
      </c>
    </row>
    <row r="15" spans="1:6" x14ac:dyDescent="0.25">
      <c r="A15" s="30"/>
      <c r="B15" s="146" t="s">
        <v>156</v>
      </c>
      <c r="C15" s="146"/>
      <c r="D15" s="146"/>
      <c r="E15" s="146"/>
      <c r="F15" s="147"/>
    </row>
    <row r="16" spans="1:6" ht="30" x14ac:dyDescent="0.25">
      <c r="A16" s="30">
        <v>8</v>
      </c>
      <c r="B16" s="45" t="s">
        <v>158</v>
      </c>
      <c r="C16" s="8" t="s">
        <v>29</v>
      </c>
      <c r="D16" s="20"/>
      <c r="E16" s="8">
        <v>120</v>
      </c>
      <c r="F16" s="10">
        <f t="shared" ref="F16:F17" si="2">D16*E16</f>
        <v>0</v>
      </c>
    </row>
    <row r="17" spans="1:6" x14ac:dyDescent="0.25">
      <c r="A17" s="30">
        <v>9</v>
      </c>
      <c r="B17" s="7" t="s">
        <v>30</v>
      </c>
      <c r="C17" s="13" t="s">
        <v>14</v>
      </c>
      <c r="D17" s="9"/>
      <c r="E17" s="13">
        <v>1</v>
      </c>
      <c r="F17" s="10">
        <f t="shared" si="2"/>
        <v>0</v>
      </c>
    </row>
    <row r="18" spans="1:6" x14ac:dyDescent="0.25">
      <c r="A18" s="30"/>
      <c r="B18" s="146" t="s">
        <v>157</v>
      </c>
      <c r="C18" s="146"/>
      <c r="D18" s="146"/>
      <c r="E18" s="146"/>
      <c r="F18" s="147"/>
    </row>
    <row r="19" spans="1:6" ht="60" x14ac:dyDescent="0.25">
      <c r="A19" s="30">
        <v>10</v>
      </c>
      <c r="B19" s="12" t="s">
        <v>35</v>
      </c>
      <c r="C19" s="8" t="s">
        <v>29</v>
      </c>
      <c r="D19" s="20"/>
      <c r="E19" s="8">
        <v>80</v>
      </c>
      <c r="F19" s="10">
        <f t="shared" si="0"/>
        <v>0</v>
      </c>
    </row>
    <row r="20" spans="1:6" x14ac:dyDescent="0.25">
      <c r="A20" s="30">
        <v>11</v>
      </c>
      <c r="B20" s="12" t="s">
        <v>122</v>
      </c>
      <c r="C20" s="8" t="s">
        <v>161</v>
      </c>
      <c r="D20" s="9"/>
      <c r="E20" s="8">
        <v>5</v>
      </c>
      <c r="F20" s="10">
        <f t="shared" si="0"/>
        <v>0</v>
      </c>
    </row>
    <row r="21" spans="1:6" ht="45" x14ac:dyDescent="0.25">
      <c r="A21" s="30">
        <v>12</v>
      </c>
      <c r="B21" s="12" t="s">
        <v>159</v>
      </c>
      <c r="C21" s="8" t="s">
        <v>29</v>
      </c>
      <c r="D21" s="20"/>
      <c r="E21" s="8">
        <f>80</f>
        <v>80</v>
      </c>
      <c r="F21" s="10">
        <f t="shared" si="0"/>
        <v>0</v>
      </c>
    </row>
    <row r="22" spans="1:6" ht="30" x14ac:dyDescent="0.25">
      <c r="A22" s="30">
        <v>13</v>
      </c>
      <c r="B22" s="12" t="s">
        <v>33</v>
      </c>
      <c r="C22" s="8" t="s">
        <v>29</v>
      </c>
      <c r="D22" s="20"/>
      <c r="E22" s="8">
        <v>80</v>
      </c>
      <c r="F22" s="10">
        <f t="shared" si="0"/>
        <v>0</v>
      </c>
    </row>
    <row r="23" spans="1:6" ht="30" x14ac:dyDescent="0.25">
      <c r="A23" s="31">
        <v>14</v>
      </c>
      <c r="B23" s="35" t="s">
        <v>36</v>
      </c>
      <c r="C23" s="26" t="s">
        <v>29</v>
      </c>
      <c r="D23" s="20"/>
      <c r="E23" s="26">
        <v>40</v>
      </c>
      <c r="F23" s="28">
        <f t="shared" si="0"/>
        <v>0</v>
      </c>
    </row>
    <row r="24" spans="1:6" ht="30" x14ac:dyDescent="0.25">
      <c r="A24" s="31">
        <v>15</v>
      </c>
      <c r="B24" s="34" t="s">
        <v>34</v>
      </c>
      <c r="C24" s="26" t="s">
        <v>14</v>
      </c>
      <c r="D24" s="27"/>
      <c r="E24" s="26">
        <v>1</v>
      </c>
      <c r="F24" s="28">
        <f t="shared" si="0"/>
        <v>0</v>
      </c>
    </row>
    <row r="25" spans="1:6" ht="23.25" customHeight="1" x14ac:dyDescent="0.25">
      <c r="A25" s="36"/>
      <c r="B25" s="146" t="s">
        <v>162</v>
      </c>
      <c r="C25" s="146"/>
      <c r="D25" s="146"/>
      <c r="E25" s="146"/>
      <c r="F25" s="147"/>
    </row>
    <row r="26" spans="1:6" ht="29.25" customHeight="1" x14ac:dyDescent="0.25">
      <c r="A26" s="31">
        <v>16</v>
      </c>
      <c r="B26" s="34" t="s">
        <v>37</v>
      </c>
      <c r="C26" s="26" t="s">
        <v>14</v>
      </c>
      <c r="D26" s="27"/>
      <c r="E26" s="26">
        <v>1</v>
      </c>
      <c r="F26" s="28">
        <f t="shared" ref="F26" si="3">D26*E26</f>
        <v>0</v>
      </c>
    </row>
    <row r="27" spans="1:6" x14ac:dyDescent="0.25">
      <c r="A27" s="31"/>
      <c r="B27" s="146" t="s">
        <v>163</v>
      </c>
      <c r="C27" s="146"/>
      <c r="D27" s="146"/>
      <c r="E27" s="146"/>
      <c r="F27" s="147"/>
    </row>
    <row r="28" spans="1:6" x14ac:dyDescent="0.25">
      <c r="A28" s="32">
        <v>17</v>
      </c>
      <c r="B28" s="14" t="s">
        <v>16</v>
      </c>
      <c r="C28" s="15" t="s">
        <v>14</v>
      </c>
      <c r="D28" s="16"/>
      <c r="E28" s="15">
        <v>1</v>
      </c>
      <c r="F28" s="17">
        <f t="shared" si="0"/>
        <v>0</v>
      </c>
    </row>
    <row r="29" spans="1:6" x14ac:dyDescent="0.25">
      <c r="C29" s="3"/>
      <c r="D29" s="2"/>
      <c r="E29" s="3"/>
      <c r="F29" s="5"/>
    </row>
    <row r="30" spans="1:6" x14ac:dyDescent="0.25">
      <c r="C30" s="3"/>
      <c r="D30" s="2"/>
      <c r="E30" s="3"/>
      <c r="F30" s="5"/>
    </row>
    <row r="31" spans="1:6" x14ac:dyDescent="0.25">
      <c r="C31" s="3"/>
      <c r="D31" s="2"/>
      <c r="E31" s="3"/>
      <c r="F31" s="5"/>
    </row>
    <row r="32" spans="1:6" x14ac:dyDescent="0.25">
      <c r="B32" s="51" t="s">
        <v>17</v>
      </c>
      <c r="C32" s="69"/>
      <c r="D32" s="70"/>
      <c r="E32" s="69"/>
      <c r="F32" s="71">
        <f>SUM(F5:F28)</f>
        <v>0</v>
      </c>
    </row>
    <row r="33" spans="2:6" x14ac:dyDescent="0.25">
      <c r="B33" t="s">
        <v>18</v>
      </c>
      <c r="C33" s="3"/>
      <c r="D33" s="2"/>
      <c r="E33" s="3"/>
      <c r="F33" s="5">
        <f>F32*0.21</f>
        <v>0</v>
      </c>
    </row>
    <row r="34" spans="2:6" x14ac:dyDescent="0.25">
      <c r="B34" t="s">
        <v>19</v>
      </c>
      <c r="C34" s="3"/>
      <c r="D34" s="2"/>
      <c r="E34" s="3"/>
      <c r="F34" s="5">
        <f>F32+F33</f>
        <v>0</v>
      </c>
    </row>
    <row r="35" spans="2:6" x14ac:dyDescent="0.25">
      <c r="C35" s="3"/>
      <c r="D35" s="2"/>
      <c r="E35" s="3"/>
      <c r="F35" s="5"/>
    </row>
    <row r="36" spans="2:6" x14ac:dyDescent="0.25">
      <c r="C36" s="3"/>
      <c r="D36" s="2"/>
      <c r="E36" s="3"/>
      <c r="F36" s="5"/>
    </row>
    <row r="37" spans="2:6" x14ac:dyDescent="0.25">
      <c r="C37" s="3"/>
      <c r="D37" s="2"/>
      <c r="E37" s="3"/>
      <c r="F37" s="5"/>
    </row>
    <row r="38" spans="2:6" x14ac:dyDescent="0.25">
      <c r="C38" s="3"/>
      <c r="D38" s="2"/>
      <c r="E38" s="3"/>
      <c r="F38" s="5"/>
    </row>
    <row r="39" spans="2:6" x14ac:dyDescent="0.25">
      <c r="C39" s="3"/>
      <c r="D39" s="2"/>
      <c r="E39" s="3"/>
      <c r="F39" s="5"/>
    </row>
    <row r="40" spans="2:6" x14ac:dyDescent="0.25">
      <c r="C40" s="3"/>
      <c r="D40" s="2"/>
      <c r="E40" s="3"/>
      <c r="F40" s="5"/>
    </row>
    <row r="41" spans="2:6" x14ac:dyDescent="0.25">
      <c r="C41" s="3"/>
      <c r="D41" s="3"/>
      <c r="E41" s="3"/>
      <c r="F41" s="5"/>
    </row>
    <row r="42" spans="2:6" x14ac:dyDescent="0.25">
      <c r="C42" s="3"/>
      <c r="D42" s="3"/>
      <c r="E42" s="3"/>
      <c r="F42" s="5"/>
    </row>
    <row r="43" spans="2:6" x14ac:dyDescent="0.25">
      <c r="C43" s="3"/>
      <c r="D43" s="3"/>
      <c r="E43" s="3"/>
      <c r="F43" s="4"/>
    </row>
    <row r="44" spans="2:6" x14ac:dyDescent="0.25">
      <c r="C44" s="3"/>
      <c r="D44" s="3"/>
      <c r="E44" s="3"/>
      <c r="F44" s="4"/>
    </row>
    <row r="45" spans="2:6" x14ac:dyDescent="0.25">
      <c r="C45" s="3"/>
      <c r="D45" s="3"/>
      <c r="E45" s="3"/>
      <c r="F45" s="4"/>
    </row>
    <row r="46" spans="2:6" x14ac:dyDescent="0.25">
      <c r="C46" s="3"/>
      <c r="D46" s="3"/>
      <c r="E46" s="3"/>
      <c r="F46" s="4"/>
    </row>
    <row r="47" spans="2:6" x14ac:dyDescent="0.25">
      <c r="C47" s="3"/>
      <c r="D47" s="3"/>
      <c r="E47" s="3"/>
    </row>
    <row r="48" spans="2:6" x14ac:dyDescent="0.25">
      <c r="D48" s="3"/>
      <c r="E48" s="3"/>
    </row>
  </sheetData>
  <mergeCells count="7">
    <mergeCell ref="B27:F27"/>
    <mergeCell ref="B25:F25"/>
    <mergeCell ref="B10:F10"/>
    <mergeCell ref="B8:F8"/>
    <mergeCell ref="B12:F12"/>
    <mergeCell ref="B15:F15"/>
    <mergeCell ref="B18:F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8C075-51FC-45CE-96FA-AFDEBDEE1C3E}">
  <dimension ref="A2:F27"/>
  <sheetViews>
    <sheetView zoomScaleNormal="100" workbookViewId="0">
      <selection activeCell="B11" sqref="B11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0.42578125" customWidth="1"/>
  </cols>
  <sheetData>
    <row r="2" spans="1:6" x14ac:dyDescent="0.25">
      <c r="B2" s="114" t="s">
        <v>377</v>
      </c>
    </row>
    <row r="4" spans="1:6" x14ac:dyDescent="0.25">
      <c r="A4" s="22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4" t="s">
        <v>5</v>
      </c>
    </row>
    <row r="5" spans="1:6" x14ac:dyDescent="0.25">
      <c r="A5" s="29">
        <v>1</v>
      </c>
      <c r="B5" s="18" t="s">
        <v>285</v>
      </c>
      <c r="C5" s="19" t="s">
        <v>14</v>
      </c>
      <c r="D5" s="20"/>
      <c r="E5" s="19">
        <v>1</v>
      </c>
      <c r="F5" s="21">
        <f>D5*E5</f>
        <v>0</v>
      </c>
    </row>
    <row r="6" spans="1:6" x14ac:dyDescent="0.25">
      <c r="A6" s="29">
        <v>1</v>
      </c>
      <c r="B6" s="18" t="s">
        <v>286</v>
      </c>
      <c r="C6" s="19" t="s">
        <v>14</v>
      </c>
      <c r="D6" s="20"/>
      <c r="E6" s="19">
        <v>1</v>
      </c>
      <c r="F6" s="21">
        <f>D6*E6</f>
        <v>0</v>
      </c>
    </row>
    <row r="7" spans="1:6" ht="50.25" customHeight="1" x14ac:dyDescent="0.25">
      <c r="A7" s="37"/>
      <c r="B7" s="148" t="s">
        <v>38</v>
      </c>
      <c r="C7" s="148"/>
      <c r="D7" s="148"/>
      <c r="E7" s="148"/>
      <c r="F7" s="149"/>
    </row>
    <row r="8" spans="1:6" x14ac:dyDescent="0.25">
      <c r="C8" s="3"/>
      <c r="D8" s="2"/>
      <c r="E8" s="3"/>
      <c r="F8" s="5"/>
    </row>
    <row r="9" spans="1:6" x14ac:dyDescent="0.25">
      <c r="C9" s="3"/>
      <c r="D9" s="2"/>
      <c r="E9" s="3"/>
      <c r="F9" s="5"/>
    </row>
    <row r="10" spans="1:6" x14ac:dyDescent="0.25">
      <c r="C10" s="3"/>
      <c r="D10" s="2"/>
      <c r="E10" s="3"/>
      <c r="F10" s="5"/>
    </row>
    <row r="11" spans="1:6" x14ac:dyDescent="0.25">
      <c r="B11" s="51" t="s">
        <v>17</v>
      </c>
      <c r="C11" s="69"/>
      <c r="D11" s="70"/>
      <c r="E11" s="69"/>
      <c r="F11" s="71">
        <f>SUM(F5:F7)</f>
        <v>0</v>
      </c>
    </row>
    <row r="12" spans="1:6" x14ac:dyDescent="0.25">
      <c r="B12" t="s">
        <v>18</v>
      </c>
      <c r="C12" s="3"/>
      <c r="D12" s="2"/>
      <c r="E12" s="3"/>
      <c r="F12" s="5">
        <f>F11*0.21</f>
        <v>0</v>
      </c>
    </row>
    <row r="13" spans="1:6" x14ac:dyDescent="0.25">
      <c r="B13" t="s">
        <v>19</v>
      </c>
      <c r="C13" s="3"/>
      <c r="D13" s="2"/>
      <c r="E13" s="3"/>
      <c r="F13" s="5">
        <f>F11+F12</f>
        <v>0</v>
      </c>
    </row>
    <row r="14" spans="1:6" x14ac:dyDescent="0.25">
      <c r="C14" s="3"/>
      <c r="D14" s="2"/>
      <c r="E14" s="3"/>
      <c r="F14" s="5"/>
    </row>
    <row r="15" spans="1:6" x14ac:dyDescent="0.25">
      <c r="C15" s="3"/>
      <c r="D15" s="2"/>
      <c r="E15" s="3"/>
      <c r="F15" s="5"/>
    </row>
    <row r="16" spans="1:6" x14ac:dyDescent="0.25">
      <c r="C16" s="3"/>
      <c r="D16" s="2"/>
      <c r="E16" s="3"/>
      <c r="F16" s="5"/>
    </row>
    <row r="17" spans="3:6" x14ac:dyDescent="0.25">
      <c r="C17" s="3"/>
      <c r="D17" s="2"/>
      <c r="E17" s="3"/>
      <c r="F17" s="5"/>
    </row>
    <row r="18" spans="3:6" x14ac:dyDescent="0.25">
      <c r="C18" s="3"/>
      <c r="D18" s="2"/>
      <c r="E18" s="3"/>
      <c r="F18" s="5"/>
    </row>
    <row r="19" spans="3:6" x14ac:dyDescent="0.25">
      <c r="C19" s="3"/>
      <c r="D19" s="2"/>
      <c r="E19" s="3"/>
      <c r="F19" s="5"/>
    </row>
    <row r="20" spans="3:6" x14ac:dyDescent="0.25">
      <c r="C20" s="3"/>
      <c r="D20" s="3"/>
      <c r="E20" s="3"/>
      <c r="F20" s="5"/>
    </row>
    <row r="21" spans="3:6" x14ac:dyDescent="0.25">
      <c r="C21" s="3"/>
      <c r="D21" s="3"/>
      <c r="E21" s="3"/>
      <c r="F21" s="5"/>
    </row>
    <row r="22" spans="3:6" x14ac:dyDescent="0.25">
      <c r="C22" s="3"/>
      <c r="D22" s="3"/>
      <c r="E22" s="3"/>
      <c r="F22" s="4"/>
    </row>
    <row r="23" spans="3:6" x14ac:dyDescent="0.25">
      <c r="C23" s="3"/>
      <c r="D23" s="3"/>
      <c r="E23" s="3"/>
      <c r="F23" s="4"/>
    </row>
    <row r="24" spans="3:6" x14ac:dyDescent="0.25">
      <c r="C24" s="3"/>
      <c r="D24" s="3"/>
      <c r="E24" s="3"/>
      <c r="F24" s="4"/>
    </row>
    <row r="25" spans="3:6" x14ac:dyDescent="0.25">
      <c r="C25" s="3"/>
      <c r="D25" s="3"/>
      <c r="E25" s="3"/>
      <c r="F25" s="4"/>
    </row>
    <row r="26" spans="3:6" x14ac:dyDescent="0.25">
      <c r="C26" s="3"/>
      <c r="D26" s="3"/>
      <c r="E26" s="3"/>
    </row>
    <row r="27" spans="3:6" x14ac:dyDescent="0.25">
      <c r="D27" s="3"/>
      <c r="E27" s="3"/>
    </row>
  </sheetData>
  <mergeCells count="1">
    <mergeCell ref="B7:F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1159-57FE-4FEA-9DC6-D35BA0EB6704}">
  <dimension ref="A2:F106"/>
  <sheetViews>
    <sheetView zoomScaleNormal="100" workbookViewId="0">
      <selection activeCell="B8" sqref="B8:B9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1.85546875" bestFit="1" customWidth="1"/>
  </cols>
  <sheetData>
    <row r="2" spans="1:6" x14ac:dyDescent="0.25">
      <c r="B2" s="114" t="s">
        <v>369</v>
      </c>
    </row>
    <row r="3" spans="1:6" x14ac:dyDescent="0.25">
      <c r="B3" t="s">
        <v>376</v>
      </c>
    </row>
    <row r="5" spans="1:6" x14ac:dyDescent="0.25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4" t="s">
        <v>5</v>
      </c>
    </row>
    <row r="6" spans="1:6" x14ac:dyDescent="0.25">
      <c r="A6" s="39"/>
      <c r="B6" s="40" t="s">
        <v>41</v>
      </c>
      <c r="C6" s="40"/>
      <c r="D6" s="40"/>
      <c r="E6" s="40"/>
      <c r="F6" s="41"/>
    </row>
    <row r="7" spans="1:6" ht="30" x14ac:dyDescent="0.25">
      <c r="A7" s="29">
        <v>1</v>
      </c>
      <c r="B7" s="25" t="s">
        <v>164</v>
      </c>
      <c r="C7" s="19" t="s">
        <v>2</v>
      </c>
      <c r="D7" s="20"/>
      <c r="E7" s="19">
        <v>2</v>
      </c>
      <c r="F7" s="21">
        <f>D7*E7</f>
        <v>0</v>
      </c>
    </row>
    <row r="8" spans="1:6" x14ac:dyDescent="0.25">
      <c r="A8" s="29">
        <v>2</v>
      </c>
      <c r="B8" s="25" t="s">
        <v>44</v>
      </c>
      <c r="C8" s="19" t="s">
        <v>2</v>
      </c>
      <c r="D8" s="20"/>
      <c r="E8" s="19">
        <v>2</v>
      </c>
      <c r="F8" s="21">
        <f t="shared" ref="F8:F10" si="0">D8*E8</f>
        <v>0</v>
      </c>
    </row>
    <row r="9" spans="1:6" x14ac:dyDescent="0.25">
      <c r="A9" s="29">
        <v>3</v>
      </c>
      <c r="B9" s="25" t="s">
        <v>46</v>
      </c>
      <c r="C9" s="19" t="s">
        <v>14</v>
      </c>
      <c r="D9" s="20"/>
      <c r="E9" s="19">
        <v>1</v>
      </c>
      <c r="F9" s="21">
        <f t="shared" si="0"/>
        <v>0</v>
      </c>
    </row>
    <row r="10" spans="1:6" ht="30" x14ac:dyDescent="0.25">
      <c r="A10" s="29">
        <v>4</v>
      </c>
      <c r="B10" s="25" t="s">
        <v>165</v>
      </c>
      <c r="C10" s="19" t="s">
        <v>2</v>
      </c>
      <c r="D10" s="20"/>
      <c r="E10" s="19">
        <v>1</v>
      </c>
      <c r="F10" s="21">
        <f t="shared" si="0"/>
        <v>0</v>
      </c>
    </row>
    <row r="11" spans="1:6" x14ac:dyDescent="0.25">
      <c r="A11" s="29">
        <v>5</v>
      </c>
      <c r="B11" s="25" t="s">
        <v>42</v>
      </c>
      <c r="C11" s="19" t="s">
        <v>20</v>
      </c>
      <c r="D11" s="20"/>
      <c r="E11" s="19">
        <v>100</v>
      </c>
      <c r="F11" s="21">
        <f>D11*E11</f>
        <v>0</v>
      </c>
    </row>
    <row r="12" spans="1:6" x14ac:dyDescent="0.25">
      <c r="A12" s="36"/>
      <c r="B12" s="146" t="s">
        <v>43</v>
      </c>
      <c r="C12" s="146"/>
      <c r="D12" s="146"/>
      <c r="E12" s="146"/>
      <c r="F12" s="147"/>
    </row>
    <row r="13" spans="1:6" ht="30" x14ac:dyDescent="0.25">
      <c r="A13" s="29">
        <v>6</v>
      </c>
      <c r="B13" s="25" t="s">
        <v>52</v>
      </c>
      <c r="C13" s="19" t="s">
        <v>20</v>
      </c>
      <c r="D13" s="20"/>
      <c r="E13" s="19">
        <v>50</v>
      </c>
      <c r="F13" s="21">
        <f t="shared" ref="F13:F15" si="1">D13*E13</f>
        <v>0</v>
      </c>
    </row>
    <row r="14" spans="1:6" x14ac:dyDescent="0.25">
      <c r="A14" s="29">
        <v>7</v>
      </c>
      <c r="B14" s="44" t="s">
        <v>53</v>
      </c>
      <c r="C14" s="19" t="s">
        <v>2</v>
      </c>
      <c r="D14" s="20"/>
      <c r="E14" s="19">
        <v>1</v>
      </c>
      <c r="F14" s="21">
        <f t="shared" si="1"/>
        <v>0</v>
      </c>
    </row>
    <row r="15" spans="1:6" x14ac:dyDescent="0.25">
      <c r="A15" s="29">
        <v>8</v>
      </c>
      <c r="B15" s="42" t="s">
        <v>54</v>
      </c>
      <c r="C15" s="19" t="s">
        <v>2</v>
      </c>
      <c r="D15" s="20"/>
      <c r="E15" s="19">
        <v>1</v>
      </c>
      <c r="F15" s="21">
        <f t="shared" si="1"/>
        <v>0</v>
      </c>
    </row>
    <row r="16" spans="1:6" x14ac:dyDescent="0.25">
      <c r="A16" s="29">
        <v>9</v>
      </c>
      <c r="B16" s="25" t="s">
        <v>47</v>
      </c>
      <c r="C16" s="19" t="s">
        <v>2</v>
      </c>
      <c r="D16" s="20"/>
      <c r="E16" s="19">
        <v>10</v>
      </c>
      <c r="F16" s="21">
        <f>D16*E16</f>
        <v>0</v>
      </c>
    </row>
    <row r="17" spans="1:6" x14ac:dyDescent="0.25">
      <c r="A17" s="36"/>
      <c r="B17" s="146" t="s">
        <v>48</v>
      </c>
      <c r="C17" s="146"/>
      <c r="D17" s="146"/>
      <c r="E17" s="146"/>
      <c r="F17" s="147"/>
    </row>
    <row r="18" spans="1:6" ht="30" x14ac:dyDescent="0.25">
      <c r="A18" s="30">
        <v>10</v>
      </c>
      <c r="B18" s="12" t="s">
        <v>81</v>
      </c>
      <c r="C18" s="8" t="s">
        <v>2</v>
      </c>
      <c r="D18" s="46"/>
      <c r="E18" s="8">
        <v>10</v>
      </c>
      <c r="F18" s="10">
        <f t="shared" ref="F18:F50" si="2">D18*E18</f>
        <v>0</v>
      </c>
    </row>
    <row r="19" spans="1:6" x14ac:dyDescent="0.25">
      <c r="A19" s="30">
        <v>11</v>
      </c>
      <c r="B19" s="12" t="s">
        <v>49</v>
      </c>
      <c r="C19" s="8" t="s">
        <v>14</v>
      </c>
      <c r="D19" s="20"/>
      <c r="E19" s="8">
        <v>1</v>
      </c>
      <c r="F19" s="10">
        <f t="shared" si="2"/>
        <v>0</v>
      </c>
    </row>
    <row r="20" spans="1:6" x14ac:dyDescent="0.25">
      <c r="A20" s="30">
        <v>12</v>
      </c>
      <c r="B20" s="12" t="s">
        <v>50</v>
      </c>
      <c r="C20" s="8" t="s">
        <v>14</v>
      </c>
      <c r="D20" s="20"/>
      <c r="E20" s="8">
        <v>1</v>
      </c>
      <c r="F20" s="10">
        <f t="shared" si="2"/>
        <v>0</v>
      </c>
    </row>
    <row r="21" spans="1:6" x14ac:dyDescent="0.25">
      <c r="A21" s="68"/>
      <c r="B21" s="40" t="s">
        <v>55</v>
      </c>
      <c r="C21" s="40"/>
      <c r="D21" s="40"/>
      <c r="E21" s="40"/>
      <c r="F21" s="41"/>
    </row>
    <row r="22" spans="1:6" ht="30" x14ac:dyDescent="0.25">
      <c r="A22" s="30">
        <v>13</v>
      </c>
      <c r="B22" s="11" t="s">
        <v>51</v>
      </c>
      <c r="C22" s="8" t="s">
        <v>2</v>
      </c>
      <c r="D22" s="9"/>
      <c r="E22" s="8">
        <v>2</v>
      </c>
      <c r="F22" s="10">
        <f t="shared" si="2"/>
        <v>0</v>
      </c>
    </row>
    <row r="23" spans="1:6" x14ac:dyDescent="0.25">
      <c r="A23" s="30">
        <v>14</v>
      </c>
      <c r="B23" s="43" t="s">
        <v>56</v>
      </c>
      <c r="C23" s="19" t="s">
        <v>2</v>
      </c>
      <c r="D23" s="20"/>
      <c r="E23" s="19">
        <v>2</v>
      </c>
      <c r="F23" s="21">
        <f t="shared" si="2"/>
        <v>0</v>
      </c>
    </row>
    <row r="24" spans="1:6" ht="30" x14ac:dyDescent="0.25">
      <c r="A24" s="30">
        <v>15</v>
      </c>
      <c r="B24" s="25" t="s">
        <v>57</v>
      </c>
      <c r="C24" s="19" t="s">
        <v>14</v>
      </c>
      <c r="D24" s="20"/>
      <c r="E24" s="19">
        <v>1</v>
      </c>
      <c r="F24" s="21">
        <f t="shared" si="2"/>
        <v>0</v>
      </c>
    </row>
    <row r="25" spans="1:6" ht="30" x14ac:dyDescent="0.25">
      <c r="A25" s="30">
        <v>16</v>
      </c>
      <c r="B25" s="25" t="s">
        <v>165</v>
      </c>
      <c r="C25" s="19" t="s">
        <v>2</v>
      </c>
      <c r="D25" s="20"/>
      <c r="E25" s="19">
        <v>2</v>
      </c>
      <c r="F25" s="21">
        <f t="shared" si="2"/>
        <v>0</v>
      </c>
    </row>
    <row r="26" spans="1:6" x14ac:dyDescent="0.25">
      <c r="A26" s="30">
        <v>17</v>
      </c>
      <c r="B26" s="12" t="s">
        <v>3</v>
      </c>
      <c r="C26" s="8" t="s">
        <v>14</v>
      </c>
      <c r="D26" s="9"/>
      <c r="E26" s="8">
        <v>1</v>
      </c>
      <c r="F26" s="10">
        <f t="shared" si="2"/>
        <v>0</v>
      </c>
    </row>
    <row r="27" spans="1:6" x14ac:dyDescent="0.25">
      <c r="A27" s="36"/>
      <c r="B27" s="146" t="s">
        <v>58</v>
      </c>
      <c r="C27" s="146"/>
      <c r="D27" s="146"/>
      <c r="E27" s="146"/>
      <c r="F27" s="147"/>
    </row>
    <row r="28" spans="1:6" x14ac:dyDescent="0.25">
      <c r="A28" s="30">
        <v>18</v>
      </c>
      <c r="B28" s="25" t="s">
        <v>47</v>
      </c>
      <c r="C28" s="19" t="s">
        <v>2</v>
      </c>
      <c r="D28" s="20"/>
      <c r="E28" s="19">
        <v>8</v>
      </c>
      <c r="F28" s="21">
        <f>D28*E28</f>
        <v>0</v>
      </c>
    </row>
    <row r="29" spans="1:6" x14ac:dyDescent="0.25">
      <c r="A29" s="36"/>
      <c r="B29" s="146" t="s">
        <v>59</v>
      </c>
      <c r="C29" s="146"/>
      <c r="D29" s="146"/>
      <c r="E29" s="146"/>
      <c r="F29" s="147"/>
    </row>
    <row r="30" spans="1:6" ht="30" x14ac:dyDescent="0.25">
      <c r="A30" s="30">
        <v>19</v>
      </c>
      <c r="B30" s="12" t="s">
        <v>81</v>
      </c>
      <c r="C30" s="8" t="s">
        <v>2</v>
      </c>
      <c r="D30" s="46"/>
      <c r="E30" s="8">
        <v>8</v>
      </c>
      <c r="F30" s="10">
        <f t="shared" ref="F30:F39" si="3">D30*E30</f>
        <v>0</v>
      </c>
    </row>
    <row r="31" spans="1:6" x14ac:dyDescent="0.25">
      <c r="A31" s="30">
        <v>20</v>
      </c>
      <c r="B31" s="12" t="s">
        <v>60</v>
      </c>
      <c r="C31" s="8" t="s">
        <v>20</v>
      </c>
      <c r="D31" s="9"/>
      <c r="E31" s="8">
        <v>7</v>
      </c>
      <c r="F31" s="10">
        <f t="shared" si="3"/>
        <v>0</v>
      </c>
    </row>
    <row r="32" spans="1:6" x14ac:dyDescent="0.25">
      <c r="A32" s="30">
        <v>21</v>
      </c>
      <c r="B32" s="12" t="s">
        <v>101</v>
      </c>
      <c r="C32" s="8" t="s">
        <v>20</v>
      </c>
      <c r="D32" s="9"/>
      <c r="E32" s="8">
        <f>7*4</f>
        <v>28</v>
      </c>
      <c r="F32" s="10">
        <f t="shared" si="3"/>
        <v>0</v>
      </c>
    </row>
    <row r="33" spans="1:6" ht="30" x14ac:dyDescent="0.25">
      <c r="A33" s="30">
        <v>22</v>
      </c>
      <c r="B33" s="12" t="s">
        <v>61</v>
      </c>
      <c r="C33" s="8" t="s">
        <v>20</v>
      </c>
      <c r="D33" s="9"/>
      <c r="E33" s="8">
        <f>E32</f>
        <v>28</v>
      </c>
      <c r="F33" s="10">
        <f t="shared" si="3"/>
        <v>0</v>
      </c>
    </row>
    <row r="34" spans="1:6" x14ac:dyDescent="0.25">
      <c r="A34" s="30">
        <v>23</v>
      </c>
      <c r="B34" s="12" t="s">
        <v>94</v>
      </c>
      <c r="C34" s="8" t="s">
        <v>2</v>
      </c>
      <c r="D34" s="9"/>
      <c r="E34" s="8">
        <v>4</v>
      </c>
      <c r="F34" s="10">
        <f t="shared" si="3"/>
        <v>0</v>
      </c>
    </row>
    <row r="35" spans="1:6" x14ac:dyDescent="0.25">
      <c r="A35" s="30">
        <v>24</v>
      </c>
      <c r="B35" s="12" t="s">
        <v>167</v>
      </c>
      <c r="C35" s="8" t="s">
        <v>20</v>
      </c>
      <c r="D35" s="9"/>
      <c r="E35" s="8">
        <v>7</v>
      </c>
      <c r="F35" s="10">
        <f>D35*E35</f>
        <v>0</v>
      </c>
    </row>
    <row r="36" spans="1:6" x14ac:dyDescent="0.25">
      <c r="A36" s="30">
        <v>25</v>
      </c>
      <c r="B36" s="12" t="s">
        <v>168</v>
      </c>
      <c r="C36" s="8" t="s">
        <v>14</v>
      </c>
      <c r="D36" s="9"/>
      <c r="E36" s="8">
        <v>1</v>
      </c>
      <c r="F36" s="10">
        <f>D36*E36</f>
        <v>0</v>
      </c>
    </row>
    <row r="37" spans="1:6" x14ac:dyDescent="0.25">
      <c r="A37" s="30">
        <v>26</v>
      </c>
      <c r="B37" s="12" t="s">
        <v>62</v>
      </c>
      <c r="C37" s="8" t="s">
        <v>2</v>
      </c>
      <c r="D37" s="9"/>
      <c r="E37" s="8">
        <v>7</v>
      </c>
      <c r="F37" s="10">
        <f t="shared" si="3"/>
        <v>0</v>
      </c>
    </row>
    <row r="38" spans="1:6" x14ac:dyDescent="0.25">
      <c r="A38" s="36"/>
      <c r="B38" s="146" t="s">
        <v>63</v>
      </c>
      <c r="C38" s="146"/>
      <c r="D38" s="146"/>
      <c r="E38" s="146"/>
      <c r="F38" s="147"/>
    </row>
    <row r="39" spans="1:6" x14ac:dyDescent="0.25">
      <c r="A39" s="30">
        <v>27</v>
      </c>
      <c r="B39" s="12" t="s">
        <v>64</v>
      </c>
      <c r="C39" s="8" t="s">
        <v>2</v>
      </c>
      <c r="D39" s="9"/>
      <c r="E39" s="8">
        <v>7</v>
      </c>
      <c r="F39" s="10">
        <f t="shared" si="3"/>
        <v>0</v>
      </c>
    </row>
    <row r="40" spans="1:6" x14ac:dyDescent="0.25">
      <c r="A40" s="36"/>
      <c r="B40" s="146" t="s">
        <v>63</v>
      </c>
      <c r="C40" s="146"/>
      <c r="D40" s="146"/>
      <c r="E40" s="146"/>
      <c r="F40" s="147"/>
    </row>
    <row r="41" spans="1:6" ht="30" x14ac:dyDescent="0.25">
      <c r="A41" s="30">
        <v>28</v>
      </c>
      <c r="B41" s="12" t="s">
        <v>65</v>
      </c>
      <c r="C41" s="8" t="s">
        <v>2</v>
      </c>
      <c r="D41" s="9"/>
      <c r="E41" s="8">
        <v>2</v>
      </c>
      <c r="F41" s="10">
        <f t="shared" si="2"/>
        <v>0</v>
      </c>
    </row>
    <row r="42" spans="1:6" x14ac:dyDescent="0.25">
      <c r="A42" s="30"/>
      <c r="B42" s="146" t="s">
        <v>66</v>
      </c>
      <c r="C42" s="146"/>
      <c r="D42" s="146"/>
      <c r="E42" s="146"/>
      <c r="F42" s="147"/>
    </row>
    <row r="43" spans="1:6" x14ac:dyDescent="0.25">
      <c r="A43" s="30">
        <v>29</v>
      </c>
      <c r="B43" s="12" t="s">
        <v>72</v>
      </c>
      <c r="C43" s="8" t="s">
        <v>2</v>
      </c>
      <c r="D43" s="9"/>
      <c r="E43" s="8">
        <v>1</v>
      </c>
      <c r="F43" s="10">
        <f t="shared" ref="F43" si="4">D43*E43</f>
        <v>0</v>
      </c>
    </row>
    <row r="44" spans="1:6" x14ac:dyDescent="0.25">
      <c r="A44" s="30"/>
      <c r="B44" s="146" t="s">
        <v>73</v>
      </c>
      <c r="C44" s="146"/>
      <c r="D44" s="146"/>
      <c r="E44" s="146"/>
      <c r="F44" s="147"/>
    </row>
    <row r="45" spans="1:6" ht="14.25" customHeight="1" x14ac:dyDescent="0.25">
      <c r="A45" s="30">
        <v>30</v>
      </c>
      <c r="B45" s="12" t="s">
        <v>67</v>
      </c>
      <c r="C45" s="8" t="s">
        <v>2</v>
      </c>
      <c r="D45" s="9"/>
      <c r="E45" s="8">
        <f>E41+E39+E37</f>
        <v>16</v>
      </c>
      <c r="F45" s="10">
        <f t="shared" si="2"/>
        <v>0</v>
      </c>
    </row>
    <row r="46" spans="1:6" x14ac:dyDescent="0.25">
      <c r="A46" s="30">
        <v>31</v>
      </c>
      <c r="B46" s="12" t="s">
        <v>68</v>
      </c>
      <c r="C46" s="8" t="s">
        <v>2</v>
      </c>
      <c r="D46" s="9"/>
      <c r="E46" s="8">
        <v>5</v>
      </c>
      <c r="F46" s="10">
        <f t="shared" si="2"/>
        <v>0</v>
      </c>
    </row>
    <row r="47" spans="1:6" x14ac:dyDescent="0.25">
      <c r="A47" s="30">
        <v>32</v>
      </c>
      <c r="B47" s="12" t="s">
        <v>69</v>
      </c>
      <c r="C47" s="8" t="s">
        <v>2</v>
      </c>
      <c r="D47" s="9"/>
      <c r="E47" s="8">
        <v>2</v>
      </c>
      <c r="F47" s="10">
        <f t="shared" si="2"/>
        <v>0</v>
      </c>
    </row>
    <row r="48" spans="1:6" x14ac:dyDescent="0.25">
      <c r="A48" s="30">
        <v>33</v>
      </c>
      <c r="B48" s="12" t="s">
        <v>70</v>
      </c>
      <c r="C48" s="8" t="s">
        <v>2</v>
      </c>
      <c r="D48" s="9"/>
      <c r="E48" s="8">
        <v>2</v>
      </c>
      <c r="F48" s="10">
        <f t="shared" si="2"/>
        <v>0</v>
      </c>
    </row>
    <row r="49" spans="1:6" ht="45" x14ac:dyDescent="0.25">
      <c r="A49" s="30">
        <v>34</v>
      </c>
      <c r="B49" s="45" t="s">
        <v>74</v>
      </c>
      <c r="C49" s="8" t="s">
        <v>2</v>
      </c>
      <c r="D49" s="9"/>
      <c r="E49" s="8">
        <v>1</v>
      </c>
      <c r="F49" s="10">
        <f t="shared" si="2"/>
        <v>0</v>
      </c>
    </row>
    <row r="50" spans="1:6" x14ac:dyDescent="0.25">
      <c r="A50" s="30">
        <v>35</v>
      </c>
      <c r="B50" s="12" t="s">
        <v>71</v>
      </c>
      <c r="C50" s="8" t="s">
        <v>2</v>
      </c>
      <c r="D50" s="9"/>
      <c r="E50" s="8">
        <v>3</v>
      </c>
      <c r="F50" s="10">
        <f t="shared" si="2"/>
        <v>0</v>
      </c>
    </row>
    <row r="51" spans="1:6" ht="24.75" customHeight="1" x14ac:dyDescent="0.25">
      <c r="A51" s="30"/>
      <c r="B51" s="146" t="s">
        <v>166</v>
      </c>
      <c r="C51" s="146"/>
      <c r="D51" s="146"/>
      <c r="E51" s="146"/>
      <c r="F51" s="147"/>
    </row>
    <row r="52" spans="1:6" x14ac:dyDescent="0.25">
      <c r="A52" s="30">
        <v>36</v>
      </c>
      <c r="B52" s="12" t="s">
        <v>49</v>
      </c>
      <c r="C52" s="8" t="s">
        <v>14</v>
      </c>
      <c r="D52" s="20"/>
      <c r="E52" s="8">
        <v>1</v>
      </c>
      <c r="F52" s="10">
        <f t="shared" ref="F52:F53" si="5">D52*E52</f>
        <v>0</v>
      </c>
    </row>
    <row r="53" spans="1:6" x14ac:dyDescent="0.25">
      <c r="A53" s="30">
        <v>37</v>
      </c>
      <c r="B53" s="12" t="s">
        <v>50</v>
      </c>
      <c r="C53" s="8" t="s">
        <v>14</v>
      </c>
      <c r="D53" s="20"/>
      <c r="E53" s="8">
        <v>1</v>
      </c>
      <c r="F53" s="10">
        <f t="shared" si="5"/>
        <v>0</v>
      </c>
    </row>
    <row r="54" spans="1:6" x14ac:dyDescent="0.25">
      <c r="A54" s="68"/>
      <c r="B54" s="40" t="s">
        <v>75</v>
      </c>
      <c r="C54" s="40"/>
      <c r="D54" s="40"/>
      <c r="E54" s="40"/>
      <c r="F54" s="41"/>
    </row>
    <row r="55" spans="1:6" x14ac:dyDescent="0.25">
      <c r="A55" s="30">
        <v>38</v>
      </c>
      <c r="B55" s="12" t="s">
        <v>100</v>
      </c>
      <c r="C55" s="8" t="s">
        <v>20</v>
      </c>
      <c r="D55" s="9"/>
      <c r="E55" s="8">
        <f>4*7</f>
        <v>28</v>
      </c>
      <c r="F55" s="10">
        <f>D55*E55</f>
        <v>0</v>
      </c>
    </row>
    <row r="56" spans="1:6" x14ac:dyDescent="0.25">
      <c r="A56" s="30">
        <v>39</v>
      </c>
      <c r="B56" s="12" t="s">
        <v>169</v>
      </c>
      <c r="C56" s="8" t="s">
        <v>20</v>
      </c>
      <c r="D56" s="9"/>
      <c r="E56" s="8">
        <f>E55</f>
        <v>28</v>
      </c>
      <c r="F56" s="10">
        <f>D56*E56</f>
        <v>0</v>
      </c>
    </row>
    <row r="57" spans="1:6" x14ac:dyDescent="0.25">
      <c r="A57" s="30">
        <v>40</v>
      </c>
      <c r="B57" s="12" t="s">
        <v>98</v>
      </c>
      <c r="C57" s="8" t="s">
        <v>14</v>
      </c>
      <c r="D57" s="9"/>
      <c r="E57" s="8">
        <v>1</v>
      </c>
      <c r="F57" s="10">
        <f>D57*E57</f>
        <v>0</v>
      </c>
    </row>
    <row r="58" spans="1:6" x14ac:dyDescent="0.25">
      <c r="A58" s="30">
        <v>41</v>
      </c>
      <c r="B58" s="12" t="s">
        <v>62</v>
      </c>
      <c r="C58" s="8" t="s">
        <v>2</v>
      </c>
      <c r="D58" s="9"/>
      <c r="E58" s="8">
        <v>4</v>
      </c>
      <c r="F58" s="10">
        <f t="shared" ref="F58" si="6">D58*E58</f>
        <v>0</v>
      </c>
    </row>
    <row r="59" spans="1:6" x14ac:dyDescent="0.25">
      <c r="A59" s="30"/>
      <c r="B59" s="146" t="s">
        <v>76</v>
      </c>
      <c r="C59" s="146"/>
      <c r="D59" s="146"/>
      <c r="E59" s="146"/>
      <c r="F59" s="147"/>
    </row>
    <row r="60" spans="1:6" x14ac:dyDescent="0.25">
      <c r="A60" s="30">
        <v>42</v>
      </c>
      <c r="B60" s="12" t="s">
        <v>64</v>
      </c>
      <c r="C60" s="8" t="s">
        <v>2</v>
      </c>
      <c r="D60" s="9"/>
      <c r="E60" s="8">
        <v>4</v>
      </c>
      <c r="F60" s="10">
        <f t="shared" ref="F60" si="7">D60*E60</f>
        <v>0</v>
      </c>
    </row>
    <row r="61" spans="1:6" ht="15" customHeight="1" x14ac:dyDescent="0.25">
      <c r="A61" s="30"/>
      <c r="B61" s="146" t="s">
        <v>76</v>
      </c>
      <c r="C61" s="146"/>
      <c r="D61" s="146"/>
      <c r="E61" s="146"/>
      <c r="F61" s="147"/>
    </row>
    <row r="62" spans="1:6" ht="30" x14ac:dyDescent="0.25">
      <c r="A62" s="30">
        <v>43</v>
      </c>
      <c r="B62" s="12" t="s">
        <v>65</v>
      </c>
      <c r="C62" s="8" t="s">
        <v>2</v>
      </c>
      <c r="D62" s="9"/>
      <c r="E62" s="8">
        <v>2</v>
      </c>
      <c r="F62" s="10">
        <f t="shared" ref="F62" si="8">D62*E62</f>
        <v>0</v>
      </c>
    </row>
    <row r="63" spans="1:6" ht="15" customHeight="1" x14ac:dyDescent="0.25">
      <c r="A63" s="30"/>
      <c r="B63" s="146" t="s">
        <v>76</v>
      </c>
      <c r="C63" s="146"/>
      <c r="D63" s="146"/>
      <c r="E63" s="146"/>
      <c r="F63" s="147"/>
    </row>
    <row r="64" spans="1:6" x14ac:dyDescent="0.25">
      <c r="A64" s="30">
        <v>44</v>
      </c>
      <c r="B64" s="12" t="s">
        <v>72</v>
      </c>
      <c r="C64" s="8" t="s">
        <v>2</v>
      </c>
      <c r="D64" s="9"/>
      <c r="E64" s="8">
        <v>4</v>
      </c>
      <c r="F64" s="10">
        <f t="shared" ref="F64" si="9">D64*E64</f>
        <v>0</v>
      </c>
    </row>
    <row r="65" spans="1:6" x14ac:dyDescent="0.25">
      <c r="A65" s="30"/>
      <c r="B65" s="146" t="s">
        <v>76</v>
      </c>
      <c r="C65" s="146"/>
      <c r="D65" s="146"/>
      <c r="E65" s="146"/>
      <c r="F65" s="147"/>
    </row>
    <row r="66" spans="1:6" x14ac:dyDescent="0.25">
      <c r="A66" s="30">
        <v>45</v>
      </c>
      <c r="B66" s="12" t="s">
        <v>67</v>
      </c>
      <c r="C66" s="8" t="s">
        <v>2</v>
      </c>
      <c r="D66" s="9"/>
      <c r="E66" s="8">
        <v>4</v>
      </c>
      <c r="F66" s="10">
        <f t="shared" ref="F66:F88" si="10">D66*E66</f>
        <v>0</v>
      </c>
    </row>
    <row r="67" spans="1:6" x14ac:dyDescent="0.25">
      <c r="A67" s="30">
        <v>46</v>
      </c>
      <c r="B67" s="12" t="s">
        <v>68</v>
      </c>
      <c r="C67" s="8" t="s">
        <v>2</v>
      </c>
      <c r="D67" s="9"/>
      <c r="E67" s="8">
        <v>4</v>
      </c>
      <c r="F67" s="10">
        <f t="shared" si="10"/>
        <v>0</v>
      </c>
    </row>
    <row r="68" spans="1:6" x14ac:dyDescent="0.25">
      <c r="A68" s="30">
        <v>47</v>
      </c>
      <c r="B68" s="12" t="s">
        <v>70</v>
      </c>
      <c r="C68" s="8" t="s">
        <v>2</v>
      </c>
      <c r="D68" s="9"/>
      <c r="E68" s="8">
        <v>2</v>
      </c>
      <c r="F68" s="10">
        <f t="shared" si="10"/>
        <v>0</v>
      </c>
    </row>
    <row r="69" spans="1:6" ht="45" x14ac:dyDescent="0.25">
      <c r="A69" s="30">
        <v>48</v>
      </c>
      <c r="B69" s="45" t="s">
        <v>74</v>
      </c>
      <c r="C69" s="8" t="s">
        <v>2</v>
      </c>
      <c r="D69" s="9"/>
      <c r="E69" s="8">
        <v>4</v>
      </c>
      <c r="F69" s="10">
        <f t="shared" si="10"/>
        <v>0</v>
      </c>
    </row>
    <row r="70" spans="1:6" x14ac:dyDescent="0.25">
      <c r="A70" s="30">
        <v>49</v>
      </c>
      <c r="B70" s="12" t="s">
        <v>49</v>
      </c>
      <c r="C70" s="8" t="s">
        <v>14</v>
      </c>
      <c r="D70" s="20"/>
      <c r="E70" s="8">
        <v>1</v>
      </c>
      <c r="F70" s="10">
        <f t="shared" si="10"/>
        <v>0</v>
      </c>
    </row>
    <row r="71" spans="1:6" x14ac:dyDescent="0.25">
      <c r="A71" s="31">
        <v>50</v>
      </c>
      <c r="B71" s="12" t="s">
        <v>50</v>
      </c>
      <c r="C71" s="8" t="s">
        <v>14</v>
      </c>
      <c r="D71" s="20"/>
      <c r="E71" s="8">
        <v>1</v>
      </c>
      <c r="F71" s="10">
        <f t="shared" si="10"/>
        <v>0</v>
      </c>
    </row>
    <row r="72" spans="1:6" x14ac:dyDescent="0.25">
      <c r="A72" s="68"/>
      <c r="B72" s="40" t="s">
        <v>77</v>
      </c>
      <c r="C72" s="40"/>
      <c r="D72" s="40"/>
      <c r="E72" s="40"/>
      <c r="F72" s="41"/>
    </row>
    <row r="73" spans="1:6" x14ac:dyDescent="0.25">
      <c r="A73" s="31">
        <v>51</v>
      </c>
      <c r="B73" s="34" t="s">
        <v>78</v>
      </c>
      <c r="C73" s="26" t="s">
        <v>20</v>
      </c>
      <c r="D73" s="9"/>
      <c r="E73" s="26">
        <v>750</v>
      </c>
      <c r="F73" s="10">
        <f t="shared" si="10"/>
        <v>0</v>
      </c>
    </row>
    <row r="74" spans="1:6" x14ac:dyDescent="0.25">
      <c r="A74" s="31">
        <v>52</v>
      </c>
      <c r="B74" s="34" t="s">
        <v>79</v>
      </c>
      <c r="C74" s="26" t="s">
        <v>20</v>
      </c>
      <c r="D74" s="9"/>
      <c r="E74" s="26">
        <f>3*150</f>
        <v>450</v>
      </c>
      <c r="F74" s="10">
        <f t="shared" si="10"/>
        <v>0</v>
      </c>
    </row>
    <row r="75" spans="1:6" x14ac:dyDescent="0.25">
      <c r="A75" s="31">
        <v>53</v>
      </c>
      <c r="B75" s="34" t="s">
        <v>80</v>
      </c>
      <c r="C75" s="26" t="s">
        <v>14</v>
      </c>
      <c r="D75" s="9"/>
      <c r="E75" s="26">
        <v>1</v>
      </c>
      <c r="F75" s="10">
        <f t="shared" si="10"/>
        <v>0</v>
      </c>
    </row>
    <row r="76" spans="1:6" x14ac:dyDescent="0.25">
      <c r="A76" s="68"/>
      <c r="B76" s="40" t="s">
        <v>82</v>
      </c>
      <c r="C76" s="40"/>
      <c r="D76" s="40"/>
      <c r="E76" s="40"/>
      <c r="F76" s="41"/>
    </row>
    <row r="77" spans="1:6" x14ac:dyDescent="0.25">
      <c r="A77" s="31">
        <v>54</v>
      </c>
      <c r="B77" s="34" t="s">
        <v>83</v>
      </c>
      <c r="C77" s="26" t="s">
        <v>2</v>
      </c>
      <c r="D77" s="27"/>
      <c r="E77" s="26">
        <v>13</v>
      </c>
      <c r="F77" s="10">
        <f>D77*E77</f>
        <v>0</v>
      </c>
    </row>
    <row r="78" spans="1:6" x14ac:dyDescent="0.25">
      <c r="A78" s="31">
        <v>55</v>
      </c>
      <c r="B78" s="34" t="s">
        <v>84</v>
      </c>
      <c r="C78" s="26" t="s">
        <v>14</v>
      </c>
      <c r="D78" s="27"/>
      <c r="E78" s="26">
        <v>1</v>
      </c>
      <c r="F78" s="10">
        <f>D78*E78</f>
        <v>0</v>
      </c>
    </row>
    <row r="79" spans="1:6" x14ac:dyDescent="0.25">
      <c r="A79" s="31">
        <v>56</v>
      </c>
      <c r="B79" s="34" t="s">
        <v>45</v>
      </c>
      <c r="C79" s="26" t="s">
        <v>14</v>
      </c>
      <c r="D79" s="27"/>
      <c r="E79" s="26">
        <v>1</v>
      </c>
      <c r="F79" s="10">
        <f>D79*E79</f>
        <v>0</v>
      </c>
    </row>
    <row r="80" spans="1:6" x14ac:dyDescent="0.25">
      <c r="A80" s="68"/>
      <c r="B80" s="40" t="s">
        <v>85</v>
      </c>
      <c r="C80" s="40"/>
      <c r="D80" s="40"/>
      <c r="E80" s="40"/>
      <c r="F80" s="41"/>
    </row>
    <row r="81" spans="1:6" x14ac:dyDescent="0.25">
      <c r="A81" s="31">
        <v>57</v>
      </c>
      <c r="B81" s="34" t="s">
        <v>86</v>
      </c>
      <c r="C81" s="26" t="s">
        <v>2</v>
      </c>
      <c r="D81" s="27"/>
      <c r="E81" s="26">
        <v>3</v>
      </c>
      <c r="F81" s="10">
        <f>D81*E81</f>
        <v>0</v>
      </c>
    </row>
    <row r="82" spans="1:6" x14ac:dyDescent="0.25">
      <c r="A82" s="31">
        <v>58</v>
      </c>
      <c r="B82" s="34" t="s">
        <v>87</v>
      </c>
      <c r="C82" s="26" t="s">
        <v>2</v>
      </c>
      <c r="D82" s="27"/>
      <c r="E82" s="26">
        <v>1</v>
      </c>
      <c r="F82" s="10">
        <f>D82*E82</f>
        <v>0</v>
      </c>
    </row>
    <row r="83" spans="1:6" x14ac:dyDescent="0.25">
      <c r="A83" s="30"/>
      <c r="B83" s="146" t="s">
        <v>89</v>
      </c>
      <c r="C83" s="146"/>
      <c r="D83" s="146"/>
      <c r="E83" s="146"/>
      <c r="F83" s="147"/>
    </row>
    <row r="84" spans="1:6" x14ac:dyDescent="0.25">
      <c r="A84" s="31">
        <v>59</v>
      </c>
      <c r="B84" s="34" t="s">
        <v>88</v>
      </c>
      <c r="C84" s="26" t="s">
        <v>2</v>
      </c>
      <c r="D84" s="27"/>
      <c r="E84" s="26">
        <v>2</v>
      </c>
      <c r="F84" s="10">
        <f>D84*E84</f>
        <v>0</v>
      </c>
    </row>
    <row r="85" spans="1:6" x14ac:dyDescent="0.25">
      <c r="A85" s="30"/>
      <c r="B85" s="146" t="s">
        <v>90</v>
      </c>
      <c r="C85" s="146"/>
      <c r="D85" s="146"/>
      <c r="E85" s="146"/>
      <c r="F85" s="147"/>
    </row>
    <row r="86" spans="1:6" x14ac:dyDescent="0.25">
      <c r="A86" s="31">
        <v>60</v>
      </c>
      <c r="B86" s="34" t="s">
        <v>91</v>
      </c>
      <c r="C86" s="26" t="s">
        <v>20</v>
      </c>
      <c r="D86" s="27"/>
      <c r="E86" s="26">
        <f>E74+E73</f>
        <v>1200</v>
      </c>
      <c r="F86" s="10">
        <f>D86*E86</f>
        <v>0</v>
      </c>
    </row>
    <row r="87" spans="1:6" x14ac:dyDescent="0.25">
      <c r="A87" s="31">
        <v>61</v>
      </c>
      <c r="B87" s="34" t="s">
        <v>95</v>
      </c>
      <c r="C87" s="26" t="s">
        <v>2</v>
      </c>
      <c r="D87" s="27"/>
      <c r="E87" s="26">
        <v>1</v>
      </c>
      <c r="F87" s="10">
        <f>D87*E87</f>
        <v>0</v>
      </c>
    </row>
    <row r="88" spans="1:6" ht="30" x14ac:dyDescent="0.25">
      <c r="A88" s="32">
        <v>62</v>
      </c>
      <c r="B88" s="47" t="s">
        <v>92</v>
      </c>
      <c r="C88" s="15" t="s">
        <v>2</v>
      </c>
      <c r="D88" s="16"/>
      <c r="E88" s="15">
        <v>13</v>
      </c>
      <c r="F88" s="17">
        <f t="shared" si="10"/>
        <v>0</v>
      </c>
    </row>
    <row r="89" spans="1:6" x14ac:dyDescent="0.25">
      <c r="C89" s="3"/>
      <c r="D89" s="2"/>
      <c r="E89" s="3"/>
      <c r="F89" s="5"/>
    </row>
    <row r="90" spans="1:6" x14ac:dyDescent="0.25">
      <c r="B90" s="51" t="s">
        <v>17</v>
      </c>
      <c r="C90" s="69"/>
      <c r="D90" s="70"/>
      <c r="E90" s="69"/>
      <c r="F90" s="71">
        <f>SUM(F7:F88)</f>
        <v>0</v>
      </c>
    </row>
    <row r="91" spans="1:6" x14ac:dyDescent="0.25">
      <c r="B91" t="s">
        <v>18</v>
      </c>
      <c r="C91" s="3"/>
      <c r="D91" s="2"/>
      <c r="E91" s="3"/>
      <c r="F91" s="5">
        <f>F90*0.21</f>
        <v>0</v>
      </c>
    </row>
    <row r="92" spans="1:6" x14ac:dyDescent="0.25">
      <c r="B92" t="s">
        <v>19</v>
      </c>
      <c r="C92" s="3"/>
      <c r="D92" s="2"/>
      <c r="E92" s="3"/>
      <c r="F92" s="5">
        <f>F90+F91</f>
        <v>0</v>
      </c>
    </row>
    <row r="93" spans="1:6" x14ac:dyDescent="0.25">
      <c r="C93" s="3"/>
      <c r="D93" s="2"/>
      <c r="E93" s="3"/>
      <c r="F93" s="5"/>
    </row>
    <row r="94" spans="1:6" x14ac:dyDescent="0.25">
      <c r="C94" s="3"/>
      <c r="D94" s="2"/>
      <c r="E94" s="3"/>
      <c r="F94" s="5"/>
    </row>
    <row r="95" spans="1:6" x14ac:dyDescent="0.25">
      <c r="C95" s="3"/>
      <c r="D95" s="2"/>
      <c r="E95" s="3"/>
      <c r="F95" s="5"/>
    </row>
    <row r="96" spans="1:6" x14ac:dyDescent="0.25">
      <c r="C96" s="3"/>
      <c r="D96" s="2"/>
      <c r="E96" s="3"/>
      <c r="F96" s="5"/>
    </row>
    <row r="97" spans="3:6" x14ac:dyDescent="0.25">
      <c r="C97" s="3"/>
      <c r="D97" s="2"/>
      <c r="E97" s="3"/>
      <c r="F97" s="5"/>
    </row>
    <row r="98" spans="3:6" x14ac:dyDescent="0.25">
      <c r="C98" s="3"/>
      <c r="D98" s="2"/>
      <c r="E98" s="3"/>
      <c r="F98" s="5"/>
    </row>
    <row r="99" spans="3:6" x14ac:dyDescent="0.25">
      <c r="C99" s="3"/>
      <c r="D99" s="3"/>
      <c r="E99" s="3"/>
      <c r="F99" s="5"/>
    </row>
    <row r="100" spans="3:6" x14ac:dyDescent="0.25">
      <c r="C100" s="3"/>
      <c r="D100" s="3"/>
      <c r="E100" s="3"/>
      <c r="F100" s="5"/>
    </row>
    <row r="101" spans="3:6" x14ac:dyDescent="0.25">
      <c r="C101" s="3"/>
      <c r="D101" s="3"/>
      <c r="E101" s="3"/>
      <c r="F101" s="4"/>
    </row>
    <row r="102" spans="3:6" x14ac:dyDescent="0.25">
      <c r="C102" s="3"/>
      <c r="D102" s="3"/>
      <c r="E102" s="3"/>
      <c r="F102" s="4"/>
    </row>
    <row r="103" spans="3:6" x14ac:dyDescent="0.25">
      <c r="C103" s="3"/>
      <c r="D103" s="3"/>
      <c r="E103" s="3"/>
      <c r="F103" s="4"/>
    </row>
    <row r="104" spans="3:6" x14ac:dyDescent="0.25">
      <c r="C104" s="3"/>
      <c r="D104" s="3"/>
      <c r="E104" s="3"/>
      <c r="F104" s="4"/>
    </row>
    <row r="105" spans="3:6" x14ac:dyDescent="0.25">
      <c r="C105" s="3"/>
      <c r="D105" s="3"/>
      <c r="E105" s="3"/>
    </row>
    <row r="106" spans="3:6" x14ac:dyDescent="0.25">
      <c r="D106" s="3"/>
      <c r="E106" s="3"/>
    </row>
  </sheetData>
  <mergeCells count="15">
    <mergeCell ref="B40:F40"/>
    <mergeCell ref="B12:F12"/>
    <mergeCell ref="B17:F17"/>
    <mergeCell ref="B27:F27"/>
    <mergeCell ref="B29:F29"/>
    <mergeCell ref="B38:F38"/>
    <mergeCell ref="B63:F63"/>
    <mergeCell ref="B65:F65"/>
    <mergeCell ref="B83:F83"/>
    <mergeCell ref="B85:F85"/>
    <mergeCell ref="B42:F42"/>
    <mergeCell ref="B51:F51"/>
    <mergeCell ref="B44:F44"/>
    <mergeCell ref="B59:F59"/>
    <mergeCell ref="B61:F6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040E-EFF7-4CF8-BEE7-E00546C180BC}">
  <dimension ref="A2:F56"/>
  <sheetViews>
    <sheetView zoomScaleNormal="100" workbookViewId="0">
      <selection activeCell="B3" sqref="B3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2.28515625" bestFit="1" customWidth="1"/>
  </cols>
  <sheetData>
    <row r="2" spans="1:6" x14ac:dyDescent="0.25">
      <c r="B2" s="114" t="s">
        <v>369</v>
      </c>
    </row>
    <row r="3" spans="1:6" x14ac:dyDescent="0.25">
      <c r="B3" t="s">
        <v>375</v>
      </c>
    </row>
    <row r="5" spans="1:6" x14ac:dyDescent="0.25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4" t="s">
        <v>5</v>
      </c>
    </row>
    <row r="6" spans="1:6" x14ac:dyDescent="0.25">
      <c r="A6" s="39"/>
      <c r="B6" s="40" t="s">
        <v>96</v>
      </c>
      <c r="C6" s="40"/>
      <c r="D6" s="40"/>
      <c r="E6" s="40"/>
      <c r="F6" s="41"/>
    </row>
    <row r="7" spans="1:6" x14ac:dyDescent="0.25">
      <c r="A7" s="29">
        <v>1</v>
      </c>
      <c r="B7" s="25" t="s">
        <v>97</v>
      </c>
      <c r="C7" s="19" t="s">
        <v>20</v>
      </c>
      <c r="D7" s="20"/>
      <c r="E7" s="19">
        <f>17*10</f>
        <v>170</v>
      </c>
      <c r="F7" s="21">
        <f>D7*E7</f>
        <v>0</v>
      </c>
    </row>
    <row r="8" spans="1:6" x14ac:dyDescent="0.25">
      <c r="A8" s="29">
        <v>2</v>
      </c>
      <c r="B8" s="25" t="s">
        <v>99</v>
      </c>
      <c r="C8" s="19" t="s">
        <v>20</v>
      </c>
      <c r="D8" s="20"/>
      <c r="E8" s="19">
        <f>6*10</f>
        <v>60</v>
      </c>
      <c r="F8" s="21">
        <f t="shared" ref="F8:F14" si="0">D8*E8</f>
        <v>0</v>
      </c>
    </row>
    <row r="9" spans="1:6" ht="30" x14ac:dyDescent="0.25">
      <c r="A9" s="29">
        <v>3</v>
      </c>
      <c r="B9" s="12" t="s">
        <v>61</v>
      </c>
      <c r="C9" s="8" t="s">
        <v>20</v>
      </c>
      <c r="D9" s="9"/>
      <c r="E9" s="8">
        <f>E8</f>
        <v>60</v>
      </c>
      <c r="F9" s="10">
        <f t="shared" si="0"/>
        <v>0</v>
      </c>
    </row>
    <row r="10" spans="1:6" x14ac:dyDescent="0.25">
      <c r="A10" s="29">
        <v>4</v>
      </c>
      <c r="B10" s="12" t="s">
        <v>94</v>
      </c>
      <c r="C10" s="8" t="s">
        <v>2</v>
      </c>
      <c r="D10" s="9"/>
      <c r="E10" s="8">
        <v>6</v>
      </c>
      <c r="F10" s="10">
        <f t="shared" si="0"/>
        <v>0</v>
      </c>
    </row>
    <row r="11" spans="1:6" x14ac:dyDescent="0.25">
      <c r="A11" s="29">
        <v>5</v>
      </c>
      <c r="B11" s="12" t="s">
        <v>170</v>
      </c>
      <c r="C11" s="8" t="s">
        <v>20</v>
      </c>
      <c r="D11" s="9"/>
      <c r="E11" s="8">
        <f>E7</f>
        <v>170</v>
      </c>
      <c r="F11" s="10">
        <f>D11*E11</f>
        <v>0</v>
      </c>
    </row>
    <row r="12" spans="1:6" x14ac:dyDescent="0.25">
      <c r="A12" s="29">
        <v>6</v>
      </c>
      <c r="B12" s="25" t="s">
        <v>102</v>
      </c>
      <c r="C12" s="19" t="s">
        <v>14</v>
      </c>
      <c r="D12" s="20"/>
      <c r="E12" s="19">
        <v>1</v>
      </c>
      <c r="F12" s="21">
        <f t="shared" si="0"/>
        <v>0</v>
      </c>
    </row>
    <row r="13" spans="1:6" x14ac:dyDescent="0.25">
      <c r="A13" s="29">
        <v>7</v>
      </c>
      <c r="B13" s="25" t="s">
        <v>104</v>
      </c>
      <c r="C13" s="19" t="s">
        <v>2</v>
      </c>
      <c r="D13" s="20"/>
      <c r="E13" s="19">
        <v>10</v>
      </c>
      <c r="F13" s="21">
        <f t="shared" si="0"/>
        <v>0</v>
      </c>
    </row>
    <row r="14" spans="1:6" ht="30" x14ac:dyDescent="0.25">
      <c r="A14" s="29">
        <v>8</v>
      </c>
      <c r="B14" s="25" t="s">
        <v>173</v>
      </c>
      <c r="C14" s="19" t="s">
        <v>2</v>
      </c>
      <c r="D14" s="20"/>
      <c r="E14" s="19">
        <f>E13</f>
        <v>10</v>
      </c>
      <c r="F14" s="21">
        <f t="shared" si="0"/>
        <v>0</v>
      </c>
    </row>
    <row r="15" spans="1:6" x14ac:dyDescent="0.25">
      <c r="A15" s="29">
        <v>9</v>
      </c>
      <c r="B15" s="12" t="s">
        <v>62</v>
      </c>
      <c r="C15" s="8" t="s">
        <v>2</v>
      </c>
      <c r="D15" s="9"/>
      <c r="E15" s="8">
        <v>10</v>
      </c>
      <c r="F15" s="10">
        <f t="shared" ref="F15:F17" si="1">D15*E15</f>
        <v>0</v>
      </c>
    </row>
    <row r="16" spans="1:6" ht="24.75" customHeight="1" x14ac:dyDescent="0.25">
      <c r="A16" s="36"/>
      <c r="B16" s="146" t="s">
        <v>106</v>
      </c>
      <c r="C16" s="146"/>
      <c r="D16" s="146"/>
      <c r="E16" s="146"/>
      <c r="F16" s="147"/>
    </row>
    <row r="17" spans="1:6" x14ac:dyDescent="0.25">
      <c r="A17" s="30">
        <v>10</v>
      </c>
      <c r="B17" s="12" t="s">
        <v>64</v>
      </c>
      <c r="C17" s="8" t="s">
        <v>2</v>
      </c>
      <c r="D17" s="9"/>
      <c r="E17" s="8">
        <f>17+6</f>
        <v>23</v>
      </c>
      <c r="F17" s="10">
        <f t="shared" si="1"/>
        <v>0</v>
      </c>
    </row>
    <row r="18" spans="1:6" x14ac:dyDescent="0.25">
      <c r="A18" s="36"/>
      <c r="B18" s="146" t="s">
        <v>103</v>
      </c>
      <c r="C18" s="146"/>
      <c r="D18" s="146"/>
      <c r="E18" s="146"/>
      <c r="F18" s="147"/>
    </row>
    <row r="19" spans="1:6" ht="30" x14ac:dyDescent="0.25">
      <c r="A19" s="30">
        <v>11</v>
      </c>
      <c r="B19" s="12" t="s">
        <v>65</v>
      </c>
      <c r="C19" s="8" t="s">
        <v>2</v>
      </c>
      <c r="D19" s="9"/>
      <c r="E19" s="8">
        <v>20</v>
      </c>
      <c r="F19" s="10">
        <f t="shared" ref="F19:F26" si="2">D19*E19</f>
        <v>0</v>
      </c>
    </row>
    <row r="20" spans="1:6" x14ac:dyDescent="0.25">
      <c r="A20" s="30"/>
      <c r="B20" s="146" t="s">
        <v>105</v>
      </c>
      <c r="C20" s="146"/>
      <c r="D20" s="146"/>
      <c r="E20" s="146"/>
      <c r="F20" s="147"/>
    </row>
    <row r="21" spans="1:6" x14ac:dyDescent="0.25">
      <c r="A21" s="30">
        <v>12</v>
      </c>
      <c r="B21" s="12" t="s">
        <v>72</v>
      </c>
      <c r="C21" s="8" t="s">
        <v>2</v>
      </c>
      <c r="D21" s="9"/>
      <c r="E21" s="8">
        <v>2</v>
      </c>
      <c r="F21" s="10">
        <f t="shared" ref="F21" si="3">D21*E21</f>
        <v>0</v>
      </c>
    </row>
    <row r="22" spans="1:6" ht="14.25" customHeight="1" x14ac:dyDescent="0.25">
      <c r="A22" s="30">
        <v>13</v>
      </c>
      <c r="B22" s="12" t="s">
        <v>67</v>
      </c>
      <c r="C22" s="8" t="s">
        <v>2</v>
      </c>
      <c r="D22" s="9"/>
      <c r="E22" s="8">
        <f>E19+E17+E15</f>
        <v>53</v>
      </c>
      <c r="F22" s="10">
        <f t="shared" si="2"/>
        <v>0</v>
      </c>
    </row>
    <row r="23" spans="1:6" x14ac:dyDescent="0.25">
      <c r="A23" s="30">
        <v>14</v>
      </c>
      <c r="B23" s="12" t="s">
        <v>68</v>
      </c>
      <c r="C23" s="8" t="s">
        <v>2</v>
      </c>
      <c r="D23" s="9"/>
      <c r="E23" s="8">
        <v>5</v>
      </c>
      <c r="F23" s="10">
        <f t="shared" si="2"/>
        <v>0</v>
      </c>
    </row>
    <row r="24" spans="1:6" x14ac:dyDescent="0.25">
      <c r="A24" s="30">
        <v>15</v>
      </c>
      <c r="B24" s="12" t="s">
        <v>69</v>
      </c>
      <c r="C24" s="8" t="s">
        <v>2</v>
      </c>
      <c r="D24" s="9"/>
      <c r="E24" s="8">
        <v>5</v>
      </c>
      <c r="F24" s="10">
        <f t="shared" si="2"/>
        <v>0</v>
      </c>
    </row>
    <row r="25" spans="1:6" x14ac:dyDescent="0.25">
      <c r="A25" s="30">
        <v>16</v>
      </c>
      <c r="B25" s="12" t="s">
        <v>70</v>
      </c>
      <c r="C25" s="8" t="s">
        <v>2</v>
      </c>
      <c r="D25" s="9"/>
      <c r="E25" s="8">
        <v>20</v>
      </c>
      <c r="F25" s="10">
        <f t="shared" si="2"/>
        <v>0</v>
      </c>
    </row>
    <row r="26" spans="1:6" ht="45" x14ac:dyDescent="0.25">
      <c r="A26" s="30">
        <v>17</v>
      </c>
      <c r="B26" s="45" t="s">
        <v>74</v>
      </c>
      <c r="C26" s="8" t="s">
        <v>2</v>
      </c>
      <c r="D26" s="9"/>
      <c r="E26" s="8">
        <f>E21</f>
        <v>2</v>
      </c>
      <c r="F26" s="10">
        <f t="shared" si="2"/>
        <v>0</v>
      </c>
    </row>
    <row r="27" spans="1:6" x14ac:dyDescent="0.25">
      <c r="A27" s="30">
        <v>18</v>
      </c>
      <c r="B27" s="12" t="s">
        <v>49</v>
      </c>
      <c r="C27" s="8" t="s">
        <v>14</v>
      </c>
      <c r="D27" s="20"/>
      <c r="E27" s="8">
        <v>1</v>
      </c>
      <c r="F27" s="10">
        <f t="shared" ref="F27:F28" si="4">D27*E27</f>
        <v>0</v>
      </c>
    </row>
    <row r="28" spans="1:6" x14ac:dyDescent="0.25">
      <c r="A28" s="30">
        <v>19</v>
      </c>
      <c r="B28" s="12" t="s">
        <v>50</v>
      </c>
      <c r="C28" s="8" t="s">
        <v>14</v>
      </c>
      <c r="D28" s="20"/>
      <c r="E28" s="8">
        <v>1</v>
      </c>
      <c r="F28" s="10">
        <f t="shared" si="4"/>
        <v>0</v>
      </c>
    </row>
    <row r="29" spans="1:6" x14ac:dyDescent="0.25">
      <c r="A29" s="68"/>
      <c r="B29" s="40" t="s">
        <v>77</v>
      </c>
      <c r="C29" s="40"/>
      <c r="D29" s="40"/>
      <c r="E29" s="40"/>
      <c r="F29" s="41"/>
    </row>
    <row r="30" spans="1:6" x14ac:dyDescent="0.25">
      <c r="A30" s="31">
        <v>20</v>
      </c>
      <c r="B30" s="34" t="s">
        <v>107</v>
      </c>
      <c r="C30" s="26" t="s">
        <v>20</v>
      </c>
      <c r="D30" s="9"/>
      <c r="E30" s="26">
        <v>4400</v>
      </c>
      <c r="F30" s="10">
        <f t="shared" ref="F30:F38" si="5">D30*E30</f>
        <v>0</v>
      </c>
    </row>
    <row r="31" spans="1:6" x14ac:dyDescent="0.25">
      <c r="A31" s="31">
        <v>21</v>
      </c>
      <c r="B31" s="34" t="s">
        <v>80</v>
      </c>
      <c r="C31" s="26" t="s">
        <v>14</v>
      </c>
      <c r="D31" s="9"/>
      <c r="E31" s="26">
        <v>1</v>
      </c>
      <c r="F31" s="10">
        <f t="shared" si="5"/>
        <v>0</v>
      </c>
    </row>
    <row r="32" spans="1:6" x14ac:dyDescent="0.25">
      <c r="A32" s="68"/>
      <c r="B32" s="40" t="s">
        <v>82</v>
      </c>
      <c r="C32" s="40"/>
      <c r="D32" s="40"/>
      <c r="E32" s="40"/>
      <c r="F32" s="41"/>
    </row>
    <row r="33" spans="1:6" x14ac:dyDescent="0.25">
      <c r="A33" s="31">
        <v>22</v>
      </c>
      <c r="B33" s="34" t="s">
        <v>83</v>
      </c>
      <c r="C33" s="26" t="s">
        <v>2</v>
      </c>
      <c r="D33" s="27"/>
      <c r="E33" s="26">
        <v>23</v>
      </c>
      <c r="F33" s="10">
        <f>D33*E33</f>
        <v>0</v>
      </c>
    </row>
    <row r="34" spans="1:6" x14ac:dyDescent="0.25">
      <c r="A34" s="31">
        <v>23</v>
      </c>
      <c r="B34" s="34" t="s">
        <v>84</v>
      </c>
      <c r="C34" s="26" t="s">
        <v>14</v>
      </c>
      <c r="D34" s="27"/>
      <c r="E34" s="26">
        <v>1</v>
      </c>
      <c r="F34" s="10">
        <f>D34*E34</f>
        <v>0</v>
      </c>
    </row>
    <row r="35" spans="1:6" x14ac:dyDescent="0.25">
      <c r="A35" s="31">
        <v>24</v>
      </c>
      <c r="B35" s="34" t="s">
        <v>45</v>
      </c>
      <c r="C35" s="26" t="s">
        <v>14</v>
      </c>
      <c r="D35" s="27"/>
      <c r="E35" s="26">
        <v>1</v>
      </c>
      <c r="F35" s="10">
        <f>D35*E35</f>
        <v>0</v>
      </c>
    </row>
    <row r="36" spans="1:6" x14ac:dyDescent="0.25">
      <c r="A36" s="68"/>
      <c r="B36" s="40" t="s">
        <v>85</v>
      </c>
      <c r="C36" s="40"/>
      <c r="D36" s="40"/>
      <c r="E36" s="40"/>
      <c r="F36" s="41"/>
    </row>
    <row r="37" spans="1:6" x14ac:dyDescent="0.25">
      <c r="A37" s="31">
        <v>25</v>
      </c>
      <c r="B37" s="34" t="s">
        <v>91</v>
      </c>
      <c r="C37" s="26" t="s">
        <v>20</v>
      </c>
      <c r="D37" s="27"/>
      <c r="E37" s="26">
        <f>E30</f>
        <v>4400</v>
      </c>
      <c r="F37" s="10">
        <f>D37*E37</f>
        <v>0</v>
      </c>
    </row>
    <row r="38" spans="1:6" ht="30" x14ac:dyDescent="0.25">
      <c r="A38" s="32">
        <v>26</v>
      </c>
      <c r="B38" s="47" t="s">
        <v>174</v>
      </c>
      <c r="C38" s="15" t="s">
        <v>2</v>
      </c>
      <c r="D38" s="16"/>
      <c r="E38" s="15">
        <v>33</v>
      </c>
      <c r="F38" s="17">
        <f t="shared" si="5"/>
        <v>0</v>
      </c>
    </row>
    <row r="39" spans="1:6" x14ac:dyDescent="0.25">
      <c r="C39" s="3"/>
      <c r="D39" s="2"/>
      <c r="E39" s="3"/>
      <c r="F39" s="5"/>
    </row>
    <row r="40" spans="1:6" x14ac:dyDescent="0.25">
      <c r="B40" s="51" t="s">
        <v>17</v>
      </c>
      <c r="C40" s="69"/>
      <c r="D40" s="70"/>
      <c r="E40" s="69"/>
      <c r="F40" s="71">
        <f>SUM(F7:F38)</f>
        <v>0</v>
      </c>
    </row>
    <row r="41" spans="1:6" x14ac:dyDescent="0.25">
      <c r="B41" t="s">
        <v>18</v>
      </c>
      <c r="C41" s="3"/>
      <c r="D41" s="2"/>
      <c r="E41" s="3"/>
      <c r="F41" s="5">
        <f>F40*0.21</f>
        <v>0</v>
      </c>
    </row>
    <row r="42" spans="1:6" x14ac:dyDescent="0.25">
      <c r="B42" t="s">
        <v>19</v>
      </c>
      <c r="C42" s="3"/>
      <c r="D42" s="2"/>
      <c r="E42" s="3"/>
      <c r="F42" s="5">
        <f>F40+F41</f>
        <v>0</v>
      </c>
    </row>
    <row r="43" spans="1:6" x14ac:dyDescent="0.25">
      <c r="C43" s="3"/>
      <c r="D43" s="2"/>
      <c r="E43" s="3"/>
      <c r="F43" s="5"/>
    </row>
    <row r="44" spans="1:6" x14ac:dyDescent="0.25">
      <c r="C44" s="3"/>
      <c r="D44" s="2"/>
      <c r="E44" s="3"/>
      <c r="F44" s="5"/>
    </row>
    <row r="45" spans="1:6" x14ac:dyDescent="0.25">
      <c r="C45" s="3"/>
      <c r="D45" s="2"/>
      <c r="E45" s="3"/>
      <c r="F45" s="5"/>
    </row>
    <row r="46" spans="1:6" x14ac:dyDescent="0.25">
      <c r="C46" s="3"/>
      <c r="D46" s="2"/>
      <c r="E46" s="3"/>
      <c r="F46" s="5"/>
    </row>
    <row r="47" spans="1:6" x14ac:dyDescent="0.25">
      <c r="C47" s="3"/>
      <c r="D47" s="2"/>
      <c r="E47" s="3"/>
      <c r="F47" s="5"/>
    </row>
    <row r="48" spans="1:6" x14ac:dyDescent="0.25">
      <c r="C48" s="3"/>
      <c r="D48" s="2"/>
      <c r="E48" s="3"/>
      <c r="F48" s="5"/>
    </row>
    <row r="49" spans="3:6" x14ac:dyDescent="0.25">
      <c r="C49" s="3"/>
      <c r="D49" s="3"/>
      <c r="E49" s="3"/>
      <c r="F49" s="5"/>
    </row>
    <row r="50" spans="3:6" x14ac:dyDescent="0.25">
      <c r="C50" s="3"/>
      <c r="D50" s="3"/>
      <c r="E50" s="3"/>
      <c r="F50" s="5"/>
    </row>
    <row r="51" spans="3:6" x14ac:dyDescent="0.25">
      <c r="C51" s="3"/>
      <c r="D51" s="3"/>
      <c r="E51" s="3"/>
      <c r="F51" s="4"/>
    </row>
    <row r="52" spans="3:6" x14ac:dyDescent="0.25">
      <c r="C52" s="3"/>
      <c r="D52" s="3"/>
      <c r="E52" s="3"/>
      <c r="F52" s="4"/>
    </row>
    <row r="53" spans="3:6" x14ac:dyDescent="0.25">
      <c r="C53" s="3"/>
      <c r="D53" s="3"/>
      <c r="E53" s="3"/>
      <c r="F53" s="4"/>
    </row>
    <row r="54" spans="3:6" x14ac:dyDescent="0.25">
      <c r="C54" s="3"/>
      <c r="D54" s="3"/>
      <c r="E54" s="3"/>
      <c r="F54" s="4"/>
    </row>
    <row r="55" spans="3:6" x14ac:dyDescent="0.25">
      <c r="C55" s="3"/>
      <c r="D55" s="3"/>
      <c r="E55" s="3"/>
    </row>
    <row r="56" spans="3:6" x14ac:dyDescent="0.25">
      <c r="D56" s="3"/>
      <c r="E56" s="3"/>
    </row>
  </sheetData>
  <mergeCells count="3">
    <mergeCell ref="B20:F20"/>
    <mergeCell ref="B16:F16"/>
    <mergeCell ref="B18:F1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9D77-70D9-49EF-BBAA-7B896C280CE1}">
  <dimension ref="A2:F46"/>
  <sheetViews>
    <sheetView zoomScaleNormal="100" workbookViewId="0">
      <selection activeCell="B3" sqref="B3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2.28515625" bestFit="1" customWidth="1"/>
  </cols>
  <sheetData>
    <row r="2" spans="1:6" x14ac:dyDescent="0.25">
      <c r="B2" s="114" t="s">
        <v>369</v>
      </c>
    </row>
    <row r="3" spans="1:6" x14ac:dyDescent="0.25">
      <c r="B3" t="s">
        <v>374</v>
      </c>
    </row>
    <row r="5" spans="1:6" x14ac:dyDescent="0.25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4" t="s">
        <v>5</v>
      </c>
    </row>
    <row r="6" spans="1:6" x14ac:dyDescent="0.25">
      <c r="A6" s="39"/>
      <c r="B6" s="40" t="s">
        <v>96</v>
      </c>
      <c r="C6" s="40"/>
      <c r="D6" s="40"/>
      <c r="E6" s="40"/>
      <c r="F6" s="41"/>
    </row>
    <row r="7" spans="1:6" x14ac:dyDescent="0.25">
      <c r="A7" s="29">
        <v>1</v>
      </c>
      <c r="B7" s="25" t="s">
        <v>108</v>
      </c>
      <c r="C7" s="19" t="s">
        <v>20</v>
      </c>
      <c r="D7" s="20"/>
      <c r="E7" s="19">
        <f>8*10</f>
        <v>80</v>
      </c>
      <c r="F7" s="21">
        <f>D7*E7</f>
        <v>0</v>
      </c>
    </row>
    <row r="8" spans="1:6" x14ac:dyDescent="0.25">
      <c r="A8" s="29">
        <v>2</v>
      </c>
      <c r="B8" s="25" t="s">
        <v>102</v>
      </c>
      <c r="C8" s="19" t="s">
        <v>14</v>
      </c>
      <c r="D8" s="20"/>
      <c r="E8" s="19">
        <v>1</v>
      </c>
      <c r="F8" s="21">
        <f t="shared" ref="F8:F12" si="0">D8*E8</f>
        <v>0</v>
      </c>
    </row>
    <row r="9" spans="1:6" x14ac:dyDescent="0.25">
      <c r="A9" s="29">
        <v>3</v>
      </c>
      <c r="B9" s="12" t="s">
        <v>171</v>
      </c>
      <c r="C9" s="8" t="s">
        <v>20</v>
      </c>
      <c r="D9" s="9"/>
      <c r="E9" s="8">
        <f>E7</f>
        <v>80</v>
      </c>
      <c r="F9" s="10">
        <f>D9*E9</f>
        <v>0</v>
      </c>
    </row>
    <row r="10" spans="1:6" x14ac:dyDescent="0.25">
      <c r="A10" s="30">
        <v>4</v>
      </c>
      <c r="B10" s="12" t="s">
        <v>62</v>
      </c>
      <c r="C10" s="8" t="s">
        <v>2</v>
      </c>
      <c r="D10" s="9"/>
      <c r="E10" s="8">
        <v>4</v>
      </c>
      <c r="F10" s="10">
        <f t="shared" si="0"/>
        <v>0</v>
      </c>
    </row>
    <row r="11" spans="1:6" x14ac:dyDescent="0.25">
      <c r="A11" s="36"/>
      <c r="B11" s="146" t="s">
        <v>109</v>
      </c>
      <c r="C11" s="146"/>
      <c r="D11" s="146"/>
      <c r="E11" s="146"/>
      <c r="F11" s="147"/>
    </row>
    <row r="12" spans="1:6" x14ac:dyDescent="0.25">
      <c r="A12" s="30">
        <v>5</v>
      </c>
      <c r="B12" s="12" t="s">
        <v>64</v>
      </c>
      <c r="C12" s="8" t="s">
        <v>2</v>
      </c>
      <c r="D12" s="9"/>
      <c r="E12" s="8">
        <v>8</v>
      </c>
      <c r="F12" s="10">
        <f t="shared" si="0"/>
        <v>0</v>
      </c>
    </row>
    <row r="13" spans="1:6" x14ac:dyDescent="0.25">
      <c r="A13" s="36"/>
      <c r="B13" s="146" t="s">
        <v>103</v>
      </c>
      <c r="C13" s="146"/>
      <c r="D13" s="146"/>
      <c r="E13" s="146"/>
      <c r="F13" s="147"/>
    </row>
    <row r="14" spans="1:6" ht="30" x14ac:dyDescent="0.25">
      <c r="A14" s="30">
        <v>6</v>
      </c>
      <c r="B14" s="12" t="s">
        <v>65</v>
      </c>
      <c r="C14" s="8" t="s">
        <v>2</v>
      </c>
      <c r="D14" s="9"/>
      <c r="E14" s="8">
        <v>4</v>
      </c>
      <c r="F14" s="10">
        <f t="shared" ref="F14:F23" si="1">D14*E14</f>
        <v>0</v>
      </c>
    </row>
    <row r="15" spans="1:6" x14ac:dyDescent="0.25">
      <c r="A15" s="30"/>
      <c r="B15" s="146" t="s">
        <v>110</v>
      </c>
      <c r="C15" s="146"/>
      <c r="D15" s="146"/>
      <c r="E15" s="146"/>
      <c r="F15" s="147"/>
    </row>
    <row r="16" spans="1:6" x14ac:dyDescent="0.25">
      <c r="A16" s="30">
        <v>7</v>
      </c>
      <c r="B16" s="12" t="s">
        <v>72</v>
      </c>
      <c r="C16" s="8" t="s">
        <v>2</v>
      </c>
      <c r="D16" s="9"/>
      <c r="E16" s="8">
        <v>4</v>
      </c>
      <c r="F16" s="10">
        <f t="shared" ref="F16" si="2">D16*E16</f>
        <v>0</v>
      </c>
    </row>
    <row r="17" spans="1:6" x14ac:dyDescent="0.25">
      <c r="A17" s="30"/>
      <c r="B17" s="146" t="s">
        <v>110</v>
      </c>
      <c r="C17" s="146"/>
      <c r="D17" s="146"/>
      <c r="E17" s="146"/>
      <c r="F17" s="147"/>
    </row>
    <row r="18" spans="1:6" ht="14.25" customHeight="1" x14ac:dyDescent="0.25">
      <c r="A18" s="30">
        <v>8</v>
      </c>
      <c r="B18" s="12" t="s">
        <v>67</v>
      </c>
      <c r="C18" s="8" t="s">
        <v>2</v>
      </c>
      <c r="D18" s="9"/>
      <c r="E18" s="8">
        <f>E14+E12+E10</f>
        <v>16</v>
      </c>
      <c r="F18" s="10">
        <f t="shared" si="1"/>
        <v>0</v>
      </c>
    </row>
    <row r="19" spans="1:6" x14ac:dyDescent="0.25">
      <c r="A19" s="30">
        <v>9</v>
      </c>
      <c r="B19" s="12" t="s">
        <v>68</v>
      </c>
      <c r="C19" s="8" t="s">
        <v>2</v>
      </c>
      <c r="D19" s="9"/>
      <c r="E19" s="8">
        <v>4</v>
      </c>
      <c r="F19" s="10">
        <f t="shared" si="1"/>
        <v>0</v>
      </c>
    </row>
    <row r="20" spans="1:6" x14ac:dyDescent="0.25">
      <c r="A20" s="30">
        <v>10</v>
      </c>
      <c r="B20" s="12" t="s">
        <v>70</v>
      </c>
      <c r="C20" s="8" t="s">
        <v>2</v>
      </c>
      <c r="D20" s="9"/>
      <c r="E20" s="8">
        <v>4</v>
      </c>
      <c r="F20" s="10">
        <f t="shared" si="1"/>
        <v>0</v>
      </c>
    </row>
    <row r="21" spans="1:6" ht="45" x14ac:dyDescent="0.25">
      <c r="A21" s="30">
        <v>11</v>
      </c>
      <c r="B21" s="45" t="s">
        <v>74</v>
      </c>
      <c r="C21" s="8" t="s">
        <v>2</v>
      </c>
      <c r="D21" s="9"/>
      <c r="E21" s="8">
        <f>E16</f>
        <v>4</v>
      </c>
      <c r="F21" s="10">
        <f t="shared" si="1"/>
        <v>0</v>
      </c>
    </row>
    <row r="22" spans="1:6" x14ac:dyDescent="0.25">
      <c r="A22" s="30">
        <v>12</v>
      </c>
      <c r="B22" s="12" t="s">
        <v>49</v>
      </c>
      <c r="C22" s="8" t="s">
        <v>14</v>
      </c>
      <c r="D22" s="20"/>
      <c r="E22" s="8">
        <v>1</v>
      </c>
      <c r="F22" s="10">
        <f t="shared" si="1"/>
        <v>0</v>
      </c>
    </row>
    <row r="23" spans="1:6" x14ac:dyDescent="0.25">
      <c r="A23" s="30">
        <v>13</v>
      </c>
      <c r="B23" s="12" t="s">
        <v>50</v>
      </c>
      <c r="C23" s="8" t="s">
        <v>14</v>
      </c>
      <c r="D23" s="20"/>
      <c r="E23" s="8">
        <v>1</v>
      </c>
      <c r="F23" s="10">
        <f t="shared" si="1"/>
        <v>0</v>
      </c>
    </row>
    <row r="24" spans="1:6" x14ac:dyDescent="0.25">
      <c r="A24" s="68"/>
      <c r="B24" s="40" t="s">
        <v>82</v>
      </c>
      <c r="C24" s="40"/>
      <c r="D24" s="40"/>
      <c r="E24" s="40"/>
      <c r="F24" s="41"/>
    </row>
    <row r="25" spans="1:6" x14ac:dyDescent="0.25">
      <c r="A25" s="31">
        <v>14</v>
      </c>
      <c r="B25" s="34" t="s">
        <v>83</v>
      </c>
      <c r="C25" s="26" t="s">
        <v>2</v>
      </c>
      <c r="D25" s="27"/>
      <c r="E25" s="26">
        <v>8</v>
      </c>
      <c r="F25" s="10">
        <f>D25*E25</f>
        <v>0</v>
      </c>
    </row>
    <row r="26" spans="1:6" x14ac:dyDescent="0.25">
      <c r="A26" s="31">
        <v>15</v>
      </c>
      <c r="B26" s="34" t="s">
        <v>45</v>
      </c>
      <c r="C26" s="26" t="s">
        <v>14</v>
      </c>
      <c r="D26" s="27"/>
      <c r="E26" s="26">
        <v>1</v>
      </c>
      <c r="F26" s="10">
        <f>D26*E26</f>
        <v>0</v>
      </c>
    </row>
    <row r="27" spans="1:6" x14ac:dyDescent="0.25">
      <c r="A27" s="68"/>
      <c r="B27" s="40" t="s">
        <v>85</v>
      </c>
      <c r="C27" s="40"/>
      <c r="D27" s="40"/>
      <c r="E27" s="40"/>
      <c r="F27" s="41"/>
    </row>
    <row r="28" spans="1:6" ht="30" x14ac:dyDescent="0.25">
      <c r="A28" s="32">
        <v>16</v>
      </c>
      <c r="B28" s="47" t="s">
        <v>92</v>
      </c>
      <c r="C28" s="15" t="s">
        <v>2</v>
      </c>
      <c r="D28" s="16"/>
      <c r="E28" s="15">
        <v>8</v>
      </c>
      <c r="F28" s="17">
        <f t="shared" ref="F28" si="3">D28*E28</f>
        <v>0</v>
      </c>
    </row>
    <row r="29" spans="1:6" x14ac:dyDescent="0.25">
      <c r="C29" s="3"/>
      <c r="D29" s="2"/>
      <c r="E29" s="3"/>
      <c r="F29" s="5"/>
    </row>
    <row r="30" spans="1:6" x14ac:dyDescent="0.25">
      <c r="B30" s="51" t="s">
        <v>17</v>
      </c>
      <c r="C30" s="69"/>
      <c r="D30" s="70"/>
      <c r="E30" s="69"/>
      <c r="F30" s="71">
        <f>SUM(F7:F28)</f>
        <v>0</v>
      </c>
    </row>
    <row r="31" spans="1:6" x14ac:dyDescent="0.25">
      <c r="B31" t="s">
        <v>18</v>
      </c>
      <c r="C31" s="3"/>
      <c r="D31" s="2"/>
      <c r="E31" s="3"/>
      <c r="F31" s="5">
        <f>F30*0.21</f>
        <v>0</v>
      </c>
    </row>
    <row r="32" spans="1:6" x14ac:dyDescent="0.25">
      <c r="B32" t="s">
        <v>19</v>
      </c>
      <c r="C32" s="3"/>
      <c r="D32" s="2"/>
      <c r="E32" s="3"/>
      <c r="F32" s="5">
        <f>F30+F31</f>
        <v>0</v>
      </c>
    </row>
    <row r="33" spans="3:6" x14ac:dyDescent="0.25">
      <c r="C33" s="3"/>
      <c r="D33" s="2"/>
      <c r="E33" s="3"/>
      <c r="F33" s="5"/>
    </row>
    <row r="34" spans="3:6" x14ac:dyDescent="0.25">
      <c r="C34" s="3"/>
      <c r="D34" s="2"/>
      <c r="E34" s="3"/>
      <c r="F34" s="5"/>
    </row>
    <row r="35" spans="3:6" x14ac:dyDescent="0.25">
      <c r="C35" s="3"/>
      <c r="D35" s="2"/>
      <c r="E35" s="3"/>
      <c r="F35" s="5"/>
    </row>
    <row r="36" spans="3:6" x14ac:dyDescent="0.25">
      <c r="C36" s="3"/>
      <c r="D36" s="2"/>
      <c r="E36" s="3"/>
      <c r="F36" s="5"/>
    </row>
    <row r="37" spans="3:6" x14ac:dyDescent="0.25">
      <c r="C37" s="3"/>
      <c r="D37" s="2"/>
      <c r="E37" s="3"/>
      <c r="F37" s="5"/>
    </row>
    <row r="38" spans="3:6" x14ac:dyDescent="0.25">
      <c r="C38" s="3"/>
      <c r="D38" s="2"/>
      <c r="E38" s="3"/>
      <c r="F38" s="5"/>
    </row>
    <row r="39" spans="3:6" x14ac:dyDescent="0.25">
      <c r="C39" s="3"/>
      <c r="D39" s="3"/>
      <c r="E39" s="3"/>
      <c r="F39" s="5"/>
    </row>
    <row r="40" spans="3:6" x14ac:dyDescent="0.25">
      <c r="C40" s="3"/>
      <c r="D40" s="3"/>
      <c r="E40" s="3"/>
      <c r="F40" s="5"/>
    </row>
    <row r="41" spans="3:6" x14ac:dyDescent="0.25">
      <c r="C41" s="3"/>
      <c r="D41" s="3"/>
      <c r="E41" s="3"/>
      <c r="F41" s="4"/>
    </row>
    <row r="42" spans="3:6" x14ac:dyDescent="0.25">
      <c r="C42" s="3"/>
      <c r="D42" s="3"/>
      <c r="E42" s="3"/>
      <c r="F42" s="4"/>
    </row>
    <row r="43" spans="3:6" x14ac:dyDescent="0.25">
      <c r="C43" s="3"/>
      <c r="D43" s="3"/>
      <c r="E43" s="3"/>
      <c r="F43" s="4"/>
    </row>
    <row r="44" spans="3:6" x14ac:dyDescent="0.25">
      <c r="C44" s="3"/>
      <c r="D44" s="3"/>
      <c r="E44" s="3"/>
      <c r="F44" s="4"/>
    </row>
    <row r="45" spans="3:6" x14ac:dyDescent="0.25">
      <c r="C45" s="3"/>
      <c r="D45" s="3"/>
      <c r="E45" s="3"/>
    </row>
    <row r="46" spans="3:6" x14ac:dyDescent="0.25">
      <c r="D46" s="3"/>
      <c r="E46" s="3"/>
    </row>
  </sheetData>
  <mergeCells count="4">
    <mergeCell ref="B11:F11"/>
    <mergeCell ref="B13:F13"/>
    <mergeCell ref="B15:F15"/>
    <mergeCell ref="B17:F1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D31DA-BC6B-47E8-9629-D302BC1A815F}">
  <dimension ref="A2:F66"/>
  <sheetViews>
    <sheetView zoomScaleNormal="100" workbookViewId="0">
      <selection activeCell="B9" sqref="B9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2.28515625" bestFit="1" customWidth="1"/>
  </cols>
  <sheetData>
    <row r="2" spans="1:6" x14ac:dyDescent="0.25">
      <c r="B2" s="114" t="s">
        <v>369</v>
      </c>
    </row>
    <row r="3" spans="1:6" x14ac:dyDescent="0.25">
      <c r="B3" t="s">
        <v>373</v>
      </c>
    </row>
    <row r="5" spans="1:6" x14ac:dyDescent="0.25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4" t="s">
        <v>5</v>
      </c>
    </row>
    <row r="6" spans="1:6" x14ac:dyDescent="0.25">
      <c r="A6" s="39"/>
      <c r="B6" s="40" t="s">
        <v>22</v>
      </c>
      <c r="C6" s="40"/>
      <c r="D6" s="40"/>
      <c r="E6" s="40"/>
      <c r="F6" s="41"/>
    </row>
    <row r="7" spans="1:6" x14ac:dyDescent="0.25">
      <c r="A7" s="29">
        <v>1</v>
      </c>
      <c r="B7" s="25" t="s">
        <v>113</v>
      </c>
      <c r="C7" s="19" t="s">
        <v>20</v>
      </c>
      <c r="D7" s="20"/>
      <c r="E7" s="19">
        <f>2*10</f>
        <v>20</v>
      </c>
      <c r="F7" s="21">
        <f>D7*E7</f>
        <v>0</v>
      </c>
    </row>
    <row r="8" spans="1:6" x14ac:dyDescent="0.25">
      <c r="A8" s="29">
        <v>2</v>
      </c>
      <c r="B8" s="25" t="s">
        <v>114</v>
      </c>
      <c r="C8" s="19" t="s">
        <v>20</v>
      </c>
      <c r="D8" s="20"/>
      <c r="E8" s="19">
        <f>1*10</f>
        <v>10</v>
      </c>
      <c r="F8" s="21">
        <f t="shared" ref="F8:F15" si="0">D8*E8</f>
        <v>0</v>
      </c>
    </row>
    <row r="9" spans="1:6" ht="30" x14ac:dyDescent="0.25">
      <c r="A9" s="29">
        <v>3</v>
      </c>
      <c r="B9" s="12" t="s">
        <v>61</v>
      </c>
      <c r="C9" s="8" t="s">
        <v>20</v>
      </c>
      <c r="D9" s="9"/>
      <c r="E9" s="8">
        <f>E8</f>
        <v>10</v>
      </c>
      <c r="F9" s="10">
        <f t="shared" si="0"/>
        <v>0</v>
      </c>
    </row>
    <row r="10" spans="1:6" x14ac:dyDescent="0.25">
      <c r="A10" s="29">
        <v>4</v>
      </c>
      <c r="B10" s="12" t="s">
        <v>94</v>
      </c>
      <c r="C10" s="8" t="s">
        <v>2</v>
      </c>
      <c r="D10" s="9"/>
      <c r="E10" s="8">
        <v>1</v>
      </c>
      <c r="F10" s="10">
        <f t="shared" si="0"/>
        <v>0</v>
      </c>
    </row>
    <row r="11" spans="1:6" x14ac:dyDescent="0.25">
      <c r="A11" s="29">
        <v>5</v>
      </c>
      <c r="B11" s="12" t="s">
        <v>172</v>
      </c>
      <c r="C11" s="8" t="s">
        <v>20</v>
      </c>
      <c r="D11" s="9"/>
      <c r="E11" s="8">
        <f>E7</f>
        <v>20</v>
      </c>
      <c r="F11" s="10">
        <f>D11*E11</f>
        <v>0</v>
      </c>
    </row>
    <row r="12" spans="1:6" x14ac:dyDescent="0.25">
      <c r="A12" s="29">
        <v>6</v>
      </c>
      <c r="B12" s="25" t="s">
        <v>102</v>
      </c>
      <c r="C12" s="19" t="s">
        <v>14</v>
      </c>
      <c r="D12" s="20"/>
      <c r="E12" s="19">
        <v>1</v>
      </c>
      <c r="F12" s="21">
        <f t="shared" si="0"/>
        <v>0</v>
      </c>
    </row>
    <row r="13" spans="1:6" x14ac:dyDescent="0.25">
      <c r="A13" s="29">
        <v>7</v>
      </c>
      <c r="B13" s="12" t="s">
        <v>62</v>
      </c>
      <c r="C13" s="8" t="s">
        <v>2</v>
      </c>
      <c r="D13" s="9"/>
      <c r="E13" s="8">
        <v>1</v>
      </c>
      <c r="F13" s="10">
        <f t="shared" si="0"/>
        <v>0</v>
      </c>
    </row>
    <row r="14" spans="1:6" x14ac:dyDescent="0.25">
      <c r="A14" s="36"/>
      <c r="B14" s="146" t="s">
        <v>115</v>
      </c>
      <c r="C14" s="146"/>
      <c r="D14" s="146"/>
      <c r="E14" s="146"/>
      <c r="F14" s="147"/>
    </row>
    <row r="15" spans="1:6" x14ac:dyDescent="0.25">
      <c r="A15" s="30">
        <v>8</v>
      </c>
      <c r="B15" s="12" t="s">
        <v>64</v>
      </c>
      <c r="C15" s="8" t="s">
        <v>2</v>
      </c>
      <c r="D15" s="9"/>
      <c r="E15" s="8">
        <v>3</v>
      </c>
      <c r="F15" s="10">
        <f t="shared" si="0"/>
        <v>0</v>
      </c>
    </row>
    <row r="16" spans="1:6" x14ac:dyDescent="0.25">
      <c r="A16" s="36"/>
      <c r="B16" s="146" t="s">
        <v>103</v>
      </c>
      <c r="C16" s="146"/>
      <c r="D16" s="146"/>
      <c r="E16" s="146"/>
      <c r="F16" s="147"/>
    </row>
    <row r="17" spans="1:6" ht="30" x14ac:dyDescent="0.25">
      <c r="A17" s="30">
        <v>9</v>
      </c>
      <c r="B17" s="12" t="s">
        <v>65</v>
      </c>
      <c r="C17" s="8" t="s">
        <v>2</v>
      </c>
      <c r="D17" s="9"/>
      <c r="E17" s="8">
        <v>1</v>
      </c>
      <c r="F17" s="10">
        <f t="shared" ref="F17:F27" si="1">D17*E17</f>
        <v>0</v>
      </c>
    </row>
    <row r="18" spans="1:6" x14ac:dyDescent="0.25">
      <c r="A18" s="30"/>
      <c r="B18" s="146" t="s">
        <v>116</v>
      </c>
      <c r="C18" s="146"/>
      <c r="D18" s="146"/>
      <c r="E18" s="146"/>
      <c r="F18" s="147"/>
    </row>
    <row r="19" spans="1:6" x14ac:dyDescent="0.25">
      <c r="A19" s="30">
        <v>10</v>
      </c>
      <c r="B19" s="12" t="s">
        <v>72</v>
      </c>
      <c r="C19" s="8" t="s">
        <v>2</v>
      </c>
      <c r="D19" s="9"/>
      <c r="E19" s="8">
        <v>1</v>
      </c>
      <c r="F19" s="10">
        <f t="shared" ref="F19" si="2">D19*E19</f>
        <v>0</v>
      </c>
    </row>
    <row r="20" spans="1:6" ht="14.25" customHeight="1" x14ac:dyDescent="0.25">
      <c r="A20" s="30">
        <v>11</v>
      </c>
      <c r="B20" s="12" t="s">
        <v>67</v>
      </c>
      <c r="C20" s="8" t="s">
        <v>2</v>
      </c>
      <c r="D20" s="9"/>
      <c r="E20" s="8">
        <f>E17+E15+E13</f>
        <v>5</v>
      </c>
      <c r="F20" s="10">
        <f t="shared" si="1"/>
        <v>0</v>
      </c>
    </row>
    <row r="21" spans="1:6" x14ac:dyDescent="0.25">
      <c r="A21" s="30">
        <v>12</v>
      </c>
      <c r="B21" s="12" t="s">
        <v>68</v>
      </c>
      <c r="C21" s="8" t="s">
        <v>2</v>
      </c>
      <c r="D21" s="9"/>
      <c r="E21" s="8">
        <v>1</v>
      </c>
      <c r="F21" s="10">
        <f t="shared" si="1"/>
        <v>0</v>
      </c>
    </row>
    <row r="22" spans="1:6" x14ac:dyDescent="0.25">
      <c r="A22" s="30">
        <v>13</v>
      </c>
      <c r="B22" s="12" t="s">
        <v>70</v>
      </c>
      <c r="C22" s="8" t="s">
        <v>2</v>
      </c>
      <c r="D22" s="9"/>
      <c r="E22" s="8">
        <v>1</v>
      </c>
      <c r="F22" s="10">
        <f t="shared" si="1"/>
        <v>0</v>
      </c>
    </row>
    <row r="23" spans="1:6" ht="45" x14ac:dyDescent="0.25">
      <c r="A23" s="30">
        <v>14</v>
      </c>
      <c r="B23" s="45" t="s">
        <v>74</v>
      </c>
      <c r="C23" s="8" t="s">
        <v>2</v>
      </c>
      <c r="D23" s="9"/>
      <c r="E23" s="8">
        <f>E19</f>
        <v>1</v>
      </c>
      <c r="F23" s="10">
        <f t="shared" si="1"/>
        <v>0</v>
      </c>
    </row>
    <row r="24" spans="1:6" x14ac:dyDescent="0.25">
      <c r="A24" s="30">
        <v>15</v>
      </c>
      <c r="B24" s="12" t="s">
        <v>117</v>
      </c>
      <c r="C24" s="8" t="s">
        <v>2</v>
      </c>
      <c r="D24" s="9"/>
      <c r="E24" s="8">
        <v>1</v>
      </c>
      <c r="F24" s="10">
        <f t="shared" si="1"/>
        <v>0</v>
      </c>
    </row>
    <row r="25" spans="1:6" x14ac:dyDescent="0.25">
      <c r="A25" s="30"/>
      <c r="B25" s="146" t="s">
        <v>118</v>
      </c>
      <c r="C25" s="146"/>
      <c r="D25" s="146"/>
      <c r="E25" s="146"/>
      <c r="F25" s="147"/>
    </row>
    <row r="26" spans="1:6" x14ac:dyDescent="0.25">
      <c r="A26" s="30">
        <v>16</v>
      </c>
      <c r="B26" s="12" t="s">
        <v>49</v>
      </c>
      <c r="C26" s="8" t="s">
        <v>14</v>
      </c>
      <c r="D26" s="20"/>
      <c r="E26" s="8">
        <v>1</v>
      </c>
      <c r="F26" s="10">
        <f t="shared" si="1"/>
        <v>0</v>
      </c>
    </row>
    <row r="27" spans="1:6" x14ac:dyDescent="0.25">
      <c r="A27" s="30">
        <v>17</v>
      </c>
      <c r="B27" s="12" t="s">
        <v>50</v>
      </c>
      <c r="C27" s="8" t="s">
        <v>14</v>
      </c>
      <c r="D27" s="20"/>
      <c r="E27" s="8">
        <v>1</v>
      </c>
      <c r="F27" s="10">
        <f t="shared" si="1"/>
        <v>0</v>
      </c>
    </row>
    <row r="28" spans="1:6" x14ac:dyDescent="0.25">
      <c r="A28" s="68"/>
      <c r="B28" s="40" t="s">
        <v>119</v>
      </c>
      <c r="C28" s="40"/>
      <c r="D28" s="40"/>
      <c r="E28" s="40"/>
      <c r="F28" s="41"/>
    </row>
    <row r="29" spans="1:6" x14ac:dyDescent="0.25">
      <c r="A29" s="31">
        <v>18</v>
      </c>
      <c r="B29" s="34" t="s">
        <v>104</v>
      </c>
      <c r="C29" s="26" t="s">
        <v>2</v>
      </c>
      <c r="D29" s="9"/>
      <c r="E29" s="26">
        <v>1</v>
      </c>
      <c r="F29" s="10">
        <f>D29*E29</f>
        <v>0</v>
      </c>
    </row>
    <row r="30" spans="1:6" ht="30" x14ac:dyDescent="0.25">
      <c r="A30" s="50">
        <v>19</v>
      </c>
      <c r="B30" s="25" t="s">
        <v>173</v>
      </c>
      <c r="C30" s="19" t="s">
        <v>2</v>
      </c>
      <c r="D30" s="20"/>
      <c r="E30" s="19">
        <f>E29</f>
        <v>1</v>
      </c>
      <c r="F30" s="21">
        <f t="shared" ref="F30" si="3">D30*E30</f>
        <v>0</v>
      </c>
    </row>
    <row r="31" spans="1:6" x14ac:dyDescent="0.25">
      <c r="A31" s="29">
        <v>20</v>
      </c>
      <c r="B31" s="25" t="s">
        <v>23</v>
      </c>
      <c r="C31" s="19" t="s">
        <v>20</v>
      </c>
      <c r="D31" s="20"/>
      <c r="E31" s="19">
        <f>1*10</f>
        <v>10</v>
      </c>
      <c r="F31" s="21">
        <f t="shared" ref="F31:F34" si="4">D31*E31</f>
        <v>0</v>
      </c>
    </row>
    <row r="32" spans="1:6" ht="30" x14ac:dyDescent="0.25">
      <c r="A32" s="50">
        <v>21</v>
      </c>
      <c r="B32" s="12" t="s">
        <v>61</v>
      </c>
      <c r="C32" s="8" t="s">
        <v>20</v>
      </c>
      <c r="D32" s="9"/>
      <c r="E32" s="8">
        <f>E31</f>
        <v>10</v>
      </c>
      <c r="F32" s="10">
        <f t="shared" si="4"/>
        <v>0</v>
      </c>
    </row>
    <row r="33" spans="1:6" x14ac:dyDescent="0.25">
      <c r="A33" s="29">
        <v>22</v>
      </c>
      <c r="B33" s="12" t="s">
        <v>94</v>
      </c>
      <c r="C33" s="8" t="s">
        <v>2</v>
      </c>
      <c r="D33" s="9"/>
      <c r="E33" s="8">
        <v>1</v>
      </c>
      <c r="F33" s="10">
        <f t="shared" si="4"/>
        <v>0</v>
      </c>
    </row>
    <row r="34" spans="1:6" x14ac:dyDescent="0.25">
      <c r="A34" s="50">
        <v>23</v>
      </c>
      <c r="B34" s="25" t="s">
        <v>102</v>
      </c>
      <c r="C34" s="19" t="s">
        <v>14</v>
      </c>
      <c r="D34" s="20"/>
      <c r="E34" s="19">
        <v>1</v>
      </c>
      <c r="F34" s="21">
        <f t="shared" si="4"/>
        <v>0</v>
      </c>
    </row>
    <row r="35" spans="1:6" x14ac:dyDescent="0.25">
      <c r="A35" s="29">
        <v>24</v>
      </c>
      <c r="B35" s="12" t="s">
        <v>64</v>
      </c>
      <c r="C35" s="8" t="s">
        <v>2</v>
      </c>
      <c r="D35" s="9"/>
      <c r="E35" s="8">
        <v>2</v>
      </c>
      <c r="F35" s="10">
        <f t="shared" ref="F35:F39" si="5">D35*E35</f>
        <v>0</v>
      </c>
    </row>
    <row r="36" spans="1:6" x14ac:dyDescent="0.25">
      <c r="A36" s="50">
        <v>25</v>
      </c>
      <c r="B36" s="12" t="s">
        <v>72</v>
      </c>
      <c r="C36" s="8" t="s">
        <v>2</v>
      </c>
      <c r="D36" s="9"/>
      <c r="E36" s="8">
        <v>1</v>
      </c>
      <c r="F36" s="10">
        <f t="shared" si="5"/>
        <v>0</v>
      </c>
    </row>
    <row r="37" spans="1:6" x14ac:dyDescent="0.25">
      <c r="A37" s="29">
        <v>26</v>
      </c>
      <c r="B37" s="12" t="s">
        <v>67</v>
      </c>
      <c r="C37" s="8" t="s">
        <v>2</v>
      </c>
      <c r="D37" s="9"/>
      <c r="E37" s="8">
        <v>2</v>
      </c>
      <c r="F37" s="10">
        <f t="shared" si="5"/>
        <v>0</v>
      </c>
    </row>
    <row r="38" spans="1:6" ht="45" x14ac:dyDescent="0.25">
      <c r="A38" s="50">
        <v>27</v>
      </c>
      <c r="B38" s="45" t="s">
        <v>74</v>
      </c>
      <c r="C38" s="8" t="s">
        <v>2</v>
      </c>
      <c r="D38" s="9"/>
      <c r="E38" s="8">
        <f>E34</f>
        <v>1</v>
      </c>
      <c r="F38" s="10">
        <f t="shared" si="5"/>
        <v>0</v>
      </c>
    </row>
    <row r="39" spans="1:6" x14ac:dyDescent="0.25">
      <c r="A39" s="29">
        <v>28</v>
      </c>
      <c r="B39" s="34" t="s">
        <v>121</v>
      </c>
      <c r="C39" s="26" t="s">
        <v>20</v>
      </c>
      <c r="D39" s="9"/>
      <c r="E39" s="26">
        <v>350</v>
      </c>
      <c r="F39" s="10">
        <f t="shared" si="5"/>
        <v>0</v>
      </c>
    </row>
    <row r="40" spans="1:6" x14ac:dyDescent="0.25">
      <c r="A40" s="31">
        <v>29</v>
      </c>
      <c r="B40" s="34" t="s">
        <v>80</v>
      </c>
      <c r="C40" s="26" t="s">
        <v>14</v>
      </c>
      <c r="D40" s="9"/>
      <c r="E40" s="26">
        <v>1</v>
      </c>
      <c r="F40" s="10">
        <f t="shared" ref="F40:F48" si="6">D40*E40</f>
        <v>0</v>
      </c>
    </row>
    <row r="41" spans="1:6" x14ac:dyDescent="0.25">
      <c r="A41" s="68"/>
      <c r="B41" s="40" t="s">
        <v>82</v>
      </c>
      <c r="C41" s="40"/>
      <c r="D41" s="40"/>
      <c r="E41" s="40"/>
      <c r="F41" s="41"/>
    </row>
    <row r="42" spans="1:6" x14ac:dyDescent="0.25">
      <c r="A42" s="31">
        <v>30</v>
      </c>
      <c r="B42" s="34" t="s">
        <v>120</v>
      </c>
      <c r="C42" s="26" t="s">
        <v>2</v>
      </c>
      <c r="D42" s="27"/>
      <c r="E42" s="26">
        <v>5</v>
      </c>
      <c r="F42" s="10">
        <f>D42*E42</f>
        <v>0</v>
      </c>
    </row>
    <row r="43" spans="1:6" x14ac:dyDescent="0.25">
      <c r="A43" s="31">
        <v>31</v>
      </c>
      <c r="B43" s="34" t="s">
        <v>84</v>
      </c>
      <c r="C43" s="26" t="s">
        <v>14</v>
      </c>
      <c r="D43" s="27"/>
      <c r="E43" s="26">
        <v>1</v>
      </c>
      <c r="F43" s="10">
        <f>D43*E43</f>
        <v>0</v>
      </c>
    </row>
    <row r="44" spans="1:6" x14ac:dyDescent="0.25">
      <c r="A44" s="31">
        <v>32</v>
      </c>
      <c r="B44" s="34" t="s">
        <v>45</v>
      </c>
      <c r="C44" s="26" t="s">
        <v>14</v>
      </c>
      <c r="D44" s="27"/>
      <c r="E44" s="26">
        <v>1</v>
      </c>
      <c r="F44" s="10">
        <f>D44*E44</f>
        <v>0</v>
      </c>
    </row>
    <row r="45" spans="1:6" x14ac:dyDescent="0.25">
      <c r="A45" s="68"/>
      <c r="B45" s="40" t="s">
        <v>85</v>
      </c>
      <c r="C45" s="40"/>
      <c r="D45" s="40"/>
      <c r="E45" s="40"/>
      <c r="F45" s="41"/>
    </row>
    <row r="46" spans="1:6" x14ac:dyDescent="0.25">
      <c r="A46" s="31">
        <v>33</v>
      </c>
      <c r="B46" s="34" t="s">
        <v>91</v>
      </c>
      <c r="C46" s="26" t="s">
        <v>20</v>
      </c>
      <c r="D46" s="27"/>
      <c r="E46" s="26">
        <f>E39</f>
        <v>350</v>
      </c>
      <c r="F46" s="10">
        <f>D46*E46</f>
        <v>0</v>
      </c>
    </row>
    <row r="47" spans="1:6" x14ac:dyDescent="0.25">
      <c r="A47" s="31">
        <v>34</v>
      </c>
      <c r="B47" s="34" t="s">
        <v>86</v>
      </c>
      <c r="C47" s="26" t="s">
        <v>2</v>
      </c>
      <c r="D47" s="27"/>
      <c r="E47" s="26">
        <v>1</v>
      </c>
      <c r="F47" s="10">
        <f>D47*E47</f>
        <v>0</v>
      </c>
    </row>
    <row r="48" spans="1:6" ht="30" x14ac:dyDescent="0.25">
      <c r="A48" s="32">
        <v>35</v>
      </c>
      <c r="B48" s="47" t="s">
        <v>140</v>
      </c>
      <c r="C48" s="15" t="s">
        <v>2</v>
      </c>
      <c r="D48" s="16"/>
      <c r="E48" s="15">
        <v>5</v>
      </c>
      <c r="F48" s="17">
        <f t="shared" si="6"/>
        <v>0</v>
      </c>
    </row>
    <row r="49" spans="2:6" x14ac:dyDescent="0.25">
      <c r="C49" s="3"/>
      <c r="D49" s="2"/>
      <c r="E49" s="3"/>
      <c r="F49" s="5"/>
    </row>
    <row r="50" spans="2:6" x14ac:dyDescent="0.25">
      <c r="B50" s="51" t="s">
        <v>17</v>
      </c>
      <c r="C50" s="69"/>
      <c r="D50" s="70"/>
      <c r="E50" s="69"/>
      <c r="F50" s="71">
        <f>SUM(F7:F48)</f>
        <v>0</v>
      </c>
    </row>
    <row r="51" spans="2:6" x14ac:dyDescent="0.25">
      <c r="B51" t="s">
        <v>18</v>
      </c>
      <c r="C51" s="3"/>
      <c r="D51" s="2"/>
      <c r="E51" s="3"/>
      <c r="F51" s="5">
        <f>F50*0.21</f>
        <v>0</v>
      </c>
    </row>
    <row r="52" spans="2:6" x14ac:dyDescent="0.25">
      <c r="B52" t="s">
        <v>19</v>
      </c>
      <c r="C52" s="3"/>
      <c r="D52" s="2"/>
      <c r="E52" s="3"/>
      <c r="F52" s="5">
        <f>F50+F51</f>
        <v>0</v>
      </c>
    </row>
    <row r="53" spans="2:6" x14ac:dyDescent="0.25">
      <c r="C53" s="3"/>
      <c r="D53" s="2"/>
      <c r="E53" s="3"/>
      <c r="F53" s="5"/>
    </row>
    <row r="54" spans="2:6" x14ac:dyDescent="0.25">
      <c r="C54" s="3"/>
      <c r="D54" s="2"/>
      <c r="E54" s="3"/>
      <c r="F54" s="5"/>
    </row>
    <row r="55" spans="2:6" x14ac:dyDescent="0.25">
      <c r="C55" s="3"/>
      <c r="D55" s="2"/>
      <c r="E55" s="3"/>
      <c r="F55" s="5"/>
    </row>
    <row r="56" spans="2:6" x14ac:dyDescent="0.25">
      <c r="C56" s="3"/>
      <c r="D56" s="2"/>
      <c r="E56" s="3"/>
      <c r="F56" s="5"/>
    </row>
    <row r="57" spans="2:6" x14ac:dyDescent="0.25">
      <c r="C57" s="3"/>
      <c r="D57" s="2"/>
      <c r="E57" s="3"/>
      <c r="F57" s="5"/>
    </row>
    <row r="58" spans="2:6" x14ac:dyDescent="0.25">
      <c r="C58" s="3"/>
      <c r="D58" s="2"/>
      <c r="E58" s="3"/>
      <c r="F58" s="5"/>
    </row>
    <row r="59" spans="2:6" x14ac:dyDescent="0.25">
      <c r="C59" s="3"/>
      <c r="D59" s="3"/>
      <c r="E59" s="3"/>
      <c r="F59" s="5"/>
    </row>
    <row r="60" spans="2:6" x14ac:dyDescent="0.25">
      <c r="C60" s="3"/>
      <c r="D60" s="3"/>
      <c r="E60" s="3"/>
      <c r="F60" s="5"/>
    </row>
    <row r="61" spans="2:6" x14ac:dyDescent="0.25">
      <c r="C61" s="3"/>
      <c r="D61" s="3"/>
      <c r="E61" s="3"/>
      <c r="F61" s="4"/>
    </row>
    <row r="62" spans="2:6" x14ac:dyDescent="0.25">
      <c r="C62" s="3"/>
      <c r="D62" s="3"/>
      <c r="E62" s="3"/>
      <c r="F62" s="4"/>
    </row>
    <row r="63" spans="2:6" x14ac:dyDescent="0.25">
      <c r="C63" s="3"/>
      <c r="D63" s="3"/>
      <c r="E63" s="3"/>
      <c r="F63" s="4"/>
    </row>
    <row r="64" spans="2:6" x14ac:dyDescent="0.25">
      <c r="C64" s="3"/>
      <c r="D64" s="3"/>
      <c r="E64" s="3"/>
      <c r="F64" s="4"/>
    </row>
    <row r="65" spans="3:5" x14ac:dyDescent="0.25">
      <c r="C65" s="3"/>
      <c r="D65" s="3"/>
      <c r="E65" s="3"/>
    </row>
    <row r="66" spans="3:5" x14ac:dyDescent="0.25">
      <c r="D66" s="3"/>
      <c r="E66" s="3"/>
    </row>
  </sheetData>
  <mergeCells count="4">
    <mergeCell ref="B14:F14"/>
    <mergeCell ref="B16:F16"/>
    <mergeCell ref="B18:F18"/>
    <mergeCell ref="B25:F2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0F06-FA2C-4343-A1CE-A29343465B63}">
  <dimension ref="A2:F51"/>
  <sheetViews>
    <sheetView zoomScaleNormal="100" workbookViewId="0">
      <selection activeCell="B7" sqref="B7"/>
    </sheetView>
  </sheetViews>
  <sheetFormatPr defaultRowHeight="15" x14ac:dyDescent="0.25"/>
  <cols>
    <col min="1" max="1" width="3" bestFit="1" customWidth="1"/>
    <col min="2" max="2" width="47.28515625" customWidth="1"/>
    <col min="3" max="3" width="4.42578125" bestFit="1" customWidth="1"/>
    <col min="4" max="4" width="9.85546875" bestFit="1" customWidth="1"/>
    <col min="6" max="6" width="11.85546875" bestFit="1" customWidth="1"/>
  </cols>
  <sheetData>
    <row r="2" spans="1:6" x14ac:dyDescent="0.25">
      <c r="B2" s="114" t="s">
        <v>369</v>
      </c>
    </row>
    <row r="3" spans="1:6" x14ac:dyDescent="0.25">
      <c r="B3" t="s">
        <v>372</v>
      </c>
    </row>
    <row r="5" spans="1:6" x14ac:dyDescent="0.25">
      <c r="A5" s="22" t="s">
        <v>9</v>
      </c>
      <c r="B5" s="23" t="s">
        <v>10</v>
      </c>
      <c r="C5" s="23" t="s">
        <v>11</v>
      </c>
      <c r="D5" s="23" t="s">
        <v>12</v>
      </c>
      <c r="E5" s="23" t="s">
        <v>13</v>
      </c>
      <c r="F5" s="24" t="s">
        <v>5</v>
      </c>
    </row>
    <row r="6" spans="1:6" x14ac:dyDescent="0.25">
      <c r="A6" s="29">
        <v>1</v>
      </c>
      <c r="B6" s="25" t="s">
        <v>123</v>
      </c>
      <c r="C6" s="19" t="s">
        <v>2</v>
      </c>
      <c r="D6" s="20"/>
      <c r="E6" s="19">
        <v>1</v>
      </c>
      <c r="F6" s="21">
        <f>D6*E6</f>
        <v>0</v>
      </c>
    </row>
    <row r="7" spans="1:6" x14ac:dyDescent="0.25">
      <c r="A7" s="29">
        <v>2</v>
      </c>
      <c r="B7" s="25" t="s">
        <v>124</v>
      </c>
      <c r="C7" s="19" t="s">
        <v>2</v>
      </c>
      <c r="D7" s="20"/>
      <c r="E7" s="19">
        <v>2</v>
      </c>
      <c r="F7" s="21">
        <f>D7*E7</f>
        <v>0</v>
      </c>
    </row>
    <row r="8" spans="1:6" x14ac:dyDescent="0.25">
      <c r="A8" s="29">
        <v>3</v>
      </c>
      <c r="B8" s="25" t="s">
        <v>44</v>
      </c>
      <c r="C8" s="19" t="s">
        <v>2</v>
      </c>
      <c r="D8" s="20"/>
      <c r="E8" s="19">
        <v>3</v>
      </c>
      <c r="F8" s="21">
        <f t="shared" ref="F8:F10" si="0">D8*E8</f>
        <v>0</v>
      </c>
    </row>
    <row r="9" spans="1:6" x14ac:dyDescent="0.25">
      <c r="A9" s="29">
        <v>4</v>
      </c>
      <c r="B9" s="25" t="s">
        <v>98</v>
      </c>
      <c r="C9" s="19" t="s">
        <v>14</v>
      </c>
      <c r="D9" s="20"/>
      <c r="E9" s="19">
        <v>1</v>
      </c>
      <c r="F9" s="21">
        <f t="shared" si="0"/>
        <v>0</v>
      </c>
    </row>
    <row r="10" spans="1:6" ht="30" x14ac:dyDescent="0.25">
      <c r="A10" s="29">
        <v>5</v>
      </c>
      <c r="B10" s="25" t="s">
        <v>165</v>
      </c>
      <c r="C10" s="19" t="s">
        <v>2</v>
      </c>
      <c r="D10" s="20"/>
      <c r="E10" s="19">
        <v>1</v>
      </c>
      <c r="F10" s="21">
        <f t="shared" si="0"/>
        <v>0</v>
      </c>
    </row>
    <row r="11" spans="1:6" x14ac:dyDescent="0.25">
      <c r="A11" s="29">
        <v>6</v>
      </c>
      <c r="B11" s="25" t="s">
        <v>42</v>
      </c>
      <c r="C11" s="19" t="s">
        <v>20</v>
      </c>
      <c r="D11" s="20"/>
      <c r="E11" s="19">
        <v>115</v>
      </c>
      <c r="F11" s="21">
        <f>D11*E11</f>
        <v>0</v>
      </c>
    </row>
    <row r="12" spans="1:6" x14ac:dyDescent="0.25">
      <c r="A12" s="36"/>
      <c r="B12" s="146" t="s">
        <v>43</v>
      </c>
      <c r="C12" s="146"/>
      <c r="D12" s="146"/>
      <c r="E12" s="146"/>
      <c r="F12" s="147"/>
    </row>
    <row r="13" spans="1:6" ht="30" x14ac:dyDescent="0.25">
      <c r="A13" s="29">
        <v>7</v>
      </c>
      <c r="B13" s="25" t="s">
        <v>52</v>
      </c>
      <c r="C13" s="19" t="s">
        <v>20</v>
      </c>
      <c r="D13" s="20"/>
      <c r="E13" s="19">
        <v>100</v>
      </c>
      <c r="F13" s="21">
        <f t="shared" ref="F13:F15" si="1">D13*E13</f>
        <v>0</v>
      </c>
    </row>
    <row r="14" spans="1:6" x14ac:dyDescent="0.25">
      <c r="A14" s="29">
        <v>8</v>
      </c>
      <c r="B14" s="44" t="s">
        <v>53</v>
      </c>
      <c r="C14" s="19" t="s">
        <v>2</v>
      </c>
      <c r="D14" s="20"/>
      <c r="E14" s="19">
        <v>2</v>
      </c>
      <c r="F14" s="21">
        <f t="shared" si="1"/>
        <v>0</v>
      </c>
    </row>
    <row r="15" spans="1:6" x14ac:dyDescent="0.25">
      <c r="A15" s="29">
        <v>9</v>
      </c>
      <c r="B15" s="42" t="s">
        <v>54</v>
      </c>
      <c r="C15" s="19" t="s">
        <v>2</v>
      </c>
      <c r="D15" s="20"/>
      <c r="E15" s="19">
        <v>2</v>
      </c>
      <c r="F15" s="21">
        <f t="shared" si="1"/>
        <v>0</v>
      </c>
    </row>
    <row r="16" spans="1:6" x14ac:dyDescent="0.25">
      <c r="A16" s="29">
        <v>10</v>
      </c>
      <c r="B16" s="25" t="s">
        <v>47</v>
      </c>
      <c r="C16" s="19" t="s">
        <v>2</v>
      </c>
      <c r="D16" s="20"/>
      <c r="E16" s="19">
        <v>16</v>
      </c>
      <c r="F16" s="21">
        <f>D16*E16</f>
        <v>0</v>
      </c>
    </row>
    <row r="17" spans="1:6" x14ac:dyDescent="0.25">
      <c r="A17" s="36"/>
      <c r="B17" s="146" t="s">
        <v>125</v>
      </c>
      <c r="C17" s="146"/>
      <c r="D17" s="146"/>
      <c r="E17" s="146"/>
      <c r="F17" s="147"/>
    </row>
    <row r="18" spans="1:6" ht="30" x14ac:dyDescent="0.25">
      <c r="A18" s="30">
        <v>11</v>
      </c>
      <c r="B18" s="12" t="s">
        <v>81</v>
      </c>
      <c r="C18" s="8" t="s">
        <v>2</v>
      </c>
      <c r="D18" s="46"/>
      <c r="E18" s="8">
        <v>16</v>
      </c>
      <c r="F18" s="10">
        <f t="shared" ref="F18:F20" si="2">D18*E18</f>
        <v>0</v>
      </c>
    </row>
    <row r="19" spans="1:6" x14ac:dyDescent="0.25">
      <c r="A19" s="30">
        <v>12</v>
      </c>
      <c r="B19" s="12" t="s">
        <v>49</v>
      </c>
      <c r="C19" s="8" t="s">
        <v>14</v>
      </c>
      <c r="D19" s="20"/>
      <c r="E19" s="8">
        <v>1</v>
      </c>
      <c r="F19" s="10">
        <f t="shared" si="2"/>
        <v>0</v>
      </c>
    </row>
    <row r="20" spans="1:6" x14ac:dyDescent="0.25">
      <c r="A20" s="30">
        <v>13</v>
      </c>
      <c r="B20" s="12" t="s">
        <v>50</v>
      </c>
      <c r="C20" s="8" t="s">
        <v>14</v>
      </c>
      <c r="D20" s="20"/>
      <c r="E20" s="8">
        <v>1</v>
      </c>
      <c r="F20" s="10">
        <f t="shared" si="2"/>
        <v>0</v>
      </c>
    </row>
    <row r="21" spans="1:6" x14ac:dyDescent="0.25">
      <c r="A21" s="68"/>
      <c r="B21" s="40" t="s">
        <v>77</v>
      </c>
      <c r="C21" s="40"/>
      <c r="D21" s="40"/>
      <c r="E21" s="40"/>
      <c r="F21" s="41"/>
    </row>
    <row r="22" spans="1:6" x14ac:dyDescent="0.25">
      <c r="A22" s="31">
        <v>14</v>
      </c>
      <c r="B22" s="34" t="s">
        <v>126</v>
      </c>
      <c r="C22" s="26" t="s">
        <v>20</v>
      </c>
      <c r="D22" s="9"/>
      <c r="E22" s="26">
        <v>800</v>
      </c>
      <c r="F22" s="10">
        <f t="shared" ref="F22:F33" si="3">D22*E22</f>
        <v>0</v>
      </c>
    </row>
    <row r="23" spans="1:6" x14ac:dyDescent="0.25">
      <c r="A23" s="31">
        <v>15</v>
      </c>
      <c r="B23" s="34" t="s">
        <v>80</v>
      </c>
      <c r="C23" s="26" t="s">
        <v>14</v>
      </c>
      <c r="D23" s="9"/>
      <c r="E23" s="26">
        <v>1</v>
      </c>
      <c r="F23" s="10">
        <f t="shared" si="3"/>
        <v>0</v>
      </c>
    </row>
    <row r="24" spans="1:6" x14ac:dyDescent="0.25">
      <c r="A24" s="68"/>
      <c r="B24" s="40" t="s">
        <v>82</v>
      </c>
      <c r="C24" s="40"/>
      <c r="D24" s="40"/>
      <c r="E24" s="40"/>
      <c r="F24" s="41"/>
    </row>
    <row r="25" spans="1:6" x14ac:dyDescent="0.25">
      <c r="A25" s="31">
        <v>16</v>
      </c>
      <c r="B25" s="34" t="s">
        <v>83</v>
      </c>
      <c r="C25" s="26" t="s">
        <v>2</v>
      </c>
      <c r="D25" s="27"/>
      <c r="E25" s="26">
        <v>3</v>
      </c>
      <c r="F25" s="10">
        <f>D25*E25</f>
        <v>0</v>
      </c>
    </row>
    <row r="26" spans="1:6" x14ac:dyDescent="0.25">
      <c r="A26" s="31">
        <v>17</v>
      </c>
      <c r="B26" s="34" t="s">
        <v>84</v>
      </c>
      <c r="C26" s="26" t="s">
        <v>14</v>
      </c>
      <c r="D26" s="27"/>
      <c r="E26" s="26">
        <v>1</v>
      </c>
      <c r="F26" s="10">
        <f>D26*E26</f>
        <v>0</v>
      </c>
    </row>
    <row r="27" spans="1:6" x14ac:dyDescent="0.25">
      <c r="A27" s="31">
        <v>18</v>
      </c>
      <c r="B27" s="34" t="s">
        <v>45</v>
      </c>
      <c r="C27" s="26" t="s">
        <v>14</v>
      </c>
      <c r="D27" s="27"/>
      <c r="E27" s="26">
        <v>1</v>
      </c>
      <c r="F27" s="10">
        <f>D27*E27</f>
        <v>0</v>
      </c>
    </row>
    <row r="28" spans="1:6" x14ac:dyDescent="0.25">
      <c r="A28" s="68"/>
      <c r="B28" s="40" t="s">
        <v>85</v>
      </c>
      <c r="C28" s="40"/>
      <c r="D28" s="40"/>
      <c r="E28" s="40"/>
      <c r="F28" s="41"/>
    </row>
    <row r="29" spans="1:6" x14ac:dyDescent="0.25">
      <c r="A29" s="31">
        <v>19</v>
      </c>
      <c r="B29" s="34" t="s">
        <v>88</v>
      </c>
      <c r="C29" s="26" t="s">
        <v>2</v>
      </c>
      <c r="D29" s="27"/>
      <c r="E29" s="26">
        <v>3</v>
      </c>
      <c r="F29" s="10">
        <f>D29*E29</f>
        <v>0</v>
      </c>
    </row>
    <row r="30" spans="1:6" x14ac:dyDescent="0.25">
      <c r="A30" s="30"/>
      <c r="B30" s="146" t="s">
        <v>175</v>
      </c>
      <c r="C30" s="146"/>
      <c r="D30" s="146"/>
      <c r="E30" s="146"/>
      <c r="F30" s="147"/>
    </row>
    <row r="31" spans="1:6" x14ac:dyDescent="0.25">
      <c r="A31" s="31">
        <v>20</v>
      </c>
      <c r="B31" s="34" t="s">
        <v>91</v>
      </c>
      <c r="C31" s="26" t="s">
        <v>20</v>
      </c>
      <c r="D31" s="27"/>
      <c r="E31" s="26">
        <f>E22</f>
        <v>800</v>
      </c>
      <c r="F31" s="10">
        <f>D31*E31</f>
        <v>0</v>
      </c>
    </row>
    <row r="32" spans="1:6" x14ac:dyDescent="0.25">
      <c r="A32" s="31">
        <v>21</v>
      </c>
      <c r="B32" s="34" t="s">
        <v>95</v>
      </c>
      <c r="C32" s="26" t="s">
        <v>2</v>
      </c>
      <c r="D32" s="27"/>
      <c r="E32" s="26">
        <v>2</v>
      </c>
      <c r="F32" s="10">
        <f>D32*E32</f>
        <v>0</v>
      </c>
    </row>
    <row r="33" spans="1:6" ht="30" x14ac:dyDescent="0.25">
      <c r="A33" s="32">
        <v>22</v>
      </c>
      <c r="B33" s="47" t="s">
        <v>92</v>
      </c>
      <c r="C33" s="15" t="s">
        <v>2</v>
      </c>
      <c r="D33" s="16"/>
      <c r="E33" s="15">
        <v>3</v>
      </c>
      <c r="F33" s="17">
        <f t="shared" si="3"/>
        <v>0</v>
      </c>
    </row>
    <row r="34" spans="1:6" x14ac:dyDescent="0.25">
      <c r="C34" s="3"/>
      <c r="D34" s="2"/>
      <c r="E34" s="3"/>
      <c r="F34" s="5"/>
    </row>
    <row r="35" spans="1:6" x14ac:dyDescent="0.25">
      <c r="B35" s="51" t="s">
        <v>17</v>
      </c>
      <c r="C35" s="69"/>
      <c r="D35" s="70"/>
      <c r="E35" s="69"/>
      <c r="F35" s="71">
        <f>SUM(F6:F33)</f>
        <v>0</v>
      </c>
    </row>
    <row r="36" spans="1:6" x14ac:dyDescent="0.25">
      <c r="B36" t="s">
        <v>18</v>
      </c>
      <c r="C36" s="3"/>
      <c r="D36" s="2"/>
      <c r="E36" s="3"/>
      <c r="F36" s="5">
        <f>F35*0.21</f>
        <v>0</v>
      </c>
    </row>
    <row r="37" spans="1:6" x14ac:dyDescent="0.25">
      <c r="B37" t="s">
        <v>19</v>
      </c>
      <c r="C37" s="3"/>
      <c r="D37" s="2"/>
      <c r="E37" s="3"/>
      <c r="F37" s="5">
        <f>F35+F36</f>
        <v>0</v>
      </c>
    </row>
    <row r="38" spans="1:6" x14ac:dyDescent="0.25">
      <c r="C38" s="3"/>
      <c r="D38" s="2"/>
      <c r="E38" s="3"/>
      <c r="F38" s="5"/>
    </row>
    <row r="39" spans="1:6" x14ac:dyDescent="0.25">
      <c r="C39" s="3"/>
      <c r="D39" s="2"/>
      <c r="E39" s="3"/>
      <c r="F39" s="5"/>
    </row>
    <row r="40" spans="1:6" x14ac:dyDescent="0.25">
      <c r="C40" s="3"/>
      <c r="D40" s="2"/>
      <c r="E40" s="3"/>
      <c r="F40" s="5"/>
    </row>
    <row r="41" spans="1:6" x14ac:dyDescent="0.25">
      <c r="C41" s="3"/>
      <c r="D41" s="2"/>
      <c r="E41" s="3"/>
      <c r="F41" s="5"/>
    </row>
    <row r="42" spans="1:6" x14ac:dyDescent="0.25">
      <c r="C42" s="3"/>
      <c r="D42" s="2"/>
      <c r="E42" s="3"/>
      <c r="F42" s="5"/>
    </row>
    <row r="43" spans="1:6" x14ac:dyDescent="0.25">
      <c r="C43" s="3"/>
      <c r="D43" s="2"/>
      <c r="E43" s="3"/>
      <c r="F43" s="5"/>
    </row>
    <row r="44" spans="1:6" x14ac:dyDescent="0.25">
      <c r="C44" s="3"/>
      <c r="D44" s="3"/>
      <c r="E44" s="3"/>
      <c r="F44" s="5"/>
    </row>
    <row r="45" spans="1:6" x14ac:dyDescent="0.25">
      <c r="C45" s="3"/>
      <c r="D45" s="3"/>
      <c r="E45" s="3"/>
      <c r="F45" s="5"/>
    </row>
    <row r="46" spans="1:6" x14ac:dyDescent="0.25">
      <c r="C46" s="3"/>
      <c r="D46" s="3"/>
      <c r="E46" s="3"/>
      <c r="F46" s="4"/>
    </row>
    <row r="47" spans="1:6" x14ac:dyDescent="0.25">
      <c r="C47" s="3"/>
      <c r="D47" s="3"/>
      <c r="E47" s="3"/>
      <c r="F47" s="4"/>
    </row>
    <row r="48" spans="1:6" x14ac:dyDescent="0.25">
      <c r="C48" s="3"/>
      <c r="D48" s="3"/>
      <c r="E48" s="3"/>
      <c r="F48" s="4"/>
    </row>
    <row r="49" spans="3:6" x14ac:dyDescent="0.25">
      <c r="C49" s="3"/>
      <c r="D49" s="3"/>
      <c r="E49" s="3"/>
      <c r="F49" s="4"/>
    </row>
    <row r="50" spans="3:6" x14ac:dyDescent="0.25">
      <c r="C50" s="3"/>
      <c r="D50" s="3"/>
      <c r="E50" s="3"/>
    </row>
    <row r="51" spans="3:6" x14ac:dyDescent="0.25">
      <c r="D51" s="3"/>
      <c r="E51" s="3"/>
    </row>
  </sheetData>
  <mergeCells count="3">
    <mergeCell ref="B30:F30"/>
    <mergeCell ref="B12:F12"/>
    <mergeCell ref="B17:F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Rozpočet dle činností</vt:lpstr>
      <vt:lpstr>Souhrn IGHG</vt:lpstr>
      <vt:lpstr>Mapování</vt:lpstr>
      <vt:lpstr>Inženýring</vt:lpstr>
      <vt:lpstr>Hráz</vt:lpstr>
      <vt:lpstr>Zátopa</vt:lpstr>
      <vt:lpstr>Přednádrže</vt:lpstr>
      <vt:lpstr>Další objekty</vt:lpstr>
      <vt:lpstr>Sesuvy</vt:lpstr>
      <vt:lpstr>Zemníky</vt:lpstr>
      <vt:lpstr>Komunikace</vt:lpstr>
      <vt:lpstr>Monitoring</vt:lpstr>
      <vt:lpstr>Modely</vt:lpstr>
      <vt:lpstr>Vyhodnocení GTP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Černý</dc:creator>
  <cp:lastModifiedBy>Pöschlová Michaela</cp:lastModifiedBy>
  <cp:lastPrinted>2021-02-04T09:21:58Z</cp:lastPrinted>
  <dcterms:created xsi:type="dcterms:W3CDTF">2021-01-21T09:33:54Z</dcterms:created>
  <dcterms:modified xsi:type="dcterms:W3CDTF">2021-04-12T11:38:33Z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2021-02-01T13:11:47Z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787494c0-4a8f-4c72-83a0-0000f23098da</vt:lpwstr>
  </property>
  <property fmtid="{D5CDD505-2E9C-101B-9397-08002B2CF9AE}" pid="8" name="MSIP_Label_43f08ec5-d6d9-4227-8387-ccbfcb3632c4_ContentBits">
    <vt:lpwstr>0</vt:lpwstr>
  </property>
</Properties>
</file>