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-176 - Bělá, Skuhrov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'2020-176 - Bělá, Skuhrov ...'!$C$85:$K$271</definedName>
    <definedName name="_xlnm.Print_Area" localSheetId="1">'2020-176 - Bělá, Skuhrov ...'!$C$4:$J$37,'2020-176 - Bělá, Skuhrov ...'!$C$43:$J$69,'2020-176 - Bělá, Skuhrov ...'!$C$75:$K$271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<sst xmlns="http://schemas.openxmlformats.org/spreadsheetml/2006/main" count="2614" uniqueCount="540">
  <si>
    <t>Export Komplet</t>
  </si>
  <si>
    <t>VZ</t>
  </si>
  <si>
    <t>2.0</t>
  </si>
  <si>
    <t>ZAMOK</t>
  </si>
  <si>
    <t>False</t>
  </si>
  <si>
    <t>{98ae62f0-7b0e-4408-abfe-03e2d8aa9f85}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</si>
  <si>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</si>
  <si>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</si>
  <si>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</si>
  <si>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</si>
  <si>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</si>
  <si>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</si>
  <si>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</si>
  <si>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</si>
  <si>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2020-176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</si>
  <si>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</si>
  <si>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</si>
  <si>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Bělá, Skuhrov nad Bělou, oprava PB zdi, ř.km 20,319 - 20,435</t>
  </si>
  <si>
    <t>KSO:</t>
  </si>
  <si>
    <t/>
  </si>
  <si>
    <t>CC-CZ:</t>
  </si>
  <si>
    <t>Místo:</t>
  </si>
  <si>
    <t>Skuhrov nad Bělou</t>
  </si>
  <si>
    <t>Datum:</t>
  </si>
  <si>
    <t>26. 10. 2020</t>
  </si>
  <si>
    <t>Zadavatel:</t>
  </si>
  <si>
    <t>IČ:</t>
  </si>
  <si>
    <t xml:space="preserve">Povodí Labe s.p., Víta Nejedlého 951/8, 500 03 </t>
  </si>
  <si>
    <t>DIČ:</t>
  </si>
  <si>
    <t>Uchazeč:</t>
  </si>
  <si>
    <t>Vyplň údaj</t>
  </si>
  <si>
    <t>Projektant:</t>
  </si>
  <si>
    <t>05249031</t>
  </si>
  <si>
    <t>Komplex CR s.r.o., K Májovu 1256, 537 01 Chrudim</t>
  </si>
  <si>
    <t>CZ05249031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</si>
  <si>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</si>
  <si>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</si>
  <si>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</si>
  <si>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</si>
  <si>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</si>
  <si>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</si>
  <si>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</si>
  <si>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</si>
  <si>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</si>
  <si>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</si>
  <si>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</si>
  <si>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</si>
  <si>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</si>
  <si>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</si>
  <si>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</si>
  <si>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</si>
  <si>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</si>
  <si>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</si>
  <si>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</si>
  <si>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</si>
  <si>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</si>
  <si>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</si>
  <si>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</si>
  <si>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</si>
  <si>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</si>
  <si>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</si>
  <si>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</si>
  <si>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</si>
  <si>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</si>
  <si>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</si>
  <si>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</si>
  <si>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</si>
  <si>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</si>
  <si>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</si>
  <si>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</si>
  <si>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</si>
  <si>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</si>
  <si>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</si>
  <si>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</si>
  <si>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</si>
  <si>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</si>
  <si>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</si>
  <si>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</si>
  <si>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</si>
  <si>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</si>
  <si>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</si>
  <si>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</si>
  <si>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</si>
  <si>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</si>
  <si>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</si>
  <si>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</si>
  <si>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</si>
  <si>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</si>
  <si>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</si>
  <si>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>M - Práce a dodávky M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</si>
  <si>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</si>
  <si>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</si>
  <si>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</si>
  <si>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</si>
  <si>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</si>
  <si>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 xml:space="preserve">    23-M - Montáže potrubí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</si>
  <si>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</si>
  <si>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</si>
  <si>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</si>
  <si>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</si>
  <si>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</si>
  <si>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</si>
  <si>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</si>
  <si>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</si>
  <si>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</si>
  <si>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</si>
  <si>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</si>
  <si>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</si>
  <si>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</si>
  <si>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</si>
  <si>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</si>
  <si>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</si>
  <si>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</si>
  <si>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</si>
  <si>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</si>
  <si>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</si>
  <si>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</si>
  <si>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115101202</t>
  </si>
  <si>
    <t>Čerpání vody na dopravní výšku do 10 m s uvažovaným průměrným přítokem přes 500 do 1 000 l/min</t>
  </si>
  <si>
    <t>hod</t>
  </si>
  <si>
    <t>4</t>
  </si>
  <si>
    <t>-2097051048</t>
  </si>
  <si>
    <t>VV</t>
  </si>
  <si>
    <t>čerpání průsakových vod ze stavební jámy</t>
  </si>
  <si>
    <t>předpoklad: 6 týdnů, tj 30 pracovních dnů á 10 hodin</t>
  </si>
  <si>
    <t>30*10</t>
  </si>
  <si>
    <t>115101302</t>
  </si>
  <si>
    <t>Pohotovost záložní čerpací soupravy pro dopravní výšku do 10 m s uvažovaným průměrným přítokem přes 500 do 1 000 l/min</t>
  </si>
  <si>
    <t>den</t>
  </si>
  <si>
    <t>1539351437</t>
  </si>
  <si>
    <t>3</t>
  </si>
  <si>
    <t>129253201</t>
  </si>
  <si>
    <t>Čištění otevřených koryt vodotečí strojně s přehozením rozpojeného nánosu do 3 m nebo s naložením na dopravní prostředek při šířce původního dna přes 5 m a hloubce koryta do 5 m v hornině třídy těžitelnosti I skupiny 3</t>
  </si>
  <si>
    <t>m3</t>
  </si>
  <si>
    <t>-582515557</t>
  </si>
  <si>
    <t>odstranění nánosu z koryta vodního toku podél paty opěrné zdi, ř.km 20,327 - 20,357</t>
  </si>
  <si>
    <t>předpoklad: dl. 30,00 m, š. 2,00 m, střední hloubka 0,20 m</t>
  </si>
  <si>
    <t>30,00*2,00*0,20</t>
  </si>
  <si>
    <t>132151401</t>
  </si>
  <si>
    <t>Hloubení rýh pod vodou strojně v hloubce do 5 m pod projektem stanovenou pracovní hladinou vody, pro nábřežní zdi, patky, záhozy, prahy, podélné a příčné zpevnění atd. pod obrysem výkopu množství do 1 000 m3 v hornině třídy těžitelnosti I skupiny 1 a 2</t>
  </si>
  <si>
    <t>660521793</t>
  </si>
  <si>
    <t>rýha v patě opěrné zdi pro sanaci základu, ř.km 20,327 - 20,357</t>
  </si>
  <si>
    <t>předpoklad: dl. 30,00 m, střední š. 0,60 m, hl 0,80 m</t>
  </si>
  <si>
    <t>30,00*0,60*0,80</t>
  </si>
  <si>
    <t>rýha pro dočasné hrazení stavební jámy odvodnění staveniště</t>
  </si>
  <si>
    <t>předpoklad: dl. 78,00 m, š. 0,50 m, hl. 0,30 m</t>
  </si>
  <si>
    <t>78,00*0,50*0,3</t>
  </si>
  <si>
    <t>Součet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</si>
  <si>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</si>
  <si>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</si>
  <si>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</si>
  <si>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10081785</t>
  </si>
  <si>
    <t>odvoz na skládku, předpoklad BERIMEX s.r.o., Rychnov nad Kněžnou</t>
  </si>
  <si>
    <t>vzdálenost 13 km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</si>
  <si>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</si>
  <si>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</si>
  <si>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</si>
  <si>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-596495526</t>
  </si>
  <si>
    <t>Mezisoučet</t>
  </si>
  <si>
    <t>3*26,40</t>
  </si>
  <si>
    <t>7</t>
  </si>
  <si>
    <t>171201201</t>
  </si>
  <si>
    <t>Uložení sypaniny na skládky nebo meziskládky bez hutnění s upravením uložené sypaniny do předepsaného tvaru</t>
  </si>
  <si>
    <t>-424884066</t>
  </si>
  <si>
    <t>8</t>
  </si>
  <si>
    <t>171201231</t>
  </si>
  <si>
    <t>Poplatek za uložení stavebního odpadu na recyklační skládce (skládkovné) zeminy a kamení zatříděného do Katalogu odpadů pod kódem 17 05 04</t>
  </si>
  <si>
    <t>t</t>
  </si>
  <si>
    <t>-1187083325</t>
  </si>
  <si>
    <t>koeficient množství 1,80 t/m3</t>
  </si>
  <si>
    <t>1,80*26,40</t>
  </si>
  <si>
    <t>9</t>
  </si>
  <si>
    <t>181151331</t>
  </si>
  <si>
    <t>Plošná úprava terénu v zemině tř. 1 až 4 s urovnáním povrchu bez doplnění ornice souvislé plochy přes 500 m2 při nerovnostech terénu přes 150 do 200 mm v rovině nebo na svahu do 1:5</t>
  </si>
  <si>
    <t>m2</t>
  </si>
  <si>
    <t>-1419835043</t>
  </si>
  <si>
    <t>úprava plochy zařízení staveniště a manipulačního pruhu</t>
  </si>
  <si>
    <t>předpoklad: zařízení staveniště 70,0 m2, manipulační pruh dl. 20,00 m, š. 3,00 m</t>
  </si>
  <si>
    <t>70,00+20,0*3,0</t>
  </si>
  <si>
    <t>10</t>
  </si>
  <si>
    <t>181351103</t>
  </si>
  <si>
    <t>Rozprostření a urovnání ornice v rovině nebo ve svahu sklonu do 1:5 strojně při souvislé ploše přes 100 do 500 m2, tl. vrstvy do 200 mm</t>
  </si>
  <si>
    <t>-1009484561</t>
  </si>
  <si>
    <t>11</t>
  </si>
  <si>
    <t>181411121</t>
  </si>
  <si>
    <t>Založení trávníku na půdě předem připravené plochy do 1000 m2 výsevem včetně utažení lučního v rovině nebo na svahu do 1:5</t>
  </si>
  <si>
    <t>-1189926822</t>
  </si>
  <si>
    <t>12</t>
  </si>
  <si>
    <t>M</t>
  </si>
  <si>
    <t>00572472</t>
  </si>
  <si>
    <t>osivo směs travní krajinná-rovinná</t>
  </si>
  <si>
    <t>kg</t>
  </si>
  <si>
    <t>-721137129</t>
  </si>
  <si>
    <t>keoficient množství 0,015 kg/m2</t>
  </si>
  <si>
    <t>0,015*130,00</t>
  </si>
  <si>
    <t>Zakládání</t>
  </si>
  <si>
    <t>13</t>
  </si>
  <si>
    <t>153116131</t>
  </si>
  <si>
    <t>Dočasné hrazení z ocelových hradidel jednoduché zřízení</t>
  </si>
  <si>
    <t>-349324162</t>
  </si>
  <si>
    <t>vnitřní stěna hrazení</t>
  </si>
  <si>
    <t>předpoklad: dl. 78,00 m, výška 0,50 m</t>
  </si>
  <si>
    <t>78,00*0,50</t>
  </si>
  <si>
    <t>14</t>
  </si>
  <si>
    <t>153116231</t>
  </si>
  <si>
    <t>Dočasné hrazení z ocelových hradidel jednoduché odstranění</t>
  </si>
  <si>
    <t>-909844191</t>
  </si>
  <si>
    <t>274313911</t>
  </si>
  <si>
    <t>Základy z betonu prostého pasy betonu kamenem neprokládaného tř. C 30/37</t>
  </si>
  <si>
    <t>883779070</t>
  </si>
  <si>
    <t>opěrná zeď - dobetonování základu viz příloha D.2</t>
  </si>
  <si>
    <t>předpoklad: dl. 30,00 m, plocha 0,275 m2</t>
  </si>
  <si>
    <t>30,00*0,275</t>
  </si>
  <si>
    <t>16</t>
  </si>
  <si>
    <t>274351121</t>
  </si>
  <si>
    <t>Bednění základů pasů rovné zřízení</t>
  </si>
  <si>
    <t>1663190422</t>
  </si>
  <si>
    <t>dobetonávka základu opěrné zdi</t>
  </si>
  <si>
    <t>předpoklad: dl. 30,00 m, hl. 0,80 m</t>
  </si>
  <si>
    <t>30,00*0,80</t>
  </si>
  <si>
    <t>17</t>
  </si>
  <si>
    <t>274351122</t>
  </si>
  <si>
    <t>Bednění základů pasů rovné odstranění</t>
  </si>
  <si>
    <t>2004547037</t>
  </si>
  <si>
    <t>Práce a dodávky M</t>
  </si>
  <si>
    <t>Svislé a kompletní konstrukce</t>
  </si>
  <si>
    <t>18</t>
  </si>
  <si>
    <t>321212345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</si>
  <si>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včetně dodání kamene z kamene lomařsky upraveného s vyspárováním cementovou maltou, zdiva obkladního</t>
  </si>
  <si>
    <t>-1714718036</t>
  </si>
  <si>
    <t>oprava paty pobřežní zdi</t>
  </si>
  <si>
    <t>předpoklad: dl. 30,00 m, š. 0,40 m, h 0,40 m, koeficient množství 30 %</t>
  </si>
  <si>
    <t>požadavek: kamenivo štípané (sekané) s atestem pro vodní stavby,</t>
  </si>
  <si>
    <t>velikostí a charakterem odpovídající stávajícímu opevnění</t>
  </si>
  <si>
    <t xml:space="preserve">včetně úpravy velikosti kamene na místě </t>
  </si>
  <si>
    <t>0,3*30,00*0,4*0,4</t>
  </si>
  <si>
    <t>19</t>
  </si>
  <si>
    <t>321212745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</si>
  <si>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bez dodání kamene z kamene lomařsky upraveného s vyspárováním cementovou maltou, zdiva obkladního</t>
  </si>
  <si>
    <t>-1158140936</t>
  </si>
  <si>
    <t>předpoklad: dl. 30,00 m, š. 0,40 m, h 0,40 m, koeficient množství 70 %</t>
  </si>
  <si>
    <t>požadavek: kamenivo stávající</t>
  </si>
  <si>
    <t>0,7*30,00*0,4*0,4</t>
  </si>
  <si>
    <t>20</t>
  </si>
  <si>
    <t>369316113R</t>
  </si>
  <si>
    <t>Výplň z betonu prostého za rubem nosné obezdívky</t>
  </si>
  <si>
    <t>-94365366</t>
  </si>
  <si>
    <t>výplň za rubem paty opěrné zdi viz přéloha D.2</t>
  </si>
  <si>
    <t>předpoklad: dl. 30,00 m, plocha 0,054 m2</t>
  </si>
  <si>
    <t>požadavek C30/37 XC4 XF3 S3</t>
  </si>
  <si>
    <t>30,00*0,054</t>
  </si>
  <si>
    <t>Vodorovné konstrukce</t>
  </si>
  <si>
    <t>463212111</t>
  </si>
  <si>
    <t>Rovnanina z lomového kamene upraveného, tříděného jakékoliv tloušťky rovnaniny s vyklínováním spár a dutin úlomky kamene</t>
  </si>
  <si>
    <t>-1402127037</t>
  </si>
  <si>
    <t>opevnění paty opěrné zdi, ř.km 20,327 - 20,357</t>
  </si>
  <si>
    <t>předpoklad: dl. 30,00 m, střední š. 0,45 m, hl 0,80 m</t>
  </si>
  <si>
    <t>30,00*0,45*0,80</t>
  </si>
  <si>
    <t>Úpravy povrchů, podlahy a osazování výplní</t>
  </si>
  <si>
    <t>22</t>
  </si>
  <si>
    <t>628635412</t>
  </si>
  <si>
    <t>Oprava spár zdiva z lomového kamene upraveného maltou cementovou s vysekáním a vyčištěním spar s naložení suti na dopravní prostředek nebo s odklizením na hromady do vzdálenosti 50 m hloubky spár přes 70 do 120 mm</t>
  </si>
  <si>
    <t>1285344184</t>
  </si>
  <si>
    <t>ř.km 20,319 – 20,327, předpoklad: dl. 8,00 m, h 2,00 m, 70 % plochy</t>
  </si>
  <si>
    <t>0,7*8,00*2,00</t>
  </si>
  <si>
    <t>ř.km 20,327 – 20,357, předpoklad: dl. 30,00 m, h 2,00 m, 60 % plochy</t>
  </si>
  <si>
    <t>0,6*30,00*2,00</t>
  </si>
  <si>
    <t>ř.km 20,357 – 20,388, předpoklad: dl. 31,00 m, h 2,00 m, 50 % plochy</t>
  </si>
  <si>
    <t>0,5*31,00*2,00</t>
  </si>
  <si>
    <t>ř.km 20,417 – 20,426, předpoklad: dl. 9,00 m, h 2,00 m, 60 % plochy</t>
  </si>
  <si>
    <t>0,6*9,00*2,00</t>
  </si>
  <si>
    <t>Ostatní konstrukce a práce, bourání</t>
  </si>
  <si>
    <t>23</t>
  </si>
  <si>
    <t>938903114</t>
  </si>
  <si>
    <t>Dokončovací práce na dosavadních konstrukcích vysekání spár s očištěním zdiva nebo dlažby, s naložením suti na dopravní prostředek nebo s odklizením na hromady do vzdálenosti 50 m při hloubce spáry do 70 mm ve zdivu kvádrovém</t>
  </si>
  <si>
    <t>-1463999481</t>
  </si>
  <si>
    <t>24</t>
  </si>
  <si>
    <t>941111111</t>
  </si>
  <si>
    <t>Montáž lešení řadového trubkového lehkého pracovního s podlahami s provozním zatížením tř. 3 do 200 kg/m2 šířky tř. W06 od 0,6 do 0,9 m, výšky do 10 m</t>
  </si>
  <si>
    <t>145046876</t>
  </si>
  <si>
    <t>lešení pro provedení spárování v horní polovině plochy v celé délce úpravy</t>
  </si>
  <si>
    <t>včetně ochranného zábradlí</t>
  </si>
  <si>
    <t>předpoklad: dl. 78,00 m, h 2,00 m</t>
  </si>
  <si>
    <t>78,00*2,00</t>
  </si>
  <si>
    <t>25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</si>
  <si>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</si>
  <si>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</si>
  <si>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-1569686062</t>
  </si>
  <si>
    <t>poplatek za pronájem</t>
  </si>
  <si>
    <t>předpoklad použití 6 týdnů, tj. 30 pracovních dnů</t>
  </si>
  <si>
    <t>předpoklad: dl.78,00 m, h 2,00 m</t>
  </si>
  <si>
    <t>30*78,00*2,00</t>
  </si>
  <si>
    <t>26</t>
  </si>
  <si>
    <t>941111811</t>
  </si>
  <si>
    <t>Demontáž lešení řadového trubkového lehkého pracovního s podlahami s provozním zatížením tř. 3 do 200 kg/m2 šířky tř. W06 od 0,6 do 0,9 m, výšky do 10 m</t>
  </si>
  <si>
    <t>623577266</t>
  </si>
  <si>
    <t>998</t>
  </si>
  <si>
    <t>Přesun hmot</t>
  </si>
  <si>
    <t>27</t>
  </si>
  <si>
    <t>998332011</t>
  </si>
  <si>
    <t>Přesun hmot pro úpravy vodních toků a kanály, hráze rybníků apod. dopravní vzdálenost do 500 m</t>
  </si>
  <si>
    <t>-1739660930</t>
  </si>
  <si>
    <t>23-M</t>
  </si>
  <si>
    <t>Montáže potrubí</t>
  </si>
  <si>
    <t>28</t>
  </si>
  <si>
    <t>230210030R</t>
  </si>
  <si>
    <t>Montáž ochrany opláštění kladením pytlů plněných pískem</t>
  </si>
  <si>
    <t>kus</t>
  </si>
  <si>
    <t>64</t>
  </si>
  <si>
    <t>-1662290089</t>
  </si>
  <si>
    <t>dodávka a montáž hradící stěny z protipovodňových pytlů</t>
  </si>
  <si>
    <t>předpoklad: 9 pytlů/bm, dl. 78,00 m,  !!! připouští se provedení po úsecích</t>
  </si>
  <si>
    <t>9*78,00</t>
  </si>
  <si>
    <t>VRN</t>
  </si>
  <si>
    <t>Vedlejší rozpočtové náklady</t>
  </si>
  <si>
    <t>VRN3</t>
  </si>
  <si>
    <t>Zařízení staveniště</t>
  </si>
  <si>
    <t>29</t>
  </si>
  <si>
    <t>030001000</t>
  </si>
  <si>
    <t>kpl</t>
  </si>
  <si>
    <t>1024</t>
  </si>
  <si>
    <t>2136672349</t>
  </si>
  <si>
    <t>zařízení staveniště podle požadavků dodavatele stavby</t>
  </si>
  <si>
    <t>30</t>
  </si>
  <si>
    <t>034103000</t>
  </si>
  <si>
    <t>Oplocení staveniště</t>
  </si>
  <si>
    <t>m</t>
  </si>
  <si>
    <t>2011507504</t>
  </si>
  <si>
    <t>oplocení pracovních úseků</t>
  </si>
  <si>
    <t>předpoklad: dl. 80,0 m</t>
  </si>
  <si>
    <t>80,00</t>
  </si>
  <si>
    <t>31</t>
  </si>
  <si>
    <t>034503000</t>
  </si>
  <si>
    <t>Informační tabule na staveništi</t>
  </si>
  <si>
    <t>ks</t>
  </si>
  <si>
    <t>-1110110963</t>
  </si>
  <si>
    <t>informační a bezpečnostní tabule</t>
  </si>
  <si>
    <t>32</t>
  </si>
  <si>
    <t>035103001</t>
  </si>
  <si>
    <t>Pronájem ploch</t>
  </si>
  <si>
    <t>1908443006</t>
  </si>
  <si>
    <t>pronájem plochy zařízení staveniště</t>
  </si>
  <si>
    <t>cena za pronájem pozemku nebyla v přípravě PD pevně stanovená</t>
  </si>
  <si>
    <t>33</t>
  </si>
  <si>
    <t>039103000</t>
  </si>
  <si>
    <t>Rozebrání, bourání a odvoz zařízení staveniště</t>
  </si>
  <si>
    <t>2124960641</t>
  </si>
  <si>
    <t>VRN7</t>
  </si>
  <si>
    <t>Provozní vlivy</t>
  </si>
  <si>
    <t>34</t>
  </si>
  <si>
    <t>075603000</t>
  </si>
  <si>
    <t>Jiná ochranná pásma</t>
  </si>
  <si>
    <t>-1568098007</t>
  </si>
  <si>
    <t>práce v ochranném pásmu plynovodu, vytýčení a signalizace polohy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</si>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</sst>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32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34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32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33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34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2020-176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Bělá, Skuhrov nad Bělou, oprava PB zdi, ř.km 20,319 - 20,435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Skuhrov nad Bělou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26. 10. 2020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40.0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Povodí Labe s.p., Víta Nejedlého 951/8, 500 03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Komplex CR s.r.o., K Májovu 1256, 537 01 Chrudim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40.0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Komplex CR s.r.o., K Májovu 1256, 537 01 Chrudim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72</v>
      </c>
      <c r="BT54" s="111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0" s="7" customFormat="1" ht="24.75" customHeight="1">
      <c r="A55" s="112" t="s">
        <v>76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'2020-176 - Bělá, Skuhrov 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77</v>
      </c>
      <c r="AR55" s="119"/>
      <c r="AS55" s="120">
        <v>0</v>
      </c>
      <c r="AT55" s="121">
        <f>ROUND(SUM(AV55:AW55),2)</f>
        <v>0</v>
      </c>
      <c r="AU55" s="122">
        <f>'2020-176 - Bělá, Skuhrov ...'!P86</f>
        <v>0</v>
      </c>
      <c r="AV55" s="121">
        <f>'2020-176 - Bělá, Skuhrov ...'!J31</f>
        <v>0</v>
      </c>
      <c r="AW55" s="121">
        <f>'2020-176 - Bělá, Skuhrov ...'!J32</f>
        <v>0</v>
      </c>
      <c r="AX55" s="121">
        <f>'2020-176 - Bělá, Skuhrov ...'!J33</f>
        <v>0</v>
      </c>
      <c r="AY55" s="121">
        <f>'2020-176 - Bělá, Skuhrov ...'!J34</f>
        <v>0</v>
      </c>
      <c r="AZ55" s="121">
        <f>'2020-176 - Bělá, Skuhrov ...'!F31</f>
        <v>0</v>
      </c>
      <c r="BA55" s="121">
        <f>'2020-176 - Bělá, Skuhrov ...'!F32</f>
        <v>0</v>
      </c>
      <c r="BB55" s="121">
        <f>'2020-176 - Bělá, Skuhrov ...'!F33</f>
        <v>0</v>
      </c>
      <c r="BC55" s="121">
        <f>'2020-176 - Bělá, Skuhrov ...'!F34</f>
        <v>0</v>
      </c>
      <c r="BD55" s="123">
        <f>'2020-176 - Bělá, Skuhrov ...'!F35</f>
        <v>0</v>
      </c>
      <c r="BE55" s="7"/>
      <c r="BT55" s="124" t="s">
        <v>78</v>
      </c>
      <c r="BU55" s="124" t="s">
        <v>79</v>
      </c>
      <c r="BV55" s="124" t="s">
        <v>74</v>
      </c>
      <c r="BW55" s="124" t="s">
        <v>5</v>
      </c>
      <c r="BX55" s="124" t="s">
        <v>75</v>
      </c>
      <c r="CL55" s="124" t="s">
        <v>19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0-176 - Bělá, Skuhrov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22"/>
      <c r="AT3" s="19" t="s">
        <v>80</v>
      </c>
    </row>
    <row r="4" spans="2:46" s="1" customFormat="1" ht="24.95" customHeight="1">
      <c r="B4" s="22"/>
      <c r="D4" s="129" t="s">
        <v>81</v>
      </c>
      <c r="I4" s="125"/>
      <c r="L4" s="22"/>
      <c r="M4" s="130" t="s">
        <v>10</v>
      </c>
      <c r="AT4" s="19" t="s">
        <v>4</v>
      </c>
    </row>
    <row r="5" spans="2:12" s="1" customFormat="1" ht="6.95" customHeight="1">
      <c r="B5" s="22"/>
      <c r="I5" s="125"/>
      <c r="L5" s="22"/>
    </row>
    <row r="6" spans="1:31" s="2" customFormat="1" ht="12" customHeight="1">
      <c r="A6" s="40"/>
      <c r="B6" s="46"/>
      <c r="C6" s="40"/>
      <c r="D6" s="131" t="s">
        <v>16</v>
      </c>
      <c r="E6" s="40"/>
      <c r="F6" s="40"/>
      <c r="G6" s="40"/>
      <c r="H6" s="40"/>
      <c r="I6" s="132"/>
      <c r="J6" s="40"/>
      <c r="K6" s="40"/>
      <c r="L6" s="133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6"/>
      <c r="C7" s="40"/>
      <c r="D7" s="40"/>
      <c r="E7" s="134" t="s">
        <v>17</v>
      </c>
      <c r="F7" s="40"/>
      <c r="G7" s="40"/>
      <c r="H7" s="40"/>
      <c r="I7" s="132"/>
      <c r="J7" s="40"/>
      <c r="K7" s="40"/>
      <c r="L7" s="133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6"/>
      <c r="C8" s="40"/>
      <c r="D8" s="40"/>
      <c r="E8" s="40"/>
      <c r="F8" s="40"/>
      <c r="G8" s="40"/>
      <c r="H8" s="40"/>
      <c r="I8" s="132"/>
      <c r="J8" s="40"/>
      <c r="K8" s="40"/>
      <c r="L8" s="133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6"/>
      <c r="C9" s="40"/>
      <c r="D9" s="131" t="s">
        <v>18</v>
      </c>
      <c r="E9" s="40"/>
      <c r="F9" s="135" t="s">
        <v>19</v>
      </c>
      <c r="G9" s="40"/>
      <c r="H9" s="40"/>
      <c r="I9" s="136" t="s">
        <v>20</v>
      </c>
      <c r="J9" s="135" t="s">
        <v>19</v>
      </c>
      <c r="K9" s="40"/>
      <c r="L9" s="133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31" t="s">
        <v>21</v>
      </c>
      <c r="E10" s="40"/>
      <c r="F10" s="135" t="s">
        <v>22</v>
      </c>
      <c r="G10" s="40"/>
      <c r="H10" s="40"/>
      <c r="I10" s="136" t="s">
        <v>23</v>
      </c>
      <c r="J10" s="137" t="str">
        <f>'Rekapitulace stavby'!AN8</f>
        <v>26. 10. 2020</v>
      </c>
      <c r="K10" s="40"/>
      <c r="L10" s="133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132"/>
      <c r="J11" s="40"/>
      <c r="K11" s="40"/>
      <c r="L11" s="133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1" t="s">
        <v>25</v>
      </c>
      <c r="E12" s="40"/>
      <c r="F12" s="40"/>
      <c r="G12" s="40"/>
      <c r="H12" s="40"/>
      <c r="I12" s="136" t="s">
        <v>26</v>
      </c>
      <c r="J12" s="135" t="s">
        <v>19</v>
      </c>
      <c r="K12" s="40"/>
      <c r="L12" s="133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6"/>
      <c r="C13" s="40"/>
      <c r="D13" s="40"/>
      <c r="E13" s="135" t="s">
        <v>27</v>
      </c>
      <c r="F13" s="40"/>
      <c r="G13" s="40"/>
      <c r="H13" s="40"/>
      <c r="I13" s="136" t="s">
        <v>28</v>
      </c>
      <c r="J13" s="135" t="s">
        <v>19</v>
      </c>
      <c r="K13" s="40"/>
      <c r="L13" s="133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6"/>
      <c r="C14" s="40"/>
      <c r="D14" s="40"/>
      <c r="E14" s="40"/>
      <c r="F14" s="40"/>
      <c r="G14" s="40"/>
      <c r="H14" s="40"/>
      <c r="I14" s="132"/>
      <c r="J14" s="40"/>
      <c r="K14" s="40"/>
      <c r="L14" s="133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31" t="s">
        <v>29</v>
      </c>
      <c r="E15" s="40"/>
      <c r="F15" s="40"/>
      <c r="G15" s="40"/>
      <c r="H15" s="40"/>
      <c r="I15" s="136" t="s">
        <v>26</v>
      </c>
      <c r="J15" s="35" t="str">
        <f>'Rekapitulace stavby'!AN13</f>
        <v>Vyplň údaj</v>
      </c>
      <c r="K15" s="40"/>
      <c r="L15" s="133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5"/>
      <c r="G16" s="135"/>
      <c r="H16" s="135"/>
      <c r="I16" s="136" t="s">
        <v>28</v>
      </c>
      <c r="J16" s="35" t="str">
        <f>'Rekapitulace stavby'!AN14</f>
        <v>Vyplň údaj</v>
      </c>
      <c r="K16" s="40"/>
      <c r="L16" s="133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6"/>
      <c r="C17" s="40"/>
      <c r="D17" s="40"/>
      <c r="E17" s="40"/>
      <c r="F17" s="40"/>
      <c r="G17" s="40"/>
      <c r="H17" s="40"/>
      <c r="I17" s="132"/>
      <c r="J17" s="40"/>
      <c r="K17" s="40"/>
      <c r="L17" s="133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31" t="s">
        <v>31</v>
      </c>
      <c r="E18" s="40"/>
      <c r="F18" s="40"/>
      <c r="G18" s="40"/>
      <c r="H18" s="40"/>
      <c r="I18" s="136" t="s">
        <v>26</v>
      </c>
      <c r="J18" s="135" t="s">
        <v>32</v>
      </c>
      <c r="K18" s="40"/>
      <c r="L18" s="133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36" t="s">
        <v>28</v>
      </c>
      <c r="J19" s="135" t="s">
        <v>34</v>
      </c>
      <c r="K19" s="40"/>
      <c r="L19" s="133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32"/>
      <c r="J20" s="40"/>
      <c r="K20" s="40"/>
      <c r="L20" s="133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31" t="s">
        <v>36</v>
      </c>
      <c r="E21" s="40"/>
      <c r="F21" s="40"/>
      <c r="G21" s="40"/>
      <c r="H21" s="40"/>
      <c r="I21" s="136" t="s">
        <v>26</v>
      </c>
      <c r="J21" s="135" t="s">
        <v>32</v>
      </c>
      <c r="K21" s="40"/>
      <c r="L21" s="133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135" t="s">
        <v>33</v>
      </c>
      <c r="F22" s="40"/>
      <c r="G22" s="40"/>
      <c r="H22" s="40"/>
      <c r="I22" s="136" t="s">
        <v>28</v>
      </c>
      <c r="J22" s="135" t="s">
        <v>34</v>
      </c>
      <c r="K22" s="40"/>
      <c r="L22" s="133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32"/>
      <c r="J23" s="40"/>
      <c r="K23" s="40"/>
      <c r="L23" s="133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31" t="s">
        <v>37</v>
      </c>
      <c r="E24" s="40"/>
      <c r="F24" s="40"/>
      <c r="G24" s="40"/>
      <c r="H24" s="40"/>
      <c r="I24" s="132"/>
      <c r="J24" s="40"/>
      <c r="K24" s="40"/>
      <c r="L24" s="133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83.25" customHeight="1">
      <c r="A25" s="138"/>
      <c r="B25" s="139"/>
      <c r="C25" s="138"/>
      <c r="D25" s="138"/>
      <c r="E25" s="140" t="s">
        <v>38</v>
      </c>
      <c r="F25" s="140"/>
      <c r="G25" s="140"/>
      <c r="H25" s="140"/>
      <c r="I25" s="141"/>
      <c r="J25" s="138"/>
      <c r="K25" s="138"/>
      <c r="L25" s="142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32"/>
      <c r="J26" s="40"/>
      <c r="K26" s="40"/>
      <c r="L26" s="133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143"/>
      <c r="E27" s="143"/>
      <c r="F27" s="143"/>
      <c r="G27" s="143"/>
      <c r="H27" s="143"/>
      <c r="I27" s="144"/>
      <c r="J27" s="143"/>
      <c r="K27" s="143"/>
      <c r="L27" s="133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25.4" customHeight="1">
      <c r="A28" s="40"/>
      <c r="B28" s="46"/>
      <c r="C28" s="40"/>
      <c r="D28" s="145" t="s">
        <v>39</v>
      </c>
      <c r="E28" s="40"/>
      <c r="F28" s="40"/>
      <c r="G28" s="40"/>
      <c r="H28" s="40"/>
      <c r="I28" s="132"/>
      <c r="J28" s="146">
        <f>ROUND(J86,2)</f>
        <v>0</v>
      </c>
      <c r="K28" s="40"/>
      <c r="L28" s="133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3"/>
      <c r="E29" s="143"/>
      <c r="F29" s="143"/>
      <c r="G29" s="143"/>
      <c r="H29" s="143"/>
      <c r="I29" s="144"/>
      <c r="J29" s="143"/>
      <c r="K29" s="143"/>
      <c r="L29" s="133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6"/>
      <c r="C30" s="40"/>
      <c r="D30" s="40"/>
      <c r="E30" s="40"/>
      <c r="F30" s="147" t="s">
        <v>41</v>
      </c>
      <c r="G30" s="40"/>
      <c r="H30" s="40"/>
      <c r="I30" s="148" t="s">
        <v>40</v>
      </c>
      <c r="J30" s="147" t="s">
        <v>42</v>
      </c>
      <c r="K30" s="40"/>
      <c r="L30" s="133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6"/>
      <c r="C31" s="40"/>
      <c r="D31" s="149" t="s">
        <v>43</v>
      </c>
      <c r="E31" s="131" t="s">
        <v>44</v>
      </c>
      <c r="F31" s="150">
        <f>ROUND((SUM(BE86:BE271)),2)</f>
        <v>0</v>
      </c>
      <c r="G31" s="40"/>
      <c r="H31" s="40"/>
      <c r="I31" s="151">
        <v>0.21</v>
      </c>
      <c r="J31" s="150">
        <f>ROUND(((SUM(BE86:BE271))*I31),2)</f>
        <v>0</v>
      </c>
      <c r="K31" s="40"/>
      <c r="L31" s="133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131" t="s">
        <v>45</v>
      </c>
      <c r="F32" s="150">
        <f>ROUND((SUM(BF86:BF271)),2)</f>
        <v>0</v>
      </c>
      <c r="G32" s="40"/>
      <c r="H32" s="40"/>
      <c r="I32" s="151">
        <v>0.15</v>
      </c>
      <c r="J32" s="150">
        <f>ROUND(((SUM(BF86:BF271))*I32),2)</f>
        <v>0</v>
      </c>
      <c r="K32" s="40"/>
      <c r="L32" s="133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40"/>
      <c r="E33" s="131" t="s">
        <v>46</v>
      </c>
      <c r="F33" s="150">
        <f>ROUND((SUM(BG86:BG271)),2)</f>
        <v>0</v>
      </c>
      <c r="G33" s="40"/>
      <c r="H33" s="40"/>
      <c r="I33" s="151">
        <v>0.21</v>
      </c>
      <c r="J33" s="150">
        <f>0</f>
        <v>0</v>
      </c>
      <c r="K33" s="40"/>
      <c r="L33" s="133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31" t="s">
        <v>47</v>
      </c>
      <c r="F34" s="150">
        <f>ROUND((SUM(BH86:BH271)),2)</f>
        <v>0</v>
      </c>
      <c r="G34" s="40"/>
      <c r="H34" s="40"/>
      <c r="I34" s="151">
        <v>0.15</v>
      </c>
      <c r="J34" s="150">
        <f>0</f>
        <v>0</v>
      </c>
      <c r="K34" s="40"/>
      <c r="L34" s="133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1" t="s">
        <v>48</v>
      </c>
      <c r="F35" s="150">
        <f>ROUND((SUM(BI86:BI271)),2)</f>
        <v>0</v>
      </c>
      <c r="G35" s="40"/>
      <c r="H35" s="40"/>
      <c r="I35" s="151">
        <v>0</v>
      </c>
      <c r="J35" s="150">
        <f>0</f>
        <v>0</v>
      </c>
      <c r="K35" s="40"/>
      <c r="L35" s="133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6.95" customHeight="1">
      <c r="A36" s="40"/>
      <c r="B36" s="46"/>
      <c r="C36" s="40"/>
      <c r="D36" s="40"/>
      <c r="E36" s="40"/>
      <c r="F36" s="40"/>
      <c r="G36" s="40"/>
      <c r="H36" s="40"/>
      <c r="I36" s="132"/>
      <c r="J36" s="40"/>
      <c r="K36" s="40"/>
      <c r="L36" s="13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25.4" customHeight="1">
      <c r="A37" s="40"/>
      <c r="B37" s="46"/>
      <c r="C37" s="152"/>
      <c r="D37" s="153" t="s">
        <v>49</v>
      </c>
      <c r="E37" s="154"/>
      <c r="F37" s="154"/>
      <c r="G37" s="155" t="s">
        <v>50</v>
      </c>
      <c r="H37" s="156" t="s">
        <v>51</v>
      </c>
      <c r="I37" s="157"/>
      <c r="J37" s="158">
        <f>SUM(J28:J35)</f>
        <v>0</v>
      </c>
      <c r="K37" s="159"/>
      <c r="L37" s="133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160"/>
      <c r="C38" s="161"/>
      <c r="D38" s="161"/>
      <c r="E38" s="161"/>
      <c r="F38" s="161"/>
      <c r="G38" s="161"/>
      <c r="H38" s="161"/>
      <c r="I38" s="162"/>
      <c r="J38" s="161"/>
      <c r="K38" s="161"/>
      <c r="L38" s="133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pans="1:31" s="2" customFormat="1" ht="6.95" customHeight="1">
      <c r="A42" s="40"/>
      <c r="B42" s="163"/>
      <c r="C42" s="164"/>
      <c r="D42" s="164"/>
      <c r="E42" s="164"/>
      <c r="F42" s="164"/>
      <c r="G42" s="164"/>
      <c r="H42" s="164"/>
      <c r="I42" s="165"/>
      <c r="J42" s="164"/>
      <c r="K42" s="164"/>
      <c r="L42" s="133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4.95" customHeight="1">
      <c r="A43" s="40"/>
      <c r="B43" s="41"/>
      <c r="C43" s="25" t="s">
        <v>82</v>
      </c>
      <c r="D43" s="42"/>
      <c r="E43" s="42"/>
      <c r="F43" s="42"/>
      <c r="G43" s="42"/>
      <c r="H43" s="42"/>
      <c r="I43" s="132"/>
      <c r="J43" s="42"/>
      <c r="K43" s="42"/>
      <c r="L43" s="133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1"/>
      <c r="C44" s="42"/>
      <c r="D44" s="42"/>
      <c r="E44" s="42"/>
      <c r="F44" s="42"/>
      <c r="G44" s="42"/>
      <c r="H44" s="42"/>
      <c r="I44" s="132"/>
      <c r="J44" s="42"/>
      <c r="K44" s="42"/>
      <c r="L44" s="133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132"/>
      <c r="J45" s="42"/>
      <c r="K45" s="42"/>
      <c r="L45" s="133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6.5" customHeight="1">
      <c r="A46" s="40"/>
      <c r="B46" s="41"/>
      <c r="C46" s="42"/>
      <c r="D46" s="42"/>
      <c r="E46" s="71" t="str">
        <f>E7</f>
        <v>Bělá, Skuhrov nad Bělou, oprava PB zdi, ř.km 20,319 - 20,435</v>
      </c>
      <c r="F46" s="42"/>
      <c r="G46" s="42"/>
      <c r="H46" s="42"/>
      <c r="I46" s="132"/>
      <c r="J46" s="42"/>
      <c r="K46" s="42"/>
      <c r="L46" s="133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6.95" customHeight="1">
      <c r="A47" s="40"/>
      <c r="B47" s="41"/>
      <c r="C47" s="42"/>
      <c r="D47" s="42"/>
      <c r="E47" s="42"/>
      <c r="F47" s="42"/>
      <c r="G47" s="42"/>
      <c r="H47" s="42"/>
      <c r="I47" s="132"/>
      <c r="J47" s="42"/>
      <c r="K47" s="42"/>
      <c r="L47" s="133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2" customHeight="1">
      <c r="A48" s="40"/>
      <c r="B48" s="41"/>
      <c r="C48" s="34" t="s">
        <v>21</v>
      </c>
      <c r="D48" s="42"/>
      <c r="E48" s="42"/>
      <c r="F48" s="29" t="str">
        <f>F10</f>
        <v>Skuhrov nad Bělou</v>
      </c>
      <c r="G48" s="42"/>
      <c r="H48" s="42"/>
      <c r="I48" s="136" t="s">
        <v>23</v>
      </c>
      <c r="J48" s="74" t="str">
        <f>IF(J10="","",J10)</f>
        <v>26. 10. 2020</v>
      </c>
      <c r="K48" s="42"/>
      <c r="L48" s="133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6.95" customHeight="1">
      <c r="A49" s="40"/>
      <c r="B49" s="41"/>
      <c r="C49" s="42"/>
      <c r="D49" s="42"/>
      <c r="E49" s="42"/>
      <c r="F49" s="42"/>
      <c r="G49" s="42"/>
      <c r="H49" s="42"/>
      <c r="I49" s="132"/>
      <c r="J49" s="42"/>
      <c r="K49" s="42"/>
      <c r="L49" s="133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40.05" customHeight="1">
      <c r="A50" s="40"/>
      <c r="B50" s="41"/>
      <c r="C50" s="34" t="s">
        <v>25</v>
      </c>
      <c r="D50" s="42"/>
      <c r="E50" s="42"/>
      <c r="F50" s="29" t="str">
        <f>E13</f>
        <v xml:space="preserve">Povodí Labe s.p., Víta Nejedlého 951/8, 500 03 </v>
      </c>
      <c r="G50" s="42"/>
      <c r="H50" s="42"/>
      <c r="I50" s="136" t="s">
        <v>31</v>
      </c>
      <c r="J50" s="38" t="str">
        <f>E19</f>
        <v>Komplex CR s.r.o., K Májovu 1256, 537 01 Chrudim</v>
      </c>
      <c r="K50" s="42"/>
      <c r="L50" s="133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40.05" customHeight="1">
      <c r="A51" s="40"/>
      <c r="B51" s="41"/>
      <c r="C51" s="34" t="s">
        <v>29</v>
      </c>
      <c r="D51" s="42"/>
      <c r="E51" s="42"/>
      <c r="F51" s="29" t="str">
        <f>IF(E16="","",E16)</f>
        <v>Vyplň údaj</v>
      </c>
      <c r="G51" s="42"/>
      <c r="H51" s="42"/>
      <c r="I51" s="136" t="s">
        <v>36</v>
      </c>
      <c r="J51" s="38" t="str">
        <f>E22</f>
        <v>Komplex CR s.r.o., K Májovu 1256, 537 01 Chrudim</v>
      </c>
      <c r="K51" s="42"/>
      <c r="L51" s="133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0.3" customHeight="1">
      <c r="A52" s="40"/>
      <c r="B52" s="41"/>
      <c r="C52" s="42"/>
      <c r="D52" s="42"/>
      <c r="E52" s="42"/>
      <c r="F52" s="42"/>
      <c r="G52" s="42"/>
      <c r="H52" s="42"/>
      <c r="I52" s="132"/>
      <c r="J52" s="42"/>
      <c r="K52" s="42"/>
      <c r="L52" s="133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29.25" customHeight="1">
      <c r="A53" s="40"/>
      <c r="B53" s="41"/>
      <c r="C53" s="166" t="s">
        <v>83</v>
      </c>
      <c r="D53" s="167"/>
      <c r="E53" s="167"/>
      <c r="F53" s="167"/>
      <c r="G53" s="167"/>
      <c r="H53" s="167"/>
      <c r="I53" s="168"/>
      <c r="J53" s="169" t="s">
        <v>84</v>
      </c>
      <c r="K53" s="167"/>
      <c r="L53" s="133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0.3" customHeight="1">
      <c r="A54" s="40"/>
      <c r="B54" s="41"/>
      <c r="C54" s="42"/>
      <c r="D54" s="42"/>
      <c r="E54" s="42"/>
      <c r="F54" s="42"/>
      <c r="G54" s="42"/>
      <c r="H54" s="42"/>
      <c r="I54" s="132"/>
      <c r="J54" s="42"/>
      <c r="K54" s="42"/>
      <c r="L54" s="133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47" s="2" customFormat="1" ht="22.8" customHeight="1">
      <c r="A55" s="40"/>
      <c r="B55" s="41"/>
      <c r="C55" s="170" t="s">
        <v>71</v>
      </c>
      <c r="D55" s="42"/>
      <c r="E55" s="42"/>
      <c r="F55" s="42"/>
      <c r="G55" s="42"/>
      <c r="H55" s="42"/>
      <c r="I55" s="132"/>
      <c r="J55" s="104">
        <f>J86</f>
        <v>0</v>
      </c>
      <c r="K55" s="42"/>
      <c r="L55" s="133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85</v>
      </c>
    </row>
    <row r="56" spans="1:31" s="9" customFormat="1" ht="24.95" customHeight="1">
      <c r="A56" s="9"/>
      <c r="B56" s="171"/>
      <c r="C56" s="172"/>
      <c r="D56" s="173" t="s">
        <v>86</v>
      </c>
      <c r="E56" s="174"/>
      <c r="F56" s="174"/>
      <c r="G56" s="174"/>
      <c r="H56" s="174"/>
      <c r="I56" s="175"/>
      <c r="J56" s="176">
        <f>J87</f>
        <v>0</v>
      </c>
      <c r="K56" s="172"/>
      <c r="L56" s="177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78"/>
      <c r="C57" s="179"/>
      <c r="D57" s="180" t="s">
        <v>87</v>
      </c>
      <c r="E57" s="181"/>
      <c r="F57" s="181"/>
      <c r="G57" s="181"/>
      <c r="H57" s="181"/>
      <c r="I57" s="182"/>
      <c r="J57" s="183">
        <f>J88</f>
        <v>0</v>
      </c>
      <c r="K57" s="179"/>
      <c r="L57" s="18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78"/>
      <c r="C58" s="179"/>
      <c r="D58" s="180" t="s">
        <v>88</v>
      </c>
      <c r="E58" s="181"/>
      <c r="F58" s="181"/>
      <c r="G58" s="181"/>
      <c r="H58" s="181"/>
      <c r="I58" s="182"/>
      <c r="J58" s="183">
        <f>J163</f>
        <v>0</v>
      </c>
      <c r="K58" s="179"/>
      <c r="L58" s="18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9" customFormat="1" ht="24.95" customHeight="1">
      <c r="A59" s="9"/>
      <c r="B59" s="171"/>
      <c r="C59" s="172"/>
      <c r="D59" s="173" t="s">
        <v>89</v>
      </c>
      <c r="E59" s="174"/>
      <c r="F59" s="174"/>
      <c r="G59" s="174"/>
      <c r="H59" s="174"/>
      <c r="I59" s="175"/>
      <c r="J59" s="176">
        <f>J184</f>
        <v>0</v>
      </c>
      <c r="K59" s="172"/>
      <c r="L59" s="177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s="10" customFormat="1" ht="19.9" customHeight="1">
      <c r="A60" s="10"/>
      <c r="B60" s="178"/>
      <c r="C60" s="179"/>
      <c r="D60" s="180" t="s">
        <v>90</v>
      </c>
      <c r="E60" s="181"/>
      <c r="F60" s="181"/>
      <c r="G60" s="181"/>
      <c r="H60" s="181"/>
      <c r="I60" s="182"/>
      <c r="J60" s="183">
        <f>J185</f>
        <v>0</v>
      </c>
      <c r="K60" s="179"/>
      <c r="L60" s="18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78"/>
      <c r="C61" s="179"/>
      <c r="D61" s="180" t="s">
        <v>91</v>
      </c>
      <c r="E61" s="181"/>
      <c r="F61" s="181"/>
      <c r="G61" s="181"/>
      <c r="H61" s="181"/>
      <c r="I61" s="182"/>
      <c r="J61" s="183">
        <f>J203</f>
        <v>0</v>
      </c>
      <c r="K61" s="179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8"/>
      <c r="C62" s="179"/>
      <c r="D62" s="180" t="s">
        <v>92</v>
      </c>
      <c r="E62" s="181"/>
      <c r="F62" s="181"/>
      <c r="G62" s="181"/>
      <c r="H62" s="181"/>
      <c r="I62" s="182"/>
      <c r="J62" s="183">
        <f>J208</f>
        <v>0</v>
      </c>
      <c r="K62" s="179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8"/>
      <c r="C63" s="179"/>
      <c r="D63" s="180" t="s">
        <v>93</v>
      </c>
      <c r="E63" s="181"/>
      <c r="F63" s="181"/>
      <c r="G63" s="181"/>
      <c r="H63" s="181"/>
      <c r="I63" s="182"/>
      <c r="J63" s="183">
        <f>J219</f>
        <v>0</v>
      </c>
      <c r="K63" s="179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8"/>
      <c r="C64" s="179"/>
      <c r="D64" s="180" t="s">
        <v>94</v>
      </c>
      <c r="E64" s="181"/>
      <c r="F64" s="181"/>
      <c r="G64" s="181"/>
      <c r="H64" s="181"/>
      <c r="I64" s="182"/>
      <c r="J64" s="183">
        <f>J244</f>
        <v>0</v>
      </c>
      <c r="K64" s="179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8"/>
      <c r="C65" s="179"/>
      <c r="D65" s="180" t="s">
        <v>95</v>
      </c>
      <c r="E65" s="181"/>
      <c r="F65" s="181"/>
      <c r="G65" s="181"/>
      <c r="H65" s="181"/>
      <c r="I65" s="182"/>
      <c r="J65" s="183">
        <f>J246</f>
        <v>0</v>
      </c>
      <c r="K65" s="179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1"/>
      <c r="C66" s="172"/>
      <c r="D66" s="173" t="s">
        <v>96</v>
      </c>
      <c r="E66" s="174"/>
      <c r="F66" s="174"/>
      <c r="G66" s="174"/>
      <c r="H66" s="174"/>
      <c r="I66" s="175"/>
      <c r="J66" s="176">
        <f>J251</f>
        <v>0</v>
      </c>
      <c r="K66" s="172"/>
      <c r="L66" s="177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8"/>
      <c r="C67" s="179"/>
      <c r="D67" s="180" t="s">
        <v>97</v>
      </c>
      <c r="E67" s="181"/>
      <c r="F67" s="181"/>
      <c r="G67" s="181"/>
      <c r="H67" s="181"/>
      <c r="I67" s="182"/>
      <c r="J67" s="183">
        <f>J252</f>
        <v>0</v>
      </c>
      <c r="K67" s="179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8"/>
      <c r="C68" s="179"/>
      <c r="D68" s="180" t="s">
        <v>98</v>
      </c>
      <c r="E68" s="181"/>
      <c r="F68" s="181"/>
      <c r="G68" s="181"/>
      <c r="H68" s="181"/>
      <c r="I68" s="182"/>
      <c r="J68" s="183">
        <f>J268</f>
        <v>0</v>
      </c>
      <c r="K68" s="179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132"/>
      <c r="J69" s="42"/>
      <c r="K69" s="42"/>
      <c r="L69" s="133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162"/>
      <c r="J70" s="62"/>
      <c r="K70" s="62"/>
      <c r="L70" s="133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165"/>
      <c r="J74" s="64"/>
      <c r="K74" s="64"/>
      <c r="L74" s="133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99</v>
      </c>
      <c r="D75" s="42"/>
      <c r="E75" s="42"/>
      <c r="F75" s="42"/>
      <c r="G75" s="42"/>
      <c r="H75" s="42"/>
      <c r="I75" s="132"/>
      <c r="J75" s="42"/>
      <c r="K75" s="42"/>
      <c r="L75" s="133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132"/>
      <c r="J76" s="42"/>
      <c r="K76" s="42"/>
      <c r="L76" s="133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132"/>
      <c r="J77" s="42"/>
      <c r="K77" s="42"/>
      <c r="L77" s="133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E7</f>
        <v>Bělá, Skuhrov nad Bělou, oprava PB zdi, ř.km 20,319 - 20,435</v>
      </c>
      <c r="F78" s="42"/>
      <c r="G78" s="42"/>
      <c r="H78" s="42"/>
      <c r="I78" s="132"/>
      <c r="J78" s="42"/>
      <c r="K78" s="42"/>
      <c r="L78" s="133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32"/>
      <c r="J79" s="42"/>
      <c r="K79" s="42"/>
      <c r="L79" s="133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F10</f>
        <v>Skuhrov nad Bělou</v>
      </c>
      <c r="G80" s="42"/>
      <c r="H80" s="42"/>
      <c r="I80" s="136" t="s">
        <v>23</v>
      </c>
      <c r="J80" s="74" t="str">
        <f>IF(J10="","",J10)</f>
        <v>26. 10. 2020</v>
      </c>
      <c r="K80" s="42"/>
      <c r="L80" s="133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132"/>
      <c r="J81" s="42"/>
      <c r="K81" s="42"/>
      <c r="L81" s="133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4" t="s">
        <v>25</v>
      </c>
      <c r="D82" s="42"/>
      <c r="E82" s="42"/>
      <c r="F82" s="29" t="str">
        <f>E13</f>
        <v xml:space="preserve">Povodí Labe s.p., Víta Nejedlého 951/8, 500 03 </v>
      </c>
      <c r="G82" s="42"/>
      <c r="H82" s="42"/>
      <c r="I82" s="136" t="s">
        <v>31</v>
      </c>
      <c r="J82" s="38" t="str">
        <f>E19</f>
        <v>Komplex CR s.r.o., K Májovu 1256, 537 01 Chrudim</v>
      </c>
      <c r="K82" s="42"/>
      <c r="L82" s="133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4" t="s">
        <v>29</v>
      </c>
      <c r="D83" s="42"/>
      <c r="E83" s="42"/>
      <c r="F83" s="29" t="str">
        <f>IF(E16="","",E16)</f>
        <v>Vyplň údaj</v>
      </c>
      <c r="G83" s="42"/>
      <c r="H83" s="42"/>
      <c r="I83" s="136" t="s">
        <v>36</v>
      </c>
      <c r="J83" s="38" t="str">
        <f>E22</f>
        <v>Komplex CR s.r.o., K Májovu 1256, 537 01 Chrudim</v>
      </c>
      <c r="K83" s="42"/>
      <c r="L83" s="133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132"/>
      <c r="J84" s="42"/>
      <c r="K84" s="42"/>
      <c r="L84" s="133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5"/>
      <c r="B85" s="186"/>
      <c r="C85" s="187" t="s">
        <v>100</v>
      </c>
      <c r="D85" s="188" t="s">
        <v>58</v>
      </c>
      <c r="E85" s="188" t="s">
        <v>54</v>
      </c>
      <c r="F85" s="188" t="s">
        <v>55</v>
      </c>
      <c r="G85" s="188" t="s">
        <v>101</v>
      </c>
      <c r="H85" s="188" t="s">
        <v>102</v>
      </c>
      <c r="I85" s="189" t="s">
        <v>103</v>
      </c>
      <c r="J85" s="190" t="s">
        <v>84</v>
      </c>
      <c r="K85" s="191" t="s">
        <v>104</v>
      </c>
      <c r="L85" s="192"/>
      <c r="M85" s="94" t="s">
        <v>19</v>
      </c>
      <c r="N85" s="95" t="s">
        <v>43</v>
      </c>
      <c r="O85" s="95" t="s">
        <v>105</v>
      </c>
      <c r="P85" s="95" t="s">
        <v>106</v>
      </c>
      <c r="Q85" s="95" t="s">
        <v>107</v>
      </c>
      <c r="R85" s="95" t="s">
        <v>108</v>
      </c>
      <c r="S85" s="95" t="s">
        <v>109</v>
      </c>
      <c r="T85" s="96" t="s">
        <v>110</v>
      </c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</row>
    <row r="86" spans="1:63" s="2" customFormat="1" ht="22.8" customHeight="1">
      <c r="A86" s="40"/>
      <c r="B86" s="41"/>
      <c r="C86" s="101" t="s">
        <v>111</v>
      </c>
      <c r="D86" s="42"/>
      <c r="E86" s="42"/>
      <c r="F86" s="42"/>
      <c r="G86" s="42"/>
      <c r="H86" s="42"/>
      <c r="I86" s="132"/>
      <c r="J86" s="193">
        <f>BK86</f>
        <v>0</v>
      </c>
      <c r="K86" s="42"/>
      <c r="L86" s="46"/>
      <c r="M86" s="97"/>
      <c r="N86" s="194"/>
      <c r="O86" s="98"/>
      <c r="P86" s="195">
        <f>P87+P184+P251</f>
        <v>0</v>
      </c>
      <c r="Q86" s="98"/>
      <c r="R86" s="195">
        <f>R87+R184+R251</f>
        <v>62.051042583</v>
      </c>
      <c r="S86" s="98"/>
      <c r="T86" s="196">
        <f>T87+T184+T251</f>
        <v>11.32347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72</v>
      </c>
      <c r="AU86" s="19" t="s">
        <v>85</v>
      </c>
      <c r="BK86" s="197">
        <f>BK87+BK184+BK251</f>
        <v>0</v>
      </c>
    </row>
    <row r="87" spans="1:63" s="12" customFormat="1" ht="25.9" customHeight="1">
      <c r="A87" s="12"/>
      <c r="B87" s="198"/>
      <c r="C87" s="199"/>
      <c r="D87" s="200" t="s">
        <v>72</v>
      </c>
      <c r="E87" s="201" t="s">
        <v>112</v>
      </c>
      <c r="F87" s="201" t="s">
        <v>113</v>
      </c>
      <c r="G87" s="199"/>
      <c r="H87" s="199"/>
      <c r="I87" s="202"/>
      <c r="J87" s="203">
        <f>BK87</f>
        <v>0</v>
      </c>
      <c r="K87" s="199"/>
      <c r="L87" s="204"/>
      <c r="M87" s="205"/>
      <c r="N87" s="206"/>
      <c r="O87" s="206"/>
      <c r="P87" s="207">
        <f>P88+P163</f>
        <v>0</v>
      </c>
      <c r="Q87" s="206"/>
      <c r="R87" s="207">
        <f>R88+R163</f>
        <v>21.509726583</v>
      </c>
      <c r="S87" s="206"/>
      <c r="T87" s="208">
        <f>T88+T163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78</v>
      </c>
      <c r="AT87" s="210" t="s">
        <v>72</v>
      </c>
      <c r="AU87" s="210" t="s">
        <v>73</v>
      </c>
      <c r="AY87" s="209" t="s">
        <v>114</v>
      </c>
      <c r="BK87" s="211">
        <f>BK88+BK163</f>
        <v>0</v>
      </c>
    </row>
    <row r="88" spans="1:63" s="12" customFormat="1" ht="22.8" customHeight="1">
      <c r="A88" s="12"/>
      <c r="B88" s="198"/>
      <c r="C88" s="199"/>
      <c r="D88" s="200" t="s">
        <v>72</v>
      </c>
      <c r="E88" s="212" t="s">
        <v>78</v>
      </c>
      <c r="F88" s="212" t="s">
        <v>115</v>
      </c>
      <c r="G88" s="199"/>
      <c r="H88" s="199"/>
      <c r="I88" s="202"/>
      <c r="J88" s="213">
        <f>BK88</f>
        <v>0</v>
      </c>
      <c r="K88" s="199"/>
      <c r="L88" s="204"/>
      <c r="M88" s="205"/>
      <c r="N88" s="206"/>
      <c r="O88" s="206"/>
      <c r="P88" s="207">
        <f>SUM(P89:P162)</f>
        <v>0</v>
      </c>
      <c r="Q88" s="206"/>
      <c r="R88" s="207">
        <f>SUM(R89:R162)</f>
        <v>0.01418775</v>
      </c>
      <c r="S88" s="206"/>
      <c r="T88" s="208">
        <f>SUM(T89:T162)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78</v>
      </c>
      <c r="AT88" s="210" t="s">
        <v>72</v>
      </c>
      <c r="AU88" s="210" t="s">
        <v>78</v>
      </c>
      <c r="AY88" s="209" t="s">
        <v>114</v>
      </c>
      <c r="BK88" s="211">
        <f>SUM(BK89:BK162)</f>
        <v>0</v>
      </c>
    </row>
    <row r="89" spans="1:65" s="2" customFormat="1" ht="21.75" customHeight="1">
      <c r="A89" s="40"/>
      <c r="B89" s="41"/>
      <c r="C89" s="214" t="s">
        <v>78</v>
      </c>
      <c r="D89" s="214" t="s">
        <v>116</v>
      </c>
      <c r="E89" s="215" t="s">
        <v>117</v>
      </c>
      <c r="F89" s="216" t="s">
        <v>118</v>
      </c>
      <c r="G89" s="217" t="s">
        <v>119</v>
      </c>
      <c r="H89" s="218">
        <v>300</v>
      </c>
      <c r="I89" s="219"/>
      <c r="J89" s="220">
        <f>ROUND(I89*H89,2)</f>
        <v>0</v>
      </c>
      <c r="K89" s="221"/>
      <c r="L89" s="46"/>
      <c r="M89" s="222" t="s">
        <v>19</v>
      </c>
      <c r="N89" s="223" t="s">
        <v>44</v>
      </c>
      <c r="O89" s="86"/>
      <c r="P89" s="224">
        <f>O89*H89</f>
        <v>0</v>
      </c>
      <c r="Q89" s="224">
        <v>4.07925E-05</v>
      </c>
      <c r="R89" s="224">
        <f>Q89*H89</f>
        <v>0.01223775</v>
      </c>
      <c r="S89" s="224">
        <v>0</v>
      </c>
      <c r="T89" s="22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6" t="s">
        <v>120</v>
      </c>
      <c r="AT89" s="226" t="s">
        <v>116</v>
      </c>
      <c r="AU89" s="226" t="s">
        <v>80</v>
      </c>
      <c r="AY89" s="19" t="s">
        <v>114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9" t="s">
        <v>78</v>
      </c>
      <c r="BK89" s="227">
        <f>ROUND(I89*H89,2)</f>
        <v>0</v>
      </c>
      <c r="BL89" s="19" t="s">
        <v>120</v>
      </c>
      <c r="BM89" s="226" t="s">
        <v>121</v>
      </c>
    </row>
    <row r="90" spans="1:51" s="13" customFormat="1" ht="12">
      <c r="A90" s="13"/>
      <c r="B90" s="228"/>
      <c r="C90" s="229"/>
      <c r="D90" s="230" t="s">
        <v>122</v>
      </c>
      <c r="E90" s="231" t="s">
        <v>19</v>
      </c>
      <c r="F90" s="232" t="s">
        <v>123</v>
      </c>
      <c r="G90" s="229"/>
      <c r="H90" s="231" t="s">
        <v>19</v>
      </c>
      <c r="I90" s="233"/>
      <c r="J90" s="229"/>
      <c r="K90" s="229"/>
      <c r="L90" s="234"/>
      <c r="M90" s="235"/>
      <c r="N90" s="236"/>
      <c r="O90" s="236"/>
      <c r="P90" s="236"/>
      <c r="Q90" s="236"/>
      <c r="R90" s="236"/>
      <c r="S90" s="236"/>
      <c r="T90" s="237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8" t="s">
        <v>122</v>
      </c>
      <c r="AU90" s="238" t="s">
        <v>80</v>
      </c>
      <c r="AV90" s="13" t="s">
        <v>78</v>
      </c>
      <c r="AW90" s="13" t="s">
        <v>35</v>
      </c>
      <c r="AX90" s="13" t="s">
        <v>73</v>
      </c>
      <c r="AY90" s="238" t="s">
        <v>114</v>
      </c>
    </row>
    <row r="91" spans="1:51" s="13" customFormat="1" ht="12">
      <c r="A91" s="13"/>
      <c r="B91" s="228"/>
      <c r="C91" s="229"/>
      <c r="D91" s="230" t="s">
        <v>122</v>
      </c>
      <c r="E91" s="231" t="s">
        <v>19</v>
      </c>
      <c r="F91" s="232" t="s">
        <v>124</v>
      </c>
      <c r="G91" s="229"/>
      <c r="H91" s="231" t="s">
        <v>19</v>
      </c>
      <c r="I91" s="233"/>
      <c r="J91" s="229"/>
      <c r="K91" s="229"/>
      <c r="L91" s="234"/>
      <c r="M91" s="235"/>
      <c r="N91" s="236"/>
      <c r="O91" s="236"/>
      <c r="P91" s="236"/>
      <c r="Q91" s="236"/>
      <c r="R91" s="236"/>
      <c r="S91" s="236"/>
      <c r="T91" s="237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8" t="s">
        <v>122</v>
      </c>
      <c r="AU91" s="238" t="s">
        <v>80</v>
      </c>
      <c r="AV91" s="13" t="s">
        <v>78</v>
      </c>
      <c r="AW91" s="13" t="s">
        <v>35</v>
      </c>
      <c r="AX91" s="13" t="s">
        <v>73</v>
      </c>
      <c r="AY91" s="238" t="s">
        <v>114</v>
      </c>
    </row>
    <row r="92" spans="1:51" s="14" customFormat="1" ht="12">
      <c r="A92" s="14"/>
      <c r="B92" s="239"/>
      <c r="C92" s="240"/>
      <c r="D92" s="230" t="s">
        <v>122</v>
      </c>
      <c r="E92" s="241" t="s">
        <v>19</v>
      </c>
      <c r="F92" s="242" t="s">
        <v>125</v>
      </c>
      <c r="G92" s="240"/>
      <c r="H92" s="243">
        <v>300</v>
      </c>
      <c r="I92" s="244"/>
      <c r="J92" s="240"/>
      <c r="K92" s="240"/>
      <c r="L92" s="245"/>
      <c r="M92" s="246"/>
      <c r="N92" s="247"/>
      <c r="O92" s="247"/>
      <c r="P92" s="247"/>
      <c r="Q92" s="247"/>
      <c r="R92" s="247"/>
      <c r="S92" s="247"/>
      <c r="T92" s="248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9" t="s">
        <v>122</v>
      </c>
      <c r="AU92" s="249" t="s">
        <v>80</v>
      </c>
      <c r="AV92" s="14" t="s">
        <v>80</v>
      </c>
      <c r="AW92" s="14" t="s">
        <v>35</v>
      </c>
      <c r="AX92" s="14" t="s">
        <v>78</v>
      </c>
      <c r="AY92" s="249" t="s">
        <v>114</v>
      </c>
    </row>
    <row r="93" spans="1:65" s="2" customFormat="1" ht="33" customHeight="1">
      <c r="A93" s="40"/>
      <c r="B93" s="41"/>
      <c r="C93" s="214" t="s">
        <v>80</v>
      </c>
      <c r="D93" s="214" t="s">
        <v>116</v>
      </c>
      <c r="E93" s="215" t="s">
        <v>126</v>
      </c>
      <c r="F93" s="216" t="s">
        <v>127</v>
      </c>
      <c r="G93" s="217" t="s">
        <v>128</v>
      </c>
      <c r="H93" s="218">
        <v>30</v>
      </c>
      <c r="I93" s="219"/>
      <c r="J93" s="220">
        <f>ROUND(I93*H93,2)</f>
        <v>0</v>
      </c>
      <c r="K93" s="221"/>
      <c r="L93" s="46"/>
      <c r="M93" s="222" t="s">
        <v>19</v>
      </c>
      <c r="N93" s="223" t="s">
        <v>44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120</v>
      </c>
      <c r="AT93" s="226" t="s">
        <v>116</v>
      </c>
      <c r="AU93" s="226" t="s">
        <v>80</v>
      </c>
      <c r="AY93" s="19" t="s">
        <v>114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78</v>
      </c>
      <c r="BK93" s="227">
        <f>ROUND(I93*H93,2)</f>
        <v>0</v>
      </c>
      <c r="BL93" s="19" t="s">
        <v>120</v>
      </c>
      <c r="BM93" s="226" t="s">
        <v>129</v>
      </c>
    </row>
    <row r="94" spans="1:65" s="2" customFormat="1" ht="55.5" customHeight="1">
      <c r="A94" s="40"/>
      <c r="B94" s="41"/>
      <c r="C94" s="214" t="s">
        <v>130</v>
      </c>
      <c r="D94" s="214" t="s">
        <v>116</v>
      </c>
      <c r="E94" s="215" t="s">
        <v>131</v>
      </c>
      <c r="F94" s="216" t="s">
        <v>132</v>
      </c>
      <c r="G94" s="217" t="s">
        <v>133</v>
      </c>
      <c r="H94" s="218">
        <v>12</v>
      </c>
      <c r="I94" s="219"/>
      <c r="J94" s="220">
        <f>ROUND(I94*H94,2)</f>
        <v>0</v>
      </c>
      <c r="K94" s="221"/>
      <c r="L94" s="46"/>
      <c r="M94" s="222" t="s">
        <v>19</v>
      </c>
      <c r="N94" s="223" t="s">
        <v>44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120</v>
      </c>
      <c r="AT94" s="226" t="s">
        <v>116</v>
      </c>
      <c r="AU94" s="226" t="s">
        <v>80</v>
      </c>
      <c r="AY94" s="19" t="s">
        <v>114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78</v>
      </c>
      <c r="BK94" s="227">
        <f>ROUND(I94*H94,2)</f>
        <v>0</v>
      </c>
      <c r="BL94" s="19" t="s">
        <v>120</v>
      </c>
      <c r="BM94" s="226" t="s">
        <v>134</v>
      </c>
    </row>
    <row r="95" spans="1:51" s="13" customFormat="1" ht="12">
      <c r="A95" s="13"/>
      <c r="B95" s="228"/>
      <c r="C95" s="229"/>
      <c r="D95" s="230" t="s">
        <v>122</v>
      </c>
      <c r="E95" s="231" t="s">
        <v>19</v>
      </c>
      <c r="F95" s="232" t="s">
        <v>135</v>
      </c>
      <c r="G95" s="229"/>
      <c r="H95" s="231" t="s">
        <v>19</v>
      </c>
      <c r="I95" s="233"/>
      <c r="J95" s="229"/>
      <c r="K95" s="229"/>
      <c r="L95" s="234"/>
      <c r="M95" s="235"/>
      <c r="N95" s="236"/>
      <c r="O95" s="236"/>
      <c r="P95" s="236"/>
      <c r="Q95" s="236"/>
      <c r="R95" s="236"/>
      <c r="S95" s="236"/>
      <c r="T95" s="237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8" t="s">
        <v>122</v>
      </c>
      <c r="AU95" s="238" t="s">
        <v>80</v>
      </c>
      <c r="AV95" s="13" t="s">
        <v>78</v>
      </c>
      <c r="AW95" s="13" t="s">
        <v>35</v>
      </c>
      <c r="AX95" s="13" t="s">
        <v>73</v>
      </c>
      <c r="AY95" s="238" t="s">
        <v>114</v>
      </c>
    </row>
    <row r="96" spans="1:51" s="13" customFormat="1" ht="12">
      <c r="A96" s="13"/>
      <c r="B96" s="228"/>
      <c r="C96" s="229"/>
      <c r="D96" s="230" t="s">
        <v>122</v>
      </c>
      <c r="E96" s="231" t="s">
        <v>19</v>
      </c>
      <c r="F96" s="232" t="s">
        <v>136</v>
      </c>
      <c r="G96" s="229"/>
      <c r="H96" s="231" t="s">
        <v>19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8" t="s">
        <v>122</v>
      </c>
      <c r="AU96" s="238" t="s">
        <v>80</v>
      </c>
      <c r="AV96" s="13" t="s">
        <v>78</v>
      </c>
      <c r="AW96" s="13" t="s">
        <v>35</v>
      </c>
      <c r="AX96" s="13" t="s">
        <v>73</v>
      </c>
      <c r="AY96" s="238" t="s">
        <v>114</v>
      </c>
    </row>
    <row r="97" spans="1:51" s="14" customFormat="1" ht="12">
      <c r="A97" s="14"/>
      <c r="B97" s="239"/>
      <c r="C97" s="240"/>
      <c r="D97" s="230" t="s">
        <v>122</v>
      </c>
      <c r="E97" s="241" t="s">
        <v>19</v>
      </c>
      <c r="F97" s="242" t="s">
        <v>137</v>
      </c>
      <c r="G97" s="240"/>
      <c r="H97" s="243">
        <v>12</v>
      </c>
      <c r="I97" s="244"/>
      <c r="J97" s="240"/>
      <c r="K97" s="240"/>
      <c r="L97" s="245"/>
      <c r="M97" s="246"/>
      <c r="N97" s="247"/>
      <c r="O97" s="247"/>
      <c r="P97" s="247"/>
      <c r="Q97" s="247"/>
      <c r="R97" s="247"/>
      <c r="S97" s="247"/>
      <c r="T97" s="248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9" t="s">
        <v>122</v>
      </c>
      <c r="AU97" s="249" t="s">
        <v>80</v>
      </c>
      <c r="AV97" s="14" t="s">
        <v>80</v>
      </c>
      <c r="AW97" s="14" t="s">
        <v>35</v>
      </c>
      <c r="AX97" s="14" t="s">
        <v>78</v>
      </c>
      <c r="AY97" s="249" t="s">
        <v>114</v>
      </c>
    </row>
    <row r="98" spans="1:65" s="2" customFormat="1" ht="55.5" customHeight="1">
      <c r="A98" s="40"/>
      <c r="B98" s="41"/>
      <c r="C98" s="214" t="s">
        <v>120</v>
      </c>
      <c r="D98" s="214" t="s">
        <v>116</v>
      </c>
      <c r="E98" s="215" t="s">
        <v>138</v>
      </c>
      <c r="F98" s="216" t="s">
        <v>139</v>
      </c>
      <c r="G98" s="217" t="s">
        <v>133</v>
      </c>
      <c r="H98" s="218">
        <v>26.1</v>
      </c>
      <c r="I98" s="219"/>
      <c r="J98" s="220">
        <f>ROUND(I98*H98,2)</f>
        <v>0</v>
      </c>
      <c r="K98" s="221"/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120</v>
      </c>
      <c r="AT98" s="226" t="s">
        <v>116</v>
      </c>
      <c r="AU98" s="226" t="s">
        <v>80</v>
      </c>
      <c r="AY98" s="19" t="s">
        <v>114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78</v>
      </c>
      <c r="BK98" s="227">
        <f>ROUND(I98*H98,2)</f>
        <v>0</v>
      </c>
      <c r="BL98" s="19" t="s">
        <v>120</v>
      </c>
      <c r="BM98" s="226" t="s">
        <v>140</v>
      </c>
    </row>
    <row r="99" spans="1:51" s="13" customFormat="1" ht="12">
      <c r="A99" s="13"/>
      <c r="B99" s="228"/>
      <c r="C99" s="229"/>
      <c r="D99" s="230" t="s">
        <v>122</v>
      </c>
      <c r="E99" s="231" t="s">
        <v>19</v>
      </c>
      <c r="F99" s="232" t="s">
        <v>141</v>
      </c>
      <c r="G99" s="229"/>
      <c r="H99" s="231" t="s">
        <v>19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8" t="s">
        <v>122</v>
      </c>
      <c r="AU99" s="238" t="s">
        <v>80</v>
      </c>
      <c r="AV99" s="13" t="s">
        <v>78</v>
      </c>
      <c r="AW99" s="13" t="s">
        <v>35</v>
      </c>
      <c r="AX99" s="13" t="s">
        <v>73</v>
      </c>
      <c r="AY99" s="238" t="s">
        <v>114</v>
      </c>
    </row>
    <row r="100" spans="1:51" s="13" customFormat="1" ht="12">
      <c r="A100" s="13"/>
      <c r="B100" s="228"/>
      <c r="C100" s="229"/>
      <c r="D100" s="230" t="s">
        <v>122</v>
      </c>
      <c r="E100" s="231" t="s">
        <v>19</v>
      </c>
      <c r="F100" s="232" t="s">
        <v>142</v>
      </c>
      <c r="G100" s="229"/>
      <c r="H100" s="231" t="s">
        <v>19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8" t="s">
        <v>122</v>
      </c>
      <c r="AU100" s="238" t="s">
        <v>80</v>
      </c>
      <c r="AV100" s="13" t="s">
        <v>78</v>
      </c>
      <c r="AW100" s="13" t="s">
        <v>35</v>
      </c>
      <c r="AX100" s="13" t="s">
        <v>73</v>
      </c>
      <c r="AY100" s="238" t="s">
        <v>114</v>
      </c>
    </row>
    <row r="101" spans="1:51" s="14" customFormat="1" ht="12">
      <c r="A101" s="14"/>
      <c r="B101" s="239"/>
      <c r="C101" s="240"/>
      <c r="D101" s="230" t="s">
        <v>122</v>
      </c>
      <c r="E101" s="241" t="s">
        <v>19</v>
      </c>
      <c r="F101" s="242" t="s">
        <v>143</v>
      </c>
      <c r="G101" s="240"/>
      <c r="H101" s="243">
        <v>14.4</v>
      </c>
      <c r="I101" s="244"/>
      <c r="J101" s="240"/>
      <c r="K101" s="240"/>
      <c r="L101" s="245"/>
      <c r="M101" s="246"/>
      <c r="N101" s="247"/>
      <c r="O101" s="247"/>
      <c r="P101" s="247"/>
      <c r="Q101" s="247"/>
      <c r="R101" s="247"/>
      <c r="S101" s="247"/>
      <c r="T101" s="248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9" t="s">
        <v>122</v>
      </c>
      <c r="AU101" s="249" t="s">
        <v>80</v>
      </c>
      <c r="AV101" s="14" t="s">
        <v>80</v>
      </c>
      <c r="AW101" s="14" t="s">
        <v>35</v>
      </c>
      <c r="AX101" s="14" t="s">
        <v>73</v>
      </c>
      <c r="AY101" s="249" t="s">
        <v>114</v>
      </c>
    </row>
    <row r="102" spans="1:51" s="13" customFormat="1" ht="12">
      <c r="A102" s="13"/>
      <c r="B102" s="228"/>
      <c r="C102" s="229"/>
      <c r="D102" s="230" t="s">
        <v>122</v>
      </c>
      <c r="E102" s="231" t="s">
        <v>19</v>
      </c>
      <c r="F102" s="232" t="s">
        <v>144</v>
      </c>
      <c r="G102" s="229"/>
      <c r="H102" s="231" t="s">
        <v>19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8" t="s">
        <v>122</v>
      </c>
      <c r="AU102" s="238" t="s">
        <v>80</v>
      </c>
      <c r="AV102" s="13" t="s">
        <v>78</v>
      </c>
      <c r="AW102" s="13" t="s">
        <v>35</v>
      </c>
      <c r="AX102" s="13" t="s">
        <v>73</v>
      </c>
      <c r="AY102" s="238" t="s">
        <v>114</v>
      </c>
    </row>
    <row r="103" spans="1:51" s="13" customFormat="1" ht="12">
      <c r="A103" s="13"/>
      <c r="B103" s="228"/>
      <c r="C103" s="229"/>
      <c r="D103" s="230" t="s">
        <v>122</v>
      </c>
      <c r="E103" s="231" t="s">
        <v>19</v>
      </c>
      <c r="F103" s="232" t="s">
        <v>145</v>
      </c>
      <c r="G103" s="229"/>
      <c r="H103" s="231" t="s">
        <v>19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8" t="s">
        <v>122</v>
      </c>
      <c r="AU103" s="238" t="s">
        <v>80</v>
      </c>
      <c r="AV103" s="13" t="s">
        <v>78</v>
      </c>
      <c r="AW103" s="13" t="s">
        <v>35</v>
      </c>
      <c r="AX103" s="13" t="s">
        <v>73</v>
      </c>
      <c r="AY103" s="238" t="s">
        <v>114</v>
      </c>
    </row>
    <row r="104" spans="1:51" s="14" customFormat="1" ht="12">
      <c r="A104" s="14"/>
      <c r="B104" s="239"/>
      <c r="C104" s="240"/>
      <c r="D104" s="230" t="s">
        <v>122</v>
      </c>
      <c r="E104" s="241" t="s">
        <v>19</v>
      </c>
      <c r="F104" s="242" t="s">
        <v>146</v>
      </c>
      <c r="G104" s="240"/>
      <c r="H104" s="243">
        <v>11.7</v>
      </c>
      <c r="I104" s="244"/>
      <c r="J104" s="240"/>
      <c r="K104" s="240"/>
      <c r="L104" s="245"/>
      <c r="M104" s="246"/>
      <c r="N104" s="247"/>
      <c r="O104" s="247"/>
      <c r="P104" s="247"/>
      <c r="Q104" s="247"/>
      <c r="R104" s="247"/>
      <c r="S104" s="247"/>
      <c r="T104" s="24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9" t="s">
        <v>122</v>
      </c>
      <c r="AU104" s="249" t="s">
        <v>80</v>
      </c>
      <c r="AV104" s="14" t="s">
        <v>80</v>
      </c>
      <c r="AW104" s="14" t="s">
        <v>35</v>
      </c>
      <c r="AX104" s="14" t="s">
        <v>73</v>
      </c>
      <c r="AY104" s="249" t="s">
        <v>114</v>
      </c>
    </row>
    <row r="105" spans="1:51" s="15" customFormat="1" ht="12">
      <c r="A105" s="15"/>
      <c r="B105" s="250"/>
      <c r="C105" s="251"/>
      <c r="D105" s="230" t="s">
        <v>122</v>
      </c>
      <c r="E105" s="252" t="s">
        <v>19</v>
      </c>
      <c r="F105" s="253" t="s">
        <v>147</v>
      </c>
      <c r="G105" s="251"/>
      <c r="H105" s="254">
        <v>26.1</v>
      </c>
      <c r="I105" s="255"/>
      <c r="J105" s="251"/>
      <c r="K105" s="251"/>
      <c r="L105" s="256"/>
      <c r="M105" s="257"/>
      <c r="N105" s="258"/>
      <c r="O105" s="258"/>
      <c r="P105" s="258"/>
      <c r="Q105" s="258"/>
      <c r="R105" s="258"/>
      <c r="S105" s="258"/>
      <c r="T105" s="259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0" t="s">
        <v>122</v>
      </c>
      <c r="AU105" s="260" t="s">
        <v>80</v>
      </c>
      <c r="AV105" s="15" t="s">
        <v>120</v>
      </c>
      <c r="AW105" s="15" t="s">
        <v>35</v>
      </c>
      <c r="AX105" s="15" t="s">
        <v>78</v>
      </c>
      <c r="AY105" s="260" t="s">
        <v>114</v>
      </c>
    </row>
    <row r="106" spans="1:65" s="2" customFormat="1" ht="55.5" customHeight="1">
      <c r="A106" s="40"/>
      <c r="B106" s="41"/>
      <c r="C106" s="214" t="s">
        <v>148</v>
      </c>
      <c r="D106" s="214" t="s">
        <v>116</v>
      </c>
      <c r="E106" s="215" t="s">
        <v>149</v>
      </c>
      <c r="F106" s="216" t="s">
        <v>150</v>
      </c>
      <c r="G106" s="217" t="s">
        <v>133</v>
      </c>
      <c r="H106" s="218">
        <v>26.4</v>
      </c>
      <c r="I106" s="219"/>
      <c r="J106" s="220">
        <f>ROUND(I106*H106,2)</f>
        <v>0</v>
      </c>
      <c r="K106" s="221"/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120</v>
      </c>
      <c r="AT106" s="226" t="s">
        <v>116</v>
      </c>
      <c r="AU106" s="226" t="s">
        <v>80</v>
      </c>
      <c r="AY106" s="19" t="s">
        <v>114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78</v>
      </c>
      <c r="BK106" s="227">
        <f>ROUND(I106*H106,2)</f>
        <v>0</v>
      </c>
      <c r="BL106" s="19" t="s">
        <v>120</v>
      </c>
      <c r="BM106" s="226" t="s">
        <v>151</v>
      </c>
    </row>
    <row r="107" spans="1:51" s="13" customFormat="1" ht="12">
      <c r="A107" s="13"/>
      <c r="B107" s="228"/>
      <c r="C107" s="229"/>
      <c r="D107" s="230" t="s">
        <v>122</v>
      </c>
      <c r="E107" s="231" t="s">
        <v>19</v>
      </c>
      <c r="F107" s="232" t="s">
        <v>152</v>
      </c>
      <c r="G107" s="229"/>
      <c r="H107" s="231" t="s">
        <v>19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8" t="s">
        <v>122</v>
      </c>
      <c r="AU107" s="238" t="s">
        <v>80</v>
      </c>
      <c r="AV107" s="13" t="s">
        <v>78</v>
      </c>
      <c r="AW107" s="13" t="s">
        <v>35</v>
      </c>
      <c r="AX107" s="13" t="s">
        <v>73</v>
      </c>
      <c r="AY107" s="238" t="s">
        <v>114</v>
      </c>
    </row>
    <row r="108" spans="1:51" s="13" customFormat="1" ht="12">
      <c r="A108" s="13"/>
      <c r="B108" s="228"/>
      <c r="C108" s="229"/>
      <c r="D108" s="230" t="s">
        <v>122</v>
      </c>
      <c r="E108" s="231" t="s">
        <v>19</v>
      </c>
      <c r="F108" s="232" t="s">
        <v>153</v>
      </c>
      <c r="G108" s="229"/>
      <c r="H108" s="231" t="s">
        <v>19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8" t="s">
        <v>122</v>
      </c>
      <c r="AU108" s="238" t="s">
        <v>80</v>
      </c>
      <c r="AV108" s="13" t="s">
        <v>78</v>
      </c>
      <c r="AW108" s="13" t="s">
        <v>35</v>
      </c>
      <c r="AX108" s="13" t="s">
        <v>73</v>
      </c>
      <c r="AY108" s="238" t="s">
        <v>114</v>
      </c>
    </row>
    <row r="109" spans="1:51" s="13" customFormat="1" ht="12">
      <c r="A109" s="13"/>
      <c r="B109" s="228"/>
      <c r="C109" s="229"/>
      <c r="D109" s="230" t="s">
        <v>122</v>
      </c>
      <c r="E109" s="231" t="s">
        <v>19</v>
      </c>
      <c r="F109" s="232" t="s">
        <v>135</v>
      </c>
      <c r="G109" s="229"/>
      <c r="H109" s="231" t="s">
        <v>19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8" t="s">
        <v>122</v>
      </c>
      <c r="AU109" s="238" t="s">
        <v>80</v>
      </c>
      <c r="AV109" s="13" t="s">
        <v>78</v>
      </c>
      <c r="AW109" s="13" t="s">
        <v>35</v>
      </c>
      <c r="AX109" s="13" t="s">
        <v>73</v>
      </c>
      <c r="AY109" s="238" t="s">
        <v>114</v>
      </c>
    </row>
    <row r="110" spans="1:51" s="13" customFormat="1" ht="12">
      <c r="A110" s="13"/>
      <c r="B110" s="228"/>
      <c r="C110" s="229"/>
      <c r="D110" s="230" t="s">
        <v>122</v>
      </c>
      <c r="E110" s="231" t="s">
        <v>19</v>
      </c>
      <c r="F110" s="232" t="s">
        <v>136</v>
      </c>
      <c r="G110" s="229"/>
      <c r="H110" s="231" t="s">
        <v>19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8" t="s">
        <v>122</v>
      </c>
      <c r="AU110" s="238" t="s">
        <v>80</v>
      </c>
      <c r="AV110" s="13" t="s">
        <v>78</v>
      </c>
      <c r="AW110" s="13" t="s">
        <v>35</v>
      </c>
      <c r="AX110" s="13" t="s">
        <v>73</v>
      </c>
      <c r="AY110" s="238" t="s">
        <v>114</v>
      </c>
    </row>
    <row r="111" spans="1:51" s="14" customFormat="1" ht="12">
      <c r="A111" s="14"/>
      <c r="B111" s="239"/>
      <c r="C111" s="240"/>
      <c r="D111" s="230" t="s">
        <v>122</v>
      </c>
      <c r="E111" s="241" t="s">
        <v>19</v>
      </c>
      <c r="F111" s="242" t="s">
        <v>137</v>
      </c>
      <c r="G111" s="240"/>
      <c r="H111" s="243">
        <v>12</v>
      </c>
      <c r="I111" s="244"/>
      <c r="J111" s="240"/>
      <c r="K111" s="240"/>
      <c r="L111" s="245"/>
      <c r="M111" s="246"/>
      <c r="N111" s="247"/>
      <c r="O111" s="247"/>
      <c r="P111" s="247"/>
      <c r="Q111" s="247"/>
      <c r="R111" s="247"/>
      <c r="S111" s="247"/>
      <c r="T111" s="248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9" t="s">
        <v>122</v>
      </c>
      <c r="AU111" s="249" t="s">
        <v>80</v>
      </c>
      <c r="AV111" s="14" t="s">
        <v>80</v>
      </c>
      <c r="AW111" s="14" t="s">
        <v>35</v>
      </c>
      <c r="AX111" s="14" t="s">
        <v>73</v>
      </c>
      <c r="AY111" s="249" t="s">
        <v>114</v>
      </c>
    </row>
    <row r="112" spans="1:51" s="13" customFormat="1" ht="12">
      <c r="A112" s="13"/>
      <c r="B112" s="228"/>
      <c r="C112" s="229"/>
      <c r="D112" s="230" t="s">
        <v>122</v>
      </c>
      <c r="E112" s="231" t="s">
        <v>19</v>
      </c>
      <c r="F112" s="232" t="s">
        <v>141</v>
      </c>
      <c r="G112" s="229"/>
      <c r="H112" s="231" t="s">
        <v>19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8" t="s">
        <v>122</v>
      </c>
      <c r="AU112" s="238" t="s">
        <v>80</v>
      </c>
      <c r="AV112" s="13" t="s">
        <v>78</v>
      </c>
      <c r="AW112" s="13" t="s">
        <v>35</v>
      </c>
      <c r="AX112" s="13" t="s">
        <v>73</v>
      </c>
      <c r="AY112" s="238" t="s">
        <v>114</v>
      </c>
    </row>
    <row r="113" spans="1:51" s="13" customFormat="1" ht="12">
      <c r="A113" s="13"/>
      <c r="B113" s="228"/>
      <c r="C113" s="229"/>
      <c r="D113" s="230" t="s">
        <v>122</v>
      </c>
      <c r="E113" s="231" t="s">
        <v>19</v>
      </c>
      <c r="F113" s="232" t="s">
        <v>142</v>
      </c>
      <c r="G113" s="229"/>
      <c r="H113" s="231" t="s">
        <v>19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8" t="s">
        <v>122</v>
      </c>
      <c r="AU113" s="238" t="s">
        <v>80</v>
      </c>
      <c r="AV113" s="13" t="s">
        <v>78</v>
      </c>
      <c r="AW113" s="13" t="s">
        <v>35</v>
      </c>
      <c r="AX113" s="13" t="s">
        <v>73</v>
      </c>
      <c r="AY113" s="238" t="s">
        <v>114</v>
      </c>
    </row>
    <row r="114" spans="1:51" s="14" customFormat="1" ht="12">
      <c r="A114" s="14"/>
      <c r="B114" s="239"/>
      <c r="C114" s="240"/>
      <c r="D114" s="230" t="s">
        <v>122</v>
      </c>
      <c r="E114" s="241" t="s">
        <v>19</v>
      </c>
      <c r="F114" s="242" t="s">
        <v>143</v>
      </c>
      <c r="G114" s="240"/>
      <c r="H114" s="243">
        <v>14.4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9" t="s">
        <v>122</v>
      </c>
      <c r="AU114" s="249" t="s">
        <v>80</v>
      </c>
      <c r="AV114" s="14" t="s">
        <v>80</v>
      </c>
      <c r="AW114" s="14" t="s">
        <v>35</v>
      </c>
      <c r="AX114" s="14" t="s">
        <v>73</v>
      </c>
      <c r="AY114" s="249" t="s">
        <v>114</v>
      </c>
    </row>
    <row r="115" spans="1:51" s="15" customFormat="1" ht="12">
      <c r="A115" s="15"/>
      <c r="B115" s="250"/>
      <c r="C115" s="251"/>
      <c r="D115" s="230" t="s">
        <v>122</v>
      </c>
      <c r="E115" s="252" t="s">
        <v>19</v>
      </c>
      <c r="F115" s="253" t="s">
        <v>147</v>
      </c>
      <c r="G115" s="251"/>
      <c r="H115" s="254">
        <v>26.4</v>
      </c>
      <c r="I115" s="255"/>
      <c r="J115" s="251"/>
      <c r="K115" s="251"/>
      <c r="L115" s="256"/>
      <c r="M115" s="257"/>
      <c r="N115" s="258"/>
      <c r="O115" s="258"/>
      <c r="P115" s="258"/>
      <c r="Q115" s="258"/>
      <c r="R115" s="258"/>
      <c r="S115" s="258"/>
      <c r="T115" s="259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0" t="s">
        <v>122</v>
      </c>
      <c r="AU115" s="260" t="s">
        <v>80</v>
      </c>
      <c r="AV115" s="15" t="s">
        <v>120</v>
      </c>
      <c r="AW115" s="15" t="s">
        <v>35</v>
      </c>
      <c r="AX115" s="15" t="s">
        <v>78</v>
      </c>
      <c r="AY115" s="260" t="s">
        <v>114</v>
      </c>
    </row>
    <row r="116" spans="1:65" s="2" customFormat="1" ht="55.5" customHeight="1">
      <c r="A116" s="40"/>
      <c r="B116" s="41"/>
      <c r="C116" s="214" t="s">
        <v>154</v>
      </c>
      <c r="D116" s="214" t="s">
        <v>116</v>
      </c>
      <c r="E116" s="215" t="s">
        <v>155</v>
      </c>
      <c r="F116" s="216" t="s">
        <v>156</v>
      </c>
      <c r="G116" s="217" t="s">
        <v>133</v>
      </c>
      <c r="H116" s="218">
        <v>26.4</v>
      </c>
      <c r="I116" s="219"/>
      <c r="J116" s="220">
        <f>ROUND(I116*H116,2)</f>
        <v>0</v>
      </c>
      <c r="K116" s="221"/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120</v>
      </c>
      <c r="AT116" s="226" t="s">
        <v>116</v>
      </c>
      <c r="AU116" s="226" t="s">
        <v>80</v>
      </c>
      <c r="AY116" s="19" t="s">
        <v>114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78</v>
      </c>
      <c r="BK116" s="227">
        <f>ROUND(I116*H116,2)</f>
        <v>0</v>
      </c>
      <c r="BL116" s="19" t="s">
        <v>120</v>
      </c>
      <c r="BM116" s="226" t="s">
        <v>157</v>
      </c>
    </row>
    <row r="117" spans="1:51" s="13" customFormat="1" ht="12">
      <c r="A117" s="13"/>
      <c r="B117" s="228"/>
      <c r="C117" s="229"/>
      <c r="D117" s="230" t="s">
        <v>122</v>
      </c>
      <c r="E117" s="231" t="s">
        <v>19</v>
      </c>
      <c r="F117" s="232" t="s">
        <v>152</v>
      </c>
      <c r="G117" s="229"/>
      <c r="H117" s="231" t="s">
        <v>19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8" t="s">
        <v>122</v>
      </c>
      <c r="AU117" s="238" t="s">
        <v>80</v>
      </c>
      <c r="AV117" s="13" t="s">
        <v>78</v>
      </c>
      <c r="AW117" s="13" t="s">
        <v>35</v>
      </c>
      <c r="AX117" s="13" t="s">
        <v>73</v>
      </c>
      <c r="AY117" s="238" t="s">
        <v>114</v>
      </c>
    </row>
    <row r="118" spans="1:51" s="13" customFormat="1" ht="12">
      <c r="A118" s="13"/>
      <c r="B118" s="228"/>
      <c r="C118" s="229"/>
      <c r="D118" s="230" t="s">
        <v>122</v>
      </c>
      <c r="E118" s="231" t="s">
        <v>19</v>
      </c>
      <c r="F118" s="232" t="s">
        <v>153</v>
      </c>
      <c r="G118" s="229"/>
      <c r="H118" s="231" t="s">
        <v>19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8" t="s">
        <v>122</v>
      </c>
      <c r="AU118" s="238" t="s">
        <v>80</v>
      </c>
      <c r="AV118" s="13" t="s">
        <v>78</v>
      </c>
      <c r="AW118" s="13" t="s">
        <v>35</v>
      </c>
      <c r="AX118" s="13" t="s">
        <v>73</v>
      </c>
      <c r="AY118" s="238" t="s">
        <v>114</v>
      </c>
    </row>
    <row r="119" spans="1:51" s="13" customFormat="1" ht="12">
      <c r="A119" s="13"/>
      <c r="B119" s="228"/>
      <c r="C119" s="229"/>
      <c r="D119" s="230" t="s">
        <v>122</v>
      </c>
      <c r="E119" s="231" t="s">
        <v>19</v>
      </c>
      <c r="F119" s="232" t="s">
        <v>135</v>
      </c>
      <c r="G119" s="229"/>
      <c r="H119" s="231" t="s">
        <v>19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8" t="s">
        <v>122</v>
      </c>
      <c r="AU119" s="238" t="s">
        <v>80</v>
      </c>
      <c r="AV119" s="13" t="s">
        <v>78</v>
      </c>
      <c r="AW119" s="13" t="s">
        <v>35</v>
      </c>
      <c r="AX119" s="13" t="s">
        <v>73</v>
      </c>
      <c r="AY119" s="238" t="s">
        <v>114</v>
      </c>
    </row>
    <row r="120" spans="1:51" s="13" customFormat="1" ht="12">
      <c r="A120" s="13"/>
      <c r="B120" s="228"/>
      <c r="C120" s="229"/>
      <c r="D120" s="230" t="s">
        <v>122</v>
      </c>
      <c r="E120" s="231" t="s">
        <v>19</v>
      </c>
      <c r="F120" s="232" t="s">
        <v>136</v>
      </c>
      <c r="G120" s="229"/>
      <c r="H120" s="231" t="s">
        <v>19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8" t="s">
        <v>122</v>
      </c>
      <c r="AU120" s="238" t="s">
        <v>80</v>
      </c>
      <c r="AV120" s="13" t="s">
        <v>78</v>
      </c>
      <c r="AW120" s="13" t="s">
        <v>35</v>
      </c>
      <c r="AX120" s="13" t="s">
        <v>73</v>
      </c>
      <c r="AY120" s="238" t="s">
        <v>114</v>
      </c>
    </row>
    <row r="121" spans="1:51" s="14" customFormat="1" ht="12">
      <c r="A121" s="14"/>
      <c r="B121" s="239"/>
      <c r="C121" s="240"/>
      <c r="D121" s="230" t="s">
        <v>122</v>
      </c>
      <c r="E121" s="241" t="s">
        <v>19</v>
      </c>
      <c r="F121" s="242" t="s">
        <v>137</v>
      </c>
      <c r="G121" s="240"/>
      <c r="H121" s="243">
        <v>12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9" t="s">
        <v>122</v>
      </c>
      <c r="AU121" s="249" t="s">
        <v>80</v>
      </c>
      <c r="AV121" s="14" t="s">
        <v>80</v>
      </c>
      <c r="AW121" s="14" t="s">
        <v>35</v>
      </c>
      <c r="AX121" s="14" t="s">
        <v>73</v>
      </c>
      <c r="AY121" s="249" t="s">
        <v>114</v>
      </c>
    </row>
    <row r="122" spans="1:51" s="13" customFormat="1" ht="12">
      <c r="A122" s="13"/>
      <c r="B122" s="228"/>
      <c r="C122" s="229"/>
      <c r="D122" s="230" t="s">
        <v>122</v>
      </c>
      <c r="E122" s="231" t="s">
        <v>19</v>
      </c>
      <c r="F122" s="232" t="s">
        <v>141</v>
      </c>
      <c r="G122" s="229"/>
      <c r="H122" s="231" t="s">
        <v>19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8" t="s">
        <v>122</v>
      </c>
      <c r="AU122" s="238" t="s">
        <v>80</v>
      </c>
      <c r="AV122" s="13" t="s">
        <v>78</v>
      </c>
      <c r="AW122" s="13" t="s">
        <v>35</v>
      </c>
      <c r="AX122" s="13" t="s">
        <v>73</v>
      </c>
      <c r="AY122" s="238" t="s">
        <v>114</v>
      </c>
    </row>
    <row r="123" spans="1:51" s="13" customFormat="1" ht="12">
      <c r="A123" s="13"/>
      <c r="B123" s="228"/>
      <c r="C123" s="229"/>
      <c r="D123" s="230" t="s">
        <v>122</v>
      </c>
      <c r="E123" s="231" t="s">
        <v>19</v>
      </c>
      <c r="F123" s="232" t="s">
        <v>142</v>
      </c>
      <c r="G123" s="229"/>
      <c r="H123" s="231" t="s">
        <v>19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8" t="s">
        <v>122</v>
      </c>
      <c r="AU123" s="238" t="s">
        <v>80</v>
      </c>
      <c r="AV123" s="13" t="s">
        <v>78</v>
      </c>
      <c r="AW123" s="13" t="s">
        <v>35</v>
      </c>
      <c r="AX123" s="13" t="s">
        <v>73</v>
      </c>
      <c r="AY123" s="238" t="s">
        <v>114</v>
      </c>
    </row>
    <row r="124" spans="1:51" s="14" customFormat="1" ht="12">
      <c r="A124" s="14"/>
      <c r="B124" s="239"/>
      <c r="C124" s="240"/>
      <c r="D124" s="230" t="s">
        <v>122</v>
      </c>
      <c r="E124" s="241" t="s">
        <v>19</v>
      </c>
      <c r="F124" s="242" t="s">
        <v>143</v>
      </c>
      <c r="G124" s="240"/>
      <c r="H124" s="243">
        <v>14.4</v>
      </c>
      <c r="I124" s="244"/>
      <c r="J124" s="240"/>
      <c r="K124" s="240"/>
      <c r="L124" s="245"/>
      <c r="M124" s="246"/>
      <c r="N124" s="247"/>
      <c r="O124" s="247"/>
      <c r="P124" s="247"/>
      <c r="Q124" s="247"/>
      <c r="R124" s="247"/>
      <c r="S124" s="247"/>
      <c r="T124" s="248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9" t="s">
        <v>122</v>
      </c>
      <c r="AU124" s="249" t="s">
        <v>80</v>
      </c>
      <c r="AV124" s="14" t="s">
        <v>80</v>
      </c>
      <c r="AW124" s="14" t="s">
        <v>35</v>
      </c>
      <c r="AX124" s="14" t="s">
        <v>73</v>
      </c>
      <c r="AY124" s="249" t="s">
        <v>114</v>
      </c>
    </row>
    <row r="125" spans="1:51" s="16" customFormat="1" ht="12">
      <c r="A125" s="16"/>
      <c r="B125" s="261"/>
      <c r="C125" s="262"/>
      <c r="D125" s="230" t="s">
        <v>122</v>
      </c>
      <c r="E125" s="263" t="s">
        <v>19</v>
      </c>
      <c r="F125" s="264" t="s">
        <v>158</v>
      </c>
      <c r="G125" s="262"/>
      <c r="H125" s="265">
        <v>26.4</v>
      </c>
      <c r="I125" s="266"/>
      <c r="J125" s="262"/>
      <c r="K125" s="262"/>
      <c r="L125" s="267"/>
      <c r="M125" s="268"/>
      <c r="N125" s="269"/>
      <c r="O125" s="269"/>
      <c r="P125" s="269"/>
      <c r="Q125" s="269"/>
      <c r="R125" s="269"/>
      <c r="S125" s="269"/>
      <c r="T125" s="270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T125" s="271" t="s">
        <v>122</v>
      </c>
      <c r="AU125" s="271" t="s">
        <v>80</v>
      </c>
      <c r="AV125" s="16" t="s">
        <v>130</v>
      </c>
      <c r="AW125" s="16" t="s">
        <v>35</v>
      </c>
      <c r="AX125" s="16" t="s">
        <v>78</v>
      </c>
      <c r="AY125" s="271" t="s">
        <v>114</v>
      </c>
    </row>
    <row r="126" spans="1:51" s="14" customFormat="1" ht="12">
      <c r="A126" s="14"/>
      <c r="B126" s="239"/>
      <c r="C126" s="240"/>
      <c r="D126" s="230" t="s">
        <v>122</v>
      </c>
      <c r="E126" s="241" t="s">
        <v>19</v>
      </c>
      <c r="F126" s="242" t="s">
        <v>159</v>
      </c>
      <c r="G126" s="240"/>
      <c r="H126" s="243">
        <v>79.2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8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9" t="s">
        <v>122</v>
      </c>
      <c r="AU126" s="249" t="s">
        <v>80</v>
      </c>
      <c r="AV126" s="14" t="s">
        <v>80</v>
      </c>
      <c r="AW126" s="14" t="s">
        <v>35</v>
      </c>
      <c r="AX126" s="14" t="s">
        <v>73</v>
      </c>
      <c r="AY126" s="249" t="s">
        <v>114</v>
      </c>
    </row>
    <row r="127" spans="1:65" s="2" customFormat="1" ht="33" customHeight="1">
      <c r="A127" s="40"/>
      <c r="B127" s="41"/>
      <c r="C127" s="214" t="s">
        <v>160</v>
      </c>
      <c r="D127" s="214" t="s">
        <v>116</v>
      </c>
      <c r="E127" s="215" t="s">
        <v>161</v>
      </c>
      <c r="F127" s="216" t="s">
        <v>162</v>
      </c>
      <c r="G127" s="217" t="s">
        <v>133</v>
      </c>
      <c r="H127" s="218">
        <v>26.4</v>
      </c>
      <c r="I127" s="219"/>
      <c r="J127" s="220">
        <f>ROUND(I127*H127,2)</f>
        <v>0</v>
      </c>
      <c r="K127" s="221"/>
      <c r="L127" s="46"/>
      <c r="M127" s="222" t="s">
        <v>19</v>
      </c>
      <c r="N127" s="223" t="s">
        <v>44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120</v>
      </c>
      <c r="AT127" s="226" t="s">
        <v>116</v>
      </c>
      <c r="AU127" s="226" t="s">
        <v>80</v>
      </c>
      <c r="AY127" s="19" t="s">
        <v>114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78</v>
      </c>
      <c r="BK127" s="227">
        <f>ROUND(I127*H127,2)</f>
        <v>0</v>
      </c>
      <c r="BL127" s="19" t="s">
        <v>120</v>
      </c>
      <c r="BM127" s="226" t="s">
        <v>163</v>
      </c>
    </row>
    <row r="128" spans="1:51" s="13" customFormat="1" ht="12">
      <c r="A128" s="13"/>
      <c r="B128" s="228"/>
      <c r="C128" s="229"/>
      <c r="D128" s="230" t="s">
        <v>122</v>
      </c>
      <c r="E128" s="231" t="s">
        <v>19</v>
      </c>
      <c r="F128" s="232" t="s">
        <v>135</v>
      </c>
      <c r="G128" s="229"/>
      <c r="H128" s="231" t="s">
        <v>19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8" t="s">
        <v>122</v>
      </c>
      <c r="AU128" s="238" t="s">
        <v>80</v>
      </c>
      <c r="AV128" s="13" t="s">
        <v>78</v>
      </c>
      <c r="AW128" s="13" t="s">
        <v>35</v>
      </c>
      <c r="AX128" s="13" t="s">
        <v>73</v>
      </c>
      <c r="AY128" s="238" t="s">
        <v>114</v>
      </c>
    </row>
    <row r="129" spans="1:51" s="13" customFormat="1" ht="12">
      <c r="A129" s="13"/>
      <c r="B129" s="228"/>
      <c r="C129" s="229"/>
      <c r="D129" s="230" t="s">
        <v>122</v>
      </c>
      <c r="E129" s="231" t="s">
        <v>19</v>
      </c>
      <c r="F129" s="232" t="s">
        <v>136</v>
      </c>
      <c r="G129" s="229"/>
      <c r="H129" s="231" t="s">
        <v>19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8" t="s">
        <v>122</v>
      </c>
      <c r="AU129" s="238" t="s">
        <v>80</v>
      </c>
      <c r="AV129" s="13" t="s">
        <v>78</v>
      </c>
      <c r="AW129" s="13" t="s">
        <v>35</v>
      </c>
      <c r="AX129" s="13" t="s">
        <v>73</v>
      </c>
      <c r="AY129" s="238" t="s">
        <v>114</v>
      </c>
    </row>
    <row r="130" spans="1:51" s="14" customFormat="1" ht="12">
      <c r="A130" s="14"/>
      <c r="B130" s="239"/>
      <c r="C130" s="240"/>
      <c r="D130" s="230" t="s">
        <v>122</v>
      </c>
      <c r="E130" s="241" t="s">
        <v>19</v>
      </c>
      <c r="F130" s="242" t="s">
        <v>137</v>
      </c>
      <c r="G130" s="240"/>
      <c r="H130" s="243">
        <v>12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9" t="s">
        <v>122</v>
      </c>
      <c r="AU130" s="249" t="s">
        <v>80</v>
      </c>
      <c r="AV130" s="14" t="s">
        <v>80</v>
      </c>
      <c r="AW130" s="14" t="s">
        <v>35</v>
      </c>
      <c r="AX130" s="14" t="s">
        <v>73</v>
      </c>
      <c r="AY130" s="249" t="s">
        <v>114</v>
      </c>
    </row>
    <row r="131" spans="1:51" s="13" customFormat="1" ht="12">
      <c r="A131" s="13"/>
      <c r="B131" s="228"/>
      <c r="C131" s="229"/>
      <c r="D131" s="230" t="s">
        <v>122</v>
      </c>
      <c r="E131" s="231" t="s">
        <v>19</v>
      </c>
      <c r="F131" s="232" t="s">
        <v>141</v>
      </c>
      <c r="G131" s="229"/>
      <c r="H131" s="231" t="s">
        <v>19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8" t="s">
        <v>122</v>
      </c>
      <c r="AU131" s="238" t="s">
        <v>80</v>
      </c>
      <c r="AV131" s="13" t="s">
        <v>78</v>
      </c>
      <c r="AW131" s="13" t="s">
        <v>35</v>
      </c>
      <c r="AX131" s="13" t="s">
        <v>73</v>
      </c>
      <c r="AY131" s="238" t="s">
        <v>114</v>
      </c>
    </row>
    <row r="132" spans="1:51" s="13" customFormat="1" ht="12">
      <c r="A132" s="13"/>
      <c r="B132" s="228"/>
      <c r="C132" s="229"/>
      <c r="D132" s="230" t="s">
        <v>122</v>
      </c>
      <c r="E132" s="231" t="s">
        <v>19</v>
      </c>
      <c r="F132" s="232" t="s">
        <v>142</v>
      </c>
      <c r="G132" s="229"/>
      <c r="H132" s="231" t="s">
        <v>19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8" t="s">
        <v>122</v>
      </c>
      <c r="AU132" s="238" t="s">
        <v>80</v>
      </c>
      <c r="AV132" s="13" t="s">
        <v>78</v>
      </c>
      <c r="AW132" s="13" t="s">
        <v>35</v>
      </c>
      <c r="AX132" s="13" t="s">
        <v>73</v>
      </c>
      <c r="AY132" s="238" t="s">
        <v>114</v>
      </c>
    </row>
    <row r="133" spans="1:51" s="14" customFormat="1" ht="12">
      <c r="A133" s="14"/>
      <c r="B133" s="239"/>
      <c r="C133" s="240"/>
      <c r="D133" s="230" t="s">
        <v>122</v>
      </c>
      <c r="E133" s="241" t="s">
        <v>19</v>
      </c>
      <c r="F133" s="242" t="s">
        <v>143</v>
      </c>
      <c r="G133" s="240"/>
      <c r="H133" s="243">
        <v>14.4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9" t="s">
        <v>122</v>
      </c>
      <c r="AU133" s="249" t="s">
        <v>80</v>
      </c>
      <c r="AV133" s="14" t="s">
        <v>80</v>
      </c>
      <c r="AW133" s="14" t="s">
        <v>35</v>
      </c>
      <c r="AX133" s="14" t="s">
        <v>73</v>
      </c>
      <c r="AY133" s="249" t="s">
        <v>114</v>
      </c>
    </row>
    <row r="134" spans="1:51" s="15" customFormat="1" ht="12">
      <c r="A134" s="15"/>
      <c r="B134" s="250"/>
      <c r="C134" s="251"/>
      <c r="D134" s="230" t="s">
        <v>122</v>
      </c>
      <c r="E134" s="252" t="s">
        <v>19</v>
      </c>
      <c r="F134" s="253" t="s">
        <v>147</v>
      </c>
      <c r="G134" s="251"/>
      <c r="H134" s="254">
        <v>26.4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0" t="s">
        <v>122</v>
      </c>
      <c r="AU134" s="260" t="s">
        <v>80</v>
      </c>
      <c r="AV134" s="15" t="s">
        <v>120</v>
      </c>
      <c r="AW134" s="15" t="s">
        <v>35</v>
      </c>
      <c r="AX134" s="15" t="s">
        <v>78</v>
      </c>
      <c r="AY134" s="260" t="s">
        <v>114</v>
      </c>
    </row>
    <row r="135" spans="1:65" s="2" customFormat="1" ht="33" customHeight="1">
      <c r="A135" s="40"/>
      <c r="B135" s="41"/>
      <c r="C135" s="214" t="s">
        <v>164</v>
      </c>
      <c r="D135" s="214" t="s">
        <v>116</v>
      </c>
      <c r="E135" s="215" t="s">
        <v>165</v>
      </c>
      <c r="F135" s="216" t="s">
        <v>166</v>
      </c>
      <c r="G135" s="217" t="s">
        <v>167</v>
      </c>
      <c r="H135" s="218">
        <v>47.52</v>
      </c>
      <c r="I135" s="219"/>
      <c r="J135" s="220">
        <f>ROUND(I135*H135,2)</f>
        <v>0</v>
      </c>
      <c r="K135" s="221"/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120</v>
      </c>
      <c r="AT135" s="226" t="s">
        <v>116</v>
      </c>
      <c r="AU135" s="226" t="s">
        <v>80</v>
      </c>
      <c r="AY135" s="19" t="s">
        <v>114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78</v>
      </c>
      <c r="BK135" s="227">
        <f>ROUND(I135*H135,2)</f>
        <v>0</v>
      </c>
      <c r="BL135" s="19" t="s">
        <v>120</v>
      </c>
      <c r="BM135" s="226" t="s">
        <v>168</v>
      </c>
    </row>
    <row r="136" spans="1:51" s="13" customFormat="1" ht="12">
      <c r="A136" s="13"/>
      <c r="B136" s="228"/>
      <c r="C136" s="229"/>
      <c r="D136" s="230" t="s">
        <v>122</v>
      </c>
      <c r="E136" s="231" t="s">
        <v>19</v>
      </c>
      <c r="F136" s="232" t="s">
        <v>135</v>
      </c>
      <c r="G136" s="229"/>
      <c r="H136" s="231" t="s">
        <v>19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8" t="s">
        <v>122</v>
      </c>
      <c r="AU136" s="238" t="s">
        <v>80</v>
      </c>
      <c r="AV136" s="13" t="s">
        <v>78</v>
      </c>
      <c r="AW136" s="13" t="s">
        <v>35</v>
      </c>
      <c r="AX136" s="13" t="s">
        <v>73</v>
      </c>
      <c r="AY136" s="238" t="s">
        <v>114</v>
      </c>
    </row>
    <row r="137" spans="1:51" s="13" customFormat="1" ht="12">
      <c r="A137" s="13"/>
      <c r="B137" s="228"/>
      <c r="C137" s="229"/>
      <c r="D137" s="230" t="s">
        <v>122</v>
      </c>
      <c r="E137" s="231" t="s">
        <v>19</v>
      </c>
      <c r="F137" s="232" t="s">
        <v>136</v>
      </c>
      <c r="G137" s="229"/>
      <c r="H137" s="231" t="s">
        <v>19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8" t="s">
        <v>122</v>
      </c>
      <c r="AU137" s="238" t="s">
        <v>80</v>
      </c>
      <c r="AV137" s="13" t="s">
        <v>78</v>
      </c>
      <c r="AW137" s="13" t="s">
        <v>35</v>
      </c>
      <c r="AX137" s="13" t="s">
        <v>73</v>
      </c>
      <c r="AY137" s="238" t="s">
        <v>114</v>
      </c>
    </row>
    <row r="138" spans="1:51" s="14" customFormat="1" ht="12">
      <c r="A138" s="14"/>
      <c r="B138" s="239"/>
      <c r="C138" s="240"/>
      <c r="D138" s="230" t="s">
        <v>122</v>
      </c>
      <c r="E138" s="241" t="s">
        <v>19</v>
      </c>
      <c r="F138" s="242" t="s">
        <v>137</v>
      </c>
      <c r="G138" s="240"/>
      <c r="H138" s="243">
        <v>12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9" t="s">
        <v>122</v>
      </c>
      <c r="AU138" s="249" t="s">
        <v>80</v>
      </c>
      <c r="AV138" s="14" t="s">
        <v>80</v>
      </c>
      <c r="AW138" s="14" t="s">
        <v>35</v>
      </c>
      <c r="AX138" s="14" t="s">
        <v>73</v>
      </c>
      <c r="AY138" s="249" t="s">
        <v>114</v>
      </c>
    </row>
    <row r="139" spans="1:51" s="13" customFormat="1" ht="12">
      <c r="A139" s="13"/>
      <c r="B139" s="228"/>
      <c r="C139" s="229"/>
      <c r="D139" s="230" t="s">
        <v>122</v>
      </c>
      <c r="E139" s="231" t="s">
        <v>19</v>
      </c>
      <c r="F139" s="232" t="s">
        <v>141</v>
      </c>
      <c r="G139" s="229"/>
      <c r="H139" s="231" t="s">
        <v>19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8" t="s">
        <v>122</v>
      </c>
      <c r="AU139" s="238" t="s">
        <v>80</v>
      </c>
      <c r="AV139" s="13" t="s">
        <v>78</v>
      </c>
      <c r="AW139" s="13" t="s">
        <v>35</v>
      </c>
      <c r="AX139" s="13" t="s">
        <v>73</v>
      </c>
      <c r="AY139" s="238" t="s">
        <v>114</v>
      </c>
    </row>
    <row r="140" spans="1:51" s="13" customFormat="1" ht="12">
      <c r="A140" s="13"/>
      <c r="B140" s="228"/>
      <c r="C140" s="229"/>
      <c r="D140" s="230" t="s">
        <v>122</v>
      </c>
      <c r="E140" s="231" t="s">
        <v>19</v>
      </c>
      <c r="F140" s="232" t="s">
        <v>142</v>
      </c>
      <c r="G140" s="229"/>
      <c r="H140" s="231" t="s">
        <v>19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8" t="s">
        <v>122</v>
      </c>
      <c r="AU140" s="238" t="s">
        <v>80</v>
      </c>
      <c r="AV140" s="13" t="s">
        <v>78</v>
      </c>
      <c r="AW140" s="13" t="s">
        <v>35</v>
      </c>
      <c r="AX140" s="13" t="s">
        <v>73</v>
      </c>
      <c r="AY140" s="238" t="s">
        <v>114</v>
      </c>
    </row>
    <row r="141" spans="1:51" s="14" customFormat="1" ht="12">
      <c r="A141" s="14"/>
      <c r="B141" s="239"/>
      <c r="C141" s="240"/>
      <c r="D141" s="230" t="s">
        <v>122</v>
      </c>
      <c r="E141" s="241" t="s">
        <v>19</v>
      </c>
      <c r="F141" s="242" t="s">
        <v>143</v>
      </c>
      <c r="G141" s="240"/>
      <c r="H141" s="243">
        <v>14.4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9" t="s">
        <v>122</v>
      </c>
      <c r="AU141" s="249" t="s">
        <v>80</v>
      </c>
      <c r="AV141" s="14" t="s">
        <v>80</v>
      </c>
      <c r="AW141" s="14" t="s">
        <v>35</v>
      </c>
      <c r="AX141" s="14" t="s">
        <v>73</v>
      </c>
      <c r="AY141" s="249" t="s">
        <v>114</v>
      </c>
    </row>
    <row r="142" spans="1:51" s="16" customFormat="1" ht="12">
      <c r="A142" s="16"/>
      <c r="B142" s="261"/>
      <c r="C142" s="262"/>
      <c r="D142" s="230" t="s">
        <v>122</v>
      </c>
      <c r="E142" s="263" t="s">
        <v>19</v>
      </c>
      <c r="F142" s="264" t="s">
        <v>158</v>
      </c>
      <c r="G142" s="262"/>
      <c r="H142" s="265">
        <v>26.4</v>
      </c>
      <c r="I142" s="266"/>
      <c r="J142" s="262"/>
      <c r="K142" s="262"/>
      <c r="L142" s="267"/>
      <c r="M142" s="268"/>
      <c r="N142" s="269"/>
      <c r="O142" s="269"/>
      <c r="P142" s="269"/>
      <c r="Q142" s="269"/>
      <c r="R142" s="269"/>
      <c r="S142" s="269"/>
      <c r="T142" s="270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T142" s="271" t="s">
        <v>122</v>
      </c>
      <c r="AU142" s="271" t="s">
        <v>80</v>
      </c>
      <c r="AV142" s="16" t="s">
        <v>130</v>
      </c>
      <c r="AW142" s="16" t="s">
        <v>35</v>
      </c>
      <c r="AX142" s="16" t="s">
        <v>73</v>
      </c>
      <c r="AY142" s="271" t="s">
        <v>114</v>
      </c>
    </row>
    <row r="143" spans="1:51" s="13" customFormat="1" ht="12">
      <c r="A143" s="13"/>
      <c r="B143" s="228"/>
      <c r="C143" s="229"/>
      <c r="D143" s="230" t="s">
        <v>122</v>
      </c>
      <c r="E143" s="231" t="s">
        <v>19</v>
      </c>
      <c r="F143" s="232" t="s">
        <v>169</v>
      </c>
      <c r="G143" s="229"/>
      <c r="H143" s="231" t="s">
        <v>19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8" t="s">
        <v>122</v>
      </c>
      <c r="AU143" s="238" t="s">
        <v>80</v>
      </c>
      <c r="AV143" s="13" t="s">
        <v>78</v>
      </c>
      <c r="AW143" s="13" t="s">
        <v>35</v>
      </c>
      <c r="AX143" s="13" t="s">
        <v>73</v>
      </c>
      <c r="AY143" s="238" t="s">
        <v>114</v>
      </c>
    </row>
    <row r="144" spans="1:51" s="14" customFormat="1" ht="12">
      <c r="A144" s="14"/>
      <c r="B144" s="239"/>
      <c r="C144" s="240"/>
      <c r="D144" s="230" t="s">
        <v>122</v>
      </c>
      <c r="E144" s="241" t="s">
        <v>19</v>
      </c>
      <c r="F144" s="242" t="s">
        <v>170</v>
      </c>
      <c r="G144" s="240"/>
      <c r="H144" s="243">
        <v>47.52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9" t="s">
        <v>122</v>
      </c>
      <c r="AU144" s="249" t="s">
        <v>80</v>
      </c>
      <c r="AV144" s="14" t="s">
        <v>80</v>
      </c>
      <c r="AW144" s="14" t="s">
        <v>35</v>
      </c>
      <c r="AX144" s="14" t="s">
        <v>78</v>
      </c>
      <c r="AY144" s="249" t="s">
        <v>114</v>
      </c>
    </row>
    <row r="145" spans="1:65" s="2" customFormat="1" ht="44.25" customHeight="1">
      <c r="A145" s="40"/>
      <c r="B145" s="41"/>
      <c r="C145" s="214" t="s">
        <v>171</v>
      </c>
      <c r="D145" s="214" t="s">
        <v>116</v>
      </c>
      <c r="E145" s="215" t="s">
        <v>172</v>
      </c>
      <c r="F145" s="216" t="s">
        <v>173</v>
      </c>
      <c r="G145" s="217" t="s">
        <v>174</v>
      </c>
      <c r="H145" s="218">
        <v>130</v>
      </c>
      <c r="I145" s="219"/>
      <c r="J145" s="220">
        <f>ROUND(I145*H145,2)</f>
        <v>0</v>
      </c>
      <c r="K145" s="221"/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120</v>
      </c>
      <c r="AT145" s="226" t="s">
        <v>116</v>
      </c>
      <c r="AU145" s="226" t="s">
        <v>80</v>
      </c>
      <c r="AY145" s="19" t="s">
        <v>114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78</v>
      </c>
      <c r="BK145" s="227">
        <f>ROUND(I145*H145,2)</f>
        <v>0</v>
      </c>
      <c r="BL145" s="19" t="s">
        <v>120</v>
      </c>
      <c r="BM145" s="226" t="s">
        <v>175</v>
      </c>
    </row>
    <row r="146" spans="1:51" s="13" customFormat="1" ht="12">
      <c r="A146" s="13"/>
      <c r="B146" s="228"/>
      <c r="C146" s="229"/>
      <c r="D146" s="230" t="s">
        <v>122</v>
      </c>
      <c r="E146" s="231" t="s">
        <v>19</v>
      </c>
      <c r="F146" s="232" t="s">
        <v>176</v>
      </c>
      <c r="G146" s="229"/>
      <c r="H146" s="231" t="s">
        <v>19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8" t="s">
        <v>122</v>
      </c>
      <c r="AU146" s="238" t="s">
        <v>80</v>
      </c>
      <c r="AV146" s="13" t="s">
        <v>78</v>
      </c>
      <c r="AW146" s="13" t="s">
        <v>35</v>
      </c>
      <c r="AX146" s="13" t="s">
        <v>73</v>
      </c>
      <c r="AY146" s="238" t="s">
        <v>114</v>
      </c>
    </row>
    <row r="147" spans="1:51" s="13" customFormat="1" ht="12">
      <c r="A147" s="13"/>
      <c r="B147" s="228"/>
      <c r="C147" s="229"/>
      <c r="D147" s="230" t="s">
        <v>122</v>
      </c>
      <c r="E147" s="231" t="s">
        <v>19</v>
      </c>
      <c r="F147" s="232" t="s">
        <v>177</v>
      </c>
      <c r="G147" s="229"/>
      <c r="H147" s="231" t="s">
        <v>19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8" t="s">
        <v>122</v>
      </c>
      <c r="AU147" s="238" t="s">
        <v>80</v>
      </c>
      <c r="AV147" s="13" t="s">
        <v>78</v>
      </c>
      <c r="AW147" s="13" t="s">
        <v>35</v>
      </c>
      <c r="AX147" s="13" t="s">
        <v>73</v>
      </c>
      <c r="AY147" s="238" t="s">
        <v>114</v>
      </c>
    </row>
    <row r="148" spans="1:51" s="14" customFormat="1" ht="12">
      <c r="A148" s="14"/>
      <c r="B148" s="239"/>
      <c r="C148" s="240"/>
      <c r="D148" s="230" t="s">
        <v>122</v>
      </c>
      <c r="E148" s="241" t="s">
        <v>19</v>
      </c>
      <c r="F148" s="242" t="s">
        <v>178</v>
      </c>
      <c r="G148" s="240"/>
      <c r="H148" s="243">
        <v>130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9" t="s">
        <v>122</v>
      </c>
      <c r="AU148" s="249" t="s">
        <v>80</v>
      </c>
      <c r="AV148" s="14" t="s">
        <v>80</v>
      </c>
      <c r="AW148" s="14" t="s">
        <v>35</v>
      </c>
      <c r="AX148" s="14" t="s">
        <v>78</v>
      </c>
      <c r="AY148" s="249" t="s">
        <v>114</v>
      </c>
    </row>
    <row r="149" spans="1:65" s="2" customFormat="1" ht="33" customHeight="1">
      <c r="A149" s="40"/>
      <c r="B149" s="41"/>
      <c r="C149" s="214" t="s">
        <v>179</v>
      </c>
      <c r="D149" s="214" t="s">
        <v>116</v>
      </c>
      <c r="E149" s="215" t="s">
        <v>180</v>
      </c>
      <c r="F149" s="216" t="s">
        <v>181</v>
      </c>
      <c r="G149" s="217" t="s">
        <v>174</v>
      </c>
      <c r="H149" s="218">
        <v>130</v>
      </c>
      <c r="I149" s="219"/>
      <c r="J149" s="220">
        <f>ROUND(I149*H149,2)</f>
        <v>0</v>
      </c>
      <c r="K149" s="221"/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120</v>
      </c>
      <c r="AT149" s="226" t="s">
        <v>116</v>
      </c>
      <c r="AU149" s="226" t="s">
        <v>80</v>
      </c>
      <c r="AY149" s="19" t="s">
        <v>114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78</v>
      </c>
      <c r="BK149" s="227">
        <f>ROUND(I149*H149,2)</f>
        <v>0</v>
      </c>
      <c r="BL149" s="19" t="s">
        <v>120</v>
      </c>
      <c r="BM149" s="226" t="s">
        <v>182</v>
      </c>
    </row>
    <row r="150" spans="1:51" s="13" customFormat="1" ht="12">
      <c r="A150" s="13"/>
      <c r="B150" s="228"/>
      <c r="C150" s="229"/>
      <c r="D150" s="230" t="s">
        <v>122</v>
      </c>
      <c r="E150" s="231" t="s">
        <v>19</v>
      </c>
      <c r="F150" s="232" t="s">
        <v>176</v>
      </c>
      <c r="G150" s="229"/>
      <c r="H150" s="231" t="s">
        <v>19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8" t="s">
        <v>122</v>
      </c>
      <c r="AU150" s="238" t="s">
        <v>80</v>
      </c>
      <c r="AV150" s="13" t="s">
        <v>78</v>
      </c>
      <c r="AW150" s="13" t="s">
        <v>35</v>
      </c>
      <c r="AX150" s="13" t="s">
        <v>73</v>
      </c>
      <c r="AY150" s="238" t="s">
        <v>114</v>
      </c>
    </row>
    <row r="151" spans="1:51" s="13" customFormat="1" ht="12">
      <c r="A151" s="13"/>
      <c r="B151" s="228"/>
      <c r="C151" s="229"/>
      <c r="D151" s="230" t="s">
        <v>122</v>
      </c>
      <c r="E151" s="231" t="s">
        <v>19</v>
      </c>
      <c r="F151" s="232" t="s">
        <v>177</v>
      </c>
      <c r="G151" s="229"/>
      <c r="H151" s="231" t="s">
        <v>19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8" t="s">
        <v>122</v>
      </c>
      <c r="AU151" s="238" t="s">
        <v>80</v>
      </c>
      <c r="AV151" s="13" t="s">
        <v>78</v>
      </c>
      <c r="AW151" s="13" t="s">
        <v>35</v>
      </c>
      <c r="AX151" s="13" t="s">
        <v>73</v>
      </c>
      <c r="AY151" s="238" t="s">
        <v>114</v>
      </c>
    </row>
    <row r="152" spans="1:51" s="14" customFormat="1" ht="12">
      <c r="A152" s="14"/>
      <c r="B152" s="239"/>
      <c r="C152" s="240"/>
      <c r="D152" s="230" t="s">
        <v>122</v>
      </c>
      <c r="E152" s="241" t="s">
        <v>19</v>
      </c>
      <c r="F152" s="242" t="s">
        <v>178</v>
      </c>
      <c r="G152" s="240"/>
      <c r="H152" s="243">
        <v>130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9" t="s">
        <v>122</v>
      </c>
      <c r="AU152" s="249" t="s">
        <v>80</v>
      </c>
      <c r="AV152" s="14" t="s">
        <v>80</v>
      </c>
      <c r="AW152" s="14" t="s">
        <v>35</v>
      </c>
      <c r="AX152" s="14" t="s">
        <v>78</v>
      </c>
      <c r="AY152" s="249" t="s">
        <v>114</v>
      </c>
    </row>
    <row r="153" spans="1:65" s="2" customFormat="1" ht="33" customHeight="1">
      <c r="A153" s="40"/>
      <c r="B153" s="41"/>
      <c r="C153" s="214" t="s">
        <v>183</v>
      </c>
      <c r="D153" s="214" t="s">
        <v>116</v>
      </c>
      <c r="E153" s="215" t="s">
        <v>184</v>
      </c>
      <c r="F153" s="216" t="s">
        <v>185</v>
      </c>
      <c r="G153" s="217" t="s">
        <v>174</v>
      </c>
      <c r="H153" s="218">
        <v>130</v>
      </c>
      <c r="I153" s="219"/>
      <c r="J153" s="220">
        <f>ROUND(I153*H153,2)</f>
        <v>0</v>
      </c>
      <c r="K153" s="221"/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120</v>
      </c>
      <c r="AT153" s="226" t="s">
        <v>116</v>
      </c>
      <c r="AU153" s="226" t="s">
        <v>80</v>
      </c>
      <c r="AY153" s="19" t="s">
        <v>114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78</v>
      </c>
      <c r="BK153" s="227">
        <f>ROUND(I153*H153,2)</f>
        <v>0</v>
      </c>
      <c r="BL153" s="19" t="s">
        <v>120</v>
      </c>
      <c r="BM153" s="226" t="s">
        <v>186</v>
      </c>
    </row>
    <row r="154" spans="1:51" s="13" customFormat="1" ht="12">
      <c r="A154" s="13"/>
      <c r="B154" s="228"/>
      <c r="C154" s="229"/>
      <c r="D154" s="230" t="s">
        <v>122</v>
      </c>
      <c r="E154" s="231" t="s">
        <v>19</v>
      </c>
      <c r="F154" s="232" t="s">
        <v>176</v>
      </c>
      <c r="G154" s="229"/>
      <c r="H154" s="231" t="s">
        <v>19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8" t="s">
        <v>122</v>
      </c>
      <c r="AU154" s="238" t="s">
        <v>80</v>
      </c>
      <c r="AV154" s="13" t="s">
        <v>78</v>
      </c>
      <c r="AW154" s="13" t="s">
        <v>35</v>
      </c>
      <c r="AX154" s="13" t="s">
        <v>73</v>
      </c>
      <c r="AY154" s="238" t="s">
        <v>114</v>
      </c>
    </row>
    <row r="155" spans="1:51" s="13" customFormat="1" ht="12">
      <c r="A155" s="13"/>
      <c r="B155" s="228"/>
      <c r="C155" s="229"/>
      <c r="D155" s="230" t="s">
        <v>122</v>
      </c>
      <c r="E155" s="231" t="s">
        <v>19</v>
      </c>
      <c r="F155" s="232" t="s">
        <v>177</v>
      </c>
      <c r="G155" s="229"/>
      <c r="H155" s="231" t="s">
        <v>19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8" t="s">
        <v>122</v>
      </c>
      <c r="AU155" s="238" t="s">
        <v>80</v>
      </c>
      <c r="AV155" s="13" t="s">
        <v>78</v>
      </c>
      <c r="AW155" s="13" t="s">
        <v>35</v>
      </c>
      <c r="AX155" s="13" t="s">
        <v>73</v>
      </c>
      <c r="AY155" s="238" t="s">
        <v>114</v>
      </c>
    </row>
    <row r="156" spans="1:51" s="14" customFormat="1" ht="12">
      <c r="A156" s="14"/>
      <c r="B156" s="239"/>
      <c r="C156" s="240"/>
      <c r="D156" s="230" t="s">
        <v>122</v>
      </c>
      <c r="E156" s="241" t="s">
        <v>19</v>
      </c>
      <c r="F156" s="242" t="s">
        <v>178</v>
      </c>
      <c r="G156" s="240"/>
      <c r="H156" s="243">
        <v>130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9" t="s">
        <v>122</v>
      </c>
      <c r="AU156" s="249" t="s">
        <v>80</v>
      </c>
      <c r="AV156" s="14" t="s">
        <v>80</v>
      </c>
      <c r="AW156" s="14" t="s">
        <v>35</v>
      </c>
      <c r="AX156" s="14" t="s">
        <v>78</v>
      </c>
      <c r="AY156" s="249" t="s">
        <v>114</v>
      </c>
    </row>
    <row r="157" spans="1:65" s="2" customFormat="1" ht="16.5" customHeight="1">
      <c r="A157" s="40"/>
      <c r="B157" s="41"/>
      <c r="C157" s="272" t="s">
        <v>187</v>
      </c>
      <c r="D157" s="272" t="s">
        <v>188</v>
      </c>
      <c r="E157" s="273" t="s">
        <v>189</v>
      </c>
      <c r="F157" s="274" t="s">
        <v>190</v>
      </c>
      <c r="G157" s="275" t="s">
        <v>191</v>
      </c>
      <c r="H157" s="276">
        <v>1.95</v>
      </c>
      <c r="I157" s="277"/>
      <c r="J157" s="278">
        <f>ROUND(I157*H157,2)</f>
        <v>0</v>
      </c>
      <c r="K157" s="279"/>
      <c r="L157" s="280"/>
      <c r="M157" s="281" t="s">
        <v>19</v>
      </c>
      <c r="N157" s="282" t="s">
        <v>44</v>
      </c>
      <c r="O157" s="86"/>
      <c r="P157" s="224">
        <f>O157*H157</f>
        <v>0</v>
      </c>
      <c r="Q157" s="224">
        <v>0.001</v>
      </c>
      <c r="R157" s="224">
        <f>Q157*H157</f>
        <v>0.00195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164</v>
      </c>
      <c r="AT157" s="226" t="s">
        <v>188</v>
      </c>
      <c r="AU157" s="226" t="s">
        <v>80</v>
      </c>
      <c r="AY157" s="19" t="s">
        <v>114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78</v>
      </c>
      <c r="BK157" s="227">
        <f>ROUND(I157*H157,2)</f>
        <v>0</v>
      </c>
      <c r="BL157" s="19" t="s">
        <v>120</v>
      </c>
      <c r="BM157" s="226" t="s">
        <v>192</v>
      </c>
    </row>
    <row r="158" spans="1:51" s="13" customFormat="1" ht="12">
      <c r="A158" s="13"/>
      <c r="B158" s="228"/>
      <c r="C158" s="229"/>
      <c r="D158" s="230" t="s">
        <v>122</v>
      </c>
      <c r="E158" s="231" t="s">
        <v>19</v>
      </c>
      <c r="F158" s="232" t="s">
        <v>176</v>
      </c>
      <c r="G158" s="229"/>
      <c r="H158" s="231" t="s">
        <v>19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8" t="s">
        <v>122</v>
      </c>
      <c r="AU158" s="238" t="s">
        <v>80</v>
      </c>
      <c r="AV158" s="13" t="s">
        <v>78</v>
      </c>
      <c r="AW158" s="13" t="s">
        <v>35</v>
      </c>
      <c r="AX158" s="13" t="s">
        <v>73</v>
      </c>
      <c r="AY158" s="238" t="s">
        <v>114</v>
      </c>
    </row>
    <row r="159" spans="1:51" s="13" customFormat="1" ht="12">
      <c r="A159" s="13"/>
      <c r="B159" s="228"/>
      <c r="C159" s="229"/>
      <c r="D159" s="230" t="s">
        <v>122</v>
      </c>
      <c r="E159" s="231" t="s">
        <v>19</v>
      </c>
      <c r="F159" s="232" t="s">
        <v>177</v>
      </c>
      <c r="G159" s="229"/>
      <c r="H159" s="231" t="s">
        <v>19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8" t="s">
        <v>122</v>
      </c>
      <c r="AU159" s="238" t="s">
        <v>80</v>
      </c>
      <c r="AV159" s="13" t="s">
        <v>78</v>
      </c>
      <c r="AW159" s="13" t="s">
        <v>35</v>
      </c>
      <c r="AX159" s="13" t="s">
        <v>73</v>
      </c>
      <c r="AY159" s="238" t="s">
        <v>114</v>
      </c>
    </row>
    <row r="160" spans="1:51" s="14" customFormat="1" ht="12">
      <c r="A160" s="14"/>
      <c r="B160" s="239"/>
      <c r="C160" s="240"/>
      <c r="D160" s="230" t="s">
        <v>122</v>
      </c>
      <c r="E160" s="241" t="s">
        <v>19</v>
      </c>
      <c r="F160" s="242" t="s">
        <v>178</v>
      </c>
      <c r="G160" s="240"/>
      <c r="H160" s="243">
        <v>130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9" t="s">
        <v>122</v>
      </c>
      <c r="AU160" s="249" t="s">
        <v>80</v>
      </c>
      <c r="AV160" s="14" t="s">
        <v>80</v>
      </c>
      <c r="AW160" s="14" t="s">
        <v>35</v>
      </c>
      <c r="AX160" s="14" t="s">
        <v>73</v>
      </c>
      <c r="AY160" s="249" t="s">
        <v>114</v>
      </c>
    </row>
    <row r="161" spans="1:51" s="13" customFormat="1" ht="12">
      <c r="A161" s="13"/>
      <c r="B161" s="228"/>
      <c r="C161" s="229"/>
      <c r="D161" s="230" t="s">
        <v>122</v>
      </c>
      <c r="E161" s="231" t="s">
        <v>19</v>
      </c>
      <c r="F161" s="232" t="s">
        <v>193</v>
      </c>
      <c r="G161" s="229"/>
      <c r="H161" s="231" t="s">
        <v>19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8" t="s">
        <v>122</v>
      </c>
      <c r="AU161" s="238" t="s">
        <v>80</v>
      </c>
      <c r="AV161" s="13" t="s">
        <v>78</v>
      </c>
      <c r="AW161" s="13" t="s">
        <v>35</v>
      </c>
      <c r="AX161" s="13" t="s">
        <v>73</v>
      </c>
      <c r="AY161" s="238" t="s">
        <v>114</v>
      </c>
    </row>
    <row r="162" spans="1:51" s="14" customFormat="1" ht="12">
      <c r="A162" s="14"/>
      <c r="B162" s="239"/>
      <c r="C162" s="240"/>
      <c r="D162" s="230" t="s">
        <v>122</v>
      </c>
      <c r="E162" s="241" t="s">
        <v>19</v>
      </c>
      <c r="F162" s="242" t="s">
        <v>194</v>
      </c>
      <c r="G162" s="240"/>
      <c r="H162" s="243">
        <v>1.95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9" t="s">
        <v>122</v>
      </c>
      <c r="AU162" s="249" t="s">
        <v>80</v>
      </c>
      <c r="AV162" s="14" t="s">
        <v>80</v>
      </c>
      <c r="AW162" s="14" t="s">
        <v>35</v>
      </c>
      <c r="AX162" s="14" t="s">
        <v>78</v>
      </c>
      <c r="AY162" s="249" t="s">
        <v>114</v>
      </c>
    </row>
    <row r="163" spans="1:63" s="12" customFormat="1" ht="22.8" customHeight="1">
      <c r="A163" s="12"/>
      <c r="B163" s="198"/>
      <c r="C163" s="199"/>
      <c r="D163" s="200" t="s">
        <v>72</v>
      </c>
      <c r="E163" s="212" t="s">
        <v>80</v>
      </c>
      <c r="F163" s="212" t="s">
        <v>195</v>
      </c>
      <c r="G163" s="199"/>
      <c r="H163" s="199"/>
      <c r="I163" s="202"/>
      <c r="J163" s="213">
        <f>BK163</f>
        <v>0</v>
      </c>
      <c r="K163" s="199"/>
      <c r="L163" s="204"/>
      <c r="M163" s="205"/>
      <c r="N163" s="206"/>
      <c r="O163" s="206"/>
      <c r="P163" s="207">
        <f>SUM(P164:P183)</f>
        <v>0</v>
      </c>
      <c r="Q163" s="206"/>
      <c r="R163" s="207">
        <f>SUM(R164:R183)</f>
        <v>21.495538832999998</v>
      </c>
      <c r="S163" s="206"/>
      <c r="T163" s="208">
        <f>SUM(T164:T183)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9" t="s">
        <v>78</v>
      </c>
      <c r="AT163" s="210" t="s">
        <v>72</v>
      </c>
      <c r="AU163" s="210" t="s">
        <v>78</v>
      </c>
      <c r="AY163" s="209" t="s">
        <v>114</v>
      </c>
      <c r="BK163" s="211">
        <f>SUM(BK164:BK183)</f>
        <v>0</v>
      </c>
    </row>
    <row r="164" spans="1:65" s="2" customFormat="1" ht="21.75" customHeight="1">
      <c r="A164" s="40"/>
      <c r="B164" s="41"/>
      <c r="C164" s="214" t="s">
        <v>196</v>
      </c>
      <c r="D164" s="214" t="s">
        <v>116</v>
      </c>
      <c r="E164" s="215" t="s">
        <v>197</v>
      </c>
      <c r="F164" s="216" t="s">
        <v>198</v>
      </c>
      <c r="G164" s="217" t="s">
        <v>174</v>
      </c>
      <c r="H164" s="218">
        <v>39</v>
      </c>
      <c r="I164" s="219"/>
      <c r="J164" s="220">
        <f>ROUND(I164*H164,2)</f>
        <v>0</v>
      </c>
      <c r="K164" s="221"/>
      <c r="L164" s="46"/>
      <c r="M164" s="222" t="s">
        <v>19</v>
      </c>
      <c r="N164" s="223" t="s">
        <v>44</v>
      </c>
      <c r="O164" s="86"/>
      <c r="P164" s="224">
        <f>O164*H164</f>
        <v>0</v>
      </c>
      <c r="Q164" s="224">
        <v>0.03054545</v>
      </c>
      <c r="R164" s="224">
        <f>Q164*H164</f>
        <v>1.1912725499999999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120</v>
      </c>
      <c r="AT164" s="226" t="s">
        <v>116</v>
      </c>
      <c r="AU164" s="226" t="s">
        <v>80</v>
      </c>
      <c r="AY164" s="19" t="s">
        <v>114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78</v>
      </c>
      <c r="BK164" s="227">
        <f>ROUND(I164*H164,2)</f>
        <v>0</v>
      </c>
      <c r="BL164" s="19" t="s">
        <v>120</v>
      </c>
      <c r="BM164" s="226" t="s">
        <v>199</v>
      </c>
    </row>
    <row r="165" spans="1:51" s="13" customFormat="1" ht="12">
      <c r="A165" s="13"/>
      <c r="B165" s="228"/>
      <c r="C165" s="229"/>
      <c r="D165" s="230" t="s">
        <v>122</v>
      </c>
      <c r="E165" s="231" t="s">
        <v>19</v>
      </c>
      <c r="F165" s="232" t="s">
        <v>200</v>
      </c>
      <c r="G165" s="229"/>
      <c r="H165" s="231" t="s">
        <v>19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8" t="s">
        <v>122</v>
      </c>
      <c r="AU165" s="238" t="s">
        <v>80</v>
      </c>
      <c r="AV165" s="13" t="s">
        <v>78</v>
      </c>
      <c r="AW165" s="13" t="s">
        <v>35</v>
      </c>
      <c r="AX165" s="13" t="s">
        <v>73</v>
      </c>
      <c r="AY165" s="238" t="s">
        <v>114</v>
      </c>
    </row>
    <row r="166" spans="1:51" s="13" customFormat="1" ht="12">
      <c r="A166" s="13"/>
      <c r="B166" s="228"/>
      <c r="C166" s="229"/>
      <c r="D166" s="230" t="s">
        <v>122</v>
      </c>
      <c r="E166" s="231" t="s">
        <v>19</v>
      </c>
      <c r="F166" s="232" t="s">
        <v>201</v>
      </c>
      <c r="G166" s="229"/>
      <c r="H166" s="231" t="s">
        <v>19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8" t="s">
        <v>122</v>
      </c>
      <c r="AU166" s="238" t="s">
        <v>80</v>
      </c>
      <c r="AV166" s="13" t="s">
        <v>78</v>
      </c>
      <c r="AW166" s="13" t="s">
        <v>35</v>
      </c>
      <c r="AX166" s="13" t="s">
        <v>73</v>
      </c>
      <c r="AY166" s="238" t="s">
        <v>114</v>
      </c>
    </row>
    <row r="167" spans="1:51" s="14" customFormat="1" ht="12">
      <c r="A167" s="14"/>
      <c r="B167" s="239"/>
      <c r="C167" s="240"/>
      <c r="D167" s="230" t="s">
        <v>122</v>
      </c>
      <c r="E167" s="241" t="s">
        <v>19</v>
      </c>
      <c r="F167" s="242" t="s">
        <v>202</v>
      </c>
      <c r="G167" s="240"/>
      <c r="H167" s="243">
        <v>39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9" t="s">
        <v>122</v>
      </c>
      <c r="AU167" s="249" t="s">
        <v>80</v>
      </c>
      <c r="AV167" s="14" t="s">
        <v>80</v>
      </c>
      <c r="AW167" s="14" t="s">
        <v>35</v>
      </c>
      <c r="AX167" s="14" t="s">
        <v>78</v>
      </c>
      <c r="AY167" s="249" t="s">
        <v>114</v>
      </c>
    </row>
    <row r="168" spans="1:65" s="2" customFormat="1" ht="21.75" customHeight="1">
      <c r="A168" s="40"/>
      <c r="B168" s="41"/>
      <c r="C168" s="214" t="s">
        <v>203</v>
      </c>
      <c r="D168" s="214" t="s">
        <v>116</v>
      </c>
      <c r="E168" s="215" t="s">
        <v>204</v>
      </c>
      <c r="F168" s="216" t="s">
        <v>205</v>
      </c>
      <c r="G168" s="217" t="s">
        <v>174</v>
      </c>
      <c r="H168" s="218">
        <v>39</v>
      </c>
      <c r="I168" s="219"/>
      <c r="J168" s="220">
        <f>ROUND(I168*H168,2)</f>
        <v>0</v>
      </c>
      <c r="K168" s="221"/>
      <c r="L168" s="46"/>
      <c r="M168" s="222" t="s">
        <v>19</v>
      </c>
      <c r="N168" s="223" t="s">
        <v>44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120</v>
      </c>
      <c r="AT168" s="226" t="s">
        <v>116</v>
      </c>
      <c r="AU168" s="226" t="s">
        <v>80</v>
      </c>
      <c r="AY168" s="19" t="s">
        <v>114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78</v>
      </c>
      <c r="BK168" s="227">
        <f>ROUND(I168*H168,2)</f>
        <v>0</v>
      </c>
      <c r="BL168" s="19" t="s">
        <v>120</v>
      </c>
      <c r="BM168" s="226" t="s">
        <v>206</v>
      </c>
    </row>
    <row r="169" spans="1:51" s="13" customFormat="1" ht="12">
      <c r="A169" s="13"/>
      <c r="B169" s="228"/>
      <c r="C169" s="229"/>
      <c r="D169" s="230" t="s">
        <v>122</v>
      </c>
      <c r="E169" s="231" t="s">
        <v>19</v>
      </c>
      <c r="F169" s="232" t="s">
        <v>200</v>
      </c>
      <c r="G169" s="229"/>
      <c r="H169" s="231" t="s">
        <v>19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8" t="s">
        <v>122</v>
      </c>
      <c r="AU169" s="238" t="s">
        <v>80</v>
      </c>
      <c r="AV169" s="13" t="s">
        <v>78</v>
      </c>
      <c r="AW169" s="13" t="s">
        <v>35</v>
      </c>
      <c r="AX169" s="13" t="s">
        <v>73</v>
      </c>
      <c r="AY169" s="238" t="s">
        <v>114</v>
      </c>
    </row>
    <row r="170" spans="1:51" s="13" customFormat="1" ht="12">
      <c r="A170" s="13"/>
      <c r="B170" s="228"/>
      <c r="C170" s="229"/>
      <c r="D170" s="230" t="s">
        <v>122</v>
      </c>
      <c r="E170" s="231" t="s">
        <v>19</v>
      </c>
      <c r="F170" s="232" t="s">
        <v>201</v>
      </c>
      <c r="G170" s="229"/>
      <c r="H170" s="231" t="s">
        <v>19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8" t="s">
        <v>122</v>
      </c>
      <c r="AU170" s="238" t="s">
        <v>80</v>
      </c>
      <c r="AV170" s="13" t="s">
        <v>78</v>
      </c>
      <c r="AW170" s="13" t="s">
        <v>35</v>
      </c>
      <c r="AX170" s="13" t="s">
        <v>73</v>
      </c>
      <c r="AY170" s="238" t="s">
        <v>114</v>
      </c>
    </row>
    <row r="171" spans="1:51" s="14" customFormat="1" ht="12">
      <c r="A171" s="14"/>
      <c r="B171" s="239"/>
      <c r="C171" s="240"/>
      <c r="D171" s="230" t="s">
        <v>122</v>
      </c>
      <c r="E171" s="241" t="s">
        <v>19</v>
      </c>
      <c r="F171" s="242" t="s">
        <v>202</v>
      </c>
      <c r="G171" s="240"/>
      <c r="H171" s="243">
        <v>39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9" t="s">
        <v>122</v>
      </c>
      <c r="AU171" s="249" t="s">
        <v>80</v>
      </c>
      <c r="AV171" s="14" t="s">
        <v>80</v>
      </c>
      <c r="AW171" s="14" t="s">
        <v>35</v>
      </c>
      <c r="AX171" s="14" t="s">
        <v>78</v>
      </c>
      <c r="AY171" s="249" t="s">
        <v>114</v>
      </c>
    </row>
    <row r="172" spans="1:65" s="2" customFormat="1" ht="21.75" customHeight="1">
      <c r="A172" s="40"/>
      <c r="B172" s="41"/>
      <c r="C172" s="214" t="s">
        <v>8</v>
      </c>
      <c r="D172" s="214" t="s">
        <v>116</v>
      </c>
      <c r="E172" s="215" t="s">
        <v>207</v>
      </c>
      <c r="F172" s="216" t="s">
        <v>208</v>
      </c>
      <c r="G172" s="217" t="s">
        <v>133</v>
      </c>
      <c r="H172" s="218">
        <v>8.25</v>
      </c>
      <c r="I172" s="219"/>
      <c r="J172" s="220">
        <f>ROUND(I172*H172,2)</f>
        <v>0</v>
      </c>
      <c r="K172" s="221"/>
      <c r="L172" s="46"/>
      <c r="M172" s="222" t="s">
        <v>19</v>
      </c>
      <c r="N172" s="223" t="s">
        <v>44</v>
      </c>
      <c r="O172" s="86"/>
      <c r="P172" s="224">
        <f>O172*H172</f>
        <v>0</v>
      </c>
      <c r="Q172" s="224">
        <v>2.453292204</v>
      </c>
      <c r="R172" s="224">
        <f>Q172*H172</f>
        <v>20.239660682999997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120</v>
      </c>
      <c r="AT172" s="226" t="s">
        <v>116</v>
      </c>
      <c r="AU172" s="226" t="s">
        <v>80</v>
      </c>
      <c r="AY172" s="19" t="s">
        <v>114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78</v>
      </c>
      <c r="BK172" s="227">
        <f>ROUND(I172*H172,2)</f>
        <v>0</v>
      </c>
      <c r="BL172" s="19" t="s">
        <v>120</v>
      </c>
      <c r="BM172" s="226" t="s">
        <v>209</v>
      </c>
    </row>
    <row r="173" spans="1:51" s="13" customFormat="1" ht="12">
      <c r="A173" s="13"/>
      <c r="B173" s="228"/>
      <c r="C173" s="229"/>
      <c r="D173" s="230" t="s">
        <v>122</v>
      </c>
      <c r="E173" s="231" t="s">
        <v>19</v>
      </c>
      <c r="F173" s="232" t="s">
        <v>210</v>
      </c>
      <c r="G173" s="229"/>
      <c r="H173" s="231" t="s">
        <v>19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8" t="s">
        <v>122</v>
      </c>
      <c r="AU173" s="238" t="s">
        <v>80</v>
      </c>
      <c r="AV173" s="13" t="s">
        <v>78</v>
      </c>
      <c r="AW173" s="13" t="s">
        <v>35</v>
      </c>
      <c r="AX173" s="13" t="s">
        <v>73</v>
      </c>
      <c r="AY173" s="238" t="s">
        <v>114</v>
      </c>
    </row>
    <row r="174" spans="1:51" s="13" customFormat="1" ht="12">
      <c r="A174" s="13"/>
      <c r="B174" s="228"/>
      <c r="C174" s="229"/>
      <c r="D174" s="230" t="s">
        <v>122</v>
      </c>
      <c r="E174" s="231" t="s">
        <v>19</v>
      </c>
      <c r="F174" s="232" t="s">
        <v>211</v>
      </c>
      <c r="G174" s="229"/>
      <c r="H174" s="231" t="s">
        <v>19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8" t="s">
        <v>122</v>
      </c>
      <c r="AU174" s="238" t="s">
        <v>80</v>
      </c>
      <c r="AV174" s="13" t="s">
        <v>78</v>
      </c>
      <c r="AW174" s="13" t="s">
        <v>35</v>
      </c>
      <c r="AX174" s="13" t="s">
        <v>73</v>
      </c>
      <c r="AY174" s="238" t="s">
        <v>114</v>
      </c>
    </row>
    <row r="175" spans="1:51" s="14" customFormat="1" ht="12">
      <c r="A175" s="14"/>
      <c r="B175" s="239"/>
      <c r="C175" s="240"/>
      <c r="D175" s="230" t="s">
        <v>122</v>
      </c>
      <c r="E175" s="241" t="s">
        <v>19</v>
      </c>
      <c r="F175" s="242" t="s">
        <v>212</v>
      </c>
      <c r="G175" s="240"/>
      <c r="H175" s="243">
        <v>8.25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9" t="s">
        <v>122</v>
      </c>
      <c r="AU175" s="249" t="s">
        <v>80</v>
      </c>
      <c r="AV175" s="14" t="s">
        <v>80</v>
      </c>
      <c r="AW175" s="14" t="s">
        <v>35</v>
      </c>
      <c r="AX175" s="14" t="s">
        <v>78</v>
      </c>
      <c r="AY175" s="249" t="s">
        <v>114</v>
      </c>
    </row>
    <row r="176" spans="1:65" s="2" customFormat="1" ht="16.5" customHeight="1">
      <c r="A176" s="40"/>
      <c r="B176" s="41"/>
      <c r="C176" s="214" t="s">
        <v>213</v>
      </c>
      <c r="D176" s="214" t="s">
        <v>116</v>
      </c>
      <c r="E176" s="215" t="s">
        <v>214</v>
      </c>
      <c r="F176" s="216" t="s">
        <v>215</v>
      </c>
      <c r="G176" s="217" t="s">
        <v>174</v>
      </c>
      <c r="H176" s="218">
        <v>24</v>
      </c>
      <c r="I176" s="219"/>
      <c r="J176" s="220">
        <f>ROUND(I176*H176,2)</f>
        <v>0</v>
      </c>
      <c r="K176" s="221"/>
      <c r="L176" s="46"/>
      <c r="M176" s="222" t="s">
        <v>19</v>
      </c>
      <c r="N176" s="223" t="s">
        <v>44</v>
      </c>
      <c r="O176" s="86"/>
      <c r="P176" s="224">
        <f>O176*H176</f>
        <v>0</v>
      </c>
      <c r="Q176" s="224">
        <v>0.0026919</v>
      </c>
      <c r="R176" s="224">
        <f>Q176*H176</f>
        <v>0.0646056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120</v>
      </c>
      <c r="AT176" s="226" t="s">
        <v>116</v>
      </c>
      <c r="AU176" s="226" t="s">
        <v>80</v>
      </c>
      <c r="AY176" s="19" t="s">
        <v>114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78</v>
      </c>
      <c r="BK176" s="227">
        <f>ROUND(I176*H176,2)</f>
        <v>0</v>
      </c>
      <c r="BL176" s="19" t="s">
        <v>120</v>
      </c>
      <c r="BM176" s="226" t="s">
        <v>216</v>
      </c>
    </row>
    <row r="177" spans="1:51" s="13" customFormat="1" ht="12">
      <c r="A177" s="13"/>
      <c r="B177" s="228"/>
      <c r="C177" s="229"/>
      <c r="D177" s="230" t="s">
        <v>122</v>
      </c>
      <c r="E177" s="231" t="s">
        <v>19</v>
      </c>
      <c r="F177" s="232" t="s">
        <v>217</v>
      </c>
      <c r="G177" s="229"/>
      <c r="H177" s="231" t="s">
        <v>19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8" t="s">
        <v>122</v>
      </c>
      <c r="AU177" s="238" t="s">
        <v>80</v>
      </c>
      <c r="AV177" s="13" t="s">
        <v>78</v>
      </c>
      <c r="AW177" s="13" t="s">
        <v>35</v>
      </c>
      <c r="AX177" s="13" t="s">
        <v>73</v>
      </c>
      <c r="AY177" s="238" t="s">
        <v>114</v>
      </c>
    </row>
    <row r="178" spans="1:51" s="13" customFormat="1" ht="12">
      <c r="A178" s="13"/>
      <c r="B178" s="228"/>
      <c r="C178" s="229"/>
      <c r="D178" s="230" t="s">
        <v>122</v>
      </c>
      <c r="E178" s="231" t="s">
        <v>19</v>
      </c>
      <c r="F178" s="232" t="s">
        <v>218</v>
      </c>
      <c r="G178" s="229"/>
      <c r="H178" s="231" t="s">
        <v>19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8" t="s">
        <v>122</v>
      </c>
      <c r="AU178" s="238" t="s">
        <v>80</v>
      </c>
      <c r="AV178" s="13" t="s">
        <v>78</v>
      </c>
      <c r="AW178" s="13" t="s">
        <v>35</v>
      </c>
      <c r="AX178" s="13" t="s">
        <v>73</v>
      </c>
      <c r="AY178" s="238" t="s">
        <v>114</v>
      </c>
    </row>
    <row r="179" spans="1:51" s="14" customFormat="1" ht="12">
      <c r="A179" s="14"/>
      <c r="B179" s="239"/>
      <c r="C179" s="240"/>
      <c r="D179" s="230" t="s">
        <v>122</v>
      </c>
      <c r="E179" s="241" t="s">
        <v>19</v>
      </c>
      <c r="F179" s="242" t="s">
        <v>219</v>
      </c>
      <c r="G179" s="240"/>
      <c r="H179" s="243">
        <v>24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9" t="s">
        <v>122</v>
      </c>
      <c r="AU179" s="249" t="s">
        <v>80</v>
      </c>
      <c r="AV179" s="14" t="s">
        <v>80</v>
      </c>
      <c r="AW179" s="14" t="s">
        <v>35</v>
      </c>
      <c r="AX179" s="14" t="s">
        <v>78</v>
      </c>
      <c r="AY179" s="249" t="s">
        <v>114</v>
      </c>
    </row>
    <row r="180" spans="1:65" s="2" customFormat="1" ht="16.5" customHeight="1">
      <c r="A180" s="40"/>
      <c r="B180" s="41"/>
      <c r="C180" s="214" t="s">
        <v>220</v>
      </c>
      <c r="D180" s="214" t="s">
        <v>116</v>
      </c>
      <c r="E180" s="215" t="s">
        <v>221</v>
      </c>
      <c r="F180" s="216" t="s">
        <v>222</v>
      </c>
      <c r="G180" s="217" t="s">
        <v>174</v>
      </c>
      <c r="H180" s="218">
        <v>24</v>
      </c>
      <c r="I180" s="219"/>
      <c r="J180" s="220">
        <f>ROUND(I180*H180,2)</f>
        <v>0</v>
      </c>
      <c r="K180" s="221"/>
      <c r="L180" s="46"/>
      <c r="M180" s="222" t="s">
        <v>19</v>
      </c>
      <c r="N180" s="223" t="s">
        <v>44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120</v>
      </c>
      <c r="AT180" s="226" t="s">
        <v>116</v>
      </c>
      <c r="AU180" s="226" t="s">
        <v>80</v>
      </c>
      <c r="AY180" s="19" t="s">
        <v>114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78</v>
      </c>
      <c r="BK180" s="227">
        <f>ROUND(I180*H180,2)</f>
        <v>0</v>
      </c>
      <c r="BL180" s="19" t="s">
        <v>120</v>
      </c>
      <c r="BM180" s="226" t="s">
        <v>223</v>
      </c>
    </row>
    <row r="181" spans="1:51" s="13" customFormat="1" ht="12">
      <c r="A181" s="13"/>
      <c r="B181" s="228"/>
      <c r="C181" s="229"/>
      <c r="D181" s="230" t="s">
        <v>122</v>
      </c>
      <c r="E181" s="231" t="s">
        <v>19</v>
      </c>
      <c r="F181" s="232" t="s">
        <v>217</v>
      </c>
      <c r="G181" s="229"/>
      <c r="H181" s="231" t="s">
        <v>19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8" t="s">
        <v>122</v>
      </c>
      <c r="AU181" s="238" t="s">
        <v>80</v>
      </c>
      <c r="AV181" s="13" t="s">
        <v>78</v>
      </c>
      <c r="AW181" s="13" t="s">
        <v>35</v>
      </c>
      <c r="AX181" s="13" t="s">
        <v>73</v>
      </c>
      <c r="AY181" s="238" t="s">
        <v>114</v>
      </c>
    </row>
    <row r="182" spans="1:51" s="13" customFormat="1" ht="12">
      <c r="A182" s="13"/>
      <c r="B182" s="228"/>
      <c r="C182" s="229"/>
      <c r="D182" s="230" t="s">
        <v>122</v>
      </c>
      <c r="E182" s="231" t="s">
        <v>19</v>
      </c>
      <c r="F182" s="232" t="s">
        <v>218</v>
      </c>
      <c r="G182" s="229"/>
      <c r="H182" s="231" t="s">
        <v>19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8" t="s">
        <v>122</v>
      </c>
      <c r="AU182" s="238" t="s">
        <v>80</v>
      </c>
      <c r="AV182" s="13" t="s">
        <v>78</v>
      </c>
      <c r="AW182" s="13" t="s">
        <v>35</v>
      </c>
      <c r="AX182" s="13" t="s">
        <v>73</v>
      </c>
      <c r="AY182" s="238" t="s">
        <v>114</v>
      </c>
    </row>
    <row r="183" spans="1:51" s="14" customFormat="1" ht="12">
      <c r="A183" s="14"/>
      <c r="B183" s="239"/>
      <c r="C183" s="240"/>
      <c r="D183" s="230" t="s">
        <v>122</v>
      </c>
      <c r="E183" s="241" t="s">
        <v>19</v>
      </c>
      <c r="F183" s="242" t="s">
        <v>219</v>
      </c>
      <c r="G183" s="240"/>
      <c r="H183" s="243">
        <v>24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9" t="s">
        <v>122</v>
      </c>
      <c r="AU183" s="249" t="s">
        <v>80</v>
      </c>
      <c r="AV183" s="14" t="s">
        <v>80</v>
      </c>
      <c r="AW183" s="14" t="s">
        <v>35</v>
      </c>
      <c r="AX183" s="14" t="s">
        <v>78</v>
      </c>
      <c r="AY183" s="249" t="s">
        <v>114</v>
      </c>
    </row>
    <row r="184" spans="1:63" s="12" customFormat="1" ht="25.9" customHeight="1">
      <c r="A184" s="12"/>
      <c r="B184" s="198"/>
      <c r="C184" s="199"/>
      <c r="D184" s="200" t="s">
        <v>72</v>
      </c>
      <c r="E184" s="201" t="s">
        <v>188</v>
      </c>
      <c r="F184" s="201" t="s">
        <v>224</v>
      </c>
      <c r="G184" s="199"/>
      <c r="H184" s="199"/>
      <c r="I184" s="202"/>
      <c r="J184" s="203">
        <f>BK184</f>
        <v>0</v>
      </c>
      <c r="K184" s="199"/>
      <c r="L184" s="204"/>
      <c r="M184" s="205"/>
      <c r="N184" s="206"/>
      <c r="O184" s="206"/>
      <c r="P184" s="207">
        <f>P185+P203+P208+P219+P244+P246</f>
        <v>0</v>
      </c>
      <c r="Q184" s="206"/>
      <c r="R184" s="207">
        <f>R185+R203+R208+R219+R244+R246</f>
        <v>40.541315999999995</v>
      </c>
      <c r="S184" s="206"/>
      <c r="T184" s="208">
        <f>T185+T203+T208+T219+T244+T246</f>
        <v>11.32347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9" t="s">
        <v>130</v>
      </c>
      <c r="AT184" s="210" t="s">
        <v>72</v>
      </c>
      <c r="AU184" s="210" t="s">
        <v>73</v>
      </c>
      <c r="AY184" s="209" t="s">
        <v>114</v>
      </c>
      <c r="BK184" s="211">
        <f>BK185+BK203+BK208+BK219+BK244+BK246</f>
        <v>0</v>
      </c>
    </row>
    <row r="185" spans="1:63" s="12" customFormat="1" ht="22.8" customHeight="1">
      <c r="A185" s="12"/>
      <c r="B185" s="198"/>
      <c r="C185" s="199"/>
      <c r="D185" s="200" t="s">
        <v>72</v>
      </c>
      <c r="E185" s="212" t="s">
        <v>130</v>
      </c>
      <c r="F185" s="212" t="s">
        <v>225</v>
      </c>
      <c r="G185" s="199"/>
      <c r="H185" s="199"/>
      <c r="I185" s="202"/>
      <c r="J185" s="213">
        <f>BK185</f>
        <v>0</v>
      </c>
      <c r="K185" s="199"/>
      <c r="L185" s="204"/>
      <c r="M185" s="205"/>
      <c r="N185" s="206"/>
      <c r="O185" s="206"/>
      <c r="P185" s="207">
        <f>SUM(P186:P202)</f>
        <v>0</v>
      </c>
      <c r="Q185" s="206"/>
      <c r="R185" s="207">
        <f>SUM(R186:R202)</f>
        <v>7.950912</v>
      </c>
      <c r="S185" s="206"/>
      <c r="T185" s="208">
        <f>SUM(T186:T202)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9" t="s">
        <v>78</v>
      </c>
      <c r="AT185" s="210" t="s">
        <v>72</v>
      </c>
      <c r="AU185" s="210" t="s">
        <v>78</v>
      </c>
      <c r="AY185" s="209" t="s">
        <v>114</v>
      </c>
      <c r="BK185" s="211">
        <f>SUM(BK186:BK202)</f>
        <v>0</v>
      </c>
    </row>
    <row r="186" spans="1:65" s="2" customFormat="1" ht="100.5" customHeight="1">
      <c r="A186" s="40"/>
      <c r="B186" s="41"/>
      <c r="C186" s="214" t="s">
        <v>226</v>
      </c>
      <c r="D186" s="214" t="s">
        <v>116</v>
      </c>
      <c r="E186" s="215" t="s">
        <v>227</v>
      </c>
      <c r="F186" s="216" t="s">
        <v>228</v>
      </c>
      <c r="G186" s="217" t="s">
        <v>133</v>
      </c>
      <c r="H186" s="218">
        <v>1.44</v>
      </c>
      <c r="I186" s="219"/>
      <c r="J186" s="220">
        <f>ROUND(I186*H186,2)</f>
        <v>0</v>
      </c>
      <c r="K186" s="221"/>
      <c r="L186" s="46"/>
      <c r="M186" s="222" t="s">
        <v>19</v>
      </c>
      <c r="N186" s="223" t="s">
        <v>44</v>
      </c>
      <c r="O186" s="86"/>
      <c r="P186" s="224">
        <f>O186*H186</f>
        <v>0</v>
      </c>
      <c r="Q186" s="224">
        <v>3.05924</v>
      </c>
      <c r="R186" s="224">
        <f>Q186*H186</f>
        <v>4.4053056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120</v>
      </c>
      <c r="AT186" s="226" t="s">
        <v>116</v>
      </c>
      <c r="AU186" s="226" t="s">
        <v>80</v>
      </c>
      <c r="AY186" s="19" t="s">
        <v>114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78</v>
      </c>
      <c r="BK186" s="227">
        <f>ROUND(I186*H186,2)</f>
        <v>0</v>
      </c>
      <c r="BL186" s="19" t="s">
        <v>120</v>
      </c>
      <c r="BM186" s="226" t="s">
        <v>229</v>
      </c>
    </row>
    <row r="187" spans="1:51" s="13" customFormat="1" ht="12">
      <c r="A187" s="13"/>
      <c r="B187" s="228"/>
      <c r="C187" s="229"/>
      <c r="D187" s="230" t="s">
        <v>122</v>
      </c>
      <c r="E187" s="231" t="s">
        <v>19</v>
      </c>
      <c r="F187" s="232" t="s">
        <v>230</v>
      </c>
      <c r="G187" s="229"/>
      <c r="H187" s="231" t="s">
        <v>19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8" t="s">
        <v>122</v>
      </c>
      <c r="AU187" s="238" t="s">
        <v>80</v>
      </c>
      <c r="AV187" s="13" t="s">
        <v>78</v>
      </c>
      <c r="AW187" s="13" t="s">
        <v>35</v>
      </c>
      <c r="AX187" s="13" t="s">
        <v>73</v>
      </c>
      <c r="AY187" s="238" t="s">
        <v>114</v>
      </c>
    </row>
    <row r="188" spans="1:51" s="13" customFormat="1" ht="12">
      <c r="A188" s="13"/>
      <c r="B188" s="228"/>
      <c r="C188" s="229"/>
      <c r="D188" s="230" t="s">
        <v>122</v>
      </c>
      <c r="E188" s="231" t="s">
        <v>19</v>
      </c>
      <c r="F188" s="232" t="s">
        <v>231</v>
      </c>
      <c r="G188" s="229"/>
      <c r="H188" s="231" t="s">
        <v>19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8" t="s">
        <v>122</v>
      </c>
      <c r="AU188" s="238" t="s">
        <v>80</v>
      </c>
      <c r="AV188" s="13" t="s">
        <v>78</v>
      </c>
      <c r="AW188" s="13" t="s">
        <v>35</v>
      </c>
      <c r="AX188" s="13" t="s">
        <v>73</v>
      </c>
      <c r="AY188" s="238" t="s">
        <v>114</v>
      </c>
    </row>
    <row r="189" spans="1:51" s="13" customFormat="1" ht="12">
      <c r="A189" s="13"/>
      <c r="B189" s="228"/>
      <c r="C189" s="229"/>
      <c r="D189" s="230" t="s">
        <v>122</v>
      </c>
      <c r="E189" s="231" t="s">
        <v>19</v>
      </c>
      <c r="F189" s="232" t="s">
        <v>232</v>
      </c>
      <c r="G189" s="229"/>
      <c r="H189" s="231" t="s">
        <v>19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8" t="s">
        <v>122</v>
      </c>
      <c r="AU189" s="238" t="s">
        <v>80</v>
      </c>
      <c r="AV189" s="13" t="s">
        <v>78</v>
      </c>
      <c r="AW189" s="13" t="s">
        <v>35</v>
      </c>
      <c r="AX189" s="13" t="s">
        <v>73</v>
      </c>
      <c r="AY189" s="238" t="s">
        <v>114</v>
      </c>
    </row>
    <row r="190" spans="1:51" s="13" customFormat="1" ht="12">
      <c r="A190" s="13"/>
      <c r="B190" s="228"/>
      <c r="C190" s="229"/>
      <c r="D190" s="230" t="s">
        <v>122</v>
      </c>
      <c r="E190" s="231" t="s">
        <v>19</v>
      </c>
      <c r="F190" s="232" t="s">
        <v>233</v>
      </c>
      <c r="G190" s="229"/>
      <c r="H190" s="231" t="s">
        <v>19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8" t="s">
        <v>122</v>
      </c>
      <c r="AU190" s="238" t="s">
        <v>80</v>
      </c>
      <c r="AV190" s="13" t="s">
        <v>78</v>
      </c>
      <c r="AW190" s="13" t="s">
        <v>35</v>
      </c>
      <c r="AX190" s="13" t="s">
        <v>73</v>
      </c>
      <c r="AY190" s="238" t="s">
        <v>114</v>
      </c>
    </row>
    <row r="191" spans="1:51" s="13" customFormat="1" ht="12">
      <c r="A191" s="13"/>
      <c r="B191" s="228"/>
      <c r="C191" s="229"/>
      <c r="D191" s="230" t="s">
        <v>122</v>
      </c>
      <c r="E191" s="231" t="s">
        <v>19</v>
      </c>
      <c r="F191" s="232" t="s">
        <v>234</v>
      </c>
      <c r="G191" s="229"/>
      <c r="H191" s="231" t="s">
        <v>19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8" t="s">
        <v>122</v>
      </c>
      <c r="AU191" s="238" t="s">
        <v>80</v>
      </c>
      <c r="AV191" s="13" t="s">
        <v>78</v>
      </c>
      <c r="AW191" s="13" t="s">
        <v>35</v>
      </c>
      <c r="AX191" s="13" t="s">
        <v>73</v>
      </c>
      <c r="AY191" s="238" t="s">
        <v>114</v>
      </c>
    </row>
    <row r="192" spans="1:51" s="14" customFormat="1" ht="12">
      <c r="A192" s="14"/>
      <c r="B192" s="239"/>
      <c r="C192" s="240"/>
      <c r="D192" s="230" t="s">
        <v>122</v>
      </c>
      <c r="E192" s="241" t="s">
        <v>19</v>
      </c>
      <c r="F192" s="242" t="s">
        <v>235</v>
      </c>
      <c r="G192" s="240"/>
      <c r="H192" s="243">
        <v>1.44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9" t="s">
        <v>122</v>
      </c>
      <c r="AU192" s="249" t="s">
        <v>80</v>
      </c>
      <c r="AV192" s="14" t="s">
        <v>80</v>
      </c>
      <c r="AW192" s="14" t="s">
        <v>35</v>
      </c>
      <c r="AX192" s="14" t="s">
        <v>78</v>
      </c>
      <c r="AY192" s="249" t="s">
        <v>114</v>
      </c>
    </row>
    <row r="193" spans="1:65" s="2" customFormat="1" ht="100.5" customHeight="1">
      <c r="A193" s="40"/>
      <c r="B193" s="41"/>
      <c r="C193" s="214" t="s">
        <v>236</v>
      </c>
      <c r="D193" s="214" t="s">
        <v>116</v>
      </c>
      <c r="E193" s="215" t="s">
        <v>237</v>
      </c>
      <c r="F193" s="216" t="s">
        <v>238</v>
      </c>
      <c r="G193" s="217" t="s">
        <v>133</v>
      </c>
      <c r="H193" s="218">
        <v>3.36</v>
      </c>
      <c r="I193" s="219"/>
      <c r="J193" s="220">
        <f>ROUND(I193*H193,2)</f>
        <v>0</v>
      </c>
      <c r="K193" s="221"/>
      <c r="L193" s="46"/>
      <c r="M193" s="222" t="s">
        <v>19</v>
      </c>
      <c r="N193" s="223" t="s">
        <v>44</v>
      </c>
      <c r="O193" s="86"/>
      <c r="P193" s="224">
        <f>O193*H193</f>
        <v>0</v>
      </c>
      <c r="Q193" s="224">
        <v>1.05524</v>
      </c>
      <c r="R193" s="224">
        <f>Q193*H193</f>
        <v>3.5456063999999996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120</v>
      </c>
      <c r="AT193" s="226" t="s">
        <v>116</v>
      </c>
      <c r="AU193" s="226" t="s">
        <v>80</v>
      </c>
      <c r="AY193" s="19" t="s">
        <v>114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78</v>
      </c>
      <c r="BK193" s="227">
        <f>ROUND(I193*H193,2)</f>
        <v>0</v>
      </c>
      <c r="BL193" s="19" t="s">
        <v>120</v>
      </c>
      <c r="BM193" s="226" t="s">
        <v>239</v>
      </c>
    </row>
    <row r="194" spans="1:51" s="13" customFormat="1" ht="12">
      <c r="A194" s="13"/>
      <c r="B194" s="228"/>
      <c r="C194" s="229"/>
      <c r="D194" s="230" t="s">
        <v>122</v>
      </c>
      <c r="E194" s="231" t="s">
        <v>19</v>
      </c>
      <c r="F194" s="232" t="s">
        <v>230</v>
      </c>
      <c r="G194" s="229"/>
      <c r="H194" s="231" t="s">
        <v>19</v>
      </c>
      <c r="I194" s="233"/>
      <c r="J194" s="229"/>
      <c r="K194" s="229"/>
      <c r="L194" s="234"/>
      <c r="M194" s="235"/>
      <c r="N194" s="236"/>
      <c r="O194" s="236"/>
      <c r="P194" s="236"/>
      <c r="Q194" s="236"/>
      <c r="R194" s="236"/>
      <c r="S194" s="236"/>
      <c r="T194" s="23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8" t="s">
        <v>122</v>
      </c>
      <c r="AU194" s="238" t="s">
        <v>80</v>
      </c>
      <c r="AV194" s="13" t="s">
        <v>78</v>
      </c>
      <c r="AW194" s="13" t="s">
        <v>35</v>
      </c>
      <c r="AX194" s="13" t="s">
        <v>73</v>
      </c>
      <c r="AY194" s="238" t="s">
        <v>114</v>
      </c>
    </row>
    <row r="195" spans="1:51" s="13" customFormat="1" ht="12">
      <c r="A195" s="13"/>
      <c r="B195" s="228"/>
      <c r="C195" s="229"/>
      <c r="D195" s="230" t="s">
        <v>122</v>
      </c>
      <c r="E195" s="231" t="s">
        <v>19</v>
      </c>
      <c r="F195" s="232" t="s">
        <v>240</v>
      </c>
      <c r="G195" s="229"/>
      <c r="H195" s="231" t="s">
        <v>19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8" t="s">
        <v>122</v>
      </c>
      <c r="AU195" s="238" t="s">
        <v>80</v>
      </c>
      <c r="AV195" s="13" t="s">
        <v>78</v>
      </c>
      <c r="AW195" s="13" t="s">
        <v>35</v>
      </c>
      <c r="AX195" s="13" t="s">
        <v>73</v>
      </c>
      <c r="AY195" s="238" t="s">
        <v>114</v>
      </c>
    </row>
    <row r="196" spans="1:51" s="13" customFormat="1" ht="12">
      <c r="A196" s="13"/>
      <c r="B196" s="228"/>
      <c r="C196" s="229"/>
      <c r="D196" s="230" t="s">
        <v>122</v>
      </c>
      <c r="E196" s="231" t="s">
        <v>19</v>
      </c>
      <c r="F196" s="232" t="s">
        <v>241</v>
      </c>
      <c r="G196" s="229"/>
      <c r="H196" s="231" t="s">
        <v>19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8" t="s">
        <v>122</v>
      </c>
      <c r="AU196" s="238" t="s">
        <v>80</v>
      </c>
      <c r="AV196" s="13" t="s">
        <v>78</v>
      </c>
      <c r="AW196" s="13" t="s">
        <v>35</v>
      </c>
      <c r="AX196" s="13" t="s">
        <v>73</v>
      </c>
      <c r="AY196" s="238" t="s">
        <v>114</v>
      </c>
    </row>
    <row r="197" spans="1:51" s="14" customFormat="1" ht="12">
      <c r="A197" s="14"/>
      <c r="B197" s="239"/>
      <c r="C197" s="240"/>
      <c r="D197" s="230" t="s">
        <v>122</v>
      </c>
      <c r="E197" s="241" t="s">
        <v>19</v>
      </c>
      <c r="F197" s="242" t="s">
        <v>242</v>
      </c>
      <c r="G197" s="240"/>
      <c r="H197" s="243">
        <v>3.36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9" t="s">
        <v>122</v>
      </c>
      <c r="AU197" s="249" t="s">
        <v>80</v>
      </c>
      <c r="AV197" s="14" t="s">
        <v>80</v>
      </c>
      <c r="AW197" s="14" t="s">
        <v>35</v>
      </c>
      <c r="AX197" s="14" t="s">
        <v>78</v>
      </c>
      <c r="AY197" s="249" t="s">
        <v>114</v>
      </c>
    </row>
    <row r="198" spans="1:65" s="2" customFormat="1" ht="16.5" customHeight="1">
      <c r="A198" s="40"/>
      <c r="B198" s="41"/>
      <c r="C198" s="214" t="s">
        <v>243</v>
      </c>
      <c r="D198" s="214" t="s">
        <v>116</v>
      </c>
      <c r="E198" s="215" t="s">
        <v>244</v>
      </c>
      <c r="F198" s="216" t="s">
        <v>245</v>
      </c>
      <c r="G198" s="217" t="s">
        <v>133</v>
      </c>
      <c r="H198" s="218">
        <v>1.62</v>
      </c>
      <c r="I198" s="219"/>
      <c r="J198" s="220">
        <f>ROUND(I198*H198,2)</f>
        <v>0</v>
      </c>
      <c r="K198" s="221"/>
      <c r="L198" s="46"/>
      <c r="M198" s="222" t="s">
        <v>19</v>
      </c>
      <c r="N198" s="223" t="s">
        <v>44</v>
      </c>
      <c r="O198" s="86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120</v>
      </c>
      <c r="AT198" s="226" t="s">
        <v>116</v>
      </c>
      <c r="AU198" s="226" t="s">
        <v>80</v>
      </c>
      <c r="AY198" s="19" t="s">
        <v>114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9" t="s">
        <v>78</v>
      </c>
      <c r="BK198" s="227">
        <f>ROUND(I198*H198,2)</f>
        <v>0</v>
      </c>
      <c r="BL198" s="19" t="s">
        <v>120</v>
      </c>
      <c r="BM198" s="226" t="s">
        <v>246</v>
      </c>
    </row>
    <row r="199" spans="1:51" s="13" customFormat="1" ht="12">
      <c r="A199" s="13"/>
      <c r="B199" s="228"/>
      <c r="C199" s="229"/>
      <c r="D199" s="230" t="s">
        <v>122</v>
      </c>
      <c r="E199" s="231" t="s">
        <v>19</v>
      </c>
      <c r="F199" s="232" t="s">
        <v>247</v>
      </c>
      <c r="G199" s="229"/>
      <c r="H199" s="231" t="s">
        <v>19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8" t="s">
        <v>122</v>
      </c>
      <c r="AU199" s="238" t="s">
        <v>80</v>
      </c>
      <c r="AV199" s="13" t="s">
        <v>78</v>
      </c>
      <c r="AW199" s="13" t="s">
        <v>35</v>
      </c>
      <c r="AX199" s="13" t="s">
        <v>73</v>
      </c>
      <c r="AY199" s="238" t="s">
        <v>114</v>
      </c>
    </row>
    <row r="200" spans="1:51" s="13" customFormat="1" ht="12">
      <c r="A200" s="13"/>
      <c r="B200" s="228"/>
      <c r="C200" s="229"/>
      <c r="D200" s="230" t="s">
        <v>122</v>
      </c>
      <c r="E200" s="231" t="s">
        <v>19</v>
      </c>
      <c r="F200" s="232" t="s">
        <v>248</v>
      </c>
      <c r="G200" s="229"/>
      <c r="H200" s="231" t="s">
        <v>19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8" t="s">
        <v>122</v>
      </c>
      <c r="AU200" s="238" t="s">
        <v>80</v>
      </c>
      <c r="AV200" s="13" t="s">
        <v>78</v>
      </c>
      <c r="AW200" s="13" t="s">
        <v>35</v>
      </c>
      <c r="AX200" s="13" t="s">
        <v>73</v>
      </c>
      <c r="AY200" s="238" t="s">
        <v>114</v>
      </c>
    </row>
    <row r="201" spans="1:51" s="13" customFormat="1" ht="12">
      <c r="A201" s="13"/>
      <c r="B201" s="228"/>
      <c r="C201" s="229"/>
      <c r="D201" s="230" t="s">
        <v>122</v>
      </c>
      <c r="E201" s="231" t="s">
        <v>19</v>
      </c>
      <c r="F201" s="232" t="s">
        <v>249</v>
      </c>
      <c r="G201" s="229"/>
      <c r="H201" s="231" t="s">
        <v>19</v>
      </c>
      <c r="I201" s="233"/>
      <c r="J201" s="229"/>
      <c r="K201" s="229"/>
      <c r="L201" s="234"/>
      <c r="M201" s="235"/>
      <c r="N201" s="236"/>
      <c r="O201" s="236"/>
      <c r="P201" s="236"/>
      <c r="Q201" s="236"/>
      <c r="R201" s="236"/>
      <c r="S201" s="236"/>
      <c r="T201" s="23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8" t="s">
        <v>122</v>
      </c>
      <c r="AU201" s="238" t="s">
        <v>80</v>
      </c>
      <c r="AV201" s="13" t="s">
        <v>78</v>
      </c>
      <c r="AW201" s="13" t="s">
        <v>35</v>
      </c>
      <c r="AX201" s="13" t="s">
        <v>73</v>
      </c>
      <c r="AY201" s="238" t="s">
        <v>114</v>
      </c>
    </row>
    <row r="202" spans="1:51" s="14" customFormat="1" ht="12">
      <c r="A202" s="14"/>
      <c r="B202" s="239"/>
      <c r="C202" s="240"/>
      <c r="D202" s="230" t="s">
        <v>122</v>
      </c>
      <c r="E202" s="241" t="s">
        <v>19</v>
      </c>
      <c r="F202" s="242" t="s">
        <v>250</v>
      </c>
      <c r="G202" s="240"/>
      <c r="H202" s="243">
        <v>1.62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9" t="s">
        <v>122</v>
      </c>
      <c r="AU202" s="249" t="s">
        <v>80</v>
      </c>
      <c r="AV202" s="14" t="s">
        <v>80</v>
      </c>
      <c r="AW202" s="14" t="s">
        <v>35</v>
      </c>
      <c r="AX202" s="14" t="s">
        <v>78</v>
      </c>
      <c r="AY202" s="249" t="s">
        <v>114</v>
      </c>
    </row>
    <row r="203" spans="1:63" s="12" customFormat="1" ht="22.8" customHeight="1">
      <c r="A203" s="12"/>
      <c r="B203" s="198"/>
      <c r="C203" s="199"/>
      <c r="D203" s="200" t="s">
        <v>72</v>
      </c>
      <c r="E203" s="212" t="s">
        <v>120</v>
      </c>
      <c r="F203" s="212" t="s">
        <v>251</v>
      </c>
      <c r="G203" s="199"/>
      <c r="H203" s="199"/>
      <c r="I203" s="202"/>
      <c r="J203" s="213">
        <f>BK203</f>
        <v>0</v>
      </c>
      <c r="K203" s="199"/>
      <c r="L203" s="204"/>
      <c r="M203" s="205"/>
      <c r="N203" s="206"/>
      <c r="O203" s="206"/>
      <c r="P203" s="207">
        <f>SUM(P204:P207)</f>
        <v>0</v>
      </c>
      <c r="Q203" s="206"/>
      <c r="R203" s="207">
        <f>SUM(R204:R207)</f>
        <v>21.56544</v>
      </c>
      <c r="S203" s="206"/>
      <c r="T203" s="208">
        <f>SUM(T204:T207)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9" t="s">
        <v>78</v>
      </c>
      <c r="AT203" s="210" t="s">
        <v>72</v>
      </c>
      <c r="AU203" s="210" t="s">
        <v>78</v>
      </c>
      <c r="AY203" s="209" t="s">
        <v>114</v>
      </c>
      <c r="BK203" s="211">
        <f>SUM(BK204:BK207)</f>
        <v>0</v>
      </c>
    </row>
    <row r="204" spans="1:65" s="2" customFormat="1" ht="33" customHeight="1">
      <c r="A204" s="40"/>
      <c r="B204" s="41"/>
      <c r="C204" s="214" t="s">
        <v>7</v>
      </c>
      <c r="D204" s="214" t="s">
        <v>116</v>
      </c>
      <c r="E204" s="215" t="s">
        <v>252</v>
      </c>
      <c r="F204" s="216" t="s">
        <v>253</v>
      </c>
      <c r="G204" s="217" t="s">
        <v>133</v>
      </c>
      <c r="H204" s="218">
        <v>10.8</v>
      </c>
      <c r="I204" s="219"/>
      <c r="J204" s="220">
        <f>ROUND(I204*H204,2)</f>
        <v>0</v>
      </c>
      <c r="K204" s="221"/>
      <c r="L204" s="46"/>
      <c r="M204" s="222" t="s">
        <v>19</v>
      </c>
      <c r="N204" s="223" t="s">
        <v>44</v>
      </c>
      <c r="O204" s="86"/>
      <c r="P204" s="224">
        <f>O204*H204</f>
        <v>0</v>
      </c>
      <c r="Q204" s="224">
        <v>1.9968</v>
      </c>
      <c r="R204" s="224">
        <f>Q204*H204</f>
        <v>21.56544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120</v>
      </c>
      <c r="AT204" s="226" t="s">
        <v>116</v>
      </c>
      <c r="AU204" s="226" t="s">
        <v>80</v>
      </c>
      <c r="AY204" s="19" t="s">
        <v>114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78</v>
      </c>
      <c r="BK204" s="227">
        <f>ROUND(I204*H204,2)</f>
        <v>0</v>
      </c>
      <c r="BL204" s="19" t="s">
        <v>120</v>
      </c>
      <c r="BM204" s="226" t="s">
        <v>254</v>
      </c>
    </row>
    <row r="205" spans="1:51" s="13" customFormat="1" ht="12">
      <c r="A205" s="13"/>
      <c r="B205" s="228"/>
      <c r="C205" s="229"/>
      <c r="D205" s="230" t="s">
        <v>122</v>
      </c>
      <c r="E205" s="231" t="s">
        <v>19</v>
      </c>
      <c r="F205" s="232" t="s">
        <v>255</v>
      </c>
      <c r="G205" s="229"/>
      <c r="H205" s="231" t="s">
        <v>19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8" t="s">
        <v>122</v>
      </c>
      <c r="AU205" s="238" t="s">
        <v>80</v>
      </c>
      <c r="AV205" s="13" t="s">
        <v>78</v>
      </c>
      <c r="AW205" s="13" t="s">
        <v>35</v>
      </c>
      <c r="AX205" s="13" t="s">
        <v>73</v>
      </c>
      <c r="AY205" s="238" t="s">
        <v>114</v>
      </c>
    </row>
    <row r="206" spans="1:51" s="13" customFormat="1" ht="12">
      <c r="A206" s="13"/>
      <c r="B206" s="228"/>
      <c r="C206" s="229"/>
      <c r="D206" s="230" t="s">
        <v>122</v>
      </c>
      <c r="E206" s="231" t="s">
        <v>19</v>
      </c>
      <c r="F206" s="232" t="s">
        <v>256</v>
      </c>
      <c r="G206" s="229"/>
      <c r="H206" s="231" t="s">
        <v>19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8" t="s">
        <v>122</v>
      </c>
      <c r="AU206" s="238" t="s">
        <v>80</v>
      </c>
      <c r="AV206" s="13" t="s">
        <v>78</v>
      </c>
      <c r="AW206" s="13" t="s">
        <v>35</v>
      </c>
      <c r="AX206" s="13" t="s">
        <v>73</v>
      </c>
      <c r="AY206" s="238" t="s">
        <v>114</v>
      </c>
    </row>
    <row r="207" spans="1:51" s="14" customFormat="1" ht="12">
      <c r="A207" s="14"/>
      <c r="B207" s="239"/>
      <c r="C207" s="240"/>
      <c r="D207" s="230" t="s">
        <v>122</v>
      </c>
      <c r="E207" s="241" t="s">
        <v>19</v>
      </c>
      <c r="F207" s="242" t="s">
        <v>257</v>
      </c>
      <c r="G207" s="240"/>
      <c r="H207" s="243">
        <v>10.8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9" t="s">
        <v>122</v>
      </c>
      <c r="AU207" s="249" t="s">
        <v>80</v>
      </c>
      <c r="AV207" s="14" t="s">
        <v>80</v>
      </c>
      <c r="AW207" s="14" t="s">
        <v>35</v>
      </c>
      <c r="AX207" s="14" t="s">
        <v>78</v>
      </c>
      <c r="AY207" s="249" t="s">
        <v>114</v>
      </c>
    </row>
    <row r="208" spans="1:63" s="12" customFormat="1" ht="22.8" customHeight="1">
      <c r="A208" s="12"/>
      <c r="B208" s="198"/>
      <c r="C208" s="199"/>
      <c r="D208" s="200" t="s">
        <v>72</v>
      </c>
      <c r="E208" s="212" t="s">
        <v>154</v>
      </c>
      <c r="F208" s="212" t="s">
        <v>258</v>
      </c>
      <c r="G208" s="199"/>
      <c r="H208" s="199"/>
      <c r="I208" s="202"/>
      <c r="J208" s="213">
        <f>BK208</f>
        <v>0</v>
      </c>
      <c r="K208" s="199"/>
      <c r="L208" s="204"/>
      <c r="M208" s="205"/>
      <c r="N208" s="206"/>
      <c r="O208" s="206"/>
      <c r="P208" s="207">
        <f>SUM(P209:P218)</f>
        <v>0</v>
      </c>
      <c r="Q208" s="206"/>
      <c r="R208" s="207">
        <f>SUM(R209:R218)</f>
        <v>11.024964</v>
      </c>
      <c r="S208" s="206"/>
      <c r="T208" s="208">
        <f>SUM(T209:T218)</f>
        <v>4.8950000000000005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9" t="s">
        <v>78</v>
      </c>
      <c r="AT208" s="210" t="s">
        <v>72</v>
      </c>
      <c r="AU208" s="210" t="s">
        <v>78</v>
      </c>
      <c r="AY208" s="209" t="s">
        <v>114</v>
      </c>
      <c r="BK208" s="211">
        <f>SUM(BK209:BK218)</f>
        <v>0</v>
      </c>
    </row>
    <row r="209" spans="1:65" s="2" customFormat="1" ht="55.5" customHeight="1">
      <c r="A209" s="40"/>
      <c r="B209" s="41"/>
      <c r="C209" s="214" t="s">
        <v>259</v>
      </c>
      <c r="D209" s="214" t="s">
        <v>116</v>
      </c>
      <c r="E209" s="215" t="s">
        <v>260</v>
      </c>
      <c r="F209" s="216" t="s">
        <v>261</v>
      </c>
      <c r="G209" s="217" t="s">
        <v>174</v>
      </c>
      <c r="H209" s="218">
        <v>89</v>
      </c>
      <c r="I209" s="219"/>
      <c r="J209" s="220">
        <f>ROUND(I209*H209,2)</f>
        <v>0</v>
      </c>
      <c r="K209" s="221"/>
      <c r="L209" s="46"/>
      <c r="M209" s="222" t="s">
        <v>19</v>
      </c>
      <c r="N209" s="223" t="s">
        <v>44</v>
      </c>
      <c r="O209" s="86"/>
      <c r="P209" s="224">
        <f>O209*H209</f>
        <v>0</v>
      </c>
      <c r="Q209" s="224">
        <v>0.123876</v>
      </c>
      <c r="R209" s="224">
        <f>Q209*H209</f>
        <v>11.024964</v>
      </c>
      <c r="S209" s="224">
        <v>0.055</v>
      </c>
      <c r="T209" s="225">
        <f>S209*H209</f>
        <v>4.8950000000000005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120</v>
      </c>
      <c r="AT209" s="226" t="s">
        <v>116</v>
      </c>
      <c r="AU209" s="226" t="s">
        <v>80</v>
      </c>
      <c r="AY209" s="19" t="s">
        <v>114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78</v>
      </c>
      <c r="BK209" s="227">
        <f>ROUND(I209*H209,2)</f>
        <v>0</v>
      </c>
      <c r="BL209" s="19" t="s">
        <v>120</v>
      </c>
      <c r="BM209" s="226" t="s">
        <v>262</v>
      </c>
    </row>
    <row r="210" spans="1:51" s="13" customFormat="1" ht="12">
      <c r="A210" s="13"/>
      <c r="B210" s="228"/>
      <c r="C210" s="229"/>
      <c r="D210" s="230" t="s">
        <v>122</v>
      </c>
      <c r="E210" s="231" t="s">
        <v>19</v>
      </c>
      <c r="F210" s="232" t="s">
        <v>263</v>
      </c>
      <c r="G210" s="229"/>
      <c r="H210" s="231" t="s">
        <v>19</v>
      </c>
      <c r="I210" s="233"/>
      <c r="J210" s="229"/>
      <c r="K210" s="229"/>
      <c r="L210" s="234"/>
      <c r="M210" s="235"/>
      <c r="N210" s="236"/>
      <c r="O210" s="236"/>
      <c r="P210" s="236"/>
      <c r="Q210" s="236"/>
      <c r="R210" s="236"/>
      <c r="S210" s="236"/>
      <c r="T210" s="23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8" t="s">
        <v>122</v>
      </c>
      <c r="AU210" s="238" t="s">
        <v>80</v>
      </c>
      <c r="AV210" s="13" t="s">
        <v>78</v>
      </c>
      <c r="AW210" s="13" t="s">
        <v>35</v>
      </c>
      <c r="AX210" s="13" t="s">
        <v>73</v>
      </c>
      <c r="AY210" s="238" t="s">
        <v>114</v>
      </c>
    </row>
    <row r="211" spans="1:51" s="14" customFormat="1" ht="12">
      <c r="A211" s="14"/>
      <c r="B211" s="239"/>
      <c r="C211" s="240"/>
      <c r="D211" s="230" t="s">
        <v>122</v>
      </c>
      <c r="E211" s="241" t="s">
        <v>19</v>
      </c>
      <c r="F211" s="242" t="s">
        <v>264</v>
      </c>
      <c r="G211" s="240"/>
      <c r="H211" s="243">
        <v>11.2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9" t="s">
        <v>122</v>
      </c>
      <c r="AU211" s="249" t="s">
        <v>80</v>
      </c>
      <c r="AV211" s="14" t="s">
        <v>80</v>
      </c>
      <c r="AW211" s="14" t="s">
        <v>35</v>
      </c>
      <c r="AX211" s="14" t="s">
        <v>73</v>
      </c>
      <c r="AY211" s="249" t="s">
        <v>114</v>
      </c>
    </row>
    <row r="212" spans="1:51" s="13" customFormat="1" ht="12">
      <c r="A212" s="13"/>
      <c r="B212" s="228"/>
      <c r="C212" s="229"/>
      <c r="D212" s="230" t="s">
        <v>122</v>
      </c>
      <c r="E212" s="231" t="s">
        <v>19</v>
      </c>
      <c r="F212" s="232" t="s">
        <v>265</v>
      </c>
      <c r="G212" s="229"/>
      <c r="H212" s="231" t="s">
        <v>19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8" t="s">
        <v>122</v>
      </c>
      <c r="AU212" s="238" t="s">
        <v>80</v>
      </c>
      <c r="AV212" s="13" t="s">
        <v>78</v>
      </c>
      <c r="AW212" s="13" t="s">
        <v>35</v>
      </c>
      <c r="AX212" s="13" t="s">
        <v>73</v>
      </c>
      <c r="AY212" s="238" t="s">
        <v>114</v>
      </c>
    </row>
    <row r="213" spans="1:51" s="14" customFormat="1" ht="12">
      <c r="A213" s="14"/>
      <c r="B213" s="239"/>
      <c r="C213" s="240"/>
      <c r="D213" s="230" t="s">
        <v>122</v>
      </c>
      <c r="E213" s="241" t="s">
        <v>19</v>
      </c>
      <c r="F213" s="242" t="s">
        <v>266</v>
      </c>
      <c r="G213" s="240"/>
      <c r="H213" s="243">
        <v>36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9" t="s">
        <v>122</v>
      </c>
      <c r="AU213" s="249" t="s">
        <v>80</v>
      </c>
      <c r="AV213" s="14" t="s">
        <v>80</v>
      </c>
      <c r="AW213" s="14" t="s">
        <v>35</v>
      </c>
      <c r="AX213" s="14" t="s">
        <v>73</v>
      </c>
      <c r="AY213" s="249" t="s">
        <v>114</v>
      </c>
    </row>
    <row r="214" spans="1:51" s="13" customFormat="1" ht="12">
      <c r="A214" s="13"/>
      <c r="B214" s="228"/>
      <c r="C214" s="229"/>
      <c r="D214" s="230" t="s">
        <v>122</v>
      </c>
      <c r="E214" s="231" t="s">
        <v>19</v>
      </c>
      <c r="F214" s="232" t="s">
        <v>267</v>
      </c>
      <c r="G214" s="229"/>
      <c r="H214" s="231" t="s">
        <v>19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8" t="s">
        <v>122</v>
      </c>
      <c r="AU214" s="238" t="s">
        <v>80</v>
      </c>
      <c r="AV214" s="13" t="s">
        <v>78</v>
      </c>
      <c r="AW214" s="13" t="s">
        <v>35</v>
      </c>
      <c r="AX214" s="13" t="s">
        <v>73</v>
      </c>
      <c r="AY214" s="238" t="s">
        <v>114</v>
      </c>
    </row>
    <row r="215" spans="1:51" s="14" customFormat="1" ht="12">
      <c r="A215" s="14"/>
      <c r="B215" s="239"/>
      <c r="C215" s="240"/>
      <c r="D215" s="230" t="s">
        <v>122</v>
      </c>
      <c r="E215" s="241" t="s">
        <v>19</v>
      </c>
      <c r="F215" s="242" t="s">
        <v>268</v>
      </c>
      <c r="G215" s="240"/>
      <c r="H215" s="243">
        <v>31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9" t="s">
        <v>122</v>
      </c>
      <c r="AU215" s="249" t="s">
        <v>80</v>
      </c>
      <c r="AV215" s="14" t="s">
        <v>80</v>
      </c>
      <c r="AW215" s="14" t="s">
        <v>35</v>
      </c>
      <c r="AX215" s="14" t="s">
        <v>73</v>
      </c>
      <c r="AY215" s="249" t="s">
        <v>114</v>
      </c>
    </row>
    <row r="216" spans="1:51" s="13" customFormat="1" ht="12">
      <c r="A216" s="13"/>
      <c r="B216" s="228"/>
      <c r="C216" s="229"/>
      <c r="D216" s="230" t="s">
        <v>122</v>
      </c>
      <c r="E216" s="231" t="s">
        <v>19</v>
      </c>
      <c r="F216" s="232" t="s">
        <v>269</v>
      </c>
      <c r="G216" s="229"/>
      <c r="H216" s="231" t="s">
        <v>19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8" t="s">
        <v>122</v>
      </c>
      <c r="AU216" s="238" t="s">
        <v>80</v>
      </c>
      <c r="AV216" s="13" t="s">
        <v>78</v>
      </c>
      <c r="AW216" s="13" t="s">
        <v>35</v>
      </c>
      <c r="AX216" s="13" t="s">
        <v>73</v>
      </c>
      <c r="AY216" s="238" t="s">
        <v>114</v>
      </c>
    </row>
    <row r="217" spans="1:51" s="14" customFormat="1" ht="12">
      <c r="A217" s="14"/>
      <c r="B217" s="239"/>
      <c r="C217" s="240"/>
      <c r="D217" s="230" t="s">
        <v>122</v>
      </c>
      <c r="E217" s="241" t="s">
        <v>19</v>
      </c>
      <c r="F217" s="242" t="s">
        <v>270</v>
      </c>
      <c r="G217" s="240"/>
      <c r="H217" s="243">
        <v>10.8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9" t="s">
        <v>122</v>
      </c>
      <c r="AU217" s="249" t="s">
        <v>80</v>
      </c>
      <c r="AV217" s="14" t="s">
        <v>80</v>
      </c>
      <c r="AW217" s="14" t="s">
        <v>35</v>
      </c>
      <c r="AX217" s="14" t="s">
        <v>73</v>
      </c>
      <c r="AY217" s="249" t="s">
        <v>114</v>
      </c>
    </row>
    <row r="218" spans="1:51" s="15" customFormat="1" ht="12">
      <c r="A218" s="15"/>
      <c r="B218" s="250"/>
      <c r="C218" s="251"/>
      <c r="D218" s="230" t="s">
        <v>122</v>
      </c>
      <c r="E218" s="252" t="s">
        <v>19</v>
      </c>
      <c r="F218" s="253" t="s">
        <v>147</v>
      </c>
      <c r="G218" s="251"/>
      <c r="H218" s="254">
        <v>89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0" t="s">
        <v>122</v>
      </c>
      <c r="AU218" s="260" t="s">
        <v>80</v>
      </c>
      <c r="AV218" s="15" t="s">
        <v>120</v>
      </c>
      <c r="AW218" s="15" t="s">
        <v>35</v>
      </c>
      <c r="AX218" s="15" t="s">
        <v>78</v>
      </c>
      <c r="AY218" s="260" t="s">
        <v>114</v>
      </c>
    </row>
    <row r="219" spans="1:63" s="12" customFormat="1" ht="22.8" customHeight="1">
      <c r="A219" s="12"/>
      <c r="B219" s="198"/>
      <c r="C219" s="199"/>
      <c r="D219" s="200" t="s">
        <v>72</v>
      </c>
      <c r="E219" s="212" t="s">
        <v>171</v>
      </c>
      <c r="F219" s="212" t="s">
        <v>271</v>
      </c>
      <c r="G219" s="199"/>
      <c r="H219" s="199"/>
      <c r="I219" s="202"/>
      <c r="J219" s="213">
        <f>BK219</f>
        <v>0</v>
      </c>
      <c r="K219" s="199"/>
      <c r="L219" s="204"/>
      <c r="M219" s="205"/>
      <c r="N219" s="206"/>
      <c r="O219" s="206"/>
      <c r="P219" s="207">
        <f>SUM(P220:P243)</f>
        <v>0</v>
      </c>
      <c r="Q219" s="206"/>
      <c r="R219" s="207">
        <f>SUM(R220:R243)</f>
        <v>0</v>
      </c>
      <c r="S219" s="206"/>
      <c r="T219" s="208">
        <f>SUM(T220:T243)</f>
        <v>6.42847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9" t="s">
        <v>78</v>
      </c>
      <c r="AT219" s="210" t="s">
        <v>72</v>
      </c>
      <c r="AU219" s="210" t="s">
        <v>78</v>
      </c>
      <c r="AY219" s="209" t="s">
        <v>114</v>
      </c>
      <c r="BK219" s="211">
        <f>SUM(BK220:BK243)</f>
        <v>0</v>
      </c>
    </row>
    <row r="220" spans="1:65" s="2" customFormat="1" ht="55.5" customHeight="1">
      <c r="A220" s="40"/>
      <c r="B220" s="41"/>
      <c r="C220" s="214" t="s">
        <v>272</v>
      </c>
      <c r="D220" s="214" t="s">
        <v>116</v>
      </c>
      <c r="E220" s="215" t="s">
        <v>273</v>
      </c>
      <c r="F220" s="216" t="s">
        <v>274</v>
      </c>
      <c r="G220" s="217" t="s">
        <v>174</v>
      </c>
      <c r="H220" s="218">
        <v>89</v>
      </c>
      <c r="I220" s="219"/>
      <c r="J220" s="220">
        <f>ROUND(I220*H220,2)</f>
        <v>0</v>
      </c>
      <c r="K220" s="221"/>
      <c r="L220" s="46"/>
      <c r="M220" s="222" t="s">
        <v>19</v>
      </c>
      <c r="N220" s="223" t="s">
        <v>44</v>
      </c>
      <c r="O220" s="86"/>
      <c r="P220" s="224">
        <f>O220*H220</f>
        <v>0</v>
      </c>
      <c r="Q220" s="224">
        <v>0</v>
      </c>
      <c r="R220" s="224">
        <f>Q220*H220</f>
        <v>0</v>
      </c>
      <c r="S220" s="224">
        <v>0.07223</v>
      </c>
      <c r="T220" s="225">
        <f>S220*H220</f>
        <v>6.42847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6" t="s">
        <v>120</v>
      </c>
      <c r="AT220" s="226" t="s">
        <v>116</v>
      </c>
      <c r="AU220" s="226" t="s">
        <v>80</v>
      </c>
      <c r="AY220" s="19" t="s">
        <v>114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9" t="s">
        <v>78</v>
      </c>
      <c r="BK220" s="227">
        <f>ROUND(I220*H220,2)</f>
        <v>0</v>
      </c>
      <c r="BL220" s="19" t="s">
        <v>120</v>
      </c>
      <c r="BM220" s="226" t="s">
        <v>275</v>
      </c>
    </row>
    <row r="221" spans="1:51" s="13" customFormat="1" ht="12">
      <c r="A221" s="13"/>
      <c r="B221" s="228"/>
      <c r="C221" s="229"/>
      <c r="D221" s="230" t="s">
        <v>122</v>
      </c>
      <c r="E221" s="231" t="s">
        <v>19</v>
      </c>
      <c r="F221" s="232" t="s">
        <v>263</v>
      </c>
      <c r="G221" s="229"/>
      <c r="H221" s="231" t="s">
        <v>19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8" t="s">
        <v>122</v>
      </c>
      <c r="AU221" s="238" t="s">
        <v>80</v>
      </c>
      <c r="AV221" s="13" t="s">
        <v>78</v>
      </c>
      <c r="AW221" s="13" t="s">
        <v>35</v>
      </c>
      <c r="AX221" s="13" t="s">
        <v>73</v>
      </c>
      <c r="AY221" s="238" t="s">
        <v>114</v>
      </c>
    </row>
    <row r="222" spans="1:51" s="14" customFormat="1" ht="12">
      <c r="A222" s="14"/>
      <c r="B222" s="239"/>
      <c r="C222" s="240"/>
      <c r="D222" s="230" t="s">
        <v>122</v>
      </c>
      <c r="E222" s="241" t="s">
        <v>19</v>
      </c>
      <c r="F222" s="242" t="s">
        <v>264</v>
      </c>
      <c r="G222" s="240"/>
      <c r="H222" s="243">
        <v>11.2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9" t="s">
        <v>122</v>
      </c>
      <c r="AU222" s="249" t="s">
        <v>80</v>
      </c>
      <c r="AV222" s="14" t="s">
        <v>80</v>
      </c>
      <c r="AW222" s="14" t="s">
        <v>35</v>
      </c>
      <c r="AX222" s="14" t="s">
        <v>73</v>
      </c>
      <c r="AY222" s="249" t="s">
        <v>114</v>
      </c>
    </row>
    <row r="223" spans="1:51" s="13" customFormat="1" ht="12">
      <c r="A223" s="13"/>
      <c r="B223" s="228"/>
      <c r="C223" s="229"/>
      <c r="D223" s="230" t="s">
        <v>122</v>
      </c>
      <c r="E223" s="231" t="s">
        <v>19</v>
      </c>
      <c r="F223" s="232" t="s">
        <v>265</v>
      </c>
      <c r="G223" s="229"/>
      <c r="H223" s="231" t="s">
        <v>19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8" t="s">
        <v>122</v>
      </c>
      <c r="AU223" s="238" t="s">
        <v>80</v>
      </c>
      <c r="AV223" s="13" t="s">
        <v>78</v>
      </c>
      <c r="AW223" s="13" t="s">
        <v>35</v>
      </c>
      <c r="AX223" s="13" t="s">
        <v>73</v>
      </c>
      <c r="AY223" s="238" t="s">
        <v>114</v>
      </c>
    </row>
    <row r="224" spans="1:51" s="14" customFormat="1" ht="12">
      <c r="A224" s="14"/>
      <c r="B224" s="239"/>
      <c r="C224" s="240"/>
      <c r="D224" s="230" t="s">
        <v>122</v>
      </c>
      <c r="E224" s="241" t="s">
        <v>19</v>
      </c>
      <c r="F224" s="242" t="s">
        <v>266</v>
      </c>
      <c r="G224" s="240"/>
      <c r="H224" s="243">
        <v>36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9" t="s">
        <v>122</v>
      </c>
      <c r="AU224" s="249" t="s">
        <v>80</v>
      </c>
      <c r="AV224" s="14" t="s">
        <v>80</v>
      </c>
      <c r="AW224" s="14" t="s">
        <v>35</v>
      </c>
      <c r="AX224" s="14" t="s">
        <v>73</v>
      </c>
      <c r="AY224" s="249" t="s">
        <v>114</v>
      </c>
    </row>
    <row r="225" spans="1:51" s="13" customFormat="1" ht="12">
      <c r="A225" s="13"/>
      <c r="B225" s="228"/>
      <c r="C225" s="229"/>
      <c r="D225" s="230" t="s">
        <v>122</v>
      </c>
      <c r="E225" s="231" t="s">
        <v>19</v>
      </c>
      <c r="F225" s="232" t="s">
        <v>267</v>
      </c>
      <c r="G225" s="229"/>
      <c r="H225" s="231" t="s">
        <v>19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8" t="s">
        <v>122</v>
      </c>
      <c r="AU225" s="238" t="s">
        <v>80</v>
      </c>
      <c r="AV225" s="13" t="s">
        <v>78</v>
      </c>
      <c r="AW225" s="13" t="s">
        <v>35</v>
      </c>
      <c r="AX225" s="13" t="s">
        <v>73</v>
      </c>
      <c r="AY225" s="238" t="s">
        <v>114</v>
      </c>
    </row>
    <row r="226" spans="1:51" s="14" customFormat="1" ht="12">
      <c r="A226" s="14"/>
      <c r="B226" s="239"/>
      <c r="C226" s="240"/>
      <c r="D226" s="230" t="s">
        <v>122</v>
      </c>
      <c r="E226" s="241" t="s">
        <v>19</v>
      </c>
      <c r="F226" s="242" t="s">
        <v>268</v>
      </c>
      <c r="G226" s="240"/>
      <c r="H226" s="243">
        <v>31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9" t="s">
        <v>122</v>
      </c>
      <c r="AU226" s="249" t="s">
        <v>80</v>
      </c>
      <c r="AV226" s="14" t="s">
        <v>80</v>
      </c>
      <c r="AW226" s="14" t="s">
        <v>35</v>
      </c>
      <c r="AX226" s="14" t="s">
        <v>73</v>
      </c>
      <c r="AY226" s="249" t="s">
        <v>114</v>
      </c>
    </row>
    <row r="227" spans="1:51" s="13" customFormat="1" ht="12">
      <c r="A227" s="13"/>
      <c r="B227" s="228"/>
      <c r="C227" s="229"/>
      <c r="D227" s="230" t="s">
        <v>122</v>
      </c>
      <c r="E227" s="231" t="s">
        <v>19</v>
      </c>
      <c r="F227" s="232" t="s">
        <v>269</v>
      </c>
      <c r="G227" s="229"/>
      <c r="H227" s="231" t="s">
        <v>19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8" t="s">
        <v>122</v>
      </c>
      <c r="AU227" s="238" t="s">
        <v>80</v>
      </c>
      <c r="AV227" s="13" t="s">
        <v>78</v>
      </c>
      <c r="AW227" s="13" t="s">
        <v>35</v>
      </c>
      <c r="AX227" s="13" t="s">
        <v>73</v>
      </c>
      <c r="AY227" s="238" t="s">
        <v>114</v>
      </c>
    </row>
    <row r="228" spans="1:51" s="14" customFormat="1" ht="12">
      <c r="A228" s="14"/>
      <c r="B228" s="239"/>
      <c r="C228" s="240"/>
      <c r="D228" s="230" t="s">
        <v>122</v>
      </c>
      <c r="E228" s="241" t="s">
        <v>19</v>
      </c>
      <c r="F228" s="242" t="s">
        <v>270</v>
      </c>
      <c r="G228" s="240"/>
      <c r="H228" s="243">
        <v>10.8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9" t="s">
        <v>122</v>
      </c>
      <c r="AU228" s="249" t="s">
        <v>80</v>
      </c>
      <c r="AV228" s="14" t="s">
        <v>80</v>
      </c>
      <c r="AW228" s="14" t="s">
        <v>35</v>
      </c>
      <c r="AX228" s="14" t="s">
        <v>73</v>
      </c>
      <c r="AY228" s="249" t="s">
        <v>114</v>
      </c>
    </row>
    <row r="229" spans="1:51" s="15" customFormat="1" ht="12">
      <c r="A229" s="15"/>
      <c r="B229" s="250"/>
      <c r="C229" s="251"/>
      <c r="D229" s="230" t="s">
        <v>122</v>
      </c>
      <c r="E229" s="252" t="s">
        <v>19</v>
      </c>
      <c r="F229" s="253" t="s">
        <v>147</v>
      </c>
      <c r="G229" s="251"/>
      <c r="H229" s="254">
        <v>89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0" t="s">
        <v>122</v>
      </c>
      <c r="AU229" s="260" t="s">
        <v>80</v>
      </c>
      <c r="AV229" s="15" t="s">
        <v>120</v>
      </c>
      <c r="AW229" s="15" t="s">
        <v>35</v>
      </c>
      <c r="AX229" s="15" t="s">
        <v>78</v>
      </c>
      <c r="AY229" s="260" t="s">
        <v>114</v>
      </c>
    </row>
    <row r="230" spans="1:65" s="2" customFormat="1" ht="33" customHeight="1">
      <c r="A230" s="40"/>
      <c r="B230" s="41"/>
      <c r="C230" s="214" t="s">
        <v>276</v>
      </c>
      <c r="D230" s="214" t="s">
        <v>116</v>
      </c>
      <c r="E230" s="215" t="s">
        <v>277</v>
      </c>
      <c r="F230" s="216" t="s">
        <v>278</v>
      </c>
      <c r="G230" s="217" t="s">
        <v>174</v>
      </c>
      <c r="H230" s="218">
        <v>156</v>
      </c>
      <c r="I230" s="219"/>
      <c r="J230" s="220">
        <f>ROUND(I230*H230,2)</f>
        <v>0</v>
      </c>
      <c r="K230" s="221"/>
      <c r="L230" s="46"/>
      <c r="M230" s="222" t="s">
        <v>19</v>
      </c>
      <c r="N230" s="223" t="s">
        <v>44</v>
      </c>
      <c r="O230" s="86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6" t="s">
        <v>120</v>
      </c>
      <c r="AT230" s="226" t="s">
        <v>116</v>
      </c>
      <c r="AU230" s="226" t="s">
        <v>80</v>
      </c>
      <c r="AY230" s="19" t="s">
        <v>114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9" t="s">
        <v>78</v>
      </c>
      <c r="BK230" s="227">
        <f>ROUND(I230*H230,2)</f>
        <v>0</v>
      </c>
      <c r="BL230" s="19" t="s">
        <v>120</v>
      </c>
      <c r="BM230" s="226" t="s">
        <v>279</v>
      </c>
    </row>
    <row r="231" spans="1:51" s="13" customFormat="1" ht="12">
      <c r="A231" s="13"/>
      <c r="B231" s="228"/>
      <c r="C231" s="229"/>
      <c r="D231" s="230" t="s">
        <v>122</v>
      </c>
      <c r="E231" s="231" t="s">
        <v>19</v>
      </c>
      <c r="F231" s="232" t="s">
        <v>280</v>
      </c>
      <c r="G231" s="229"/>
      <c r="H231" s="231" t="s">
        <v>19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8" t="s">
        <v>122</v>
      </c>
      <c r="AU231" s="238" t="s">
        <v>80</v>
      </c>
      <c r="AV231" s="13" t="s">
        <v>78</v>
      </c>
      <c r="AW231" s="13" t="s">
        <v>35</v>
      </c>
      <c r="AX231" s="13" t="s">
        <v>73</v>
      </c>
      <c r="AY231" s="238" t="s">
        <v>114</v>
      </c>
    </row>
    <row r="232" spans="1:51" s="13" customFormat="1" ht="12">
      <c r="A232" s="13"/>
      <c r="B232" s="228"/>
      <c r="C232" s="229"/>
      <c r="D232" s="230" t="s">
        <v>122</v>
      </c>
      <c r="E232" s="231" t="s">
        <v>19</v>
      </c>
      <c r="F232" s="232" t="s">
        <v>281</v>
      </c>
      <c r="G232" s="229"/>
      <c r="H232" s="231" t="s">
        <v>19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8" t="s">
        <v>122</v>
      </c>
      <c r="AU232" s="238" t="s">
        <v>80</v>
      </c>
      <c r="AV232" s="13" t="s">
        <v>78</v>
      </c>
      <c r="AW232" s="13" t="s">
        <v>35</v>
      </c>
      <c r="AX232" s="13" t="s">
        <v>73</v>
      </c>
      <c r="AY232" s="238" t="s">
        <v>114</v>
      </c>
    </row>
    <row r="233" spans="1:51" s="13" customFormat="1" ht="12">
      <c r="A233" s="13"/>
      <c r="B233" s="228"/>
      <c r="C233" s="229"/>
      <c r="D233" s="230" t="s">
        <v>122</v>
      </c>
      <c r="E233" s="231" t="s">
        <v>19</v>
      </c>
      <c r="F233" s="232" t="s">
        <v>282</v>
      </c>
      <c r="G233" s="229"/>
      <c r="H233" s="231" t="s">
        <v>19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8" t="s">
        <v>122</v>
      </c>
      <c r="AU233" s="238" t="s">
        <v>80</v>
      </c>
      <c r="AV233" s="13" t="s">
        <v>78</v>
      </c>
      <c r="AW233" s="13" t="s">
        <v>35</v>
      </c>
      <c r="AX233" s="13" t="s">
        <v>73</v>
      </c>
      <c r="AY233" s="238" t="s">
        <v>114</v>
      </c>
    </row>
    <row r="234" spans="1:51" s="14" customFormat="1" ht="12">
      <c r="A234" s="14"/>
      <c r="B234" s="239"/>
      <c r="C234" s="240"/>
      <c r="D234" s="230" t="s">
        <v>122</v>
      </c>
      <c r="E234" s="241" t="s">
        <v>19</v>
      </c>
      <c r="F234" s="242" t="s">
        <v>283</v>
      </c>
      <c r="G234" s="240"/>
      <c r="H234" s="243">
        <v>156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9" t="s">
        <v>122</v>
      </c>
      <c r="AU234" s="249" t="s">
        <v>80</v>
      </c>
      <c r="AV234" s="14" t="s">
        <v>80</v>
      </c>
      <c r="AW234" s="14" t="s">
        <v>35</v>
      </c>
      <c r="AX234" s="14" t="s">
        <v>78</v>
      </c>
      <c r="AY234" s="249" t="s">
        <v>114</v>
      </c>
    </row>
    <row r="235" spans="1:65" s="2" customFormat="1" ht="44.25" customHeight="1">
      <c r="A235" s="40"/>
      <c r="B235" s="41"/>
      <c r="C235" s="214" t="s">
        <v>284</v>
      </c>
      <c r="D235" s="214" t="s">
        <v>116</v>
      </c>
      <c r="E235" s="215" t="s">
        <v>285</v>
      </c>
      <c r="F235" s="216" t="s">
        <v>286</v>
      </c>
      <c r="G235" s="217" t="s">
        <v>174</v>
      </c>
      <c r="H235" s="218">
        <v>4680</v>
      </c>
      <c r="I235" s="219"/>
      <c r="J235" s="220">
        <f>ROUND(I235*H235,2)</f>
        <v>0</v>
      </c>
      <c r="K235" s="221"/>
      <c r="L235" s="46"/>
      <c r="M235" s="222" t="s">
        <v>19</v>
      </c>
      <c r="N235" s="223" t="s">
        <v>44</v>
      </c>
      <c r="O235" s="86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6" t="s">
        <v>120</v>
      </c>
      <c r="AT235" s="226" t="s">
        <v>116</v>
      </c>
      <c r="AU235" s="226" t="s">
        <v>80</v>
      </c>
      <c r="AY235" s="19" t="s">
        <v>114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9" t="s">
        <v>78</v>
      </c>
      <c r="BK235" s="227">
        <f>ROUND(I235*H235,2)</f>
        <v>0</v>
      </c>
      <c r="BL235" s="19" t="s">
        <v>120</v>
      </c>
      <c r="BM235" s="226" t="s">
        <v>287</v>
      </c>
    </row>
    <row r="236" spans="1:51" s="13" customFormat="1" ht="12">
      <c r="A236" s="13"/>
      <c r="B236" s="228"/>
      <c r="C236" s="229"/>
      <c r="D236" s="230" t="s">
        <v>122</v>
      </c>
      <c r="E236" s="231" t="s">
        <v>19</v>
      </c>
      <c r="F236" s="232" t="s">
        <v>288</v>
      </c>
      <c r="G236" s="229"/>
      <c r="H236" s="231" t="s">
        <v>19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8" t="s">
        <v>122</v>
      </c>
      <c r="AU236" s="238" t="s">
        <v>80</v>
      </c>
      <c r="AV236" s="13" t="s">
        <v>78</v>
      </c>
      <c r="AW236" s="13" t="s">
        <v>35</v>
      </c>
      <c r="AX236" s="13" t="s">
        <v>73</v>
      </c>
      <c r="AY236" s="238" t="s">
        <v>114</v>
      </c>
    </row>
    <row r="237" spans="1:51" s="13" customFormat="1" ht="12">
      <c r="A237" s="13"/>
      <c r="B237" s="228"/>
      <c r="C237" s="229"/>
      <c r="D237" s="230" t="s">
        <v>122</v>
      </c>
      <c r="E237" s="231" t="s">
        <v>19</v>
      </c>
      <c r="F237" s="232" t="s">
        <v>289</v>
      </c>
      <c r="G237" s="229"/>
      <c r="H237" s="231" t="s">
        <v>19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8" t="s">
        <v>122</v>
      </c>
      <c r="AU237" s="238" t="s">
        <v>80</v>
      </c>
      <c r="AV237" s="13" t="s">
        <v>78</v>
      </c>
      <c r="AW237" s="13" t="s">
        <v>35</v>
      </c>
      <c r="AX237" s="13" t="s">
        <v>73</v>
      </c>
      <c r="AY237" s="238" t="s">
        <v>114</v>
      </c>
    </row>
    <row r="238" spans="1:51" s="13" customFormat="1" ht="12">
      <c r="A238" s="13"/>
      <c r="B238" s="228"/>
      <c r="C238" s="229"/>
      <c r="D238" s="230" t="s">
        <v>122</v>
      </c>
      <c r="E238" s="231" t="s">
        <v>19</v>
      </c>
      <c r="F238" s="232" t="s">
        <v>290</v>
      </c>
      <c r="G238" s="229"/>
      <c r="H238" s="231" t="s">
        <v>19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8" t="s">
        <v>122</v>
      </c>
      <c r="AU238" s="238" t="s">
        <v>80</v>
      </c>
      <c r="AV238" s="13" t="s">
        <v>78</v>
      </c>
      <c r="AW238" s="13" t="s">
        <v>35</v>
      </c>
      <c r="AX238" s="13" t="s">
        <v>73</v>
      </c>
      <c r="AY238" s="238" t="s">
        <v>114</v>
      </c>
    </row>
    <row r="239" spans="1:51" s="14" customFormat="1" ht="12">
      <c r="A239" s="14"/>
      <c r="B239" s="239"/>
      <c r="C239" s="240"/>
      <c r="D239" s="230" t="s">
        <v>122</v>
      </c>
      <c r="E239" s="241" t="s">
        <v>19</v>
      </c>
      <c r="F239" s="242" t="s">
        <v>291</v>
      </c>
      <c r="G239" s="240"/>
      <c r="H239" s="243">
        <v>4680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9" t="s">
        <v>122</v>
      </c>
      <c r="AU239" s="249" t="s">
        <v>80</v>
      </c>
      <c r="AV239" s="14" t="s">
        <v>80</v>
      </c>
      <c r="AW239" s="14" t="s">
        <v>35</v>
      </c>
      <c r="AX239" s="14" t="s">
        <v>78</v>
      </c>
      <c r="AY239" s="249" t="s">
        <v>114</v>
      </c>
    </row>
    <row r="240" spans="1:65" s="2" customFormat="1" ht="33" customHeight="1">
      <c r="A240" s="40"/>
      <c r="B240" s="41"/>
      <c r="C240" s="214" t="s">
        <v>292</v>
      </c>
      <c r="D240" s="214" t="s">
        <v>116</v>
      </c>
      <c r="E240" s="215" t="s">
        <v>293</v>
      </c>
      <c r="F240" s="216" t="s">
        <v>294</v>
      </c>
      <c r="G240" s="217" t="s">
        <v>174</v>
      </c>
      <c r="H240" s="218">
        <v>156</v>
      </c>
      <c r="I240" s="219"/>
      <c r="J240" s="220">
        <f>ROUND(I240*H240,2)</f>
        <v>0</v>
      </c>
      <c r="K240" s="221"/>
      <c r="L240" s="46"/>
      <c r="M240" s="222" t="s">
        <v>19</v>
      </c>
      <c r="N240" s="223" t="s">
        <v>44</v>
      </c>
      <c r="O240" s="86"/>
      <c r="P240" s="224">
        <f>O240*H240</f>
        <v>0</v>
      </c>
      <c r="Q240" s="224">
        <v>0</v>
      </c>
      <c r="R240" s="224">
        <f>Q240*H240</f>
        <v>0</v>
      </c>
      <c r="S240" s="224">
        <v>0</v>
      </c>
      <c r="T240" s="22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6" t="s">
        <v>120</v>
      </c>
      <c r="AT240" s="226" t="s">
        <v>116</v>
      </c>
      <c r="AU240" s="226" t="s">
        <v>80</v>
      </c>
      <c r="AY240" s="19" t="s">
        <v>114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9" t="s">
        <v>78</v>
      </c>
      <c r="BK240" s="227">
        <f>ROUND(I240*H240,2)</f>
        <v>0</v>
      </c>
      <c r="BL240" s="19" t="s">
        <v>120</v>
      </c>
      <c r="BM240" s="226" t="s">
        <v>295</v>
      </c>
    </row>
    <row r="241" spans="1:51" s="13" customFormat="1" ht="12">
      <c r="A241" s="13"/>
      <c r="B241" s="228"/>
      <c r="C241" s="229"/>
      <c r="D241" s="230" t="s">
        <v>122</v>
      </c>
      <c r="E241" s="231" t="s">
        <v>19</v>
      </c>
      <c r="F241" s="232" t="s">
        <v>280</v>
      </c>
      <c r="G241" s="229"/>
      <c r="H241" s="231" t="s">
        <v>19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8" t="s">
        <v>122</v>
      </c>
      <c r="AU241" s="238" t="s">
        <v>80</v>
      </c>
      <c r="AV241" s="13" t="s">
        <v>78</v>
      </c>
      <c r="AW241" s="13" t="s">
        <v>35</v>
      </c>
      <c r="AX241" s="13" t="s">
        <v>73</v>
      </c>
      <c r="AY241" s="238" t="s">
        <v>114</v>
      </c>
    </row>
    <row r="242" spans="1:51" s="13" customFormat="1" ht="12">
      <c r="A242" s="13"/>
      <c r="B242" s="228"/>
      <c r="C242" s="229"/>
      <c r="D242" s="230" t="s">
        <v>122</v>
      </c>
      <c r="E242" s="231" t="s">
        <v>19</v>
      </c>
      <c r="F242" s="232" t="s">
        <v>282</v>
      </c>
      <c r="G242" s="229"/>
      <c r="H242" s="231" t="s">
        <v>19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8" t="s">
        <v>122</v>
      </c>
      <c r="AU242" s="238" t="s">
        <v>80</v>
      </c>
      <c r="AV242" s="13" t="s">
        <v>78</v>
      </c>
      <c r="AW242" s="13" t="s">
        <v>35</v>
      </c>
      <c r="AX242" s="13" t="s">
        <v>73</v>
      </c>
      <c r="AY242" s="238" t="s">
        <v>114</v>
      </c>
    </row>
    <row r="243" spans="1:51" s="14" customFormat="1" ht="12">
      <c r="A243" s="14"/>
      <c r="B243" s="239"/>
      <c r="C243" s="240"/>
      <c r="D243" s="230" t="s">
        <v>122</v>
      </c>
      <c r="E243" s="241" t="s">
        <v>19</v>
      </c>
      <c r="F243" s="242" t="s">
        <v>283</v>
      </c>
      <c r="G243" s="240"/>
      <c r="H243" s="243">
        <v>156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9" t="s">
        <v>122</v>
      </c>
      <c r="AU243" s="249" t="s">
        <v>80</v>
      </c>
      <c r="AV243" s="14" t="s">
        <v>80</v>
      </c>
      <c r="AW243" s="14" t="s">
        <v>35</v>
      </c>
      <c r="AX243" s="14" t="s">
        <v>78</v>
      </c>
      <c r="AY243" s="249" t="s">
        <v>114</v>
      </c>
    </row>
    <row r="244" spans="1:63" s="12" customFormat="1" ht="22.8" customHeight="1">
      <c r="A244" s="12"/>
      <c r="B244" s="198"/>
      <c r="C244" s="199"/>
      <c r="D244" s="200" t="s">
        <v>72</v>
      </c>
      <c r="E244" s="212" t="s">
        <v>296</v>
      </c>
      <c r="F244" s="212" t="s">
        <v>297</v>
      </c>
      <c r="G244" s="199"/>
      <c r="H244" s="199"/>
      <c r="I244" s="202"/>
      <c r="J244" s="213">
        <f>BK244</f>
        <v>0</v>
      </c>
      <c r="K244" s="199"/>
      <c r="L244" s="204"/>
      <c r="M244" s="205"/>
      <c r="N244" s="206"/>
      <c r="O244" s="206"/>
      <c r="P244" s="207">
        <f>P245</f>
        <v>0</v>
      </c>
      <c r="Q244" s="206"/>
      <c r="R244" s="207">
        <f>R245</f>
        <v>0</v>
      </c>
      <c r="S244" s="206"/>
      <c r="T244" s="208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9" t="s">
        <v>78</v>
      </c>
      <c r="AT244" s="210" t="s">
        <v>72</v>
      </c>
      <c r="AU244" s="210" t="s">
        <v>78</v>
      </c>
      <c r="AY244" s="209" t="s">
        <v>114</v>
      </c>
      <c r="BK244" s="211">
        <f>BK245</f>
        <v>0</v>
      </c>
    </row>
    <row r="245" spans="1:65" s="2" customFormat="1" ht="21.75" customHeight="1">
      <c r="A245" s="40"/>
      <c r="B245" s="41"/>
      <c r="C245" s="214" t="s">
        <v>298</v>
      </c>
      <c r="D245" s="214" t="s">
        <v>116</v>
      </c>
      <c r="E245" s="215" t="s">
        <v>299</v>
      </c>
      <c r="F245" s="216" t="s">
        <v>300</v>
      </c>
      <c r="G245" s="217" t="s">
        <v>167</v>
      </c>
      <c r="H245" s="218">
        <v>62.051</v>
      </c>
      <c r="I245" s="219"/>
      <c r="J245" s="220">
        <f>ROUND(I245*H245,2)</f>
        <v>0</v>
      </c>
      <c r="K245" s="221"/>
      <c r="L245" s="46"/>
      <c r="M245" s="222" t="s">
        <v>19</v>
      </c>
      <c r="N245" s="223" t="s">
        <v>44</v>
      </c>
      <c r="O245" s="86"/>
      <c r="P245" s="224">
        <f>O245*H245</f>
        <v>0</v>
      </c>
      <c r="Q245" s="224">
        <v>0</v>
      </c>
      <c r="R245" s="224">
        <f>Q245*H245</f>
        <v>0</v>
      </c>
      <c r="S245" s="224">
        <v>0</v>
      </c>
      <c r="T245" s="225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6" t="s">
        <v>120</v>
      </c>
      <c r="AT245" s="226" t="s">
        <v>116</v>
      </c>
      <c r="AU245" s="226" t="s">
        <v>80</v>
      </c>
      <c r="AY245" s="19" t="s">
        <v>114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19" t="s">
        <v>78</v>
      </c>
      <c r="BK245" s="227">
        <f>ROUND(I245*H245,2)</f>
        <v>0</v>
      </c>
      <c r="BL245" s="19" t="s">
        <v>120</v>
      </c>
      <c r="BM245" s="226" t="s">
        <v>301</v>
      </c>
    </row>
    <row r="246" spans="1:63" s="12" customFormat="1" ht="22.8" customHeight="1">
      <c r="A246" s="12"/>
      <c r="B246" s="198"/>
      <c r="C246" s="199"/>
      <c r="D246" s="200" t="s">
        <v>72</v>
      </c>
      <c r="E246" s="212" t="s">
        <v>302</v>
      </c>
      <c r="F246" s="212" t="s">
        <v>303</v>
      </c>
      <c r="G246" s="199"/>
      <c r="H246" s="199"/>
      <c r="I246" s="202"/>
      <c r="J246" s="213">
        <f>BK246</f>
        <v>0</v>
      </c>
      <c r="K246" s="199"/>
      <c r="L246" s="204"/>
      <c r="M246" s="205"/>
      <c r="N246" s="206"/>
      <c r="O246" s="206"/>
      <c r="P246" s="207">
        <f>SUM(P247:P250)</f>
        <v>0</v>
      </c>
      <c r="Q246" s="206"/>
      <c r="R246" s="207">
        <f>SUM(R247:R250)</f>
        <v>0</v>
      </c>
      <c r="S246" s="206"/>
      <c r="T246" s="208">
        <f>SUM(T247:T250)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9" t="s">
        <v>130</v>
      </c>
      <c r="AT246" s="210" t="s">
        <v>72</v>
      </c>
      <c r="AU246" s="210" t="s">
        <v>78</v>
      </c>
      <c r="AY246" s="209" t="s">
        <v>114</v>
      </c>
      <c r="BK246" s="211">
        <f>SUM(BK247:BK250)</f>
        <v>0</v>
      </c>
    </row>
    <row r="247" spans="1:65" s="2" customFormat="1" ht="21.75" customHeight="1">
      <c r="A247" s="40"/>
      <c r="B247" s="41"/>
      <c r="C247" s="214" t="s">
        <v>304</v>
      </c>
      <c r="D247" s="214" t="s">
        <v>116</v>
      </c>
      <c r="E247" s="215" t="s">
        <v>305</v>
      </c>
      <c r="F247" s="216" t="s">
        <v>306</v>
      </c>
      <c r="G247" s="217" t="s">
        <v>307</v>
      </c>
      <c r="H247" s="218">
        <v>702</v>
      </c>
      <c r="I247" s="219"/>
      <c r="J247" s="220">
        <f>ROUND(I247*H247,2)</f>
        <v>0</v>
      </c>
      <c r="K247" s="221"/>
      <c r="L247" s="46"/>
      <c r="M247" s="222" t="s">
        <v>19</v>
      </c>
      <c r="N247" s="223" t="s">
        <v>44</v>
      </c>
      <c r="O247" s="86"/>
      <c r="P247" s="224">
        <f>O247*H247</f>
        <v>0</v>
      </c>
      <c r="Q247" s="224">
        <v>0</v>
      </c>
      <c r="R247" s="224">
        <f>Q247*H247</f>
        <v>0</v>
      </c>
      <c r="S247" s="224">
        <v>0</v>
      </c>
      <c r="T247" s="225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6" t="s">
        <v>308</v>
      </c>
      <c r="AT247" s="226" t="s">
        <v>116</v>
      </c>
      <c r="AU247" s="226" t="s">
        <v>80</v>
      </c>
      <c r="AY247" s="19" t="s">
        <v>114</v>
      </c>
      <c r="BE247" s="227">
        <f>IF(N247="základní",J247,0)</f>
        <v>0</v>
      </c>
      <c r="BF247" s="227">
        <f>IF(N247="snížená",J247,0)</f>
        <v>0</v>
      </c>
      <c r="BG247" s="227">
        <f>IF(N247="zákl. přenesená",J247,0)</f>
        <v>0</v>
      </c>
      <c r="BH247" s="227">
        <f>IF(N247="sníž. přenesená",J247,0)</f>
        <v>0</v>
      </c>
      <c r="BI247" s="227">
        <f>IF(N247="nulová",J247,0)</f>
        <v>0</v>
      </c>
      <c r="BJ247" s="19" t="s">
        <v>78</v>
      </c>
      <c r="BK247" s="227">
        <f>ROUND(I247*H247,2)</f>
        <v>0</v>
      </c>
      <c r="BL247" s="19" t="s">
        <v>308</v>
      </c>
      <c r="BM247" s="226" t="s">
        <v>309</v>
      </c>
    </row>
    <row r="248" spans="1:51" s="13" customFormat="1" ht="12">
      <c r="A248" s="13"/>
      <c r="B248" s="228"/>
      <c r="C248" s="229"/>
      <c r="D248" s="230" t="s">
        <v>122</v>
      </c>
      <c r="E248" s="231" t="s">
        <v>19</v>
      </c>
      <c r="F248" s="232" t="s">
        <v>310</v>
      </c>
      <c r="G248" s="229"/>
      <c r="H248" s="231" t="s">
        <v>19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8" t="s">
        <v>122</v>
      </c>
      <c r="AU248" s="238" t="s">
        <v>80</v>
      </c>
      <c r="AV248" s="13" t="s">
        <v>78</v>
      </c>
      <c r="AW248" s="13" t="s">
        <v>35</v>
      </c>
      <c r="AX248" s="13" t="s">
        <v>73</v>
      </c>
      <c r="AY248" s="238" t="s">
        <v>114</v>
      </c>
    </row>
    <row r="249" spans="1:51" s="13" customFormat="1" ht="12">
      <c r="A249" s="13"/>
      <c r="B249" s="228"/>
      <c r="C249" s="229"/>
      <c r="D249" s="230" t="s">
        <v>122</v>
      </c>
      <c r="E249" s="231" t="s">
        <v>19</v>
      </c>
      <c r="F249" s="232" t="s">
        <v>311</v>
      </c>
      <c r="G249" s="229"/>
      <c r="H249" s="231" t="s">
        <v>19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8" t="s">
        <v>122</v>
      </c>
      <c r="AU249" s="238" t="s">
        <v>80</v>
      </c>
      <c r="AV249" s="13" t="s">
        <v>78</v>
      </c>
      <c r="AW249" s="13" t="s">
        <v>35</v>
      </c>
      <c r="AX249" s="13" t="s">
        <v>73</v>
      </c>
      <c r="AY249" s="238" t="s">
        <v>114</v>
      </c>
    </row>
    <row r="250" spans="1:51" s="14" customFormat="1" ht="12">
      <c r="A250" s="14"/>
      <c r="B250" s="239"/>
      <c r="C250" s="240"/>
      <c r="D250" s="230" t="s">
        <v>122</v>
      </c>
      <c r="E250" s="241" t="s">
        <v>19</v>
      </c>
      <c r="F250" s="242" t="s">
        <v>312</v>
      </c>
      <c r="G250" s="240"/>
      <c r="H250" s="243">
        <v>702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9" t="s">
        <v>122</v>
      </c>
      <c r="AU250" s="249" t="s">
        <v>80</v>
      </c>
      <c r="AV250" s="14" t="s">
        <v>80</v>
      </c>
      <c r="AW250" s="14" t="s">
        <v>35</v>
      </c>
      <c r="AX250" s="14" t="s">
        <v>78</v>
      </c>
      <c r="AY250" s="249" t="s">
        <v>114</v>
      </c>
    </row>
    <row r="251" spans="1:63" s="12" customFormat="1" ht="25.9" customHeight="1">
      <c r="A251" s="12"/>
      <c r="B251" s="198"/>
      <c r="C251" s="199"/>
      <c r="D251" s="200" t="s">
        <v>72</v>
      </c>
      <c r="E251" s="201" t="s">
        <v>313</v>
      </c>
      <c r="F251" s="201" t="s">
        <v>314</v>
      </c>
      <c r="G251" s="199"/>
      <c r="H251" s="199"/>
      <c r="I251" s="202"/>
      <c r="J251" s="203">
        <f>BK251</f>
        <v>0</v>
      </c>
      <c r="K251" s="199"/>
      <c r="L251" s="204"/>
      <c r="M251" s="205"/>
      <c r="N251" s="206"/>
      <c r="O251" s="206"/>
      <c r="P251" s="207">
        <f>P252+P268</f>
        <v>0</v>
      </c>
      <c r="Q251" s="206"/>
      <c r="R251" s="207">
        <f>R252+R268</f>
        <v>0</v>
      </c>
      <c r="S251" s="206"/>
      <c r="T251" s="208">
        <f>T252+T268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9" t="s">
        <v>148</v>
      </c>
      <c r="AT251" s="210" t="s">
        <v>72</v>
      </c>
      <c r="AU251" s="210" t="s">
        <v>73</v>
      </c>
      <c r="AY251" s="209" t="s">
        <v>114</v>
      </c>
      <c r="BK251" s="211">
        <f>BK252+BK268</f>
        <v>0</v>
      </c>
    </row>
    <row r="252" spans="1:63" s="12" customFormat="1" ht="22.8" customHeight="1">
      <c r="A252" s="12"/>
      <c r="B252" s="198"/>
      <c r="C252" s="199"/>
      <c r="D252" s="200" t="s">
        <v>72</v>
      </c>
      <c r="E252" s="212" t="s">
        <v>315</v>
      </c>
      <c r="F252" s="212" t="s">
        <v>316</v>
      </c>
      <c r="G252" s="199"/>
      <c r="H252" s="199"/>
      <c r="I252" s="202"/>
      <c r="J252" s="213">
        <f>BK252</f>
        <v>0</v>
      </c>
      <c r="K252" s="199"/>
      <c r="L252" s="204"/>
      <c r="M252" s="205"/>
      <c r="N252" s="206"/>
      <c r="O252" s="206"/>
      <c r="P252" s="207">
        <f>SUM(P253:P267)</f>
        <v>0</v>
      </c>
      <c r="Q252" s="206"/>
      <c r="R252" s="207">
        <f>SUM(R253:R267)</f>
        <v>0</v>
      </c>
      <c r="S252" s="206"/>
      <c r="T252" s="208">
        <f>SUM(T253:T267)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9" t="s">
        <v>148</v>
      </c>
      <c r="AT252" s="210" t="s">
        <v>72</v>
      </c>
      <c r="AU252" s="210" t="s">
        <v>78</v>
      </c>
      <c r="AY252" s="209" t="s">
        <v>114</v>
      </c>
      <c r="BK252" s="211">
        <f>SUM(BK253:BK267)</f>
        <v>0</v>
      </c>
    </row>
    <row r="253" spans="1:65" s="2" customFormat="1" ht="16.5" customHeight="1">
      <c r="A253" s="40"/>
      <c r="B253" s="41"/>
      <c r="C253" s="214" t="s">
        <v>317</v>
      </c>
      <c r="D253" s="214" t="s">
        <v>116</v>
      </c>
      <c r="E253" s="215" t="s">
        <v>318</v>
      </c>
      <c r="F253" s="216" t="s">
        <v>316</v>
      </c>
      <c r="G253" s="217" t="s">
        <v>319</v>
      </c>
      <c r="H253" s="218">
        <v>1</v>
      </c>
      <c r="I253" s="219"/>
      <c r="J253" s="220">
        <f>ROUND(I253*H253,2)</f>
        <v>0</v>
      </c>
      <c r="K253" s="221"/>
      <c r="L253" s="46"/>
      <c r="M253" s="222" t="s">
        <v>19</v>
      </c>
      <c r="N253" s="223" t="s">
        <v>44</v>
      </c>
      <c r="O253" s="86"/>
      <c r="P253" s="224">
        <f>O253*H253</f>
        <v>0</v>
      </c>
      <c r="Q253" s="224">
        <v>0</v>
      </c>
      <c r="R253" s="224">
        <f>Q253*H253</f>
        <v>0</v>
      </c>
      <c r="S253" s="224">
        <v>0</v>
      </c>
      <c r="T253" s="225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6" t="s">
        <v>320</v>
      </c>
      <c r="AT253" s="226" t="s">
        <v>116</v>
      </c>
      <c r="AU253" s="226" t="s">
        <v>80</v>
      </c>
      <c r="AY253" s="19" t="s">
        <v>114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9" t="s">
        <v>78</v>
      </c>
      <c r="BK253" s="227">
        <f>ROUND(I253*H253,2)</f>
        <v>0</v>
      </c>
      <c r="BL253" s="19" t="s">
        <v>320</v>
      </c>
      <c r="BM253" s="226" t="s">
        <v>321</v>
      </c>
    </row>
    <row r="254" spans="1:51" s="13" customFormat="1" ht="12">
      <c r="A254" s="13"/>
      <c r="B254" s="228"/>
      <c r="C254" s="229"/>
      <c r="D254" s="230" t="s">
        <v>122</v>
      </c>
      <c r="E254" s="231" t="s">
        <v>19</v>
      </c>
      <c r="F254" s="232" t="s">
        <v>322</v>
      </c>
      <c r="G254" s="229"/>
      <c r="H254" s="231" t="s">
        <v>19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8" t="s">
        <v>122</v>
      </c>
      <c r="AU254" s="238" t="s">
        <v>80</v>
      </c>
      <c r="AV254" s="13" t="s">
        <v>78</v>
      </c>
      <c r="AW254" s="13" t="s">
        <v>35</v>
      </c>
      <c r="AX254" s="13" t="s">
        <v>73</v>
      </c>
      <c r="AY254" s="238" t="s">
        <v>114</v>
      </c>
    </row>
    <row r="255" spans="1:51" s="14" customFormat="1" ht="12">
      <c r="A255" s="14"/>
      <c r="B255" s="239"/>
      <c r="C255" s="240"/>
      <c r="D255" s="230" t="s">
        <v>122</v>
      </c>
      <c r="E255" s="241" t="s">
        <v>19</v>
      </c>
      <c r="F255" s="242" t="s">
        <v>78</v>
      </c>
      <c r="G255" s="240"/>
      <c r="H255" s="243">
        <v>1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9" t="s">
        <v>122</v>
      </c>
      <c r="AU255" s="249" t="s">
        <v>80</v>
      </c>
      <c r="AV255" s="14" t="s">
        <v>80</v>
      </c>
      <c r="AW255" s="14" t="s">
        <v>35</v>
      </c>
      <c r="AX255" s="14" t="s">
        <v>78</v>
      </c>
      <c r="AY255" s="249" t="s">
        <v>114</v>
      </c>
    </row>
    <row r="256" spans="1:65" s="2" customFormat="1" ht="16.5" customHeight="1">
      <c r="A256" s="40"/>
      <c r="B256" s="41"/>
      <c r="C256" s="214" t="s">
        <v>323</v>
      </c>
      <c r="D256" s="214" t="s">
        <v>116</v>
      </c>
      <c r="E256" s="215" t="s">
        <v>324</v>
      </c>
      <c r="F256" s="216" t="s">
        <v>325</v>
      </c>
      <c r="G256" s="217" t="s">
        <v>326</v>
      </c>
      <c r="H256" s="218">
        <v>80</v>
      </c>
      <c r="I256" s="219"/>
      <c r="J256" s="220">
        <f>ROUND(I256*H256,2)</f>
        <v>0</v>
      </c>
      <c r="K256" s="221"/>
      <c r="L256" s="46"/>
      <c r="M256" s="222" t="s">
        <v>19</v>
      </c>
      <c r="N256" s="223" t="s">
        <v>44</v>
      </c>
      <c r="O256" s="86"/>
      <c r="P256" s="224">
        <f>O256*H256</f>
        <v>0</v>
      </c>
      <c r="Q256" s="224">
        <v>0</v>
      </c>
      <c r="R256" s="224">
        <f>Q256*H256</f>
        <v>0</v>
      </c>
      <c r="S256" s="224">
        <v>0</v>
      </c>
      <c r="T256" s="22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6" t="s">
        <v>320</v>
      </c>
      <c r="AT256" s="226" t="s">
        <v>116</v>
      </c>
      <c r="AU256" s="226" t="s">
        <v>80</v>
      </c>
      <c r="AY256" s="19" t="s">
        <v>114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19" t="s">
        <v>78</v>
      </c>
      <c r="BK256" s="227">
        <f>ROUND(I256*H256,2)</f>
        <v>0</v>
      </c>
      <c r="BL256" s="19" t="s">
        <v>320</v>
      </c>
      <c r="BM256" s="226" t="s">
        <v>327</v>
      </c>
    </row>
    <row r="257" spans="1:51" s="13" customFormat="1" ht="12">
      <c r="A257" s="13"/>
      <c r="B257" s="228"/>
      <c r="C257" s="229"/>
      <c r="D257" s="230" t="s">
        <v>122</v>
      </c>
      <c r="E257" s="231" t="s">
        <v>19</v>
      </c>
      <c r="F257" s="232" t="s">
        <v>328</v>
      </c>
      <c r="G257" s="229"/>
      <c r="H257" s="231" t="s">
        <v>19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8" t="s">
        <v>122</v>
      </c>
      <c r="AU257" s="238" t="s">
        <v>80</v>
      </c>
      <c r="AV257" s="13" t="s">
        <v>78</v>
      </c>
      <c r="AW257" s="13" t="s">
        <v>35</v>
      </c>
      <c r="AX257" s="13" t="s">
        <v>73</v>
      </c>
      <c r="AY257" s="238" t="s">
        <v>114</v>
      </c>
    </row>
    <row r="258" spans="1:51" s="13" customFormat="1" ht="12">
      <c r="A258" s="13"/>
      <c r="B258" s="228"/>
      <c r="C258" s="229"/>
      <c r="D258" s="230" t="s">
        <v>122</v>
      </c>
      <c r="E258" s="231" t="s">
        <v>19</v>
      </c>
      <c r="F258" s="232" t="s">
        <v>329</v>
      </c>
      <c r="G258" s="229"/>
      <c r="H258" s="231" t="s">
        <v>19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8" t="s">
        <v>122</v>
      </c>
      <c r="AU258" s="238" t="s">
        <v>80</v>
      </c>
      <c r="AV258" s="13" t="s">
        <v>78</v>
      </c>
      <c r="AW258" s="13" t="s">
        <v>35</v>
      </c>
      <c r="AX258" s="13" t="s">
        <v>73</v>
      </c>
      <c r="AY258" s="238" t="s">
        <v>114</v>
      </c>
    </row>
    <row r="259" spans="1:51" s="14" customFormat="1" ht="12">
      <c r="A259" s="14"/>
      <c r="B259" s="239"/>
      <c r="C259" s="240"/>
      <c r="D259" s="230" t="s">
        <v>122</v>
      </c>
      <c r="E259" s="241" t="s">
        <v>19</v>
      </c>
      <c r="F259" s="242" t="s">
        <v>330</v>
      </c>
      <c r="G259" s="240"/>
      <c r="H259" s="243">
        <v>80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9" t="s">
        <v>122</v>
      </c>
      <c r="AU259" s="249" t="s">
        <v>80</v>
      </c>
      <c r="AV259" s="14" t="s">
        <v>80</v>
      </c>
      <c r="AW259" s="14" t="s">
        <v>35</v>
      </c>
      <c r="AX259" s="14" t="s">
        <v>78</v>
      </c>
      <c r="AY259" s="249" t="s">
        <v>114</v>
      </c>
    </row>
    <row r="260" spans="1:65" s="2" customFormat="1" ht="16.5" customHeight="1">
      <c r="A260" s="40"/>
      <c r="B260" s="41"/>
      <c r="C260" s="214" t="s">
        <v>331</v>
      </c>
      <c r="D260" s="214" t="s">
        <v>116</v>
      </c>
      <c r="E260" s="215" t="s">
        <v>332</v>
      </c>
      <c r="F260" s="216" t="s">
        <v>333</v>
      </c>
      <c r="G260" s="217" t="s">
        <v>334</v>
      </c>
      <c r="H260" s="218">
        <v>2</v>
      </c>
      <c r="I260" s="219"/>
      <c r="J260" s="220">
        <f>ROUND(I260*H260,2)</f>
        <v>0</v>
      </c>
      <c r="K260" s="221"/>
      <c r="L260" s="46"/>
      <c r="M260" s="222" t="s">
        <v>19</v>
      </c>
      <c r="N260" s="223" t="s">
        <v>44</v>
      </c>
      <c r="O260" s="86"/>
      <c r="P260" s="224">
        <f>O260*H260</f>
        <v>0</v>
      </c>
      <c r="Q260" s="224">
        <v>0</v>
      </c>
      <c r="R260" s="224">
        <f>Q260*H260</f>
        <v>0</v>
      </c>
      <c r="S260" s="224">
        <v>0</v>
      </c>
      <c r="T260" s="22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6" t="s">
        <v>320</v>
      </c>
      <c r="AT260" s="226" t="s">
        <v>116</v>
      </c>
      <c r="AU260" s="226" t="s">
        <v>80</v>
      </c>
      <c r="AY260" s="19" t="s">
        <v>114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19" t="s">
        <v>78</v>
      </c>
      <c r="BK260" s="227">
        <f>ROUND(I260*H260,2)</f>
        <v>0</v>
      </c>
      <c r="BL260" s="19" t="s">
        <v>320</v>
      </c>
      <c r="BM260" s="226" t="s">
        <v>335</v>
      </c>
    </row>
    <row r="261" spans="1:51" s="13" customFormat="1" ht="12">
      <c r="A261" s="13"/>
      <c r="B261" s="228"/>
      <c r="C261" s="229"/>
      <c r="D261" s="230" t="s">
        <v>122</v>
      </c>
      <c r="E261" s="231" t="s">
        <v>19</v>
      </c>
      <c r="F261" s="232" t="s">
        <v>336</v>
      </c>
      <c r="G261" s="229"/>
      <c r="H261" s="231" t="s">
        <v>19</v>
      </c>
      <c r="I261" s="233"/>
      <c r="J261" s="229"/>
      <c r="K261" s="229"/>
      <c r="L261" s="234"/>
      <c r="M261" s="235"/>
      <c r="N261" s="236"/>
      <c r="O261" s="236"/>
      <c r="P261" s="236"/>
      <c r="Q261" s="236"/>
      <c r="R261" s="236"/>
      <c r="S261" s="236"/>
      <c r="T261" s="23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8" t="s">
        <v>122</v>
      </c>
      <c r="AU261" s="238" t="s">
        <v>80</v>
      </c>
      <c r="AV261" s="13" t="s">
        <v>78</v>
      </c>
      <c r="AW261" s="13" t="s">
        <v>35</v>
      </c>
      <c r="AX261" s="13" t="s">
        <v>73</v>
      </c>
      <c r="AY261" s="238" t="s">
        <v>114</v>
      </c>
    </row>
    <row r="262" spans="1:51" s="14" customFormat="1" ht="12">
      <c r="A262" s="14"/>
      <c r="B262" s="239"/>
      <c r="C262" s="240"/>
      <c r="D262" s="230" t="s">
        <v>122</v>
      </c>
      <c r="E262" s="241" t="s">
        <v>19</v>
      </c>
      <c r="F262" s="242" t="s">
        <v>80</v>
      </c>
      <c r="G262" s="240"/>
      <c r="H262" s="243">
        <v>2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9" t="s">
        <v>122</v>
      </c>
      <c r="AU262" s="249" t="s">
        <v>80</v>
      </c>
      <c r="AV262" s="14" t="s">
        <v>80</v>
      </c>
      <c r="AW262" s="14" t="s">
        <v>35</v>
      </c>
      <c r="AX262" s="14" t="s">
        <v>78</v>
      </c>
      <c r="AY262" s="249" t="s">
        <v>114</v>
      </c>
    </row>
    <row r="263" spans="1:65" s="2" customFormat="1" ht="16.5" customHeight="1">
      <c r="A263" s="40"/>
      <c r="B263" s="41"/>
      <c r="C263" s="214" t="s">
        <v>337</v>
      </c>
      <c r="D263" s="214" t="s">
        <v>116</v>
      </c>
      <c r="E263" s="215" t="s">
        <v>338</v>
      </c>
      <c r="F263" s="216" t="s">
        <v>339</v>
      </c>
      <c r="G263" s="217" t="s">
        <v>319</v>
      </c>
      <c r="H263" s="218">
        <v>1</v>
      </c>
      <c r="I263" s="219"/>
      <c r="J263" s="220">
        <f>ROUND(I263*H263,2)</f>
        <v>0</v>
      </c>
      <c r="K263" s="221"/>
      <c r="L263" s="46"/>
      <c r="M263" s="222" t="s">
        <v>19</v>
      </c>
      <c r="N263" s="223" t="s">
        <v>44</v>
      </c>
      <c r="O263" s="86"/>
      <c r="P263" s="224">
        <f>O263*H263</f>
        <v>0</v>
      </c>
      <c r="Q263" s="224">
        <v>0</v>
      </c>
      <c r="R263" s="224">
        <f>Q263*H263</f>
        <v>0</v>
      </c>
      <c r="S263" s="224">
        <v>0</v>
      </c>
      <c r="T263" s="225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6" t="s">
        <v>320</v>
      </c>
      <c r="AT263" s="226" t="s">
        <v>116</v>
      </c>
      <c r="AU263" s="226" t="s">
        <v>80</v>
      </c>
      <c r="AY263" s="19" t="s">
        <v>114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9" t="s">
        <v>78</v>
      </c>
      <c r="BK263" s="227">
        <f>ROUND(I263*H263,2)</f>
        <v>0</v>
      </c>
      <c r="BL263" s="19" t="s">
        <v>320</v>
      </c>
      <c r="BM263" s="226" t="s">
        <v>340</v>
      </c>
    </row>
    <row r="264" spans="1:51" s="13" customFormat="1" ht="12">
      <c r="A264" s="13"/>
      <c r="B264" s="228"/>
      <c r="C264" s="229"/>
      <c r="D264" s="230" t="s">
        <v>122</v>
      </c>
      <c r="E264" s="231" t="s">
        <v>19</v>
      </c>
      <c r="F264" s="232" t="s">
        <v>341</v>
      </c>
      <c r="G264" s="229"/>
      <c r="H264" s="231" t="s">
        <v>19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8" t="s">
        <v>122</v>
      </c>
      <c r="AU264" s="238" t="s">
        <v>80</v>
      </c>
      <c r="AV264" s="13" t="s">
        <v>78</v>
      </c>
      <c r="AW264" s="13" t="s">
        <v>35</v>
      </c>
      <c r="AX264" s="13" t="s">
        <v>73</v>
      </c>
      <c r="AY264" s="238" t="s">
        <v>114</v>
      </c>
    </row>
    <row r="265" spans="1:51" s="13" customFormat="1" ht="12">
      <c r="A265" s="13"/>
      <c r="B265" s="228"/>
      <c r="C265" s="229"/>
      <c r="D265" s="230" t="s">
        <v>122</v>
      </c>
      <c r="E265" s="231" t="s">
        <v>19</v>
      </c>
      <c r="F265" s="232" t="s">
        <v>342</v>
      </c>
      <c r="G265" s="229"/>
      <c r="H265" s="231" t="s">
        <v>19</v>
      </c>
      <c r="I265" s="233"/>
      <c r="J265" s="229"/>
      <c r="K265" s="229"/>
      <c r="L265" s="234"/>
      <c r="M265" s="235"/>
      <c r="N265" s="236"/>
      <c r="O265" s="236"/>
      <c r="P265" s="236"/>
      <c r="Q265" s="236"/>
      <c r="R265" s="236"/>
      <c r="S265" s="236"/>
      <c r="T265" s="23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8" t="s">
        <v>122</v>
      </c>
      <c r="AU265" s="238" t="s">
        <v>80</v>
      </c>
      <c r="AV265" s="13" t="s">
        <v>78</v>
      </c>
      <c r="AW265" s="13" t="s">
        <v>35</v>
      </c>
      <c r="AX265" s="13" t="s">
        <v>73</v>
      </c>
      <c r="AY265" s="238" t="s">
        <v>114</v>
      </c>
    </row>
    <row r="266" spans="1:51" s="14" customFormat="1" ht="12">
      <c r="A266" s="14"/>
      <c r="B266" s="239"/>
      <c r="C266" s="240"/>
      <c r="D266" s="230" t="s">
        <v>122</v>
      </c>
      <c r="E266" s="241" t="s">
        <v>19</v>
      </c>
      <c r="F266" s="242" t="s">
        <v>78</v>
      </c>
      <c r="G266" s="240"/>
      <c r="H266" s="243">
        <v>1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9" t="s">
        <v>122</v>
      </c>
      <c r="AU266" s="249" t="s">
        <v>80</v>
      </c>
      <c r="AV266" s="14" t="s">
        <v>80</v>
      </c>
      <c r="AW266" s="14" t="s">
        <v>35</v>
      </c>
      <c r="AX266" s="14" t="s">
        <v>78</v>
      </c>
      <c r="AY266" s="249" t="s">
        <v>114</v>
      </c>
    </row>
    <row r="267" spans="1:65" s="2" customFormat="1" ht="16.5" customHeight="1">
      <c r="A267" s="40"/>
      <c r="B267" s="41"/>
      <c r="C267" s="214" t="s">
        <v>343</v>
      </c>
      <c r="D267" s="214" t="s">
        <v>116</v>
      </c>
      <c r="E267" s="215" t="s">
        <v>344</v>
      </c>
      <c r="F267" s="216" t="s">
        <v>345</v>
      </c>
      <c r="G267" s="217" t="s">
        <v>319</v>
      </c>
      <c r="H267" s="218">
        <v>1</v>
      </c>
      <c r="I267" s="219"/>
      <c r="J267" s="220">
        <f>ROUND(I267*H267,2)</f>
        <v>0</v>
      </c>
      <c r="K267" s="221"/>
      <c r="L267" s="46"/>
      <c r="M267" s="222" t="s">
        <v>19</v>
      </c>
      <c r="N267" s="223" t="s">
        <v>44</v>
      </c>
      <c r="O267" s="86"/>
      <c r="P267" s="224">
        <f>O267*H267</f>
        <v>0</v>
      </c>
      <c r="Q267" s="224">
        <v>0</v>
      </c>
      <c r="R267" s="224">
        <f>Q267*H267</f>
        <v>0</v>
      </c>
      <c r="S267" s="224">
        <v>0</v>
      </c>
      <c r="T267" s="22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6" t="s">
        <v>320</v>
      </c>
      <c r="AT267" s="226" t="s">
        <v>116</v>
      </c>
      <c r="AU267" s="226" t="s">
        <v>80</v>
      </c>
      <c r="AY267" s="19" t="s">
        <v>114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19" t="s">
        <v>78</v>
      </c>
      <c r="BK267" s="227">
        <f>ROUND(I267*H267,2)</f>
        <v>0</v>
      </c>
      <c r="BL267" s="19" t="s">
        <v>320</v>
      </c>
      <c r="BM267" s="226" t="s">
        <v>346</v>
      </c>
    </row>
    <row r="268" spans="1:63" s="12" customFormat="1" ht="22.8" customHeight="1">
      <c r="A268" s="12"/>
      <c r="B268" s="198"/>
      <c r="C268" s="199"/>
      <c r="D268" s="200" t="s">
        <v>72</v>
      </c>
      <c r="E268" s="212" t="s">
        <v>347</v>
      </c>
      <c r="F268" s="212" t="s">
        <v>348</v>
      </c>
      <c r="G268" s="199"/>
      <c r="H268" s="199"/>
      <c r="I268" s="202"/>
      <c r="J268" s="213">
        <f>BK268</f>
        <v>0</v>
      </c>
      <c r="K268" s="199"/>
      <c r="L268" s="204"/>
      <c r="M268" s="205"/>
      <c r="N268" s="206"/>
      <c r="O268" s="206"/>
      <c r="P268" s="207">
        <f>SUM(P269:P271)</f>
        <v>0</v>
      </c>
      <c r="Q268" s="206"/>
      <c r="R268" s="207">
        <f>SUM(R269:R271)</f>
        <v>0</v>
      </c>
      <c r="S268" s="206"/>
      <c r="T268" s="208">
        <f>SUM(T269:T271)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9" t="s">
        <v>148</v>
      </c>
      <c r="AT268" s="210" t="s">
        <v>72</v>
      </c>
      <c r="AU268" s="210" t="s">
        <v>78</v>
      </c>
      <c r="AY268" s="209" t="s">
        <v>114</v>
      </c>
      <c r="BK268" s="211">
        <f>SUM(BK269:BK271)</f>
        <v>0</v>
      </c>
    </row>
    <row r="269" spans="1:65" s="2" customFormat="1" ht="16.5" customHeight="1">
      <c r="A269" s="40"/>
      <c r="B269" s="41"/>
      <c r="C269" s="214" t="s">
        <v>349</v>
      </c>
      <c r="D269" s="214" t="s">
        <v>116</v>
      </c>
      <c r="E269" s="215" t="s">
        <v>350</v>
      </c>
      <c r="F269" s="216" t="s">
        <v>351</v>
      </c>
      <c r="G269" s="217" t="s">
        <v>319</v>
      </c>
      <c r="H269" s="218">
        <v>1</v>
      </c>
      <c r="I269" s="219"/>
      <c r="J269" s="220">
        <f>ROUND(I269*H269,2)</f>
        <v>0</v>
      </c>
      <c r="K269" s="221"/>
      <c r="L269" s="46"/>
      <c r="M269" s="222" t="s">
        <v>19</v>
      </c>
      <c r="N269" s="223" t="s">
        <v>44</v>
      </c>
      <c r="O269" s="86"/>
      <c r="P269" s="224">
        <f>O269*H269</f>
        <v>0</v>
      </c>
      <c r="Q269" s="224">
        <v>0</v>
      </c>
      <c r="R269" s="224">
        <f>Q269*H269</f>
        <v>0</v>
      </c>
      <c r="S269" s="224">
        <v>0</v>
      </c>
      <c r="T269" s="225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6" t="s">
        <v>320</v>
      </c>
      <c r="AT269" s="226" t="s">
        <v>116</v>
      </c>
      <c r="AU269" s="226" t="s">
        <v>80</v>
      </c>
      <c r="AY269" s="19" t="s">
        <v>114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9" t="s">
        <v>78</v>
      </c>
      <c r="BK269" s="227">
        <f>ROUND(I269*H269,2)</f>
        <v>0</v>
      </c>
      <c r="BL269" s="19" t="s">
        <v>320</v>
      </c>
      <c r="BM269" s="226" t="s">
        <v>352</v>
      </c>
    </row>
    <row r="270" spans="1:51" s="13" customFormat="1" ht="12">
      <c r="A270" s="13"/>
      <c r="B270" s="228"/>
      <c r="C270" s="229"/>
      <c r="D270" s="230" t="s">
        <v>122</v>
      </c>
      <c r="E270" s="231" t="s">
        <v>19</v>
      </c>
      <c r="F270" s="232" t="s">
        <v>353</v>
      </c>
      <c r="G270" s="229"/>
      <c r="H270" s="231" t="s">
        <v>19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8" t="s">
        <v>122</v>
      </c>
      <c r="AU270" s="238" t="s">
        <v>80</v>
      </c>
      <c r="AV270" s="13" t="s">
        <v>78</v>
      </c>
      <c r="AW270" s="13" t="s">
        <v>35</v>
      </c>
      <c r="AX270" s="13" t="s">
        <v>73</v>
      </c>
      <c r="AY270" s="238" t="s">
        <v>114</v>
      </c>
    </row>
    <row r="271" spans="1:51" s="14" customFormat="1" ht="12">
      <c r="A271" s="14"/>
      <c r="B271" s="239"/>
      <c r="C271" s="240"/>
      <c r="D271" s="230" t="s">
        <v>122</v>
      </c>
      <c r="E271" s="241" t="s">
        <v>19</v>
      </c>
      <c r="F271" s="242" t="s">
        <v>78</v>
      </c>
      <c r="G271" s="240"/>
      <c r="H271" s="243">
        <v>1</v>
      </c>
      <c r="I271" s="244"/>
      <c r="J271" s="240"/>
      <c r="K271" s="240"/>
      <c r="L271" s="245"/>
      <c r="M271" s="283"/>
      <c r="N271" s="284"/>
      <c r="O271" s="284"/>
      <c r="P271" s="284"/>
      <c r="Q271" s="284"/>
      <c r="R271" s="284"/>
      <c r="S271" s="284"/>
      <c r="T271" s="28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9" t="s">
        <v>122</v>
      </c>
      <c r="AU271" s="249" t="s">
        <v>80</v>
      </c>
      <c r="AV271" s="14" t="s">
        <v>80</v>
      </c>
      <c r="AW271" s="14" t="s">
        <v>35</v>
      </c>
      <c r="AX271" s="14" t="s">
        <v>78</v>
      </c>
      <c r="AY271" s="249" t="s">
        <v>114</v>
      </c>
    </row>
    <row r="272" spans="1:31" s="2" customFormat="1" ht="6.95" customHeight="1">
      <c r="A272" s="40"/>
      <c r="B272" s="61"/>
      <c r="C272" s="62"/>
      <c r="D272" s="62"/>
      <c r="E272" s="62"/>
      <c r="F272" s="62"/>
      <c r="G272" s="62"/>
      <c r="H272" s="62"/>
      <c r="I272" s="162"/>
      <c r="J272" s="62"/>
      <c r="K272" s="62"/>
      <c r="L272" s="46"/>
      <c r="M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</row>
  </sheetData>
  <sheetProtection password="CC35" sheet="1" objects="1" scenarios="1" formatColumns="0" formatRows="0" autoFilter="0"/>
  <autoFilter ref="C85:K271"/>
  <mergeCells count="6">
    <mergeCell ref="E7:H7"/>
    <mergeCell ref="E16:H16"/>
    <mergeCell ref="E25:H25"/>
    <mergeCell ref="E46:H4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6" customWidth="1"/>
    <col min="2" max="2" width="1.7109375" style="286" customWidth="1"/>
    <col min="3" max="4" width="5.00390625" style="286" customWidth="1"/>
    <col min="5" max="5" width="11.7109375" style="286" customWidth="1"/>
    <col min="6" max="6" width="9.140625" style="286" customWidth="1"/>
    <col min="7" max="7" width="5.00390625" style="286" customWidth="1"/>
    <col min="8" max="8" width="77.8515625" style="286" customWidth="1"/>
    <col min="9" max="10" width="20.00390625" style="286" customWidth="1"/>
    <col min="11" max="11" width="1.7109375" style="286" customWidth="1"/>
  </cols>
  <sheetData>
    <row r="1" s="1" customFormat="1" ht="37.5" customHeight="1"/>
    <row r="2" spans="2:11" s="1" customFormat="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17" customFormat="1" ht="45" customHeight="1">
      <c r="B3" s="290"/>
      <c r="C3" s="291" t="s">
        <v>354</v>
      </c>
      <c r="D3" s="291"/>
      <c r="E3" s="291"/>
      <c r="F3" s="291"/>
      <c r="G3" s="291"/>
      <c r="H3" s="291"/>
      <c r="I3" s="291"/>
      <c r="J3" s="291"/>
      <c r="K3" s="292"/>
    </row>
    <row r="4" spans="2:11" s="1" customFormat="1" ht="25.5" customHeight="1">
      <c r="B4" s="293"/>
      <c r="C4" s="294" t="s">
        <v>355</v>
      </c>
      <c r="D4" s="294"/>
      <c r="E4" s="294"/>
      <c r="F4" s="294"/>
      <c r="G4" s="294"/>
      <c r="H4" s="294"/>
      <c r="I4" s="294"/>
      <c r="J4" s="294"/>
      <c r="K4" s="295"/>
    </row>
    <row r="5" spans="2:11" s="1" customFormat="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pans="2:11" s="1" customFormat="1" ht="15" customHeight="1">
      <c r="B6" s="293"/>
      <c r="C6" s="297" t="s">
        <v>356</v>
      </c>
      <c r="D6" s="297"/>
      <c r="E6" s="297"/>
      <c r="F6" s="297"/>
      <c r="G6" s="297"/>
      <c r="H6" s="297"/>
      <c r="I6" s="297"/>
      <c r="J6" s="297"/>
      <c r="K6" s="295"/>
    </row>
    <row r="7" spans="2:11" s="1" customFormat="1" ht="15" customHeight="1">
      <c r="B7" s="298"/>
      <c r="C7" s="297" t="s">
        <v>357</v>
      </c>
      <c r="D7" s="297"/>
      <c r="E7" s="297"/>
      <c r="F7" s="297"/>
      <c r="G7" s="297"/>
      <c r="H7" s="297"/>
      <c r="I7" s="297"/>
      <c r="J7" s="297"/>
      <c r="K7" s="295"/>
    </row>
    <row r="8" spans="2:11" s="1" customFormat="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s="1" customFormat="1" ht="15" customHeight="1">
      <c r="B9" s="298"/>
      <c r="C9" s="297" t="s">
        <v>358</v>
      </c>
      <c r="D9" s="297"/>
      <c r="E9" s="297"/>
      <c r="F9" s="297"/>
      <c r="G9" s="297"/>
      <c r="H9" s="297"/>
      <c r="I9" s="297"/>
      <c r="J9" s="297"/>
      <c r="K9" s="295"/>
    </row>
    <row r="10" spans="2:11" s="1" customFormat="1" ht="15" customHeight="1">
      <c r="B10" s="298"/>
      <c r="C10" s="297"/>
      <c r="D10" s="297" t="s">
        <v>359</v>
      </c>
      <c r="E10" s="297"/>
      <c r="F10" s="297"/>
      <c r="G10" s="297"/>
      <c r="H10" s="297"/>
      <c r="I10" s="297"/>
      <c r="J10" s="297"/>
      <c r="K10" s="295"/>
    </row>
    <row r="11" spans="2:11" s="1" customFormat="1" ht="15" customHeight="1">
      <c r="B11" s="298"/>
      <c r="C11" s="299"/>
      <c r="D11" s="297" t="s">
        <v>360</v>
      </c>
      <c r="E11" s="297"/>
      <c r="F11" s="297"/>
      <c r="G11" s="297"/>
      <c r="H11" s="297"/>
      <c r="I11" s="297"/>
      <c r="J11" s="297"/>
      <c r="K11" s="295"/>
    </row>
    <row r="12" spans="2:11" s="1" customFormat="1" ht="15" customHeight="1">
      <c r="B12" s="298"/>
      <c r="C12" s="299"/>
      <c r="D12" s="297"/>
      <c r="E12" s="297"/>
      <c r="F12" s="297"/>
      <c r="G12" s="297"/>
      <c r="H12" s="297"/>
      <c r="I12" s="297"/>
      <c r="J12" s="297"/>
      <c r="K12" s="295"/>
    </row>
    <row r="13" spans="2:11" s="1" customFormat="1" ht="15" customHeight="1">
      <c r="B13" s="298"/>
      <c r="C13" s="299"/>
      <c r="D13" s="300" t="s">
        <v>361</v>
      </c>
      <c r="E13" s="297"/>
      <c r="F13" s="297"/>
      <c r="G13" s="297"/>
      <c r="H13" s="297"/>
      <c r="I13" s="297"/>
      <c r="J13" s="297"/>
      <c r="K13" s="295"/>
    </row>
    <row r="14" spans="2:11" s="1" customFormat="1" ht="12.75" customHeight="1">
      <c r="B14" s="298"/>
      <c r="C14" s="299"/>
      <c r="D14" s="299"/>
      <c r="E14" s="299"/>
      <c r="F14" s="299"/>
      <c r="G14" s="299"/>
      <c r="H14" s="299"/>
      <c r="I14" s="299"/>
      <c r="J14" s="299"/>
      <c r="K14" s="295"/>
    </row>
    <row r="15" spans="2:11" s="1" customFormat="1" ht="15" customHeight="1">
      <c r="B15" s="298"/>
      <c r="C15" s="299"/>
      <c r="D15" s="297" t="s">
        <v>362</v>
      </c>
      <c r="E15" s="297"/>
      <c r="F15" s="297"/>
      <c r="G15" s="297"/>
      <c r="H15" s="297"/>
      <c r="I15" s="297"/>
      <c r="J15" s="297"/>
      <c r="K15" s="295"/>
    </row>
    <row r="16" spans="2:11" s="1" customFormat="1" ht="15" customHeight="1">
      <c r="B16" s="298"/>
      <c r="C16" s="299"/>
      <c r="D16" s="297" t="s">
        <v>363</v>
      </c>
      <c r="E16" s="297"/>
      <c r="F16" s="297"/>
      <c r="G16" s="297"/>
      <c r="H16" s="297"/>
      <c r="I16" s="297"/>
      <c r="J16" s="297"/>
      <c r="K16" s="295"/>
    </row>
    <row r="17" spans="2:11" s="1" customFormat="1" ht="15" customHeight="1">
      <c r="B17" s="298"/>
      <c r="C17" s="299"/>
      <c r="D17" s="297" t="s">
        <v>364</v>
      </c>
      <c r="E17" s="297"/>
      <c r="F17" s="297"/>
      <c r="G17" s="297"/>
      <c r="H17" s="297"/>
      <c r="I17" s="297"/>
      <c r="J17" s="297"/>
      <c r="K17" s="295"/>
    </row>
    <row r="18" spans="2:11" s="1" customFormat="1" ht="15" customHeight="1">
      <c r="B18" s="298"/>
      <c r="C18" s="299"/>
      <c r="D18" s="299"/>
      <c r="E18" s="301" t="s">
        <v>77</v>
      </c>
      <c r="F18" s="297" t="s">
        <v>365</v>
      </c>
      <c r="G18" s="297"/>
      <c r="H18" s="297"/>
      <c r="I18" s="297"/>
      <c r="J18" s="297"/>
      <c r="K18" s="295"/>
    </row>
    <row r="19" spans="2:11" s="1" customFormat="1" ht="15" customHeight="1">
      <c r="B19" s="298"/>
      <c r="C19" s="299"/>
      <c r="D19" s="299"/>
      <c r="E19" s="301" t="s">
        <v>366</v>
      </c>
      <c r="F19" s="297" t="s">
        <v>367</v>
      </c>
      <c r="G19" s="297"/>
      <c r="H19" s="297"/>
      <c r="I19" s="297"/>
      <c r="J19" s="297"/>
      <c r="K19" s="295"/>
    </row>
    <row r="20" spans="2:11" s="1" customFormat="1" ht="15" customHeight="1">
      <c r="B20" s="298"/>
      <c r="C20" s="299"/>
      <c r="D20" s="299"/>
      <c r="E20" s="301" t="s">
        <v>368</v>
      </c>
      <c r="F20" s="297" t="s">
        <v>369</v>
      </c>
      <c r="G20" s="297"/>
      <c r="H20" s="297"/>
      <c r="I20" s="297"/>
      <c r="J20" s="297"/>
      <c r="K20" s="295"/>
    </row>
    <row r="21" spans="2:11" s="1" customFormat="1" ht="15" customHeight="1">
      <c r="B21" s="298"/>
      <c r="C21" s="299"/>
      <c r="D21" s="299"/>
      <c r="E21" s="301" t="s">
        <v>370</v>
      </c>
      <c r="F21" s="297" t="s">
        <v>371</v>
      </c>
      <c r="G21" s="297"/>
      <c r="H21" s="297"/>
      <c r="I21" s="297"/>
      <c r="J21" s="297"/>
      <c r="K21" s="295"/>
    </row>
    <row r="22" spans="2:11" s="1" customFormat="1" ht="15" customHeight="1">
      <c r="B22" s="298"/>
      <c r="C22" s="299"/>
      <c r="D22" s="299"/>
      <c r="E22" s="301" t="s">
        <v>372</v>
      </c>
      <c r="F22" s="297" t="s">
        <v>373</v>
      </c>
      <c r="G22" s="297"/>
      <c r="H22" s="297"/>
      <c r="I22" s="297"/>
      <c r="J22" s="297"/>
      <c r="K22" s="295"/>
    </row>
    <row r="23" spans="2:11" s="1" customFormat="1" ht="15" customHeight="1">
      <c r="B23" s="298"/>
      <c r="C23" s="299"/>
      <c r="D23" s="299"/>
      <c r="E23" s="301" t="s">
        <v>374</v>
      </c>
      <c r="F23" s="297" t="s">
        <v>375</v>
      </c>
      <c r="G23" s="297"/>
      <c r="H23" s="297"/>
      <c r="I23" s="297"/>
      <c r="J23" s="297"/>
      <c r="K23" s="295"/>
    </row>
    <row r="24" spans="2:11" s="1" customFormat="1" ht="12.75" customHeight="1">
      <c r="B24" s="298"/>
      <c r="C24" s="299"/>
      <c r="D24" s="299"/>
      <c r="E24" s="299"/>
      <c r="F24" s="299"/>
      <c r="G24" s="299"/>
      <c r="H24" s="299"/>
      <c r="I24" s="299"/>
      <c r="J24" s="299"/>
      <c r="K24" s="295"/>
    </row>
    <row r="25" spans="2:11" s="1" customFormat="1" ht="15" customHeight="1">
      <c r="B25" s="298"/>
      <c r="C25" s="297" t="s">
        <v>376</v>
      </c>
      <c r="D25" s="297"/>
      <c r="E25" s="297"/>
      <c r="F25" s="297"/>
      <c r="G25" s="297"/>
      <c r="H25" s="297"/>
      <c r="I25" s="297"/>
      <c r="J25" s="297"/>
      <c r="K25" s="295"/>
    </row>
    <row r="26" spans="2:11" s="1" customFormat="1" ht="15" customHeight="1">
      <c r="B26" s="298"/>
      <c r="C26" s="297" t="s">
        <v>377</v>
      </c>
      <c r="D26" s="297"/>
      <c r="E26" s="297"/>
      <c r="F26" s="297"/>
      <c r="G26" s="297"/>
      <c r="H26" s="297"/>
      <c r="I26" s="297"/>
      <c r="J26" s="297"/>
      <c r="K26" s="295"/>
    </row>
    <row r="27" spans="2:11" s="1" customFormat="1" ht="15" customHeight="1">
      <c r="B27" s="298"/>
      <c r="C27" s="297"/>
      <c r="D27" s="297" t="s">
        <v>378</v>
      </c>
      <c r="E27" s="297"/>
      <c r="F27" s="297"/>
      <c r="G27" s="297"/>
      <c r="H27" s="297"/>
      <c r="I27" s="297"/>
      <c r="J27" s="297"/>
      <c r="K27" s="295"/>
    </row>
    <row r="28" spans="2:11" s="1" customFormat="1" ht="15" customHeight="1">
      <c r="B28" s="298"/>
      <c r="C28" s="299"/>
      <c r="D28" s="297" t="s">
        <v>379</v>
      </c>
      <c r="E28" s="297"/>
      <c r="F28" s="297"/>
      <c r="G28" s="297"/>
      <c r="H28" s="297"/>
      <c r="I28" s="297"/>
      <c r="J28" s="297"/>
      <c r="K28" s="295"/>
    </row>
    <row r="29" spans="2:11" s="1" customFormat="1" ht="12.75" customHeight="1">
      <c r="B29" s="298"/>
      <c r="C29" s="299"/>
      <c r="D29" s="299"/>
      <c r="E29" s="299"/>
      <c r="F29" s="299"/>
      <c r="G29" s="299"/>
      <c r="H29" s="299"/>
      <c r="I29" s="299"/>
      <c r="J29" s="299"/>
      <c r="K29" s="295"/>
    </row>
    <row r="30" spans="2:11" s="1" customFormat="1" ht="15" customHeight="1">
      <c r="B30" s="298"/>
      <c r="C30" s="299"/>
      <c r="D30" s="297" t="s">
        <v>380</v>
      </c>
      <c r="E30" s="297"/>
      <c r="F30" s="297"/>
      <c r="G30" s="297"/>
      <c r="H30" s="297"/>
      <c r="I30" s="297"/>
      <c r="J30" s="297"/>
      <c r="K30" s="295"/>
    </row>
    <row r="31" spans="2:11" s="1" customFormat="1" ht="15" customHeight="1">
      <c r="B31" s="298"/>
      <c r="C31" s="299"/>
      <c r="D31" s="297" t="s">
        <v>381</v>
      </c>
      <c r="E31" s="297"/>
      <c r="F31" s="297"/>
      <c r="G31" s="297"/>
      <c r="H31" s="297"/>
      <c r="I31" s="297"/>
      <c r="J31" s="297"/>
      <c r="K31" s="295"/>
    </row>
    <row r="32" spans="2:11" s="1" customFormat="1" ht="12.75" customHeight="1">
      <c r="B32" s="298"/>
      <c r="C32" s="299"/>
      <c r="D32" s="299"/>
      <c r="E32" s="299"/>
      <c r="F32" s="299"/>
      <c r="G32" s="299"/>
      <c r="H32" s="299"/>
      <c r="I32" s="299"/>
      <c r="J32" s="299"/>
      <c r="K32" s="295"/>
    </row>
    <row r="33" spans="2:11" s="1" customFormat="1" ht="15" customHeight="1">
      <c r="B33" s="298"/>
      <c r="C33" s="299"/>
      <c r="D33" s="297" t="s">
        <v>382</v>
      </c>
      <c r="E33" s="297"/>
      <c r="F33" s="297"/>
      <c r="G33" s="297"/>
      <c r="H33" s="297"/>
      <c r="I33" s="297"/>
      <c r="J33" s="297"/>
      <c r="K33" s="295"/>
    </row>
    <row r="34" spans="2:11" s="1" customFormat="1" ht="15" customHeight="1">
      <c r="B34" s="298"/>
      <c r="C34" s="299"/>
      <c r="D34" s="297" t="s">
        <v>383</v>
      </c>
      <c r="E34" s="297"/>
      <c r="F34" s="297"/>
      <c r="G34" s="297"/>
      <c r="H34" s="297"/>
      <c r="I34" s="297"/>
      <c r="J34" s="297"/>
      <c r="K34" s="295"/>
    </row>
    <row r="35" spans="2:11" s="1" customFormat="1" ht="15" customHeight="1">
      <c r="B35" s="298"/>
      <c r="C35" s="299"/>
      <c r="D35" s="297" t="s">
        <v>384</v>
      </c>
      <c r="E35" s="297"/>
      <c r="F35" s="297"/>
      <c r="G35" s="297"/>
      <c r="H35" s="297"/>
      <c r="I35" s="297"/>
      <c r="J35" s="297"/>
      <c r="K35" s="295"/>
    </row>
    <row r="36" spans="2:11" s="1" customFormat="1" ht="15" customHeight="1">
      <c r="B36" s="298"/>
      <c r="C36" s="299"/>
      <c r="D36" s="297"/>
      <c r="E36" s="300" t="s">
        <v>100</v>
      </c>
      <c r="F36" s="297"/>
      <c r="G36" s="297" t="s">
        <v>385</v>
      </c>
      <c r="H36" s="297"/>
      <c r="I36" s="297"/>
      <c r="J36" s="297"/>
      <c r="K36" s="295"/>
    </row>
    <row r="37" spans="2:11" s="1" customFormat="1" ht="30.75" customHeight="1">
      <c r="B37" s="298"/>
      <c r="C37" s="299"/>
      <c r="D37" s="297"/>
      <c r="E37" s="300" t="s">
        <v>386</v>
      </c>
      <c r="F37" s="297"/>
      <c r="G37" s="297" t="s">
        <v>387</v>
      </c>
      <c r="H37" s="297"/>
      <c r="I37" s="297"/>
      <c r="J37" s="297"/>
      <c r="K37" s="295"/>
    </row>
    <row r="38" spans="2:11" s="1" customFormat="1" ht="15" customHeight="1">
      <c r="B38" s="298"/>
      <c r="C38" s="299"/>
      <c r="D38" s="297"/>
      <c r="E38" s="300" t="s">
        <v>54</v>
      </c>
      <c r="F38" s="297"/>
      <c r="G38" s="297" t="s">
        <v>388</v>
      </c>
      <c r="H38" s="297"/>
      <c r="I38" s="297"/>
      <c r="J38" s="297"/>
      <c r="K38" s="295"/>
    </row>
    <row r="39" spans="2:11" s="1" customFormat="1" ht="15" customHeight="1">
      <c r="B39" s="298"/>
      <c r="C39" s="299"/>
      <c r="D39" s="297"/>
      <c r="E39" s="300" t="s">
        <v>55</v>
      </c>
      <c r="F39" s="297"/>
      <c r="G39" s="297" t="s">
        <v>389</v>
      </c>
      <c r="H39" s="297"/>
      <c r="I39" s="297"/>
      <c r="J39" s="297"/>
      <c r="K39" s="295"/>
    </row>
    <row r="40" spans="2:11" s="1" customFormat="1" ht="15" customHeight="1">
      <c r="B40" s="298"/>
      <c r="C40" s="299"/>
      <c r="D40" s="297"/>
      <c r="E40" s="300" t="s">
        <v>101</v>
      </c>
      <c r="F40" s="297"/>
      <c r="G40" s="297" t="s">
        <v>390</v>
      </c>
      <c r="H40" s="297"/>
      <c r="I40" s="297"/>
      <c r="J40" s="297"/>
      <c r="K40" s="295"/>
    </row>
    <row r="41" spans="2:11" s="1" customFormat="1" ht="15" customHeight="1">
      <c r="B41" s="298"/>
      <c r="C41" s="299"/>
      <c r="D41" s="297"/>
      <c r="E41" s="300" t="s">
        <v>102</v>
      </c>
      <c r="F41" s="297"/>
      <c r="G41" s="297" t="s">
        <v>391</v>
      </c>
      <c r="H41" s="297"/>
      <c r="I41" s="297"/>
      <c r="J41" s="297"/>
      <c r="K41" s="295"/>
    </row>
    <row r="42" spans="2:11" s="1" customFormat="1" ht="15" customHeight="1">
      <c r="B42" s="298"/>
      <c r="C42" s="299"/>
      <c r="D42" s="297"/>
      <c r="E42" s="300" t="s">
        <v>392</v>
      </c>
      <c r="F42" s="297"/>
      <c r="G42" s="297" t="s">
        <v>393</v>
      </c>
      <c r="H42" s="297"/>
      <c r="I42" s="297"/>
      <c r="J42" s="297"/>
      <c r="K42" s="295"/>
    </row>
    <row r="43" spans="2:11" s="1" customFormat="1" ht="15" customHeight="1">
      <c r="B43" s="298"/>
      <c r="C43" s="299"/>
      <c r="D43" s="297"/>
      <c r="E43" s="300"/>
      <c r="F43" s="297"/>
      <c r="G43" s="297" t="s">
        <v>394</v>
      </c>
      <c r="H43" s="297"/>
      <c r="I43" s="297"/>
      <c r="J43" s="297"/>
      <c r="K43" s="295"/>
    </row>
    <row r="44" spans="2:11" s="1" customFormat="1" ht="15" customHeight="1">
      <c r="B44" s="298"/>
      <c r="C44" s="299"/>
      <c r="D44" s="297"/>
      <c r="E44" s="300" t="s">
        <v>395</v>
      </c>
      <c r="F44" s="297"/>
      <c r="G44" s="297" t="s">
        <v>396</v>
      </c>
      <c r="H44" s="297"/>
      <c r="I44" s="297"/>
      <c r="J44" s="297"/>
      <c r="K44" s="295"/>
    </row>
    <row r="45" spans="2:11" s="1" customFormat="1" ht="15" customHeight="1">
      <c r="B45" s="298"/>
      <c r="C45" s="299"/>
      <c r="D45" s="297"/>
      <c r="E45" s="300" t="s">
        <v>104</v>
      </c>
      <c r="F45" s="297"/>
      <c r="G45" s="297" t="s">
        <v>397</v>
      </c>
      <c r="H45" s="297"/>
      <c r="I45" s="297"/>
      <c r="J45" s="297"/>
      <c r="K45" s="295"/>
    </row>
    <row r="46" spans="2:11" s="1" customFormat="1" ht="12.75" customHeight="1">
      <c r="B46" s="298"/>
      <c r="C46" s="299"/>
      <c r="D46" s="297"/>
      <c r="E46" s="297"/>
      <c r="F46" s="297"/>
      <c r="G46" s="297"/>
      <c r="H46" s="297"/>
      <c r="I46" s="297"/>
      <c r="J46" s="297"/>
      <c r="K46" s="295"/>
    </row>
    <row r="47" spans="2:11" s="1" customFormat="1" ht="15" customHeight="1">
      <c r="B47" s="298"/>
      <c r="C47" s="299"/>
      <c r="D47" s="297" t="s">
        <v>398</v>
      </c>
      <c r="E47" s="297"/>
      <c r="F47" s="297"/>
      <c r="G47" s="297"/>
      <c r="H47" s="297"/>
      <c r="I47" s="297"/>
      <c r="J47" s="297"/>
      <c r="K47" s="295"/>
    </row>
    <row r="48" spans="2:11" s="1" customFormat="1" ht="15" customHeight="1">
      <c r="B48" s="298"/>
      <c r="C48" s="299"/>
      <c r="D48" s="299"/>
      <c r="E48" s="297" t="s">
        <v>399</v>
      </c>
      <c r="F48" s="297"/>
      <c r="G48" s="297"/>
      <c r="H48" s="297"/>
      <c r="I48" s="297"/>
      <c r="J48" s="297"/>
      <c r="K48" s="295"/>
    </row>
    <row r="49" spans="2:11" s="1" customFormat="1" ht="15" customHeight="1">
      <c r="B49" s="298"/>
      <c r="C49" s="299"/>
      <c r="D49" s="299"/>
      <c r="E49" s="297" t="s">
        <v>400</v>
      </c>
      <c r="F49" s="297"/>
      <c r="G49" s="297"/>
      <c r="H49" s="297"/>
      <c r="I49" s="297"/>
      <c r="J49" s="297"/>
      <c r="K49" s="295"/>
    </row>
    <row r="50" spans="2:11" s="1" customFormat="1" ht="15" customHeight="1">
      <c r="B50" s="298"/>
      <c r="C50" s="299"/>
      <c r="D50" s="299"/>
      <c r="E50" s="297" t="s">
        <v>401</v>
      </c>
      <c r="F50" s="297"/>
      <c r="G50" s="297"/>
      <c r="H50" s="297"/>
      <c r="I50" s="297"/>
      <c r="J50" s="297"/>
      <c r="K50" s="295"/>
    </row>
    <row r="51" spans="2:11" s="1" customFormat="1" ht="15" customHeight="1">
      <c r="B51" s="298"/>
      <c r="C51" s="299"/>
      <c r="D51" s="297" t="s">
        <v>402</v>
      </c>
      <c r="E51" s="297"/>
      <c r="F51" s="297"/>
      <c r="G51" s="297"/>
      <c r="H51" s="297"/>
      <c r="I51" s="297"/>
      <c r="J51" s="297"/>
      <c r="K51" s="295"/>
    </row>
    <row r="52" spans="2:11" s="1" customFormat="1" ht="25.5" customHeight="1">
      <c r="B52" s="293"/>
      <c r="C52" s="294" t="s">
        <v>403</v>
      </c>
      <c r="D52" s="294"/>
      <c r="E52" s="294"/>
      <c r="F52" s="294"/>
      <c r="G52" s="294"/>
      <c r="H52" s="294"/>
      <c r="I52" s="294"/>
      <c r="J52" s="294"/>
      <c r="K52" s="295"/>
    </row>
    <row r="53" spans="2:11" s="1" customFormat="1" ht="5.25" customHeight="1">
      <c r="B53" s="293"/>
      <c r="C53" s="296"/>
      <c r="D53" s="296"/>
      <c r="E53" s="296"/>
      <c r="F53" s="296"/>
      <c r="G53" s="296"/>
      <c r="H53" s="296"/>
      <c r="I53" s="296"/>
      <c r="J53" s="296"/>
      <c r="K53" s="295"/>
    </row>
    <row r="54" spans="2:11" s="1" customFormat="1" ht="15" customHeight="1">
      <c r="B54" s="293"/>
      <c r="C54" s="297" t="s">
        <v>404</v>
      </c>
      <c r="D54" s="297"/>
      <c r="E54" s="297"/>
      <c r="F54" s="297"/>
      <c r="G54" s="297"/>
      <c r="H54" s="297"/>
      <c r="I54" s="297"/>
      <c r="J54" s="297"/>
      <c r="K54" s="295"/>
    </row>
    <row r="55" spans="2:11" s="1" customFormat="1" ht="15" customHeight="1">
      <c r="B55" s="293"/>
      <c r="C55" s="297" t="s">
        <v>405</v>
      </c>
      <c r="D55" s="297"/>
      <c r="E55" s="297"/>
      <c r="F55" s="297"/>
      <c r="G55" s="297"/>
      <c r="H55" s="297"/>
      <c r="I55" s="297"/>
      <c r="J55" s="297"/>
      <c r="K55" s="295"/>
    </row>
    <row r="56" spans="2:11" s="1" customFormat="1" ht="12.75" customHeight="1">
      <c r="B56" s="293"/>
      <c r="C56" s="297"/>
      <c r="D56" s="297"/>
      <c r="E56" s="297"/>
      <c r="F56" s="297"/>
      <c r="G56" s="297"/>
      <c r="H56" s="297"/>
      <c r="I56" s="297"/>
      <c r="J56" s="297"/>
      <c r="K56" s="295"/>
    </row>
    <row r="57" spans="2:11" s="1" customFormat="1" ht="15" customHeight="1">
      <c r="B57" s="293"/>
      <c r="C57" s="297" t="s">
        <v>406</v>
      </c>
      <c r="D57" s="297"/>
      <c r="E57" s="297"/>
      <c r="F57" s="297"/>
      <c r="G57" s="297"/>
      <c r="H57" s="297"/>
      <c r="I57" s="297"/>
      <c r="J57" s="297"/>
      <c r="K57" s="295"/>
    </row>
    <row r="58" spans="2:11" s="1" customFormat="1" ht="15" customHeight="1">
      <c r="B58" s="293"/>
      <c r="C58" s="299"/>
      <c r="D58" s="297" t="s">
        <v>407</v>
      </c>
      <c r="E58" s="297"/>
      <c r="F58" s="297"/>
      <c r="G58" s="297"/>
      <c r="H58" s="297"/>
      <c r="I58" s="297"/>
      <c r="J58" s="297"/>
      <c r="K58" s="295"/>
    </row>
    <row r="59" spans="2:11" s="1" customFormat="1" ht="15" customHeight="1">
      <c r="B59" s="293"/>
      <c r="C59" s="299"/>
      <c r="D59" s="297" t="s">
        <v>408</v>
      </c>
      <c r="E59" s="297"/>
      <c r="F59" s="297"/>
      <c r="G59" s="297"/>
      <c r="H59" s="297"/>
      <c r="I59" s="297"/>
      <c r="J59" s="297"/>
      <c r="K59" s="295"/>
    </row>
    <row r="60" spans="2:11" s="1" customFormat="1" ht="15" customHeight="1">
      <c r="B60" s="293"/>
      <c r="C60" s="299"/>
      <c r="D60" s="297" t="s">
        <v>409</v>
      </c>
      <c r="E60" s="297"/>
      <c r="F60" s="297"/>
      <c r="G60" s="297"/>
      <c r="H60" s="297"/>
      <c r="I60" s="297"/>
      <c r="J60" s="297"/>
      <c r="K60" s="295"/>
    </row>
    <row r="61" spans="2:11" s="1" customFormat="1" ht="15" customHeight="1">
      <c r="B61" s="293"/>
      <c r="C61" s="299"/>
      <c r="D61" s="297" t="s">
        <v>410</v>
      </c>
      <c r="E61" s="297"/>
      <c r="F61" s="297"/>
      <c r="G61" s="297"/>
      <c r="H61" s="297"/>
      <c r="I61" s="297"/>
      <c r="J61" s="297"/>
      <c r="K61" s="295"/>
    </row>
    <row r="62" spans="2:11" s="1" customFormat="1" ht="15" customHeight="1">
      <c r="B62" s="293"/>
      <c r="C62" s="299"/>
      <c r="D62" s="302" t="s">
        <v>411</v>
      </c>
      <c r="E62" s="302"/>
      <c r="F62" s="302"/>
      <c r="G62" s="302"/>
      <c r="H62" s="302"/>
      <c r="I62" s="302"/>
      <c r="J62" s="302"/>
      <c r="K62" s="295"/>
    </row>
    <row r="63" spans="2:11" s="1" customFormat="1" ht="15" customHeight="1">
      <c r="B63" s="293"/>
      <c r="C63" s="299"/>
      <c r="D63" s="297" t="s">
        <v>412</v>
      </c>
      <c r="E63" s="297"/>
      <c r="F63" s="297"/>
      <c r="G63" s="297"/>
      <c r="H63" s="297"/>
      <c r="I63" s="297"/>
      <c r="J63" s="297"/>
      <c r="K63" s="295"/>
    </row>
    <row r="64" spans="2:11" s="1" customFormat="1" ht="12.75" customHeight="1">
      <c r="B64" s="293"/>
      <c r="C64" s="299"/>
      <c r="D64" s="299"/>
      <c r="E64" s="303"/>
      <c r="F64" s="299"/>
      <c r="G64" s="299"/>
      <c r="H64" s="299"/>
      <c r="I64" s="299"/>
      <c r="J64" s="299"/>
      <c r="K64" s="295"/>
    </row>
    <row r="65" spans="2:11" s="1" customFormat="1" ht="15" customHeight="1">
      <c r="B65" s="293"/>
      <c r="C65" s="299"/>
      <c r="D65" s="297" t="s">
        <v>413</v>
      </c>
      <c r="E65" s="297"/>
      <c r="F65" s="297"/>
      <c r="G65" s="297"/>
      <c r="H65" s="297"/>
      <c r="I65" s="297"/>
      <c r="J65" s="297"/>
      <c r="K65" s="295"/>
    </row>
    <row r="66" spans="2:11" s="1" customFormat="1" ht="15" customHeight="1">
      <c r="B66" s="293"/>
      <c r="C66" s="299"/>
      <c r="D66" s="302" t="s">
        <v>414</v>
      </c>
      <c r="E66" s="302"/>
      <c r="F66" s="302"/>
      <c r="G66" s="302"/>
      <c r="H66" s="302"/>
      <c r="I66" s="302"/>
      <c r="J66" s="302"/>
      <c r="K66" s="295"/>
    </row>
    <row r="67" spans="2:11" s="1" customFormat="1" ht="15" customHeight="1">
      <c r="B67" s="293"/>
      <c r="C67" s="299"/>
      <c r="D67" s="297" t="s">
        <v>415</v>
      </c>
      <c r="E67" s="297"/>
      <c r="F67" s="297"/>
      <c r="G67" s="297"/>
      <c r="H67" s="297"/>
      <c r="I67" s="297"/>
      <c r="J67" s="297"/>
      <c r="K67" s="295"/>
    </row>
    <row r="68" spans="2:11" s="1" customFormat="1" ht="15" customHeight="1">
      <c r="B68" s="293"/>
      <c r="C68" s="299"/>
      <c r="D68" s="297" t="s">
        <v>416</v>
      </c>
      <c r="E68" s="297"/>
      <c r="F68" s="297"/>
      <c r="G68" s="297"/>
      <c r="H68" s="297"/>
      <c r="I68" s="297"/>
      <c r="J68" s="297"/>
      <c r="K68" s="295"/>
    </row>
    <row r="69" spans="2:11" s="1" customFormat="1" ht="15" customHeight="1">
      <c r="B69" s="293"/>
      <c r="C69" s="299"/>
      <c r="D69" s="297" t="s">
        <v>417</v>
      </c>
      <c r="E69" s="297"/>
      <c r="F69" s="297"/>
      <c r="G69" s="297"/>
      <c r="H69" s="297"/>
      <c r="I69" s="297"/>
      <c r="J69" s="297"/>
      <c r="K69" s="295"/>
    </row>
    <row r="70" spans="2:11" s="1" customFormat="1" ht="15" customHeight="1">
      <c r="B70" s="293"/>
      <c r="C70" s="299"/>
      <c r="D70" s="297" t="s">
        <v>418</v>
      </c>
      <c r="E70" s="297"/>
      <c r="F70" s="297"/>
      <c r="G70" s="297"/>
      <c r="H70" s="297"/>
      <c r="I70" s="297"/>
      <c r="J70" s="297"/>
      <c r="K70" s="295"/>
    </row>
    <row r="71" spans="2:1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2:11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pans="2:11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pans="2:11" s="1" customFormat="1" ht="45" customHeight="1">
      <c r="B75" s="312"/>
      <c r="C75" s="313" t="s">
        <v>419</v>
      </c>
      <c r="D75" s="313"/>
      <c r="E75" s="313"/>
      <c r="F75" s="313"/>
      <c r="G75" s="313"/>
      <c r="H75" s="313"/>
      <c r="I75" s="313"/>
      <c r="J75" s="313"/>
      <c r="K75" s="314"/>
    </row>
    <row r="76" spans="2:11" s="1" customFormat="1" ht="17.25" customHeight="1">
      <c r="B76" s="312"/>
      <c r="C76" s="315" t="s">
        <v>420</v>
      </c>
      <c r="D76" s="315"/>
      <c r="E76" s="315"/>
      <c r="F76" s="315" t="s">
        <v>421</v>
      </c>
      <c r="G76" s="316"/>
      <c r="H76" s="315" t="s">
        <v>55</v>
      </c>
      <c r="I76" s="315" t="s">
        <v>58</v>
      </c>
      <c r="J76" s="315" t="s">
        <v>422</v>
      </c>
      <c r="K76" s="314"/>
    </row>
    <row r="77" spans="2:11" s="1" customFormat="1" ht="17.25" customHeight="1">
      <c r="B77" s="312"/>
      <c r="C77" s="317" t="s">
        <v>423</v>
      </c>
      <c r="D77" s="317"/>
      <c r="E77" s="317"/>
      <c r="F77" s="318" t="s">
        <v>424</v>
      </c>
      <c r="G77" s="319"/>
      <c r="H77" s="317"/>
      <c r="I77" s="317"/>
      <c r="J77" s="317" t="s">
        <v>425</v>
      </c>
      <c r="K77" s="314"/>
    </row>
    <row r="78" spans="2:11" s="1" customFormat="1" ht="5.25" customHeight="1">
      <c r="B78" s="312"/>
      <c r="C78" s="320"/>
      <c r="D78" s="320"/>
      <c r="E78" s="320"/>
      <c r="F78" s="320"/>
      <c r="G78" s="321"/>
      <c r="H78" s="320"/>
      <c r="I78" s="320"/>
      <c r="J78" s="320"/>
      <c r="K78" s="314"/>
    </row>
    <row r="79" spans="2:11" s="1" customFormat="1" ht="15" customHeight="1">
      <c r="B79" s="312"/>
      <c r="C79" s="300" t="s">
        <v>54</v>
      </c>
      <c r="D79" s="320"/>
      <c r="E79" s="320"/>
      <c r="F79" s="322" t="s">
        <v>426</v>
      </c>
      <c r="G79" s="321"/>
      <c r="H79" s="300" t="s">
        <v>427</v>
      </c>
      <c r="I79" s="300" t="s">
        <v>428</v>
      </c>
      <c r="J79" s="300">
        <v>20</v>
      </c>
      <c r="K79" s="314"/>
    </row>
    <row r="80" spans="2:11" s="1" customFormat="1" ht="15" customHeight="1">
      <c r="B80" s="312"/>
      <c r="C80" s="300" t="s">
        <v>429</v>
      </c>
      <c r="D80" s="300"/>
      <c r="E80" s="300"/>
      <c r="F80" s="322" t="s">
        <v>426</v>
      </c>
      <c r="G80" s="321"/>
      <c r="H80" s="300" t="s">
        <v>430</v>
      </c>
      <c r="I80" s="300" t="s">
        <v>428</v>
      </c>
      <c r="J80" s="300">
        <v>120</v>
      </c>
      <c r="K80" s="314"/>
    </row>
    <row r="81" spans="2:11" s="1" customFormat="1" ht="15" customHeight="1">
      <c r="B81" s="323"/>
      <c r="C81" s="300" t="s">
        <v>431</v>
      </c>
      <c r="D81" s="300"/>
      <c r="E81" s="300"/>
      <c r="F81" s="322" t="s">
        <v>432</v>
      </c>
      <c r="G81" s="321"/>
      <c r="H81" s="300" t="s">
        <v>433</v>
      </c>
      <c r="I81" s="300" t="s">
        <v>428</v>
      </c>
      <c r="J81" s="300">
        <v>50</v>
      </c>
      <c r="K81" s="314"/>
    </row>
    <row r="82" spans="2:11" s="1" customFormat="1" ht="15" customHeight="1">
      <c r="B82" s="323"/>
      <c r="C82" s="300" t="s">
        <v>434</v>
      </c>
      <c r="D82" s="300"/>
      <c r="E82" s="300"/>
      <c r="F82" s="322" t="s">
        <v>426</v>
      </c>
      <c r="G82" s="321"/>
      <c r="H82" s="300" t="s">
        <v>435</v>
      </c>
      <c r="I82" s="300" t="s">
        <v>436</v>
      </c>
      <c r="J82" s="300"/>
      <c r="K82" s="314"/>
    </row>
    <row r="83" spans="2:11" s="1" customFormat="1" ht="15" customHeight="1">
      <c r="B83" s="323"/>
      <c r="C83" s="324" t="s">
        <v>437</v>
      </c>
      <c r="D83" s="324"/>
      <c r="E83" s="324"/>
      <c r="F83" s="325" t="s">
        <v>432</v>
      </c>
      <c r="G83" s="324"/>
      <c r="H83" s="324" t="s">
        <v>438</v>
      </c>
      <c r="I83" s="324" t="s">
        <v>428</v>
      </c>
      <c r="J83" s="324">
        <v>15</v>
      </c>
      <c r="K83" s="314"/>
    </row>
    <row r="84" spans="2:11" s="1" customFormat="1" ht="15" customHeight="1">
      <c r="B84" s="323"/>
      <c r="C84" s="324" t="s">
        <v>439</v>
      </c>
      <c r="D84" s="324"/>
      <c r="E84" s="324"/>
      <c r="F84" s="325" t="s">
        <v>432</v>
      </c>
      <c r="G84" s="324"/>
      <c r="H84" s="324" t="s">
        <v>440</v>
      </c>
      <c r="I84" s="324" t="s">
        <v>428</v>
      </c>
      <c r="J84" s="324">
        <v>15</v>
      </c>
      <c r="K84" s="314"/>
    </row>
    <row r="85" spans="2:11" s="1" customFormat="1" ht="15" customHeight="1">
      <c r="B85" s="323"/>
      <c r="C85" s="324" t="s">
        <v>441</v>
      </c>
      <c r="D85" s="324"/>
      <c r="E85" s="324"/>
      <c r="F85" s="325" t="s">
        <v>432</v>
      </c>
      <c r="G85" s="324"/>
      <c r="H85" s="324" t="s">
        <v>442</v>
      </c>
      <c r="I85" s="324" t="s">
        <v>428</v>
      </c>
      <c r="J85" s="324">
        <v>20</v>
      </c>
      <c r="K85" s="314"/>
    </row>
    <row r="86" spans="2:11" s="1" customFormat="1" ht="15" customHeight="1">
      <c r="B86" s="323"/>
      <c r="C86" s="324" t="s">
        <v>443</v>
      </c>
      <c r="D86" s="324"/>
      <c r="E86" s="324"/>
      <c r="F86" s="325" t="s">
        <v>432</v>
      </c>
      <c r="G86" s="324"/>
      <c r="H86" s="324" t="s">
        <v>444</v>
      </c>
      <c r="I86" s="324" t="s">
        <v>428</v>
      </c>
      <c r="J86" s="324">
        <v>20</v>
      </c>
      <c r="K86" s="314"/>
    </row>
    <row r="87" spans="2:11" s="1" customFormat="1" ht="15" customHeight="1">
      <c r="B87" s="323"/>
      <c r="C87" s="300" t="s">
        <v>445</v>
      </c>
      <c r="D87" s="300"/>
      <c r="E87" s="300"/>
      <c r="F87" s="322" t="s">
        <v>432</v>
      </c>
      <c r="G87" s="321"/>
      <c r="H87" s="300" t="s">
        <v>446</v>
      </c>
      <c r="I87" s="300" t="s">
        <v>428</v>
      </c>
      <c r="J87" s="300">
        <v>50</v>
      </c>
      <c r="K87" s="314"/>
    </row>
    <row r="88" spans="2:11" s="1" customFormat="1" ht="15" customHeight="1">
      <c r="B88" s="323"/>
      <c r="C88" s="300" t="s">
        <v>447</v>
      </c>
      <c r="D88" s="300"/>
      <c r="E88" s="300"/>
      <c r="F88" s="322" t="s">
        <v>432</v>
      </c>
      <c r="G88" s="321"/>
      <c r="H88" s="300" t="s">
        <v>448</v>
      </c>
      <c r="I88" s="300" t="s">
        <v>428</v>
      </c>
      <c r="J88" s="300">
        <v>20</v>
      </c>
      <c r="K88" s="314"/>
    </row>
    <row r="89" spans="2:11" s="1" customFormat="1" ht="15" customHeight="1">
      <c r="B89" s="323"/>
      <c r="C89" s="300" t="s">
        <v>449</v>
      </c>
      <c r="D89" s="300"/>
      <c r="E89" s="300"/>
      <c r="F89" s="322" t="s">
        <v>432</v>
      </c>
      <c r="G89" s="321"/>
      <c r="H89" s="300" t="s">
        <v>450</v>
      </c>
      <c r="I89" s="300" t="s">
        <v>428</v>
      </c>
      <c r="J89" s="300">
        <v>20</v>
      </c>
      <c r="K89" s="314"/>
    </row>
    <row r="90" spans="2:11" s="1" customFormat="1" ht="15" customHeight="1">
      <c r="B90" s="323"/>
      <c r="C90" s="300" t="s">
        <v>451</v>
      </c>
      <c r="D90" s="300"/>
      <c r="E90" s="300"/>
      <c r="F90" s="322" t="s">
        <v>432</v>
      </c>
      <c r="G90" s="321"/>
      <c r="H90" s="300" t="s">
        <v>452</v>
      </c>
      <c r="I90" s="300" t="s">
        <v>428</v>
      </c>
      <c r="J90" s="300">
        <v>50</v>
      </c>
      <c r="K90" s="314"/>
    </row>
    <row r="91" spans="2:11" s="1" customFormat="1" ht="15" customHeight="1">
      <c r="B91" s="323"/>
      <c r="C91" s="300" t="s">
        <v>453</v>
      </c>
      <c r="D91" s="300"/>
      <c r="E91" s="300"/>
      <c r="F91" s="322" t="s">
        <v>432</v>
      </c>
      <c r="G91" s="321"/>
      <c r="H91" s="300" t="s">
        <v>453</v>
      </c>
      <c r="I91" s="300" t="s">
        <v>428</v>
      </c>
      <c r="J91" s="300">
        <v>50</v>
      </c>
      <c r="K91" s="314"/>
    </row>
    <row r="92" spans="2:11" s="1" customFormat="1" ht="15" customHeight="1">
      <c r="B92" s="323"/>
      <c r="C92" s="300" t="s">
        <v>454</v>
      </c>
      <c r="D92" s="300"/>
      <c r="E92" s="300"/>
      <c r="F92" s="322" t="s">
        <v>432</v>
      </c>
      <c r="G92" s="321"/>
      <c r="H92" s="300" t="s">
        <v>455</v>
      </c>
      <c r="I92" s="300" t="s">
        <v>428</v>
      </c>
      <c r="J92" s="300">
        <v>255</v>
      </c>
      <c r="K92" s="314"/>
    </row>
    <row r="93" spans="2:11" s="1" customFormat="1" ht="15" customHeight="1">
      <c r="B93" s="323"/>
      <c r="C93" s="300" t="s">
        <v>456</v>
      </c>
      <c r="D93" s="300"/>
      <c r="E93" s="300"/>
      <c r="F93" s="322" t="s">
        <v>426</v>
      </c>
      <c r="G93" s="321"/>
      <c r="H93" s="300" t="s">
        <v>457</v>
      </c>
      <c r="I93" s="300" t="s">
        <v>458</v>
      </c>
      <c r="J93" s="300"/>
      <c r="K93" s="314"/>
    </row>
    <row r="94" spans="2:11" s="1" customFormat="1" ht="15" customHeight="1">
      <c r="B94" s="323"/>
      <c r="C94" s="300" t="s">
        <v>459</v>
      </c>
      <c r="D94" s="300"/>
      <c r="E94" s="300"/>
      <c r="F94" s="322" t="s">
        <v>426</v>
      </c>
      <c r="G94" s="321"/>
      <c r="H94" s="300" t="s">
        <v>460</v>
      </c>
      <c r="I94" s="300" t="s">
        <v>461</v>
      </c>
      <c r="J94" s="300"/>
      <c r="K94" s="314"/>
    </row>
    <row r="95" spans="2:11" s="1" customFormat="1" ht="15" customHeight="1">
      <c r="B95" s="323"/>
      <c r="C95" s="300" t="s">
        <v>462</v>
      </c>
      <c r="D95" s="300"/>
      <c r="E95" s="300"/>
      <c r="F95" s="322" t="s">
        <v>426</v>
      </c>
      <c r="G95" s="321"/>
      <c r="H95" s="300" t="s">
        <v>462</v>
      </c>
      <c r="I95" s="300" t="s">
        <v>461</v>
      </c>
      <c r="J95" s="300"/>
      <c r="K95" s="314"/>
    </row>
    <row r="96" spans="2:11" s="1" customFormat="1" ht="15" customHeight="1">
      <c r="B96" s="323"/>
      <c r="C96" s="300" t="s">
        <v>39</v>
      </c>
      <c r="D96" s="300"/>
      <c r="E96" s="300"/>
      <c r="F96" s="322" t="s">
        <v>426</v>
      </c>
      <c r="G96" s="321"/>
      <c r="H96" s="300" t="s">
        <v>463</v>
      </c>
      <c r="I96" s="300" t="s">
        <v>461</v>
      </c>
      <c r="J96" s="300"/>
      <c r="K96" s="314"/>
    </row>
    <row r="97" spans="2:11" s="1" customFormat="1" ht="15" customHeight="1">
      <c r="B97" s="323"/>
      <c r="C97" s="300" t="s">
        <v>49</v>
      </c>
      <c r="D97" s="300"/>
      <c r="E97" s="300"/>
      <c r="F97" s="322" t="s">
        <v>426</v>
      </c>
      <c r="G97" s="321"/>
      <c r="H97" s="300" t="s">
        <v>464</v>
      </c>
      <c r="I97" s="300" t="s">
        <v>461</v>
      </c>
      <c r="J97" s="300"/>
      <c r="K97" s="314"/>
    </row>
    <row r="98" spans="2:11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pans="2:11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pans="2:11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pans="2:1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pans="2:11" s="1" customFormat="1" ht="45" customHeight="1">
      <c r="B102" s="312"/>
      <c r="C102" s="313" t="s">
        <v>465</v>
      </c>
      <c r="D102" s="313"/>
      <c r="E102" s="313"/>
      <c r="F102" s="313"/>
      <c r="G102" s="313"/>
      <c r="H102" s="313"/>
      <c r="I102" s="313"/>
      <c r="J102" s="313"/>
      <c r="K102" s="314"/>
    </row>
    <row r="103" spans="2:11" s="1" customFormat="1" ht="17.25" customHeight="1">
      <c r="B103" s="312"/>
      <c r="C103" s="315" t="s">
        <v>420</v>
      </c>
      <c r="D103" s="315"/>
      <c r="E103" s="315"/>
      <c r="F103" s="315" t="s">
        <v>421</v>
      </c>
      <c r="G103" s="316"/>
      <c r="H103" s="315" t="s">
        <v>55</v>
      </c>
      <c r="I103" s="315" t="s">
        <v>58</v>
      </c>
      <c r="J103" s="315" t="s">
        <v>422</v>
      </c>
      <c r="K103" s="314"/>
    </row>
    <row r="104" spans="2:11" s="1" customFormat="1" ht="17.25" customHeight="1">
      <c r="B104" s="312"/>
      <c r="C104" s="317" t="s">
        <v>423</v>
      </c>
      <c r="D104" s="317"/>
      <c r="E104" s="317"/>
      <c r="F104" s="318" t="s">
        <v>424</v>
      </c>
      <c r="G104" s="319"/>
      <c r="H104" s="317"/>
      <c r="I104" s="317"/>
      <c r="J104" s="317" t="s">
        <v>425</v>
      </c>
      <c r="K104" s="314"/>
    </row>
    <row r="105" spans="2:11" s="1" customFormat="1" ht="5.25" customHeight="1">
      <c r="B105" s="312"/>
      <c r="C105" s="315"/>
      <c r="D105" s="315"/>
      <c r="E105" s="315"/>
      <c r="F105" s="315"/>
      <c r="G105" s="331"/>
      <c r="H105" s="315"/>
      <c r="I105" s="315"/>
      <c r="J105" s="315"/>
      <c r="K105" s="314"/>
    </row>
    <row r="106" spans="2:11" s="1" customFormat="1" ht="15" customHeight="1">
      <c r="B106" s="312"/>
      <c r="C106" s="300" t="s">
        <v>54</v>
      </c>
      <c r="D106" s="320"/>
      <c r="E106" s="320"/>
      <c r="F106" s="322" t="s">
        <v>426</v>
      </c>
      <c r="G106" s="331"/>
      <c r="H106" s="300" t="s">
        <v>466</v>
      </c>
      <c r="I106" s="300" t="s">
        <v>428</v>
      </c>
      <c r="J106" s="300">
        <v>20</v>
      </c>
      <c r="K106" s="314"/>
    </row>
    <row r="107" spans="2:11" s="1" customFormat="1" ht="15" customHeight="1">
      <c r="B107" s="312"/>
      <c r="C107" s="300" t="s">
        <v>429</v>
      </c>
      <c r="D107" s="300"/>
      <c r="E107" s="300"/>
      <c r="F107" s="322" t="s">
        <v>426</v>
      </c>
      <c r="G107" s="300"/>
      <c r="H107" s="300" t="s">
        <v>466</v>
      </c>
      <c r="I107" s="300" t="s">
        <v>428</v>
      </c>
      <c r="J107" s="300">
        <v>120</v>
      </c>
      <c r="K107" s="314"/>
    </row>
    <row r="108" spans="2:11" s="1" customFormat="1" ht="15" customHeight="1">
      <c r="B108" s="323"/>
      <c r="C108" s="300" t="s">
        <v>431</v>
      </c>
      <c r="D108" s="300"/>
      <c r="E108" s="300"/>
      <c r="F108" s="322" t="s">
        <v>432</v>
      </c>
      <c r="G108" s="300"/>
      <c r="H108" s="300" t="s">
        <v>466</v>
      </c>
      <c r="I108" s="300" t="s">
        <v>428</v>
      </c>
      <c r="J108" s="300">
        <v>50</v>
      </c>
      <c r="K108" s="314"/>
    </row>
    <row r="109" spans="2:11" s="1" customFormat="1" ht="15" customHeight="1">
      <c r="B109" s="323"/>
      <c r="C109" s="300" t="s">
        <v>434</v>
      </c>
      <c r="D109" s="300"/>
      <c r="E109" s="300"/>
      <c r="F109" s="322" t="s">
        <v>426</v>
      </c>
      <c r="G109" s="300"/>
      <c r="H109" s="300" t="s">
        <v>466</v>
      </c>
      <c r="I109" s="300" t="s">
        <v>436</v>
      </c>
      <c r="J109" s="300"/>
      <c r="K109" s="314"/>
    </row>
    <row r="110" spans="2:11" s="1" customFormat="1" ht="15" customHeight="1">
      <c r="B110" s="323"/>
      <c r="C110" s="300" t="s">
        <v>445</v>
      </c>
      <c r="D110" s="300"/>
      <c r="E110" s="300"/>
      <c r="F110" s="322" t="s">
        <v>432</v>
      </c>
      <c r="G110" s="300"/>
      <c r="H110" s="300" t="s">
        <v>466</v>
      </c>
      <c r="I110" s="300" t="s">
        <v>428</v>
      </c>
      <c r="J110" s="300">
        <v>50</v>
      </c>
      <c r="K110" s="314"/>
    </row>
    <row r="111" spans="2:11" s="1" customFormat="1" ht="15" customHeight="1">
      <c r="B111" s="323"/>
      <c r="C111" s="300" t="s">
        <v>453</v>
      </c>
      <c r="D111" s="300"/>
      <c r="E111" s="300"/>
      <c r="F111" s="322" t="s">
        <v>432</v>
      </c>
      <c r="G111" s="300"/>
      <c r="H111" s="300" t="s">
        <v>466</v>
      </c>
      <c r="I111" s="300" t="s">
        <v>428</v>
      </c>
      <c r="J111" s="300">
        <v>50</v>
      </c>
      <c r="K111" s="314"/>
    </row>
    <row r="112" spans="2:11" s="1" customFormat="1" ht="15" customHeight="1">
      <c r="B112" s="323"/>
      <c r="C112" s="300" t="s">
        <v>451</v>
      </c>
      <c r="D112" s="300"/>
      <c r="E112" s="300"/>
      <c r="F112" s="322" t="s">
        <v>432</v>
      </c>
      <c r="G112" s="300"/>
      <c r="H112" s="300" t="s">
        <v>466</v>
      </c>
      <c r="I112" s="300" t="s">
        <v>428</v>
      </c>
      <c r="J112" s="300">
        <v>50</v>
      </c>
      <c r="K112" s="314"/>
    </row>
    <row r="113" spans="2:11" s="1" customFormat="1" ht="15" customHeight="1">
      <c r="B113" s="323"/>
      <c r="C113" s="300" t="s">
        <v>54</v>
      </c>
      <c r="D113" s="300"/>
      <c r="E113" s="300"/>
      <c r="F113" s="322" t="s">
        <v>426</v>
      </c>
      <c r="G113" s="300"/>
      <c r="H113" s="300" t="s">
        <v>467</v>
      </c>
      <c r="I113" s="300" t="s">
        <v>428</v>
      </c>
      <c r="J113" s="300">
        <v>20</v>
      </c>
      <c r="K113" s="314"/>
    </row>
    <row r="114" spans="2:11" s="1" customFormat="1" ht="15" customHeight="1">
      <c r="B114" s="323"/>
      <c r="C114" s="300" t="s">
        <v>468</v>
      </c>
      <c r="D114" s="300"/>
      <c r="E114" s="300"/>
      <c r="F114" s="322" t="s">
        <v>426</v>
      </c>
      <c r="G114" s="300"/>
      <c r="H114" s="300" t="s">
        <v>469</v>
      </c>
      <c r="I114" s="300" t="s">
        <v>428</v>
      </c>
      <c r="J114" s="300">
        <v>120</v>
      </c>
      <c r="K114" s="314"/>
    </row>
    <row r="115" spans="2:11" s="1" customFormat="1" ht="15" customHeight="1">
      <c r="B115" s="323"/>
      <c r="C115" s="300" t="s">
        <v>39</v>
      </c>
      <c r="D115" s="300"/>
      <c r="E115" s="300"/>
      <c r="F115" s="322" t="s">
        <v>426</v>
      </c>
      <c r="G115" s="300"/>
      <c r="H115" s="300" t="s">
        <v>470</v>
      </c>
      <c r="I115" s="300" t="s">
        <v>461</v>
      </c>
      <c r="J115" s="300"/>
      <c r="K115" s="314"/>
    </row>
    <row r="116" spans="2:11" s="1" customFormat="1" ht="15" customHeight="1">
      <c r="B116" s="323"/>
      <c r="C116" s="300" t="s">
        <v>49</v>
      </c>
      <c r="D116" s="300"/>
      <c r="E116" s="300"/>
      <c r="F116" s="322" t="s">
        <v>426</v>
      </c>
      <c r="G116" s="300"/>
      <c r="H116" s="300" t="s">
        <v>471</v>
      </c>
      <c r="I116" s="300" t="s">
        <v>461</v>
      </c>
      <c r="J116" s="300"/>
      <c r="K116" s="314"/>
    </row>
    <row r="117" spans="2:11" s="1" customFormat="1" ht="15" customHeight="1">
      <c r="B117" s="323"/>
      <c r="C117" s="300" t="s">
        <v>58</v>
      </c>
      <c r="D117" s="300"/>
      <c r="E117" s="300"/>
      <c r="F117" s="322" t="s">
        <v>426</v>
      </c>
      <c r="G117" s="300"/>
      <c r="H117" s="300" t="s">
        <v>472</v>
      </c>
      <c r="I117" s="300" t="s">
        <v>473</v>
      </c>
      <c r="J117" s="300"/>
      <c r="K117" s="314"/>
    </row>
    <row r="118" spans="2:11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pans="2:11" s="1" customFormat="1" ht="18.75" customHeight="1">
      <c r="B119" s="333"/>
      <c r="C119" s="297"/>
      <c r="D119" s="297"/>
      <c r="E119" s="297"/>
      <c r="F119" s="334"/>
      <c r="G119" s="297"/>
      <c r="H119" s="297"/>
      <c r="I119" s="297"/>
      <c r="J119" s="297"/>
      <c r="K119" s="333"/>
    </row>
    <row r="120" spans="2:11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pans="2:11" s="1" customFormat="1" ht="7.5" customHeight="1">
      <c r="B121" s="335"/>
      <c r="C121" s="336"/>
      <c r="D121" s="336"/>
      <c r="E121" s="336"/>
      <c r="F121" s="336"/>
      <c r="G121" s="336"/>
      <c r="H121" s="336"/>
      <c r="I121" s="336"/>
      <c r="J121" s="336"/>
      <c r="K121" s="337"/>
    </row>
    <row r="122" spans="2:11" s="1" customFormat="1" ht="45" customHeight="1">
      <c r="B122" s="338"/>
      <c r="C122" s="291" t="s">
        <v>474</v>
      </c>
      <c r="D122" s="291"/>
      <c r="E122" s="291"/>
      <c r="F122" s="291"/>
      <c r="G122" s="291"/>
      <c r="H122" s="291"/>
      <c r="I122" s="291"/>
      <c r="J122" s="291"/>
      <c r="K122" s="339"/>
    </row>
    <row r="123" spans="2:11" s="1" customFormat="1" ht="17.25" customHeight="1">
      <c r="B123" s="340"/>
      <c r="C123" s="315" t="s">
        <v>420</v>
      </c>
      <c r="D123" s="315"/>
      <c r="E123" s="315"/>
      <c r="F123" s="315" t="s">
        <v>421</v>
      </c>
      <c r="G123" s="316"/>
      <c r="H123" s="315" t="s">
        <v>55</v>
      </c>
      <c r="I123" s="315" t="s">
        <v>58</v>
      </c>
      <c r="J123" s="315" t="s">
        <v>422</v>
      </c>
      <c r="K123" s="341"/>
    </row>
    <row r="124" spans="2:11" s="1" customFormat="1" ht="17.25" customHeight="1">
      <c r="B124" s="340"/>
      <c r="C124" s="317" t="s">
        <v>423</v>
      </c>
      <c r="D124" s="317"/>
      <c r="E124" s="317"/>
      <c r="F124" s="318" t="s">
        <v>424</v>
      </c>
      <c r="G124" s="319"/>
      <c r="H124" s="317"/>
      <c r="I124" s="317"/>
      <c r="J124" s="317" t="s">
        <v>425</v>
      </c>
      <c r="K124" s="341"/>
    </row>
    <row r="125" spans="2:11" s="1" customFormat="1" ht="5.25" customHeight="1">
      <c r="B125" s="342"/>
      <c r="C125" s="320"/>
      <c r="D125" s="320"/>
      <c r="E125" s="320"/>
      <c r="F125" s="320"/>
      <c r="G125" s="300"/>
      <c r="H125" s="320"/>
      <c r="I125" s="320"/>
      <c r="J125" s="320"/>
      <c r="K125" s="343"/>
    </row>
    <row r="126" spans="2:11" s="1" customFormat="1" ht="15" customHeight="1">
      <c r="B126" s="342"/>
      <c r="C126" s="300" t="s">
        <v>429</v>
      </c>
      <c r="D126" s="320"/>
      <c r="E126" s="320"/>
      <c r="F126" s="322" t="s">
        <v>426</v>
      </c>
      <c r="G126" s="300"/>
      <c r="H126" s="300" t="s">
        <v>466</v>
      </c>
      <c r="I126" s="300" t="s">
        <v>428</v>
      </c>
      <c r="J126" s="300">
        <v>120</v>
      </c>
      <c r="K126" s="344"/>
    </row>
    <row r="127" spans="2:11" s="1" customFormat="1" ht="15" customHeight="1">
      <c r="B127" s="342"/>
      <c r="C127" s="300" t="s">
        <v>475</v>
      </c>
      <c r="D127" s="300"/>
      <c r="E127" s="300"/>
      <c r="F127" s="322" t="s">
        <v>426</v>
      </c>
      <c r="G127" s="300"/>
      <c r="H127" s="300" t="s">
        <v>476</v>
      </c>
      <c r="I127" s="300" t="s">
        <v>428</v>
      </c>
      <c r="J127" s="300" t="s">
        <v>477</v>
      </c>
      <c r="K127" s="344"/>
    </row>
    <row r="128" spans="2:11" s="1" customFormat="1" ht="15" customHeight="1">
      <c r="B128" s="342"/>
      <c r="C128" s="300" t="s">
        <v>374</v>
      </c>
      <c r="D128" s="300"/>
      <c r="E128" s="300"/>
      <c r="F128" s="322" t="s">
        <v>426</v>
      </c>
      <c r="G128" s="300"/>
      <c r="H128" s="300" t="s">
        <v>478</v>
      </c>
      <c r="I128" s="300" t="s">
        <v>428</v>
      </c>
      <c r="J128" s="300" t="s">
        <v>477</v>
      </c>
      <c r="K128" s="344"/>
    </row>
    <row r="129" spans="2:11" s="1" customFormat="1" ht="15" customHeight="1">
      <c r="B129" s="342"/>
      <c r="C129" s="300" t="s">
        <v>437</v>
      </c>
      <c r="D129" s="300"/>
      <c r="E129" s="300"/>
      <c r="F129" s="322" t="s">
        <v>432</v>
      </c>
      <c r="G129" s="300"/>
      <c r="H129" s="300" t="s">
        <v>438</v>
      </c>
      <c r="I129" s="300" t="s">
        <v>428</v>
      </c>
      <c r="J129" s="300">
        <v>15</v>
      </c>
      <c r="K129" s="344"/>
    </row>
    <row r="130" spans="2:11" s="1" customFormat="1" ht="15" customHeight="1">
      <c r="B130" s="342"/>
      <c r="C130" s="324" t="s">
        <v>439</v>
      </c>
      <c r="D130" s="324"/>
      <c r="E130" s="324"/>
      <c r="F130" s="325" t="s">
        <v>432</v>
      </c>
      <c r="G130" s="324"/>
      <c r="H130" s="324" t="s">
        <v>440</v>
      </c>
      <c r="I130" s="324" t="s">
        <v>428</v>
      </c>
      <c r="J130" s="324">
        <v>15</v>
      </c>
      <c r="K130" s="344"/>
    </row>
    <row r="131" spans="2:11" s="1" customFormat="1" ht="15" customHeight="1">
      <c r="B131" s="342"/>
      <c r="C131" s="324" t="s">
        <v>441</v>
      </c>
      <c r="D131" s="324"/>
      <c r="E131" s="324"/>
      <c r="F131" s="325" t="s">
        <v>432</v>
      </c>
      <c r="G131" s="324"/>
      <c r="H131" s="324" t="s">
        <v>442</v>
      </c>
      <c r="I131" s="324" t="s">
        <v>428</v>
      </c>
      <c r="J131" s="324">
        <v>20</v>
      </c>
      <c r="K131" s="344"/>
    </row>
    <row r="132" spans="2:11" s="1" customFormat="1" ht="15" customHeight="1">
      <c r="B132" s="342"/>
      <c r="C132" s="324" t="s">
        <v>443</v>
      </c>
      <c r="D132" s="324"/>
      <c r="E132" s="324"/>
      <c r="F132" s="325" t="s">
        <v>432</v>
      </c>
      <c r="G132" s="324"/>
      <c r="H132" s="324" t="s">
        <v>444</v>
      </c>
      <c r="I132" s="324" t="s">
        <v>428</v>
      </c>
      <c r="J132" s="324">
        <v>20</v>
      </c>
      <c r="K132" s="344"/>
    </row>
    <row r="133" spans="2:11" s="1" customFormat="1" ht="15" customHeight="1">
      <c r="B133" s="342"/>
      <c r="C133" s="300" t="s">
        <v>431</v>
      </c>
      <c r="D133" s="300"/>
      <c r="E133" s="300"/>
      <c r="F133" s="322" t="s">
        <v>432</v>
      </c>
      <c r="G133" s="300"/>
      <c r="H133" s="300" t="s">
        <v>466</v>
      </c>
      <c r="I133" s="300" t="s">
        <v>428</v>
      </c>
      <c r="J133" s="300">
        <v>50</v>
      </c>
      <c r="K133" s="344"/>
    </row>
    <row r="134" spans="2:11" s="1" customFormat="1" ht="15" customHeight="1">
      <c r="B134" s="342"/>
      <c r="C134" s="300" t="s">
        <v>445</v>
      </c>
      <c r="D134" s="300"/>
      <c r="E134" s="300"/>
      <c r="F134" s="322" t="s">
        <v>432</v>
      </c>
      <c r="G134" s="300"/>
      <c r="H134" s="300" t="s">
        <v>466</v>
      </c>
      <c r="I134" s="300" t="s">
        <v>428</v>
      </c>
      <c r="J134" s="300">
        <v>50</v>
      </c>
      <c r="K134" s="344"/>
    </row>
    <row r="135" spans="2:11" s="1" customFormat="1" ht="15" customHeight="1">
      <c r="B135" s="342"/>
      <c r="C135" s="300" t="s">
        <v>451</v>
      </c>
      <c r="D135" s="300"/>
      <c r="E135" s="300"/>
      <c r="F135" s="322" t="s">
        <v>432</v>
      </c>
      <c r="G135" s="300"/>
      <c r="H135" s="300" t="s">
        <v>466</v>
      </c>
      <c r="I135" s="300" t="s">
        <v>428</v>
      </c>
      <c r="J135" s="300">
        <v>50</v>
      </c>
      <c r="K135" s="344"/>
    </row>
    <row r="136" spans="2:11" s="1" customFormat="1" ht="15" customHeight="1">
      <c r="B136" s="342"/>
      <c r="C136" s="300" t="s">
        <v>453</v>
      </c>
      <c r="D136" s="300"/>
      <c r="E136" s="300"/>
      <c r="F136" s="322" t="s">
        <v>432</v>
      </c>
      <c r="G136" s="300"/>
      <c r="H136" s="300" t="s">
        <v>466</v>
      </c>
      <c r="I136" s="300" t="s">
        <v>428</v>
      </c>
      <c r="J136" s="300">
        <v>50</v>
      </c>
      <c r="K136" s="344"/>
    </row>
    <row r="137" spans="2:11" s="1" customFormat="1" ht="15" customHeight="1">
      <c r="B137" s="342"/>
      <c r="C137" s="300" t="s">
        <v>454</v>
      </c>
      <c r="D137" s="300"/>
      <c r="E137" s="300"/>
      <c r="F137" s="322" t="s">
        <v>432</v>
      </c>
      <c r="G137" s="300"/>
      <c r="H137" s="300" t="s">
        <v>479</v>
      </c>
      <c r="I137" s="300" t="s">
        <v>428</v>
      </c>
      <c r="J137" s="300">
        <v>255</v>
      </c>
      <c r="K137" s="344"/>
    </row>
    <row r="138" spans="2:11" s="1" customFormat="1" ht="15" customHeight="1">
      <c r="B138" s="342"/>
      <c r="C138" s="300" t="s">
        <v>456</v>
      </c>
      <c r="D138" s="300"/>
      <c r="E138" s="300"/>
      <c r="F138" s="322" t="s">
        <v>426</v>
      </c>
      <c r="G138" s="300"/>
      <c r="H138" s="300" t="s">
        <v>480</v>
      </c>
      <c r="I138" s="300" t="s">
        <v>458</v>
      </c>
      <c r="J138" s="300"/>
      <c r="K138" s="344"/>
    </row>
    <row r="139" spans="2:11" s="1" customFormat="1" ht="15" customHeight="1">
      <c r="B139" s="342"/>
      <c r="C139" s="300" t="s">
        <v>459</v>
      </c>
      <c r="D139" s="300"/>
      <c r="E139" s="300"/>
      <c r="F139" s="322" t="s">
        <v>426</v>
      </c>
      <c r="G139" s="300"/>
      <c r="H139" s="300" t="s">
        <v>481</v>
      </c>
      <c r="I139" s="300" t="s">
        <v>461</v>
      </c>
      <c r="J139" s="300"/>
      <c r="K139" s="344"/>
    </row>
    <row r="140" spans="2:11" s="1" customFormat="1" ht="15" customHeight="1">
      <c r="B140" s="342"/>
      <c r="C140" s="300" t="s">
        <v>462</v>
      </c>
      <c r="D140" s="300"/>
      <c r="E140" s="300"/>
      <c r="F140" s="322" t="s">
        <v>426</v>
      </c>
      <c r="G140" s="300"/>
      <c r="H140" s="300" t="s">
        <v>462</v>
      </c>
      <c r="I140" s="300" t="s">
        <v>461</v>
      </c>
      <c r="J140" s="300"/>
      <c r="K140" s="344"/>
    </row>
    <row r="141" spans="2:11" s="1" customFormat="1" ht="15" customHeight="1">
      <c r="B141" s="342"/>
      <c r="C141" s="300" t="s">
        <v>39</v>
      </c>
      <c r="D141" s="300"/>
      <c r="E141" s="300"/>
      <c r="F141" s="322" t="s">
        <v>426</v>
      </c>
      <c r="G141" s="300"/>
      <c r="H141" s="300" t="s">
        <v>482</v>
      </c>
      <c r="I141" s="300" t="s">
        <v>461</v>
      </c>
      <c r="J141" s="300"/>
      <c r="K141" s="344"/>
    </row>
    <row r="142" spans="2:11" s="1" customFormat="1" ht="15" customHeight="1">
      <c r="B142" s="342"/>
      <c r="C142" s="300" t="s">
        <v>483</v>
      </c>
      <c r="D142" s="300"/>
      <c r="E142" s="300"/>
      <c r="F142" s="322" t="s">
        <v>426</v>
      </c>
      <c r="G142" s="300"/>
      <c r="H142" s="300" t="s">
        <v>484</v>
      </c>
      <c r="I142" s="300" t="s">
        <v>461</v>
      </c>
      <c r="J142" s="300"/>
      <c r="K142" s="344"/>
    </row>
    <row r="143" spans="2:11" s="1" customFormat="1" ht="15" customHeight="1">
      <c r="B143" s="345"/>
      <c r="C143" s="346"/>
      <c r="D143" s="346"/>
      <c r="E143" s="346"/>
      <c r="F143" s="346"/>
      <c r="G143" s="346"/>
      <c r="H143" s="346"/>
      <c r="I143" s="346"/>
      <c r="J143" s="346"/>
      <c r="K143" s="347"/>
    </row>
    <row r="144" spans="2:11" s="1" customFormat="1" ht="18.75" customHeight="1">
      <c r="B144" s="297"/>
      <c r="C144" s="297"/>
      <c r="D144" s="297"/>
      <c r="E144" s="297"/>
      <c r="F144" s="334"/>
      <c r="G144" s="297"/>
      <c r="H144" s="297"/>
      <c r="I144" s="297"/>
      <c r="J144" s="297"/>
      <c r="K144" s="297"/>
    </row>
    <row r="145" spans="2:11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pans="2:11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pans="2:11" s="1" customFormat="1" ht="45" customHeight="1">
      <c r="B147" s="312"/>
      <c r="C147" s="313" t="s">
        <v>485</v>
      </c>
      <c r="D147" s="313"/>
      <c r="E147" s="313"/>
      <c r="F147" s="313"/>
      <c r="G147" s="313"/>
      <c r="H147" s="313"/>
      <c r="I147" s="313"/>
      <c r="J147" s="313"/>
      <c r="K147" s="314"/>
    </row>
    <row r="148" spans="2:11" s="1" customFormat="1" ht="17.25" customHeight="1">
      <c r="B148" s="312"/>
      <c r="C148" s="315" t="s">
        <v>420</v>
      </c>
      <c r="D148" s="315"/>
      <c r="E148" s="315"/>
      <c r="F148" s="315" t="s">
        <v>421</v>
      </c>
      <c r="G148" s="316"/>
      <c r="H148" s="315" t="s">
        <v>55</v>
      </c>
      <c r="I148" s="315" t="s">
        <v>58</v>
      </c>
      <c r="J148" s="315" t="s">
        <v>422</v>
      </c>
      <c r="K148" s="314"/>
    </row>
    <row r="149" spans="2:11" s="1" customFormat="1" ht="17.25" customHeight="1">
      <c r="B149" s="312"/>
      <c r="C149" s="317" t="s">
        <v>423</v>
      </c>
      <c r="D149" s="317"/>
      <c r="E149" s="317"/>
      <c r="F149" s="318" t="s">
        <v>424</v>
      </c>
      <c r="G149" s="319"/>
      <c r="H149" s="317"/>
      <c r="I149" s="317"/>
      <c r="J149" s="317" t="s">
        <v>425</v>
      </c>
      <c r="K149" s="314"/>
    </row>
    <row r="150" spans="2:11" s="1" customFormat="1" ht="5.25" customHeight="1">
      <c r="B150" s="323"/>
      <c r="C150" s="320"/>
      <c r="D150" s="320"/>
      <c r="E150" s="320"/>
      <c r="F150" s="320"/>
      <c r="G150" s="321"/>
      <c r="H150" s="320"/>
      <c r="I150" s="320"/>
      <c r="J150" s="320"/>
      <c r="K150" s="344"/>
    </row>
    <row r="151" spans="2:11" s="1" customFormat="1" ht="15" customHeight="1">
      <c r="B151" s="323"/>
      <c r="C151" s="348" t="s">
        <v>429</v>
      </c>
      <c r="D151" s="300"/>
      <c r="E151" s="300"/>
      <c r="F151" s="349" t="s">
        <v>426</v>
      </c>
      <c r="G151" s="300"/>
      <c r="H151" s="348" t="s">
        <v>466</v>
      </c>
      <c r="I151" s="348" t="s">
        <v>428</v>
      </c>
      <c r="J151" s="348">
        <v>120</v>
      </c>
      <c r="K151" s="344"/>
    </row>
    <row r="152" spans="2:11" s="1" customFormat="1" ht="15" customHeight="1">
      <c r="B152" s="323"/>
      <c r="C152" s="348" t="s">
        <v>475</v>
      </c>
      <c r="D152" s="300"/>
      <c r="E152" s="300"/>
      <c r="F152" s="349" t="s">
        <v>426</v>
      </c>
      <c r="G152" s="300"/>
      <c r="H152" s="348" t="s">
        <v>486</v>
      </c>
      <c r="I152" s="348" t="s">
        <v>428</v>
      </c>
      <c r="J152" s="348" t="s">
        <v>477</v>
      </c>
      <c r="K152" s="344"/>
    </row>
    <row r="153" spans="2:11" s="1" customFormat="1" ht="15" customHeight="1">
      <c r="B153" s="323"/>
      <c r="C153" s="348" t="s">
        <v>374</v>
      </c>
      <c r="D153" s="300"/>
      <c r="E153" s="300"/>
      <c r="F153" s="349" t="s">
        <v>426</v>
      </c>
      <c r="G153" s="300"/>
      <c r="H153" s="348" t="s">
        <v>487</v>
      </c>
      <c r="I153" s="348" t="s">
        <v>428</v>
      </c>
      <c r="J153" s="348" t="s">
        <v>477</v>
      </c>
      <c r="K153" s="344"/>
    </row>
    <row r="154" spans="2:11" s="1" customFormat="1" ht="15" customHeight="1">
      <c r="B154" s="323"/>
      <c r="C154" s="348" t="s">
        <v>431</v>
      </c>
      <c r="D154" s="300"/>
      <c r="E154" s="300"/>
      <c r="F154" s="349" t="s">
        <v>432</v>
      </c>
      <c r="G154" s="300"/>
      <c r="H154" s="348" t="s">
        <v>466</v>
      </c>
      <c r="I154" s="348" t="s">
        <v>428</v>
      </c>
      <c r="J154" s="348">
        <v>50</v>
      </c>
      <c r="K154" s="344"/>
    </row>
    <row r="155" spans="2:11" s="1" customFormat="1" ht="15" customHeight="1">
      <c r="B155" s="323"/>
      <c r="C155" s="348" t="s">
        <v>434</v>
      </c>
      <c r="D155" s="300"/>
      <c r="E155" s="300"/>
      <c r="F155" s="349" t="s">
        <v>426</v>
      </c>
      <c r="G155" s="300"/>
      <c r="H155" s="348" t="s">
        <v>466</v>
      </c>
      <c r="I155" s="348" t="s">
        <v>436</v>
      </c>
      <c r="J155" s="348"/>
      <c r="K155" s="344"/>
    </row>
    <row r="156" spans="2:11" s="1" customFormat="1" ht="15" customHeight="1">
      <c r="B156" s="323"/>
      <c r="C156" s="348" t="s">
        <v>445</v>
      </c>
      <c r="D156" s="300"/>
      <c r="E156" s="300"/>
      <c r="F156" s="349" t="s">
        <v>432</v>
      </c>
      <c r="G156" s="300"/>
      <c r="H156" s="348" t="s">
        <v>466</v>
      </c>
      <c r="I156" s="348" t="s">
        <v>428</v>
      </c>
      <c r="J156" s="348">
        <v>50</v>
      </c>
      <c r="K156" s="344"/>
    </row>
    <row r="157" spans="2:11" s="1" customFormat="1" ht="15" customHeight="1">
      <c r="B157" s="323"/>
      <c r="C157" s="348" t="s">
        <v>453</v>
      </c>
      <c r="D157" s="300"/>
      <c r="E157" s="300"/>
      <c r="F157" s="349" t="s">
        <v>432</v>
      </c>
      <c r="G157" s="300"/>
      <c r="H157" s="348" t="s">
        <v>466</v>
      </c>
      <c r="I157" s="348" t="s">
        <v>428</v>
      </c>
      <c r="J157" s="348">
        <v>50</v>
      </c>
      <c r="K157" s="344"/>
    </row>
    <row r="158" spans="2:11" s="1" customFormat="1" ht="15" customHeight="1">
      <c r="B158" s="323"/>
      <c r="C158" s="348" t="s">
        <v>451</v>
      </c>
      <c r="D158" s="300"/>
      <c r="E158" s="300"/>
      <c r="F158" s="349" t="s">
        <v>432</v>
      </c>
      <c r="G158" s="300"/>
      <c r="H158" s="348" t="s">
        <v>466</v>
      </c>
      <c r="I158" s="348" t="s">
        <v>428</v>
      </c>
      <c r="J158" s="348">
        <v>50</v>
      </c>
      <c r="K158" s="344"/>
    </row>
    <row r="159" spans="2:11" s="1" customFormat="1" ht="15" customHeight="1">
      <c r="B159" s="323"/>
      <c r="C159" s="348" t="s">
        <v>83</v>
      </c>
      <c r="D159" s="300"/>
      <c r="E159" s="300"/>
      <c r="F159" s="349" t="s">
        <v>426</v>
      </c>
      <c r="G159" s="300"/>
      <c r="H159" s="348" t="s">
        <v>488</v>
      </c>
      <c r="I159" s="348" t="s">
        <v>428</v>
      </c>
      <c r="J159" s="348" t="s">
        <v>489</v>
      </c>
      <c r="K159" s="344"/>
    </row>
    <row r="160" spans="2:11" s="1" customFormat="1" ht="15" customHeight="1">
      <c r="B160" s="323"/>
      <c r="C160" s="348" t="s">
        <v>490</v>
      </c>
      <c r="D160" s="300"/>
      <c r="E160" s="300"/>
      <c r="F160" s="349" t="s">
        <v>426</v>
      </c>
      <c r="G160" s="300"/>
      <c r="H160" s="348" t="s">
        <v>491</v>
      </c>
      <c r="I160" s="348" t="s">
        <v>461</v>
      </c>
      <c r="J160" s="348"/>
      <c r="K160" s="344"/>
    </row>
    <row r="161" spans="2:11" s="1" customFormat="1" ht="15" customHeight="1">
      <c r="B161" s="350"/>
      <c r="C161" s="332"/>
      <c r="D161" s="332"/>
      <c r="E161" s="332"/>
      <c r="F161" s="332"/>
      <c r="G161" s="332"/>
      <c r="H161" s="332"/>
      <c r="I161" s="332"/>
      <c r="J161" s="332"/>
      <c r="K161" s="351"/>
    </row>
    <row r="162" spans="2:11" s="1" customFormat="1" ht="18.75" customHeight="1">
      <c r="B162" s="297"/>
      <c r="C162" s="300"/>
      <c r="D162" s="300"/>
      <c r="E162" s="300"/>
      <c r="F162" s="322"/>
      <c r="G162" s="300"/>
      <c r="H162" s="300"/>
      <c r="I162" s="300"/>
      <c r="J162" s="300"/>
      <c r="K162" s="297"/>
    </row>
    <row r="163" spans="2:11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pans="2:11" s="1" customFormat="1" ht="7.5" customHeight="1">
      <c r="B164" s="287"/>
      <c r="C164" s="288"/>
      <c r="D164" s="288"/>
      <c r="E164" s="288"/>
      <c r="F164" s="288"/>
      <c r="G164" s="288"/>
      <c r="H164" s="288"/>
      <c r="I164" s="288"/>
      <c r="J164" s="288"/>
      <c r="K164" s="289"/>
    </row>
    <row r="165" spans="2:11" s="1" customFormat="1" ht="45" customHeight="1">
      <c r="B165" s="290"/>
      <c r="C165" s="291" t="s">
        <v>492</v>
      </c>
      <c r="D165" s="291"/>
      <c r="E165" s="291"/>
      <c r="F165" s="291"/>
      <c r="G165" s="291"/>
      <c r="H165" s="291"/>
      <c r="I165" s="291"/>
      <c r="J165" s="291"/>
      <c r="K165" s="292"/>
    </row>
    <row r="166" spans="2:11" s="1" customFormat="1" ht="17.25" customHeight="1">
      <c r="B166" s="290"/>
      <c r="C166" s="315" t="s">
        <v>420</v>
      </c>
      <c r="D166" s="315"/>
      <c r="E166" s="315"/>
      <c r="F166" s="315" t="s">
        <v>421</v>
      </c>
      <c r="G166" s="352"/>
      <c r="H166" s="353" t="s">
        <v>55</v>
      </c>
      <c r="I166" s="353" t="s">
        <v>58</v>
      </c>
      <c r="J166" s="315" t="s">
        <v>422</v>
      </c>
      <c r="K166" s="292"/>
    </row>
    <row r="167" spans="2:11" s="1" customFormat="1" ht="17.25" customHeight="1">
      <c r="B167" s="293"/>
      <c r="C167" s="317" t="s">
        <v>423</v>
      </c>
      <c r="D167" s="317"/>
      <c r="E167" s="317"/>
      <c r="F167" s="318" t="s">
        <v>424</v>
      </c>
      <c r="G167" s="354"/>
      <c r="H167" s="355"/>
      <c r="I167" s="355"/>
      <c r="J167" s="317" t="s">
        <v>425</v>
      </c>
      <c r="K167" s="295"/>
    </row>
    <row r="168" spans="2:11" s="1" customFormat="1" ht="5.25" customHeight="1">
      <c r="B168" s="323"/>
      <c r="C168" s="320"/>
      <c r="D168" s="320"/>
      <c r="E168" s="320"/>
      <c r="F168" s="320"/>
      <c r="G168" s="321"/>
      <c r="H168" s="320"/>
      <c r="I168" s="320"/>
      <c r="J168" s="320"/>
      <c r="K168" s="344"/>
    </row>
    <row r="169" spans="2:11" s="1" customFormat="1" ht="15" customHeight="1">
      <c r="B169" s="323"/>
      <c r="C169" s="300" t="s">
        <v>429</v>
      </c>
      <c r="D169" s="300"/>
      <c r="E169" s="300"/>
      <c r="F169" s="322" t="s">
        <v>426</v>
      </c>
      <c r="G169" s="300"/>
      <c r="H169" s="300" t="s">
        <v>466</v>
      </c>
      <c r="I169" s="300" t="s">
        <v>428</v>
      </c>
      <c r="J169" s="300">
        <v>120</v>
      </c>
      <c r="K169" s="344"/>
    </row>
    <row r="170" spans="2:11" s="1" customFormat="1" ht="15" customHeight="1">
      <c r="B170" s="323"/>
      <c r="C170" s="300" t="s">
        <v>475</v>
      </c>
      <c r="D170" s="300"/>
      <c r="E170" s="300"/>
      <c r="F170" s="322" t="s">
        <v>426</v>
      </c>
      <c r="G170" s="300"/>
      <c r="H170" s="300" t="s">
        <v>476</v>
      </c>
      <c r="I170" s="300" t="s">
        <v>428</v>
      </c>
      <c r="J170" s="300" t="s">
        <v>477</v>
      </c>
      <c r="K170" s="344"/>
    </row>
    <row r="171" spans="2:11" s="1" customFormat="1" ht="15" customHeight="1">
      <c r="B171" s="323"/>
      <c r="C171" s="300" t="s">
        <v>374</v>
      </c>
      <c r="D171" s="300"/>
      <c r="E171" s="300"/>
      <c r="F171" s="322" t="s">
        <v>426</v>
      </c>
      <c r="G171" s="300"/>
      <c r="H171" s="300" t="s">
        <v>493</v>
      </c>
      <c r="I171" s="300" t="s">
        <v>428</v>
      </c>
      <c r="J171" s="300" t="s">
        <v>477</v>
      </c>
      <c r="K171" s="344"/>
    </row>
    <row r="172" spans="2:11" s="1" customFormat="1" ht="15" customHeight="1">
      <c r="B172" s="323"/>
      <c r="C172" s="300" t="s">
        <v>431</v>
      </c>
      <c r="D172" s="300"/>
      <c r="E172" s="300"/>
      <c r="F172" s="322" t="s">
        <v>432</v>
      </c>
      <c r="G172" s="300"/>
      <c r="H172" s="300" t="s">
        <v>493</v>
      </c>
      <c r="I172" s="300" t="s">
        <v>428</v>
      </c>
      <c r="J172" s="300">
        <v>50</v>
      </c>
      <c r="K172" s="344"/>
    </row>
    <row r="173" spans="2:11" s="1" customFormat="1" ht="15" customHeight="1">
      <c r="B173" s="323"/>
      <c r="C173" s="300" t="s">
        <v>434</v>
      </c>
      <c r="D173" s="300"/>
      <c r="E173" s="300"/>
      <c r="F173" s="322" t="s">
        <v>426</v>
      </c>
      <c r="G173" s="300"/>
      <c r="H173" s="300" t="s">
        <v>493</v>
      </c>
      <c r="I173" s="300" t="s">
        <v>436</v>
      </c>
      <c r="J173" s="300"/>
      <c r="K173" s="344"/>
    </row>
    <row r="174" spans="2:11" s="1" customFormat="1" ht="15" customHeight="1">
      <c r="B174" s="323"/>
      <c r="C174" s="300" t="s">
        <v>445</v>
      </c>
      <c r="D174" s="300"/>
      <c r="E174" s="300"/>
      <c r="F174" s="322" t="s">
        <v>432</v>
      </c>
      <c r="G174" s="300"/>
      <c r="H174" s="300" t="s">
        <v>493</v>
      </c>
      <c r="I174" s="300" t="s">
        <v>428</v>
      </c>
      <c r="J174" s="300">
        <v>50</v>
      </c>
      <c r="K174" s="344"/>
    </row>
    <row r="175" spans="2:11" s="1" customFormat="1" ht="15" customHeight="1">
      <c r="B175" s="323"/>
      <c r="C175" s="300" t="s">
        <v>453</v>
      </c>
      <c r="D175" s="300"/>
      <c r="E175" s="300"/>
      <c r="F175" s="322" t="s">
        <v>432</v>
      </c>
      <c r="G175" s="300"/>
      <c r="H175" s="300" t="s">
        <v>493</v>
      </c>
      <c r="I175" s="300" t="s">
        <v>428</v>
      </c>
      <c r="J175" s="300">
        <v>50</v>
      </c>
      <c r="K175" s="344"/>
    </row>
    <row r="176" spans="2:11" s="1" customFormat="1" ht="15" customHeight="1">
      <c r="B176" s="323"/>
      <c r="C176" s="300" t="s">
        <v>451</v>
      </c>
      <c r="D176" s="300"/>
      <c r="E176" s="300"/>
      <c r="F176" s="322" t="s">
        <v>432</v>
      </c>
      <c r="G176" s="300"/>
      <c r="H176" s="300" t="s">
        <v>493</v>
      </c>
      <c r="I176" s="300" t="s">
        <v>428</v>
      </c>
      <c r="J176" s="300">
        <v>50</v>
      </c>
      <c r="K176" s="344"/>
    </row>
    <row r="177" spans="2:11" s="1" customFormat="1" ht="15" customHeight="1">
      <c r="B177" s="323"/>
      <c r="C177" s="300" t="s">
        <v>100</v>
      </c>
      <c r="D177" s="300"/>
      <c r="E177" s="300"/>
      <c r="F177" s="322" t="s">
        <v>426</v>
      </c>
      <c r="G177" s="300"/>
      <c r="H177" s="300" t="s">
        <v>494</v>
      </c>
      <c r="I177" s="300" t="s">
        <v>495</v>
      </c>
      <c r="J177" s="300"/>
      <c r="K177" s="344"/>
    </row>
    <row r="178" spans="2:11" s="1" customFormat="1" ht="15" customHeight="1">
      <c r="B178" s="323"/>
      <c r="C178" s="300" t="s">
        <v>58</v>
      </c>
      <c r="D178" s="300"/>
      <c r="E178" s="300"/>
      <c r="F178" s="322" t="s">
        <v>426</v>
      </c>
      <c r="G178" s="300"/>
      <c r="H178" s="300" t="s">
        <v>496</v>
      </c>
      <c r="I178" s="300" t="s">
        <v>497</v>
      </c>
      <c r="J178" s="300">
        <v>1</v>
      </c>
      <c r="K178" s="344"/>
    </row>
    <row r="179" spans="2:11" s="1" customFormat="1" ht="15" customHeight="1">
      <c r="B179" s="323"/>
      <c r="C179" s="300" t="s">
        <v>54</v>
      </c>
      <c r="D179" s="300"/>
      <c r="E179" s="300"/>
      <c r="F179" s="322" t="s">
        <v>426</v>
      </c>
      <c r="G179" s="300"/>
      <c r="H179" s="300" t="s">
        <v>498</v>
      </c>
      <c r="I179" s="300" t="s">
        <v>428</v>
      </c>
      <c r="J179" s="300">
        <v>20</v>
      </c>
      <c r="K179" s="344"/>
    </row>
    <row r="180" spans="2:11" s="1" customFormat="1" ht="15" customHeight="1">
      <c r="B180" s="323"/>
      <c r="C180" s="300" t="s">
        <v>55</v>
      </c>
      <c r="D180" s="300"/>
      <c r="E180" s="300"/>
      <c r="F180" s="322" t="s">
        <v>426</v>
      </c>
      <c r="G180" s="300"/>
      <c r="H180" s="300" t="s">
        <v>499</v>
      </c>
      <c r="I180" s="300" t="s">
        <v>428</v>
      </c>
      <c r="J180" s="300">
        <v>255</v>
      </c>
      <c r="K180" s="344"/>
    </row>
    <row r="181" spans="2:11" s="1" customFormat="1" ht="15" customHeight="1">
      <c r="B181" s="323"/>
      <c r="C181" s="300" t="s">
        <v>101</v>
      </c>
      <c r="D181" s="300"/>
      <c r="E181" s="300"/>
      <c r="F181" s="322" t="s">
        <v>426</v>
      </c>
      <c r="G181" s="300"/>
      <c r="H181" s="300" t="s">
        <v>390</v>
      </c>
      <c r="I181" s="300" t="s">
        <v>428</v>
      </c>
      <c r="J181" s="300">
        <v>10</v>
      </c>
      <c r="K181" s="344"/>
    </row>
    <row r="182" spans="2:11" s="1" customFormat="1" ht="15" customHeight="1">
      <c r="B182" s="323"/>
      <c r="C182" s="300" t="s">
        <v>102</v>
      </c>
      <c r="D182" s="300"/>
      <c r="E182" s="300"/>
      <c r="F182" s="322" t="s">
        <v>426</v>
      </c>
      <c r="G182" s="300"/>
      <c r="H182" s="300" t="s">
        <v>500</v>
      </c>
      <c r="I182" s="300" t="s">
        <v>461</v>
      </c>
      <c r="J182" s="300"/>
      <c r="K182" s="344"/>
    </row>
    <row r="183" spans="2:11" s="1" customFormat="1" ht="15" customHeight="1">
      <c r="B183" s="323"/>
      <c r="C183" s="300" t="s">
        <v>501</v>
      </c>
      <c r="D183" s="300"/>
      <c r="E183" s="300"/>
      <c r="F183" s="322" t="s">
        <v>426</v>
      </c>
      <c r="G183" s="300"/>
      <c r="H183" s="300" t="s">
        <v>502</v>
      </c>
      <c r="I183" s="300" t="s">
        <v>461</v>
      </c>
      <c r="J183" s="300"/>
      <c r="K183" s="344"/>
    </row>
    <row r="184" spans="2:11" s="1" customFormat="1" ht="15" customHeight="1">
      <c r="B184" s="323"/>
      <c r="C184" s="300" t="s">
        <v>490</v>
      </c>
      <c r="D184" s="300"/>
      <c r="E184" s="300"/>
      <c r="F184" s="322" t="s">
        <v>426</v>
      </c>
      <c r="G184" s="300"/>
      <c r="H184" s="300" t="s">
        <v>503</v>
      </c>
      <c r="I184" s="300" t="s">
        <v>461</v>
      </c>
      <c r="J184" s="300"/>
      <c r="K184" s="344"/>
    </row>
    <row r="185" spans="2:11" s="1" customFormat="1" ht="15" customHeight="1">
      <c r="B185" s="323"/>
      <c r="C185" s="300" t="s">
        <v>104</v>
      </c>
      <c r="D185" s="300"/>
      <c r="E185" s="300"/>
      <c r="F185" s="322" t="s">
        <v>432</v>
      </c>
      <c r="G185" s="300"/>
      <c r="H185" s="300" t="s">
        <v>504</v>
      </c>
      <c r="I185" s="300" t="s">
        <v>428</v>
      </c>
      <c r="J185" s="300">
        <v>50</v>
      </c>
      <c r="K185" s="344"/>
    </row>
    <row r="186" spans="2:11" s="1" customFormat="1" ht="15" customHeight="1">
      <c r="B186" s="323"/>
      <c r="C186" s="300" t="s">
        <v>505</v>
      </c>
      <c r="D186" s="300"/>
      <c r="E186" s="300"/>
      <c r="F186" s="322" t="s">
        <v>432</v>
      </c>
      <c r="G186" s="300"/>
      <c r="H186" s="300" t="s">
        <v>506</v>
      </c>
      <c r="I186" s="300" t="s">
        <v>507</v>
      </c>
      <c r="J186" s="300"/>
      <c r="K186" s="344"/>
    </row>
    <row r="187" spans="2:11" s="1" customFormat="1" ht="15" customHeight="1">
      <c r="B187" s="323"/>
      <c r="C187" s="300" t="s">
        <v>508</v>
      </c>
      <c r="D187" s="300"/>
      <c r="E187" s="300"/>
      <c r="F187" s="322" t="s">
        <v>432</v>
      </c>
      <c r="G187" s="300"/>
      <c r="H187" s="300" t="s">
        <v>509</v>
      </c>
      <c r="I187" s="300" t="s">
        <v>507</v>
      </c>
      <c r="J187" s="300"/>
      <c r="K187" s="344"/>
    </row>
    <row r="188" spans="2:11" s="1" customFormat="1" ht="15" customHeight="1">
      <c r="B188" s="323"/>
      <c r="C188" s="300" t="s">
        <v>510</v>
      </c>
      <c r="D188" s="300"/>
      <c r="E188" s="300"/>
      <c r="F188" s="322" t="s">
        <v>432</v>
      </c>
      <c r="G188" s="300"/>
      <c r="H188" s="300" t="s">
        <v>511</v>
      </c>
      <c r="I188" s="300" t="s">
        <v>507</v>
      </c>
      <c r="J188" s="300"/>
      <c r="K188" s="344"/>
    </row>
    <row r="189" spans="2:11" s="1" customFormat="1" ht="15" customHeight="1">
      <c r="B189" s="323"/>
      <c r="C189" s="356" t="s">
        <v>512</v>
      </c>
      <c r="D189" s="300"/>
      <c r="E189" s="300"/>
      <c r="F189" s="322" t="s">
        <v>432</v>
      </c>
      <c r="G189" s="300"/>
      <c r="H189" s="300" t="s">
        <v>513</v>
      </c>
      <c r="I189" s="300" t="s">
        <v>514</v>
      </c>
      <c r="J189" s="357" t="s">
        <v>515</v>
      </c>
      <c r="K189" s="344"/>
    </row>
    <row r="190" spans="2:11" s="1" customFormat="1" ht="15" customHeight="1">
      <c r="B190" s="323"/>
      <c r="C190" s="307" t="s">
        <v>43</v>
      </c>
      <c r="D190" s="300"/>
      <c r="E190" s="300"/>
      <c r="F190" s="322" t="s">
        <v>426</v>
      </c>
      <c r="G190" s="300"/>
      <c r="H190" s="297" t="s">
        <v>516</v>
      </c>
      <c r="I190" s="300" t="s">
        <v>517</v>
      </c>
      <c r="J190" s="300"/>
      <c r="K190" s="344"/>
    </row>
    <row r="191" spans="2:11" s="1" customFormat="1" ht="15" customHeight="1">
      <c r="B191" s="323"/>
      <c r="C191" s="307" t="s">
        <v>518</v>
      </c>
      <c r="D191" s="300"/>
      <c r="E191" s="300"/>
      <c r="F191" s="322" t="s">
        <v>426</v>
      </c>
      <c r="G191" s="300"/>
      <c r="H191" s="300" t="s">
        <v>519</v>
      </c>
      <c r="I191" s="300" t="s">
        <v>461</v>
      </c>
      <c r="J191" s="300"/>
      <c r="K191" s="344"/>
    </row>
    <row r="192" spans="2:11" s="1" customFormat="1" ht="15" customHeight="1">
      <c r="B192" s="323"/>
      <c r="C192" s="307" t="s">
        <v>520</v>
      </c>
      <c r="D192" s="300"/>
      <c r="E192" s="300"/>
      <c r="F192" s="322" t="s">
        <v>426</v>
      </c>
      <c r="G192" s="300"/>
      <c r="H192" s="300" t="s">
        <v>521</v>
      </c>
      <c r="I192" s="300" t="s">
        <v>461</v>
      </c>
      <c r="J192" s="300"/>
      <c r="K192" s="344"/>
    </row>
    <row r="193" spans="2:11" s="1" customFormat="1" ht="15" customHeight="1">
      <c r="B193" s="323"/>
      <c r="C193" s="307" t="s">
        <v>522</v>
      </c>
      <c r="D193" s="300"/>
      <c r="E193" s="300"/>
      <c r="F193" s="322" t="s">
        <v>432</v>
      </c>
      <c r="G193" s="300"/>
      <c r="H193" s="300" t="s">
        <v>523</v>
      </c>
      <c r="I193" s="300" t="s">
        <v>461</v>
      </c>
      <c r="J193" s="300"/>
      <c r="K193" s="344"/>
    </row>
    <row r="194" spans="2:11" s="1" customFormat="1" ht="15" customHeight="1">
      <c r="B194" s="350"/>
      <c r="C194" s="358"/>
      <c r="D194" s="332"/>
      <c r="E194" s="332"/>
      <c r="F194" s="332"/>
      <c r="G194" s="332"/>
      <c r="H194" s="332"/>
      <c r="I194" s="332"/>
      <c r="J194" s="332"/>
      <c r="K194" s="351"/>
    </row>
    <row r="195" spans="2:11" s="1" customFormat="1" ht="18.75" customHeight="1">
      <c r="B195" s="297"/>
      <c r="C195" s="300"/>
      <c r="D195" s="300"/>
      <c r="E195" s="300"/>
      <c r="F195" s="322"/>
      <c r="G195" s="300"/>
      <c r="H195" s="300"/>
      <c r="I195" s="300"/>
      <c r="J195" s="300"/>
      <c r="K195" s="297"/>
    </row>
    <row r="196" spans="2:11" s="1" customFormat="1" ht="18.75" customHeight="1">
      <c r="B196" s="297"/>
      <c r="C196" s="300"/>
      <c r="D196" s="300"/>
      <c r="E196" s="300"/>
      <c r="F196" s="322"/>
      <c r="G196" s="300"/>
      <c r="H196" s="300"/>
      <c r="I196" s="300"/>
      <c r="J196" s="300"/>
      <c r="K196" s="297"/>
    </row>
    <row r="197" spans="2:11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pans="2:11" s="1" customFormat="1" ht="13.5">
      <c r="B198" s="287"/>
      <c r="C198" s="288"/>
      <c r="D198" s="288"/>
      <c r="E198" s="288"/>
      <c r="F198" s="288"/>
      <c r="G198" s="288"/>
      <c r="H198" s="288"/>
      <c r="I198" s="288"/>
      <c r="J198" s="288"/>
      <c r="K198" s="289"/>
    </row>
    <row r="199" spans="2:11" s="1" customFormat="1" ht="21">
      <c r="B199" s="290"/>
      <c r="C199" s="291" t="s">
        <v>524</v>
      </c>
      <c r="D199" s="291"/>
      <c r="E199" s="291"/>
      <c r="F199" s="291"/>
      <c r="G199" s="291"/>
      <c r="H199" s="291"/>
      <c r="I199" s="291"/>
      <c r="J199" s="291"/>
      <c r="K199" s="292"/>
    </row>
    <row r="200" spans="2:11" s="1" customFormat="1" ht="25.5" customHeight="1">
      <c r="B200" s="290"/>
      <c r="C200" s="359" t="s">
        <v>525</v>
      </c>
      <c r="D200" s="359"/>
      <c r="E200" s="359"/>
      <c r="F200" s="359" t="s">
        <v>526</v>
      </c>
      <c r="G200" s="360"/>
      <c r="H200" s="359" t="s">
        <v>527</v>
      </c>
      <c r="I200" s="359"/>
      <c r="J200" s="359"/>
      <c r="K200" s="292"/>
    </row>
    <row r="201" spans="2:11" s="1" customFormat="1" ht="5.25" customHeight="1">
      <c r="B201" s="323"/>
      <c r="C201" s="320"/>
      <c r="D201" s="320"/>
      <c r="E201" s="320"/>
      <c r="F201" s="320"/>
      <c r="G201" s="300"/>
      <c r="H201" s="320"/>
      <c r="I201" s="320"/>
      <c r="J201" s="320"/>
      <c r="K201" s="344"/>
    </row>
    <row r="202" spans="2:11" s="1" customFormat="1" ht="15" customHeight="1">
      <c r="B202" s="323"/>
      <c r="C202" s="300" t="s">
        <v>517</v>
      </c>
      <c r="D202" s="300"/>
      <c r="E202" s="300"/>
      <c r="F202" s="322" t="s">
        <v>44</v>
      </c>
      <c r="G202" s="300"/>
      <c r="H202" s="300" t="s">
        <v>528</v>
      </c>
      <c r="I202" s="300"/>
      <c r="J202" s="300"/>
      <c r="K202" s="344"/>
    </row>
    <row r="203" spans="2:11" s="1" customFormat="1" ht="15" customHeight="1">
      <c r="B203" s="323"/>
      <c r="C203" s="329"/>
      <c r="D203" s="300"/>
      <c r="E203" s="300"/>
      <c r="F203" s="322" t="s">
        <v>45</v>
      </c>
      <c r="G203" s="300"/>
      <c r="H203" s="300" t="s">
        <v>529</v>
      </c>
      <c r="I203" s="300"/>
      <c r="J203" s="300"/>
      <c r="K203" s="344"/>
    </row>
    <row r="204" spans="2:11" s="1" customFormat="1" ht="15" customHeight="1">
      <c r="B204" s="323"/>
      <c r="C204" s="329"/>
      <c r="D204" s="300"/>
      <c r="E204" s="300"/>
      <c r="F204" s="322" t="s">
        <v>48</v>
      </c>
      <c r="G204" s="300"/>
      <c r="H204" s="300" t="s">
        <v>530</v>
      </c>
      <c r="I204" s="300"/>
      <c r="J204" s="300"/>
      <c r="K204" s="344"/>
    </row>
    <row r="205" spans="2:11" s="1" customFormat="1" ht="15" customHeight="1">
      <c r="B205" s="323"/>
      <c r="C205" s="300"/>
      <c r="D205" s="300"/>
      <c r="E205" s="300"/>
      <c r="F205" s="322" t="s">
        <v>46</v>
      </c>
      <c r="G205" s="300"/>
      <c r="H205" s="300" t="s">
        <v>531</v>
      </c>
      <c r="I205" s="300"/>
      <c r="J205" s="300"/>
      <c r="K205" s="344"/>
    </row>
    <row r="206" spans="2:11" s="1" customFormat="1" ht="15" customHeight="1">
      <c r="B206" s="323"/>
      <c r="C206" s="300"/>
      <c r="D206" s="300"/>
      <c r="E206" s="300"/>
      <c r="F206" s="322" t="s">
        <v>47</v>
      </c>
      <c r="G206" s="300"/>
      <c r="H206" s="300" t="s">
        <v>532</v>
      </c>
      <c r="I206" s="300"/>
      <c r="J206" s="300"/>
      <c r="K206" s="344"/>
    </row>
    <row r="207" spans="2:11" s="1" customFormat="1" ht="15" customHeight="1">
      <c r="B207" s="323"/>
      <c r="C207" s="300"/>
      <c r="D207" s="300"/>
      <c r="E207" s="300"/>
      <c r="F207" s="322"/>
      <c r="G207" s="300"/>
      <c r="H207" s="300"/>
      <c r="I207" s="300"/>
      <c r="J207" s="300"/>
      <c r="K207" s="344"/>
    </row>
    <row r="208" spans="2:11" s="1" customFormat="1" ht="15" customHeight="1">
      <c r="B208" s="323"/>
      <c r="C208" s="300" t="s">
        <v>473</v>
      </c>
      <c r="D208" s="300"/>
      <c r="E208" s="300"/>
      <c r="F208" s="322" t="s">
        <v>77</v>
      </c>
      <c r="G208" s="300"/>
      <c r="H208" s="300" t="s">
        <v>533</v>
      </c>
      <c r="I208" s="300"/>
      <c r="J208" s="300"/>
      <c r="K208" s="344"/>
    </row>
    <row r="209" spans="2:11" s="1" customFormat="1" ht="15" customHeight="1">
      <c r="B209" s="323"/>
      <c r="C209" s="329"/>
      <c r="D209" s="300"/>
      <c r="E209" s="300"/>
      <c r="F209" s="322" t="s">
        <v>368</v>
      </c>
      <c r="G209" s="300"/>
      <c r="H209" s="300" t="s">
        <v>369</v>
      </c>
      <c r="I209" s="300"/>
      <c r="J209" s="300"/>
      <c r="K209" s="344"/>
    </row>
    <row r="210" spans="2:11" s="1" customFormat="1" ht="15" customHeight="1">
      <c r="B210" s="323"/>
      <c r="C210" s="300"/>
      <c r="D210" s="300"/>
      <c r="E210" s="300"/>
      <c r="F210" s="322" t="s">
        <v>366</v>
      </c>
      <c r="G210" s="300"/>
      <c r="H210" s="300" t="s">
        <v>534</v>
      </c>
      <c r="I210" s="300"/>
      <c r="J210" s="300"/>
      <c r="K210" s="344"/>
    </row>
    <row r="211" spans="2:11" s="1" customFormat="1" ht="15" customHeight="1">
      <c r="B211" s="361"/>
      <c r="C211" s="329"/>
      <c r="D211" s="329"/>
      <c r="E211" s="329"/>
      <c r="F211" s="322" t="s">
        <v>370</v>
      </c>
      <c r="G211" s="307"/>
      <c r="H211" s="348" t="s">
        <v>371</v>
      </c>
      <c r="I211" s="348"/>
      <c r="J211" s="348"/>
      <c r="K211" s="362"/>
    </row>
    <row r="212" spans="2:11" s="1" customFormat="1" ht="15" customHeight="1">
      <c r="B212" s="361"/>
      <c r="C212" s="329"/>
      <c r="D212" s="329"/>
      <c r="E212" s="329"/>
      <c r="F212" s="322" t="s">
        <v>372</v>
      </c>
      <c r="G212" s="307"/>
      <c r="H212" s="348" t="s">
        <v>535</v>
      </c>
      <c r="I212" s="348"/>
      <c r="J212" s="348"/>
      <c r="K212" s="362"/>
    </row>
    <row r="213" spans="2:11" s="1" customFormat="1" ht="15" customHeight="1">
      <c r="B213" s="361"/>
      <c r="C213" s="329"/>
      <c r="D213" s="329"/>
      <c r="E213" s="329"/>
      <c r="F213" s="363"/>
      <c r="G213" s="307"/>
      <c r="H213" s="364"/>
      <c r="I213" s="364"/>
      <c r="J213" s="364"/>
      <c r="K213" s="362"/>
    </row>
    <row r="214" spans="2:11" s="1" customFormat="1" ht="15" customHeight="1">
      <c r="B214" s="361"/>
      <c r="C214" s="300" t="s">
        <v>497</v>
      </c>
      <c r="D214" s="329"/>
      <c r="E214" s="329"/>
      <c r="F214" s="322">
        <v>1</v>
      </c>
      <c r="G214" s="307"/>
      <c r="H214" s="348" t="s">
        <v>536</v>
      </c>
      <c r="I214" s="348"/>
      <c r="J214" s="348"/>
      <c r="K214" s="362"/>
    </row>
    <row r="215" spans="2:11" s="1" customFormat="1" ht="15" customHeight="1">
      <c r="B215" s="361"/>
      <c r="C215" s="329"/>
      <c r="D215" s="329"/>
      <c r="E215" s="329"/>
      <c r="F215" s="322">
        <v>2</v>
      </c>
      <c r="G215" s="307"/>
      <c r="H215" s="348" t="s">
        <v>537</v>
      </c>
      <c r="I215" s="348"/>
      <c r="J215" s="348"/>
      <c r="K215" s="362"/>
    </row>
    <row r="216" spans="2:11" s="1" customFormat="1" ht="15" customHeight="1">
      <c r="B216" s="361"/>
      <c r="C216" s="329"/>
      <c r="D216" s="329"/>
      <c r="E216" s="329"/>
      <c r="F216" s="322">
        <v>3</v>
      </c>
      <c r="G216" s="307"/>
      <c r="H216" s="348" t="s">
        <v>538</v>
      </c>
      <c r="I216" s="348"/>
      <c r="J216" s="348"/>
      <c r="K216" s="362"/>
    </row>
    <row r="217" spans="2:11" s="1" customFormat="1" ht="15" customHeight="1">
      <c r="B217" s="361"/>
      <c r="C217" s="329"/>
      <c r="D217" s="329"/>
      <c r="E217" s="329"/>
      <c r="F217" s="322">
        <v>4</v>
      </c>
      <c r="G217" s="307"/>
      <c r="H217" s="348" t="s">
        <v>539</v>
      </c>
      <c r="I217" s="348"/>
      <c r="J217" s="348"/>
      <c r="K217" s="362"/>
    </row>
    <row r="218" spans="2:11" s="1" customFormat="1" ht="12.75" customHeight="1">
      <c r="B218" s="365"/>
      <c r="C218" s="366"/>
      <c r="D218" s="366"/>
      <c r="E218" s="366"/>
      <c r="F218" s="366"/>
      <c r="G218" s="366"/>
      <c r="H218" s="366"/>
      <c r="I218" s="366"/>
      <c r="J218" s="366"/>
      <c r="K218" s="36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Urbánek</dc:creator>
  <cp:keywords/>
  <dc:description/>
  <cp:lastModifiedBy>Kamil Urbánek</cp:lastModifiedBy>
  <dcterms:created xsi:type="dcterms:W3CDTF">2020-11-23T12:07:42Z</dcterms:created>
  <dcterms:modified xsi:type="dcterms:W3CDTF">2020-11-23T12:07:51Z</dcterms:modified>
  <cp:category/>
  <cp:version/>
  <cp:contentType/>
  <cp:contentStatus/>
</cp:coreProperties>
</file>