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locha\"/>
    </mc:Choice>
  </mc:AlternateContent>
  <bookViews>
    <workbookView xWindow="0" yWindow="0" windowWidth="0" windowHeight="0"/>
  </bookViews>
  <sheets>
    <sheet name="Rekapitulace stavby" sheetId="1" r:id="rId1"/>
    <sheet name="2020-176 - Bělá, Skuhrov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'2020-176 - Bělá, Skuhrov ...'!$C$85:$K$271</definedName>
    <definedName name="_xlnm.Print_Area" localSheetId="1">'2020-176 - Bělá, Skuhrov ...'!$C$4:$J$37,'2020-176 - Bělá, Skuhrov ...'!$C$43:$J$69,'2020-176 - Bělá, Skuhrov ...'!$C$75:$K$271</definedName>
    <definedName name="_xlnm.Print_Titles" localSheetId="1">'2020-176 - Bělá, Skuhrov ...'!$85:$85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T208"/>
  <c r="R208"/>
  <c r="P208"/>
  <c r="BK208"/>
  <c r="J35"/>
  <c r="J34"/>
  <c i="1" r="AY55"/>
  <c i="2" r="J33"/>
  <c i="1" r="AX55"/>
  <c i="2" r="BI269"/>
  <c r="BH269"/>
  <c r="BG269"/>
  <c r="BF269"/>
  <c r="T269"/>
  <c r="T268"/>
  <c r="R269"/>
  <c r="R268"/>
  <c r="P269"/>
  <c r="P268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7"/>
  <c r="BH247"/>
  <c r="BG247"/>
  <c r="BF247"/>
  <c r="T247"/>
  <c r="T246"/>
  <c r="R247"/>
  <c r="R246"/>
  <c r="P247"/>
  <c r="P246"/>
  <c r="BI245"/>
  <c r="BH245"/>
  <c r="BG245"/>
  <c r="BF245"/>
  <c r="T245"/>
  <c r="T244"/>
  <c r="R245"/>
  <c r="R244"/>
  <c r="P245"/>
  <c r="P244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0"/>
  <c r="BH220"/>
  <c r="BG220"/>
  <c r="BF220"/>
  <c r="T220"/>
  <c r="R220"/>
  <c r="P220"/>
  <c r="BI209"/>
  <c r="BH209"/>
  <c r="BG209"/>
  <c r="BF209"/>
  <c r="T209"/>
  <c r="R209"/>
  <c r="P209"/>
  <c r="BI204"/>
  <c r="BH204"/>
  <c r="BG204"/>
  <c r="BF204"/>
  <c r="T204"/>
  <c r="R204"/>
  <c r="R203"/>
  <c r="P204"/>
  <c r="P203"/>
  <c r="BI198"/>
  <c r="BH198"/>
  <c r="BG198"/>
  <c r="BF198"/>
  <c r="T198"/>
  <c r="R198"/>
  <c r="P198"/>
  <c r="BI193"/>
  <c r="BH193"/>
  <c r="BG193"/>
  <c r="BF193"/>
  <c r="T193"/>
  <c r="R193"/>
  <c r="P193"/>
  <c r="BI186"/>
  <c r="BH186"/>
  <c r="BG186"/>
  <c r="BF186"/>
  <c r="T186"/>
  <c r="R186"/>
  <c r="P186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5"/>
  <c r="BH135"/>
  <c r="BG135"/>
  <c r="BF135"/>
  <c r="T135"/>
  <c r="R135"/>
  <c r="P135"/>
  <c r="BI127"/>
  <c r="BH127"/>
  <c r="BG127"/>
  <c r="BF127"/>
  <c r="T127"/>
  <c r="R127"/>
  <c r="P127"/>
  <c r="BI116"/>
  <c r="BH116"/>
  <c r="BG116"/>
  <c r="BF116"/>
  <c r="T116"/>
  <c r="R116"/>
  <c r="P116"/>
  <c r="BI106"/>
  <c r="BH106"/>
  <c r="BG106"/>
  <c r="BF106"/>
  <c r="T106"/>
  <c r="R106"/>
  <c r="P106"/>
  <c r="BI98"/>
  <c r="BH98"/>
  <c r="BG98"/>
  <c r="BF98"/>
  <c r="T98"/>
  <c r="R98"/>
  <c r="P98"/>
  <c r="BI94"/>
  <c r="BH94"/>
  <c r="BG94"/>
  <c r="BF94"/>
  <c r="T94"/>
  <c r="R94"/>
  <c r="P94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1"/>
  <c r="J50"/>
  <c r="F50"/>
  <c r="F48"/>
  <c r="E46"/>
  <c r="J16"/>
  <c r="E16"/>
  <c r="F83"/>
  <c r="J15"/>
  <c r="J10"/>
  <c r="J48"/>
  <c i="1" r="L50"/>
  <c r="AM50"/>
  <c r="AM49"/>
  <c r="L49"/>
  <c r="AM47"/>
  <c r="L47"/>
  <c r="L45"/>
  <c r="L44"/>
  <c i="2" r="BK256"/>
  <c r="BK253"/>
  <c r="BK230"/>
  <c r="J186"/>
  <c r="BK176"/>
  <c r="BK153"/>
  <c r="BK145"/>
  <c i="1" r="AS54"/>
  <c i="2" r="J256"/>
  <c r="J235"/>
  <c r="BK204"/>
  <c r="BK180"/>
  <c r="BK172"/>
  <c r="BK157"/>
  <c r="BK127"/>
  <c r="BK116"/>
  <c r="J269"/>
  <c r="BK263"/>
  <c r="J245"/>
  <c r="J157"/>
  <c r="J127"/>
  <c r="J89"/>
  <c r="J193"/>
  <c r="BK164"/>
  <c r="J98"/>
  <c r="BK89"/>
  <c r="BK267"/>
  <c r="BK235"/>
  <c r="J204"/>
  <c r="J168"/>
  <c r="J94"/>
  <c r="J263"/>
  <c r="J253"/>
  <c r="J240"/>
  <c r="J209"/>
  <c r="BK193"/>
  <c r="BK168"/>
  <c r="J145"/>
  <c r="BK94"/>
  <c r="J247"/>
  <c r="J153"/>
  <c r="J230"/>
  <c r="BK149"/>
  <c r="BK269"/>
  <c r="BK245"/>
  <c r="BK209"/>
  <c r="J198"/>
  <c r="J172"/>
  <c r="J149"/>
  <c r="J116"/>
  <c r="BK93"/>
  <c r="BK260"/>
  <c r="BK247"/>
  <c r="BK220"/>
  <c r="BK198"/>
  <c r="J176"/>
  <c r="J164"/>
  <c r="J135"/>
  <c r="BK98"/>
  <c r="J267"/>
  <c r="J260"/>
  <c r="BK240"/>
  <c r="J180"/>
  <c r="BK135"/>
  <c r="J106"/>
  <c r="J220"/>
  <c r="BK186"/>
  <c r="BK106"/>
  <c r="J93"/>
  <c l="1" r="R219"/>
  <c r="BK88"/>
  <c r="J88"/>
  <c r="J57"/>
  <c r="P88"/>
  <c r="T88"/>
  <c r="BK163"/>
  <c r="J163"/>
  <c r="J58"/>
  <c r="P163"/>
  <c r="R163"/>
  <c r="T163"/>
  <c r="BK185"/>
  <c r="J185"/>
  <c r="J60"/>
  <c r="P185"/>
  <c r="R185"/>
  <c r="R184"/>
  <c r="T185"/>
  <c r="T203"/>
  <c r="J208"/>
  <c r="J62"/>
  <c r="BK219"/>
  <c r="J219"/>
  <c r="J63"/>
  <c r="P219"/>
  <c r="T219"/>
  <c r="BK252"/>
  <c r="J252"/>
  <c r="J67"/>
  <c r="P252"/>
  <c r="P251"/>
  <c r="R252"/>
  <c r="R251"/>
  <c r="T252"/>
  <c r="T251"/>
  <c r="R88"/>
  <c r="R87"/>
  <c r="R86"/>
  <c r="F51"/>
  <c r="BE94"/>
  <c r="BE116"/>
  <c r="BE135"/>
  <c r="BE153"/>
  <c r="BE168"/>
  <c r="BE172"/>
  <c r="BE176"/>
  <c r="BE89"/>
  <c r="BE93"/>
  <c r="BE145"/>
  <c r="BE157"/>
  <c r="BE240"/>
  <c r="BE260"/>
  <c r="BE267"/>
  <c r="BE269"/>
  <c r="BK244"/>
  <c r="J244"/>
  <c r="J64"/>
  <c r="J80"/>
  <c r="BE149"/>
  <c r="BE186"/>
  <c r="BE198"/>
  <c r="BE204"/>
  <c r="BE209"/>
  <c r="BE230"/>
  <c r="BE235"/>
  <c r="BE245"/>
  <c r="BE256"/>
  <c r="BK203"/>
  <c r="J203"/>
  <c r="J61"/>
  <c r="BK246"/>
  <c r="J246"/>
  <c r="J65"/>
  <c r="BK268"/>
  <c r="J268"/>
  <c r="J68"/>
  <c r="BE98"/>
  <c r="BE106"/>
  <c r="BE127"/>
  <c r="BE164"/>
  <c r="BE180"/>
  <c r="BE193"/>
  <c r="BE220"/>
  <c r="BE247"/>
  <c r="BE253"/>
  <c r="BE263"/>
  <c r="J32"/>
  <c i="1" r="AW55"/>
  <c i="2" r="F33"/>
  <c i="1" r="BB55"/>
  <c r="BB54"/>
  <c r="AX54"/>
  <c i="2" r="F35"/>
  <c i="1" r="BD55"/>
  <c r="BD54"/>
  <c r="W33"/>
  <c i="2" r="F32"/>
  <c i="1" r="BA55"/>
  <c r="BA54"/>
  <c r="W30"/>
  <c i="2" r="F34"/>
  <c i="1" r="BC55"/>
  <c r="BC54"/>
  <c r="W32"/>
  <c i="2" l="1" r="P184"/>
  <c r="T184"/>
  <c r="T87"/>
  <c r="T86"/>
  <c r="P87"/>
  <c r="P86"/>
  <c i="1" r="AU55"/>
  <c i="2" r="BK184"/>
  <c r="J184"/>
  <c r="J59"/>
  <c r="BK251"/>
  <c r="J251"/>
  <c r="J66"/>
  <c r="BK87"/>
  <c r="J87"/>
  <c r="J56"/>
  <c i="1" r="AW54"/>
  <c r="AK30"/>
  <c i="2" r="F31"/>
  <c i="1" r="AZ55"/>
  <c r="AZ54"/>
  <c r="AV54"/>
  <c r="AK29"/>
  <c r="AY54"/>
  <c r="W31"/>
  <c r="AU54"/>
  <c i="2" r="J31"/>
  <c i="1" r="AV55"/>
  <c r="AT55"/>
  <c i="2" l="1" r="BK86"/>
  <c r="J86"/>
  <c i="1" r="AT54"/>
  <c r="W29"/>
  <c i="2" r="J28"/>
  <c i="1" r="AG55"/>
  <c r="AG54"/>
  <c r="AN54"/>
  <c i="2" l="1" r="J55"/>
  <c i="1" r="AN55"/>
  <c i="2" r="J37"/>
  <c i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<sst xmlns="http://schemas.openxmlformats.org/spreadsheetml/2006/main">
  <si>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</si>
  <si>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</si>
  <si>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</si>
  <si>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</si>
  <si>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</si>
  <si>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{98ae62f0-7b0e-4408-abfe-03e2d8aa9f85}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</si>
  <si>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</si>
  <si>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</si>
  <si>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</si>
  <si>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</si>
  <si>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</si>
  <si>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</si>
  <si>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</si>
  <si>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</si>
  <si>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2020-176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</si>
  <si>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</si>
  <si>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</si>
  <si>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Bělá, Skuhrov nad Bělou, oprava PB zdi, ř.km 20,319 - 20,435</t>
  </si>
  <si>
    <t>KSO:</t>
  </si>
  <si>
    <t/>
  </si>
  <si>
    <t>CC-CZ:</t>
  </si>
  <si>
    <t>Místo:</t>
  </si>
  <si>
    <t>Skuhrov nad Bělou</t>
  </si>
  <si>
    <t>Datum:</t>
  </si>
  <si>
    <t>26. 10. 2020</t>
  </si>
  <si>
    <t>Zadavatel:</t>
  </si>
  <si>
    <t>IČ:</t>
  </si>
  <si>
    <t xml:space="preserve">Povodí Labe s.p., Víta Nejedlého 951/8, 500 03 </t>
  </si>
  <si>
    <t>DIČ:</t>
  </si>
  <si>
    <t>Uchazeč:</t>
  </si>
  <si>
    <t>Vyplň údaj</t>
  </si>
  <si>
    <t>Projektant:</t>
  </si>
  <si>
    <t>05249031</t>
  </si>
  <si>
    <t>Komplex CR s.r.o., K Májovu 1256, 537 01 Chrudim</t>
  </si>
  <si>
    <t>CZ05249031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</si>
  <si>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</si>
  <si>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</si>
  <si>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</si>
  <si>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</si>
  <si>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</si>
  <si>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</si>
  <si>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</si>
  <si>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</si>
  <si>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</si>
  <si>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</si>
  <si>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</si>
  <si>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</si>
  <si>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</si>
  <si>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</si>
  <si>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</si>
  <si>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</si>
  <si>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</si>
  <si>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</si>
  <si>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</si>
  <si>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</si>
  <si>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</si>
  <si>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</si>
  <si>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</si>
  <si>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</si>
  <si>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</si>
  <si>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</si>
  <si>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</si>
  <si>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</si>
  <si>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</si>
  <si>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</si>
  <si>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</si>
  <si>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</si>
  <si>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</si>
  <si>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</si>
  <si>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</si>
  <si>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</si>
  <si>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</si>
  <si>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</si>
  <si>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</si>
  <si>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</si>
  <si>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</si>
  <si>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</si>
  <si>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</si>
  <si>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</si>
  <si>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</si>
  <si>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</si>
  <si>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</si>
  <si>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</si>
  <si>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</si>
  <si>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</si>
  <si>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</si>
  <si>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</si>
  <si>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</si>
  <si>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</si>
  <si>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>M - Práce a dodávky M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</si>
  <si>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</si>
  <si>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</si>
  <si>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</si>
  <si>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</si>
  <si>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</si>
  <si>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23-M - Montáže potrubí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</si>
  <si>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</si>
  <si>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</si>
  <si>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</si>
  <si>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</si>
  <si>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</si>
  <si>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</si>
  <si>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</si>
  <si>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</si>
  <si>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</si>
  <si>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</si>
  <si>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</si>
  <si>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</si>
  <si>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</si>
  <si>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</si>
  <si>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</si>
  <si>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</si>
  <si>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</si>
  <si>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</si>
  <si>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</si>
  <si>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</si>
  <si>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</si>
  <si>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115101202</t>
  </si>
  <si>
    <t>Čerpání vody na dopravní výšku do 10 m s uvažovaným průměrným přítokem přes 500 do 1 000 l/min</t>
  </si>
  <si>
    <t>hod</t>
  </si>
  <si>
    <t>4</t>
  </si>
  <si>
    <t>-2097051048</t>
  </si>
  <si>
    <t>VV</t>
  </si>
  <si>
    <t>čerpání průsakových vod ze stavební jámy</t>
  </si>
  <si>
    <t>předpoklad: 6 týdnů, tj 30 pracovních dnů á 10 hodin</t>
  </si>
  <si>
    <t>30*10</t>
  </si>
  <si>
    <t>115101302</t>
  </si>
  <si>
    <t>Pohotovost záložní čerpací soupravy pro dopravní výšku do 10 m s uvažovaným průměrným přítokem přes 500 do 1 000 l/min</t>
  </si>
  <si>
    <t>den</t>
  </si>
  <si>
    <t>1539351437</t>
  </si>
  <si>
    <t>3</t>
  </si>
  <si>
    <t>129253201</t>
  </si>
  <si>
    <t>Čištění otevřených koryt vodotečí strojně s přehozením rozpojeného nánosu do 3 m nebo s naložením na dopravní prostředek při šířce původního dna přes 5 m a hloubce koryta do 5 m v hornině třídy těžitelnosti I skupiny 3</t>
  </si>
  <si>
    <t>m3</t>
  </si>
  <si>
    <t>-582515557</t>
  </si>
  <si>
    <t>odstranění nánosu z koryta vodního toku podél paty opěrné zdi, ř.km 20,327 - 20,357</t>
  </si>
  <si>
    <t>předpoklad: dl. 30,00 m, š. 2,00 m, střední hloubka 0,20 m</t>
  </si>
  <si>
    <t>30,00*2,00*0,20</t>
  </si>
  <si>
    <t>132151401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</si>
  <si>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 skupiny 1 a 2</t>
  </si>
  <si>
    <t>660521793</t>
  </si>
  <si>
    <t>rýha v patě opěrné zdi pro sanaci základu, ř.km 20,327 - 20,357</t>
  </si>
  <si>
    <t>předpoklad: dl. 30,00 m, střední š. 0,60 m, hl 0,80 m</t>
  </si>
  <si>
    <t>30,00*0,60*0,80</t>
  </si>
  <si>
    <t>rýha pro dočasné hrazení stavební jámy odvodnění staveniště</t>
  </si>
  <si>
    <t>předpoklad: dl. 78,00 m, š. 0,50 m, hl. 0,30 m</t>
  </si>
  <si>
    <t>78,00*0,50*0,3</t>
  </si>
  <si>
    <t>Součet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</si>
  <si>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</si>
  <si>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</si>
  <si>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</si>
  <si>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10081785</t>
  </si>
  <si>
    <t>odvoz na skládku, předpoklad BERIMEX s.r.o., Rychnov nad Kněžnou</t>
  </si>
  <si>
    <t>vzdálenost 13 km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</si>
  <si>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</si>
  <si>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</si>
  <si>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</si>
  <si>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-596495526</t>
  </si>
  <si>
    <t>Mezisoučet</t>
  </si>
  <si>
    <t>3*26,40</t>
  </si>
  <si>
    <t>7</t>
  </si>
  <si>
    <t>171201201</t>
  </si>
  <si>
    <t>Uložení sypaniny na skládky nebo meziskládky bez hutnění s upravením uložené sypaniny do předepsaného tvaru</t>
  </si>
  <si>
    <t>-424884066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</si>
  <si>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</si>
  <si>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</si>
  <si>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</si>
  <si>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</si>
  <si>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-1187083325</t>
  </si>
  <si>
    <t>koeficient množství 1,80 t/m3</t>
  </si>
  <si>
    <t>1,80*26,40</t>
  </si>
  <si>
    <t>9</t>
  </si>
  <si>
    <t>181151331</t>
  </si>
  <si>
    <t>Plošná úprava terénu v zemině tř. 1 až 4 s urovnáním povrchu bez doplnění ornice souvislé plochy přes 500 m2 při nerovnostech terénu přes 150 do 200 mm v rovině nebo na svahu do 1:5</t>
  </si>
  <si>
    <t>m2</t>
  </si>
  <si>
    <t>-1419835043</t>
  </si>
  <si>
    <t>úprava plochy zařízení staveniště a manipulačního pruhu</t>
  </si>
  <si>
    <t>předpoklad: zařízení staveniště 70,0 m2, manipulační pruh dl. 20,00 m, š. 3,00 m</t>
  </si>
  <si>
    <t>70,00+20,0*3,0</t>
  </si>
  <si>
    <t>10</t>
  </si>
  <si>
    <t>181351103</t>
  </si>
  <si>
    <t>Rozprostření a urovnání ornice v rovině nebo ve svahu sklonu do 1:5 strojně při souvislé ploše přes 100 do 500 m2, tl. vrstvy do 200 mm</t>
  </si>
  <si>
    <t>-1009484561</t>
  </si>
  <si>
    <t>11</t>
  </si>
  <si>
    <t>181411121</t>
  </si>
  <si>
    <t>Založení trávníku na půdě předem připravené plochy do 1000 m2 výsevem včetně utažení lučního v rovině nebo na svahu do 1:5</t>
  </si>
  <si>
    <t>-1189926822</t>
  </si>
  <si>
    <t>12</t>
  </si>
  <si>
    <t>M</t>
  </si>
  <si>
    <t>00572472</t>
  </si>
  <si>
    <t>osivo směs travní krajinná-rovinná</t>
  </si>
  <si>
    <t>kg</t>
  </si>
  <si>
    <t>-721137129</t>
  </si>
  <si>
    <t>keoficient množství 0,015 kg/m2</t>
  </si>
  <si>
    <t>0,015*130,00</t>
  </si>
  <si>
    <t>Zakládání</t>
  </si>
  <si>
    <t>13</t>
  </si>
  <si>
    <t>153116131</t>
  </si>
  <si>
    <t>Dočasné hrazení z ocelových hradidel jednoduché zřízení</t>
  </si>
  <si>
    <t>-349324162</t>
  </si>
  <si>
    <t>vnitřní stěna hrazení</t>
  </si>
  <si>
    <t>předpoklad: dl. 78,00 m, výška 0,50 m</t>
  </si>
  <si>
    <t>78,00*0,50</t>
  </si>
  <si>
    <t>14</t>
  </si>
  <si>
    <t>153116231</t>
  </si>
  <si>
    <t>Dočasné hrazení z ocelových hradidel jednoduché odstranění</t>
  </si>
  <si>
    <t>-909844191</t>
  </si>
  <si>
    <t>274313911</t>
  </si>
  <si>
    <t>Základy z betonu prostého pasy betonu kamenem neprokládaného tř. C 30/37</t>
  </si>
  <si>
    <t>883779070</t>
  </si>
  <si>
    <t>opěrná zeď - dobetonování základu viz příloha D.2</t>
  </si>
  <si>
    <t>předpoklad: dl. 30,00 m, plocha 0,275 m2</t>
  </si>
  <si>
    <t>30,00*0,275</t>
  </si>
  <si>
    <t>16</t>
  </si>
  <si>
    <t>274351121</t>
  </si>
  <si>
    <t>Bednění základů pasů rovné zřízení</t>
  </si>
  <si>
    <t>1663190422</t>
  </si>
  <si>
    <t>dobetonávka základu opěrné zdi</t>
  </si>
  <si>
    <t>předpoklad: dl. 30,00 m, hl. 0,80 m</t>
  </si>
  <si>
    <t>30,00*0,80</t>
  </si>
  <si>
    <t>17</t>
  </si>
  <si>
    <t>274351122</t>
  </si>
  <si>
    <t>Bednění základů pasů rovné odstranění</t>
  </si>
  <si>
    <t>2004547037</t>
  </si>
  <si>
    <t>Práce a dodávky M</t>
  </si>
  <si>
    <t>Svislé a kompletní konstrukce</t>
  </si>
  <si>
    <t>18</t>
  </si>
  <si>
    <t>321212345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</si>
  <si>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včetně dodání kamene z kamene lomařsky upraveného s vyspárováním cementovou maltou, zdiva obkladního</t>
  </si>
  <si>
    <t>-1714718036</t>
  </si>
  <si>
    <t>oprava paty pobřežní zdi</t>
  </si>
  <si>
    <t>předpoklad: dl. 30,00 m, š. 0,40 m, h 0,40 m, koeficient množství 30 %</t>
  </si>
  <si>
    <t>požadavek: kamenivo štípané (sekané) s atestem pro vodní stavby,</t>
  </si>
  <si>
    <t>velikostí a charakterem odpovídající stávajícímu opevnění</t>
  </si>
  <si>
    <t xml:space="preserve">včetně úpravy velikosti kamene na místě </t>
  </si>
  <si>
    <t>0,3*30,00*0,4*0,4</t>
  </si>
  <si>
    <t>19</t>
  </si>
  <si>
    <t>321212745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</si>
  <si>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bez dodání kamene z kamene lomařsky upraveného s vyspárováním cementovou maltou, zdiva obkladního</t>
  </si>
  <si>
    <t>-1158140936</t>
  </si>
  <si>
    <t>předpoklad: dl. 30,00 m, š. 0,40 m, h 0,40 m, koeficient množství 70 %</t>
  </si>
  <si>
    <t>požadavek: kamenivo stávající</t>
  </si>
  <si>
    <t>0,7*30,00*0,4*0,4</t>
  </si>
  <si>
    <t>20</t>
  </si>
  <si>
    <t>369316113R</t>
  </si>
  <si>
    <t>Výplň z betonu prostého za rubem nosné obezdívky</t>
  </si>
  <si>
    <t>-94365366</t>
  </si>
  <si>
    <t>výplň za rubem paty opěrné zdi viz přéloha D.2</t>
  </si>
  <si>
    <t>předpoklad: dl. 30,00 m, plocha 0,054 m2</t>
  </si>
  <si>
    <t>požadavek C30/37 XC4 XF3 S3</t>
  </si>
  <si>
    <t>30,00*0,054</t>
  </si>
  <si>
    <t>Vodorovné konstrukce</t>
  </si>
  <si>
    <t>463212111</t>
  </si>
  <si>
    <t>Rovnanina z lomového kamene upraveného, tříděného jakékoliv tloušťky rovnaniny s vyklínováním spár a dutin úlomky kamene</t>
  </si>
  <si>
    <t>-1402127037</t>
  </si>
  <si>
    <t>opevnění paty opěrné zdi, ř.km 20,327 - 20,357</t>
  </si>
  <si>
    <t>předpoklad: dl. 30,00 m, střední š. 0,45 m, hl 0,80 m</t>
  </si>
  <si>
    <t>30,00*0,45*0,80</t>
  </si>
  <si>
    <t>Úpravy povrchů, podlahy a osazování výplní</t>
  </si>
  <si>
    <t>22</t>
  </si>
  <si>
    <t>628635412</t>
  </si>
  <si>
    <t>Oprava spár zdiva z lomového kamene upraveného maltou cementovou s vysekáním a vyčištěním spar s naložení suti na dopravní prostředek nebo s odklizením na hromady do vzdálenosti 50 m hloubky spár přes 70 do 120 mm</t>
  </si>
  <si>
    <t>1285344184</t>
  </si>
  <si>
    <t>ř.km 20,319 – 20,327, předpoklad: dl. 8,00 m, h 2,00 m, 70 % plochy</t>
  </si>
  <si>
    <t>0,7*8,00*2,00</t>
  </si>
  <si>
    <t>ř.km 20,327 – 20,357, předpoklad: dl. 30,00 m, h 2,00 m, 60 % plochy</t>
  </si>
  <si>
    <t>0,6*30,00*2,00</t>
  </si>
  <si>
    <t>ř.km 20,357 – 20,388, předpoklad: dl. 31,00 m, h 2,00 m, 50 % plochy</t>
  </si>
  <si>
    <t>0,5*31,00*2,00</t>
  </si>
  <si>
    <t>ř.km 20,417 – 20,426, předpoklad: dl. 9,00 m, h 2,00 m, 60 % plochy</t>
  </si>
  <si>
    <t>0,6*9,00*2,00</t>
  </si>
  <si>
    <t>Ostatní konstrukce a práce, bourání</t>
  </si>
  <si>
    <t>23</t>
  </si>
  <si>
    <t>938903114</t>
  </si>
  <si>
    <t>Dokončovací práce na dosavadních konstrukcích vysekání spár s očištěním zdiva nebo dlažby, s naložením suti na dopravní prostředek nebo s odklizením na hromady do vzdálenosti 50 m při hloubce spáry do 70 mm ve zdivu kvádrovém</t>
  </si>
  <si>
    <t>-1463999481</t>
  </si>
  <si>
    <t>24</t>
  </si>
  <si>
    <t>941111111</t>
  </si>
  <si>
    <t>Montáž lešení řadového trubkového lehkého pracovního s podlahami s provozním zatížením tř. 3 do 200 kg/m2 šířky tř. W06 od 0,6 do 0,9 m, výšky do 10 m</t>
  </si>
  <si>
    <t>145046876</t>
  </si>
  <si>
    <t>lešení pro provedení spárování v horní polovině plochy v celé délce úpravy</t>
  </si>
  <si>
    <t>včetně ochranného zábradlí</t>
  </si>
  <si>
    <t>předpoklad: dl. 78,00 m, h 2,00 m</t>
  </si>
  <si>
    <t>78,00*2,00</t>
  </si>
  <si>
    <t>25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</si>
  <si>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</si>
  <si>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</si>
  <si>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-1569686062</t>
  </si>
  <si>
    <t>poplatek za pronájem</t>
  </si>
  <si>
    <t>předpoklad použití 6 týdnů, tj. 30 pracovních dnů</t>
  </si>
  <si>
    <t>předpoklad: dl.78,00 m, h 2,00 m</t>
  </si>
  <si>
    <t>30*78,00*2,00</t>
  </si>
  <si>
    <t>26</t>
  </si>
  <si>
    <t>941111811</t>
  </si>
  <si>
    <t>Demontáž lešení řadového trubkového lehkého pracovního s podlahami s provozním zatížením tř. 3 do 200 kg/m2 šířky tř. W06 od 0,6 do 0,9 m, výšky do 10 m</t>
  </si>
  <si>
    <t>623577266</t>
  </si>
  <si>
    <t>998</t>
  </si>
  <si>
    <t>Přesun hmot</t>
  </si>
  <si>
    <t>27</t>
  </si>
  <si>
    <t>998332011</t>
  </si>
  <si>
    <t>Přesun hmot pro úpravy vodních toků a kanály, hráze rybníků apod. dopravní vzdálenost do 500 m</t>
  </si>
  <si>
    <t>-1739660930</t>
  </si>
  <si>
    <t>23-M</t>
  </si>
  <si>
    <t>Montáže potrubí</t>
  </si>
  <si>
    <t>28</t>
  </si>
  <si>
    <t>230210030R</t>
  </si>
  <si>
    <t>Montáž ochrany opláštění kladením pytlů plněných pískem</t>
  </si>
  <si>
    <t>kus</t>
  </si>
  <si>
    <t>64</t>
  </si>
  <si>
    <t>-1662290089</t>
  </si>
  <si>
    <t>dodávka a montáž hradící stěny z protipovodňových pytlů</t>
  </si>
  <si>
    <t xml:space="preserve">předpoklad: 9 pytlů/bm, dl. 78,00 m,  !!! připouští se provedení po úsecích</t>
  </si>
  <si>
    <t>9*78,00</t>
  </si>
  <si>
    <t>VRN</t>
  </si>
  <si>
    <t>Vedlejší rozpočtové náklady</t>
  </si>
  <si>
    <t>VRN3</t>
  </si>
  <si>
    <t>Zařízení staveniště</t>
  </si>
  <si>
    <t>29</t>
  </si>
  <si>
    <t>030001000</t>
  </si>
  <si>
    <t>kpl</t>
  </si>
  <si>
    <t>1024</t>
  </si>
  <si>
    <t>2136672349</t>
  </si>
  <si>
    <t>zařízení staveniště podle požadavků dodavatele stavby</t>
  </si>
  <si>
    <t>30</t>
  </si>
  <si>
    <t>034103000</t>
  </si>
  <si>
    <t>Oplocení staveniště</t>
  </si>
  <si>
    <t>m</t>
  </si>
  <si>
    <t>2011507504</t>
  </si>
  <si>
    <t>oplocení pracovních úseků</t>
  </si>
  <si>
    <t>předpoklad: dl. 80,0 m</t>
  </si>
  <si>
    <t>80,00</t>
  </si>
  <si>
    <t>31</t>
  </si>
  <si>
    <t>034503000</t>
  </si>
  <si>
    <t>Informační tabule na staveništi</t>
  </si>
  <si>
    <t>ks</t>
  </si>
  <si>
    <t>-1110110963</t>
  </si>
  <si>
    <t>informační a bezpečnostní tabule</t>
  </si>
  <si>
    <t>32</t>
  </si>
  <si>
    <t>035103001</t>
  </si>
  <si>
    <t>Pronájem ploch</t>
  </si>
  <si>
    <t>1908443006</t>
  </si>
  <si>
    <t>pronájem plochy zařízení staveniště</t>
  </si>
  <si>
    <t>cena za pronájem pozemku nebyla v přípravě PD pevně stanovená</t>
  </si>
  <si>
    <t>33</t>
  </si>
  <si>
    <t>039103000</t>
  </si>
  <si>
    <t>Rozebrání, bourání a odvoz zařízení staveniště</t>
  </si>
  <si>
    <t>2124960641</t>
  </si>
  <si>
    <t>VRN7</t>
  </si>
  <si>
    <t>Provozní vlivy</t>
  </si>
  <si>
    <t>34</t>
  </si>
  <si>
    <t>075603000</t>
  </si>
  <si>
    <t>Jiná ochranná pásma</t>
  </si>
  <si>
    <t>-1568098007</t>
  </si>
  <si>
    <t>práce v ochranném pásmu plynovodu, vytýčení a signalizace polohy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</si>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</sst>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32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34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2020-176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Bělá, Skuhrov nad Bělou, oprava PB zdi, ř.km 20,319 - 20,435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Skuhrov nad Bělou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26. 10. 2020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Povodí Labe s.p., Víta Nejedlého 951/8, 500 03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Komplex CR s.r.o., K Májovu 1256, 537 01 Chrudim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40.0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Komplex CR s.r.o., K Májovu 1256, 537 01 Chrudim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72</v>
      </c>
      <c r="BT54" s="111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112" t="s">
        <v>76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'2020-176 - Bělá, Skuhrov 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77</v>
      </c>
      <c r="AR55" s="119"/>
      <c r="AS55" s="120">
        <v>0</v>
      </c>
      <c r="AT55" s="121">
        <f>ROUND(SUM(AV55:AW55),2)</f>
        <v>0</v>
      </c>
      <c r="AU55" s="122">
        <f>'2020-176 - Bělá, Skuhrov ...'!P86</f>
        <v>0</v>
      </c>
      <c r="AV55" s="121">
        <f>'2020-176 - Bělá, Skuhrov ...'!J31</f>
        <v>0</v>
      </c>
      <c r="AW55" s="121">
        <f>'2020-176 - Bělá, Skuhrov ...'!J32</f>
        <v>0</v>
      </c>
      <c r="AX55" s="121">
        <f>'2020-176 - Bělá, Skuhrov ...'!J33</f>
        <v>0</v>
      </c>
      <c r="AY55" s="121">
        <f>'2020-176 - Bělá, Skuhrov ...'!J34</f>
        <v>0</v>
      </c>
      <c r="AZ55" s="121">
        <f>'2020-176 - Bělá, Skuhrov ...'!F31</f>
        <v>0</v>
      </c>
      <c r="BA55" s="121">
        <f>'2020-176 - Bělá, Skuhrov ...'!F32</f>
        <v>0</v>
      </c>
      <c r="BB55" s="121">
        <f>'2020-176 - Bělá, Skuhrov ...'!F33</f>
        <v>0</v>
      </c>
      <c r="BC55" s="121">
        <f>'2020-176 - Bělá, Skuhrov ...'!F34</f>
        <v>0</v>
      </c>
      <c r="BD55" s="123">
        <f>'2020-176 - Bělá, Skuhrov ...'!F35</f>
        <v>0</v>
      </c>
      <c r="BE55" s="7"/>
      <c r="BT55" s="124" t="s">
        <v>78</v>
      </c>
      <c r="BU55" s="124" t="s">
        <v>79</v>
      </c>
      <c r="BV55" s="124" t="s">
        <v>74</v>
      </c>
      <c r="BW55" s="124" t="s">
        <v>5</v>
      </c>
      <c r="BX55" s="124" t="s">
        <v>75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uKybcRHhWWf6j1xXk+yjUjpX7nYxqwc4JTx4xG1dCt0tFS/hZv0kPwia6ThZpEnRjy7thNzjhzOzu6Gy28o7Zg==" hashValue="+9kBGZJJjyB9aDqiiQJlJtN7pMkQIQLV2suJDxQ/+6srqbvIHZ8aSKCideLhT2UOthC2dHCHt8khDgydTH5sW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0-176 - Bělá, Skuhrov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22"/>
      <c r="AT3" s="19" t="s">
        <v>80</v>
      </c>
    </row>
    <row r="4" s="1" customFormat="1" ht="24.96" customHeight="1">
      <c r="B4" s="22"/>
      <c r="D4" s="129" t="s">
        <v>81</v>
      </c>
      <c r="I4" s="125"/>
      <c r="L4" s="22"/>
      <c r="M4" s="130" t="s">
        <v>10</v>
      </c>
      <c r="AT4" s="19" t="s">
        <v>4</v>
      </c>
    </row>
    <row r="5" s="1" customFormat="1" ht="6.96" customHeight="1">
      <c r="B5" s="22"/>
      <c r="I5" s="125"/>
      <c r="L5" s="22"/>
    </row>
    <row r="6" s="2" customFormat="1" ht="12" customHeight="1">
      <c r="A6" s="40"/>
      <c r="B6" s="46"/>
      <c r="C6" s="40"/>
      <c r="D6" s="131" t="s">
        <v>16</v>
      </c>
      <c r="E6" s="40"/>
      <c r="F6" s="40"/>
      <c r="G6" s="40"/>
      <c r="H6" s="40"/>
      <c r="I6" s="132"/>
      <c r="J6" s="40"/>
      <c r="K6" s="40"/>
      <c r="L6" s="133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4" t="s">
        <v>17</v>
      </c>
      <c r="F7" s="40"/>
      <c r="G7" s="40"/>
      <c r="H7" s="40"/>
      <c r="I7" s="132"/>
      <c r="J7" s="40"/>
      <c r="K7" s="40"/>
      <c r="L7" s="133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132"/>
      <c r="J8" s="40"/>
      <c r="K8" s="40"/>
      <c r="L8" s="133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31" t="s">
        <v>18</v>
      </c>
      <c r="E9" s="40"/>
      <c r="F9" s="135" t="s">
        <v>19</v>
      </c>
      <c r="G9" s="40"/>
      <c r="H9" s="40"/>
      <c r="I9" s="136" t="s">
        <v>20</v>
      </c>
      <c r="J9" s="135" t="s">
        <v>19</v>
      </c>
      <c r="K9" s="40"/>
      <c r="L9" s="133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31" t="s">
        <v>21</v>
      </c>
      <c r="E10" s="40"/>
      <c r="F10" s="135" t="s">
        <v>22</v>
      </c>
      <c r="G10" s="40"/>
      <c r="H10" s="40"/>
      <c r="I10" s="136" t="s">
        <v>23</v>
      </c>
      <c r="J10" s="137" t="str">
        <f>'Rekapitulace stavby'!AN8</f>
        <v>26. 10. 2020</v>
      </c>
      <c r="K10" s="40"/>
      <c r="L10" s="133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132"/>
      <c r="J11" s="40"/>
      <c r="K11" s="40"/>
      <c r="L11" s="133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1" t="s">
        <v>25</v>
      </c>
      <c r="E12" s="40"/>
      <c r="F12" s="40"/>
      <c r="G12" s="40"/>
      <c r="H12" s="40"/>
      <c r="I12" s="136" t="s">
        <v>26</v>
      </c>
      <c r="J12" s="135" t="s">
        <v>19</v>
      </c>
      <c r="K12" s="40"/>
      <c r="L12" s="133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5" t="s">
        <v>27</v>
      </c>
      <c r="F13" s="40"/>
      <c r="G13" s="40"/>
      <c r="H13" s="40"/>
      <c r="I13" s="136" t="s">
        <v>28</v>
      </c>
      <c r="J13" s="135" t="s">
        <v>19</v>
      </c>
      <c r="K13" s="40"/>
      <c r="L13" s="133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132"/>
      <c r="J14" s="40"/>
      <c r="K14" s="40"/>
      <c r="L14" s="133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31" t="s">
        <v>29</v>
      </c>
      <c r="E15" s="40"/>
      <c r="F15" s="40"/>
      <c r="G15" s="40"/>
      <c r="H15" s="40"/>
      <c r="I15" s="136" t="s">
        <v>26</v>
      </c>
      <c r="J15" s="35" t="str">
        <f>'Rekapitulace stavby'!AN13</f>
        <v>Vyplň údaj</v>
      </c>
      <c r="K15" s="40"/>
      <c r="L15" s="133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5"/>
      <c r="G16" s="135"/>
      <c r="H16" s="135"/>
      <c r="I16" s="136" t="s">
        <v>28</v>
      </c>
      <c r="J16" s="35" t="str">
        <f>'Rekapitulace stavby'!AN14</f>
        <v>Vyplň údaj</v>
      </c>
      <c r="K16" s="40"/>
      <c r="L16" s="133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132"/>
      <c r="J17" s="40"/>
      <c r="K17" s="40"/>
      <c r="L17" s="133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31" t="s">
        <v>31</v>
      </c>
      <c r="E18" s="40"/>
      <c r="F18" s="40"/>
      <c r="G18" s="40"/>
      <c r="H18" s="40"/>
      <c r="I18" s="136" t="s">
        <v>26</v>
      </c>
      <c r="J18" s="135" t="s">
        <v>32</v>
      </c>
      <c r="K18" s="40"/>
      <c r="L18" s="133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33</v>
      </c>
      <c r="F19" s="40"/>
      <c r="G19" s="40"/>
      <c r="H19" s="40"/>
      <c r="I19" s="136" t="s">
        <v>28</v>
      </c>
      <c r="J19" s="135" t="s">
        <v>34</v>
      </c>
      <c r="K19" s="40"/>
      <c r="L19" s="133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32"/>
      <c r="J20" s="40"/>
      <c r="K20" s="40"/>
      <c r="L20" s="133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31" t="s">
        <v>36</v>
      </c>
      <c r="E21" s="40"/>
      <c r="F21" s="40"/>
      <c r="G21" s="40"/>
      <c r="H21" s="40"/>
      <c r="I21" s="136" t="s">
        <v>26</v>
      </c>
      <c r="J21" s="135" t="s">
        <v>32</v>
      </c>
      <c r="K21" s="40"/>
      <c r="L21" s="133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5" t="s">
        <v>33</v>
      </c>
      <c r="F22" s="40"/>
      <c r="G22" s="40"/>
      <c r="H22" s="40"/>
      <c r="I22" s="136" t="s">
        <v>28</v>
      </c>
      <c r="J22" s="135" t="s">
        <v>34</v>
      </c>
      <c r="K22" s="40"/>
      <c r="L22" s="133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32"/>
      <c r="J23" s="40"/>
      <c r="K23" s="40"/>
      <c r="L23" s="133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31" t="s">
        <v>37</v>
      </c>
      <c r="E24" s="40"/>
      <c r="F24" s="40"/>
      <c r="G24" s="40"/>
      <c r="H24" s="40"/>
      <c r="I24" s="132"/>
      <c r="J24" s="40"/>
      <c r="K24" s="40"/>
      <c r="L24" s="133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83.25" customHeight="1">
      <c r="A25" s="138"/>
      <c r="B25" s="139"/>
      <c r="C25" s="138"/>
      <c r="D25" s="138"/>
      <c r="E25" s="140" t="s">
        <v>38</v>
      </c>
      <c r="F25" s="140"/>
      <c r="G25" s="140"/>
      <c r="H25" s="140"/>
      <c r="I25" s="141"/>
      <c r="J25" s="138"/>
      <c r="K25" s="138"/>
      <c r="L25" s="142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32"/>
      <c r="J26" s="40"/>
      <c r="K26" s="40"/>
      <c r="L26" s="133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43"/>
      <c r="E27" s="143"/>
      <c r="F27" s="143"/>
      <c r="G27" s="143"/>
      <c r="H27" s="143"/>
      <c r="I27" s="144"/>
      <c r="J27" s="143"/>
      <c r="K27" s="143"/>
      <c r="L27" s="133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132"/>
      <c r="J28" s="146">
        <f>ROUND(J86, 2)</f>
        <v>0</v>
      </c>
      <c r="K28" s="40"/>
      <c r="L28" s="133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3"/>
      <c r="E29" s="143"/>
      <c r="F29" s="143"/>
      <c r="G29" s="143"/>
      <c r="H29" s="143"/>
      <c r="I29" s="144"/>
      <c r="J29" s="143"/>
      <c r="K29" s="143"/>
      <c r="L29" s="133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7" t="s">
        <v>41</v>
      </c>
      <c r="G30" s="40"/>
      <c r="H30" s="40"/>
      <c r="I30" s="148" t="s">
        <v>40</v>
      </c>
      <c r="J30" s="147" t="s">
        <v>42</v>
      </c>
      <c r="K30" s="40"/>
      <c r="L30" s="133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9" t="s">
        <v>43</v>
      </c>
      <c r="E31" s="131" t="s">
        <v>44</v>
      </c>
      <c r="F31" s="150">
        <f>ROUND((SUM(BE86:BE271)),  2)</f>
        <v>0</v>
      </c>
      <c r="G31" s="40"/>
      <c r="H31" s="40"/>
      <c r="I31" s="151">
        <v>0.20999999999999999</v>
      </c>
      <c r="J31" s="150">
        <f>ROUND(((SUM(BE86:BE271))*I31),  2)</f>
        <v>0</v>
      </c>
      <c r="K31" s="40"/>
      <c r="L31" s="133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31" t="s">
        <v>45</v>
      </c>
      <c r="F32" s="150">
        <f>ROUND((SUM(BF86:BF271)),  2)</f>
        <v>0</v>
      </c>
      <c r="G32" s="40"/>
      <c r="H32" s="40"/>
      <c r="I32" s="151">
        <v>0.14999999999999999</v>
      </c>
      <c r="J32" s="150">
        <f>ROUND(((SUM(BF86:BF271))*I32),  2)</f>
        <v>0</v>
      </c>
      <c r="K32" s="40"/>
      <c r="L32" s="133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31" t="s">
        <v>46</v>
      </c>
      <c r="F33" s="150">
        <f>ROUND((SUM(BG86:BG271)),  2)</f>
        <v>0</v>
      </c>
      <c r="G33" s="40"/>
      <c r="H33" s="40"/>
      <c r="I33" s="151">
        <v>0.20999999999999999</v>
      </c>
      <c r="J33" s="150">
        <f>0</f>
        <v>0</v>
      </c>
      <c r="K33" s="40"/>
      <c r="L33" s="133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31" t="s">
        <v>47</v>
      </c>
      <c r="F34" s="150">
        <f>ROUND((SUM(BH86:BH271)),  2)</f>
        <v>0</v>
      </c>
      <c r="G34" s="40"/>
      <c r="H34" s="40"/>
      <c r="I34" s="151">
        <v>0.14999999999999999</v>
      </c>
      <c r="J34" s="150">
        <f>0</f>
        <v>0</v>
      </c>
      <c r="K34" s="40"/>
      <c r="L34" s="133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1" t="s">
        <v>48</v>
      </c>
      <c r="F35" s="150">
        <f>ROUND((SUM(BI86:BI271)),  2)</f>
        <v>0</v>
      </c>
      <c r="G35" s="40"/>
      <c r="H35" s="40"/>
      <c r="I35" s="151">
        <v>0</v>
      </c>
      <c r="J35" s="150">
        <f>0</f>
        <v>0</v>
      </c>
      <c r="K35" s="40"/>
      <c r="L35" s="133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132"/>
      <c r="J36" s="40"/>
      <c r="K36" s="40"/>
      <c r="L36" s="133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52"/>
      <c r="D37" s="153" t="s">
        <v>49</v>
      </c>
      <c r="E37" s="154"/>
      <c r="F37" s="154"/>
      <c r="G37" s="155" t="s">
        <v>50</v>
      </c>
      <c r="H37" s="156" t="s">
        <v>51</v>
      </c>
      <c r="I37" s="157"/>
      <c r="J37" s="158">
        <f>SUM(J28:J35)</f>
        <v>0</v>
      </c>
      <c r="K37" s="159"/>
      <c r="L37" s="133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60"/>
      <c r="C38" s="161"/>
      <c r="D38" s="161"/>
      <c r="E38" s="161"/>
      <c r="F38" s="161"/>
      <c r="G38" s="161"/>
      <c r="H38" s="161"/>
      <c r="I38" s="162"/>
      <c r="J38" s="161"/>
      <c r="K38" s="161"/>
      <c r="L38" s="133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63"/>
      <c r="C42" s="164"/>
      <c r="D42" s="164"/>
      <c r="E42" s="164"/>
      <c r="F42" s="164"/>
      <c r="G42" s="164"/>
      <c r="H42" s="164"/>
      <c r="I42" s="165"/>
      <c r="J42" s="164"/>
      <c r="K42" s="164"/>
      <c r="L42" s="133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82</v>
      </c>
      <c r="D43" s="42"/>
      <c r="E43" s="42"/>
      <c r="F43" s="42"/>
      <c r="G43" s="42"/>
      <c r="H43" s="42"/>
      <c r="I43" s="132"/>
      <c r="J43" s="42"/>
      <c r="K43" s="42"/>
      <c r="L43" s="133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132"/>
      <c r="J44" s="42"/>
      <c r="K44" s="42"/>
      <c r="L44" s="133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132"/>
      <c r="J45" s="42"/>
      <c r="K45" s="42"/>
      <c r="L45" s="133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Bělá, Skuhrov nad Bělou, oprava PB zdi, ř.km 20,319 - 20,435</v>
      </c>
      <c r="F46" s="42"/>
      <c r="G46" s="42"/>
      <c r="H46" s="42"/>
      <c r="I46" s="132"/>
      <c r="J46" s="42"/>
      <c r="K46" s="42"/>
      <c r="L46" s="133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132"/>
      <c r="J47" s="42"/>
      <c r="K47" s="42"/>
      <c r="L47" s="133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Skuhrov nad Bělou</v>
      </c>
      <c r="G48" s="42"/>
      <c r="H48" s="42"/>
      <c r="I48" s="136" t="s">
        <v>23</v>
      </c>
      <c r="J48" s="74" t="str">
        <f>IF(J10="","",J10)</f>
        <v>26. 10. 2020</v>
      </c>
      <c r="K48" s="42"/>
      <c r="L48" s="133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132"/>
      <c r="J49" s="42"/>
      <c r="K49" s="42"/>
      <c r="L49" s="133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40.05" customHeight="1">
      <c r="A50" s="40"/>
      <c r="B50" s="41"/>
      <c r="C50" s="34" t="s">
        <v>25</v>
      </c>
      <c r="D50" s="42"/>
      <c r="E50" s="42"/>
      <c r="F50" s="29" t="str">
        <f>E13</f>
        <v xml:space="preserve">Povodí Labe s.p., Víta Nejedlého 951/8, 500 03 </v>
      </c>
      <c r="G50" s="42"/>
      <c r="H50" s="42"/>
      <c r="I50" s="136" t="s">
        <v>31</v>
      </c>
      <c r="J50" s="38" t="str">
        <f>E19</f>
        <v>Komplex CR s.r.o., K Májovu 1256, 537 01 Chrudim</v>
      </c>
      <c r="K50" s="42"/>
      <c r="L50" s="133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40.0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136" t="s">
        <v>36</v>
      </c>
      <c r="J51" s="38" t="str">
        <f>E22</f>
        <v>Komplex CR s.r.o., K Májovu 1256, 537 01 Chrudim</v>
      </c>
      <c r="K51" s="42"/>
      <c r="L51" s="133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132"/>
      <c r="J52" s="42"/>
      <c r="K52" s="42"/>
      <c r="L52" s="133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66" t="s">
        <v>83</v>
      </c>
      <c r="D53" s="167"/>
      <c r="E53" s="167"/>
      <c r="F53" s="167"/>
      <c r="G53" s="167"/>
      <c r="H53" s="167"/>
      <c r="I53" s="168"/>
      <c r="J53" s="169" t="s">
        <v>84</v>
      </c>
      <c r="K53" s="167"/>
      <c r="L53" s="133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132"/>
      <c r="J54" s="42"/>
      <c r="K54" s="42"/>
      <c r="L54" s="133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70" t="s">
        <v>71</v>
      </c>
      <c r="D55" s="42"/>
      <c r="E55" s="42"/>
      <c r="F55" s="42"/>
      <c r="G55" s="42"/>
      <c r="H55" s="42"/>
      <c r="I55" s="132"/>
      <c r="J55" s="104">
        <f>J86</f>
        <v>0</v>
      </c>
      <c r="K55" s="42"/>
      <c r="L55" s="133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85</v>
      </c>
    </row>
    <row r="56" s="9" customFormat="1" ht="24.96" customHeight="1">
      <c r="A56" s="9"/>
      <c r="B56" s="171"/>
      <c r="C56" s="172"/>
      <c r="D56" s="173" t="s">
        <v>86</v>
      </c>
      <c r="E56" s="174"/>
      <c r="F56" s="174"/>
      <c r="G56" s="174"/>
      <c r="H56" s="174"/>
      <c r="I56" s="175"/>
      <c r="J56" s="176">
        <f>J87</f>
        <v>0</v>
      </c>
      <c r="K56" s="172"/>
      <c r="L56" s="177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8"/>
      <c r="C57" s="179"/>
      <c r="D57" s="180" t="s">
        <v>87</v>
      </c>
      <c r="E57" s="181"/>
      <c r="F57" s="181"/>
      <c r="G57" s="181"/>
      <c r="H57" s="181"/>
      <c r="I57" s="182"/>
      <c r="J57" s="183">
        <f>J88</f>
        <v>0</v>
      </c>
      <c r="K57" s="179"/>
      <c r="L57" s="184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8"/>
      <c r="C58" s="179"/>
      <c r="D58" s="180" t="s">
        <v>88</v>
      </c>
      <c r="E58" s="181"/>
      <c r="F58" s="181"/>
      <c r="G58" s="181"/>
      <c r="H58" s="181"/>
      <c r="I58" s="182"/>
      <c r="J58" s="183">
        <f>J163</f>
        <v>0</v>
      </c>
      <c r="K58" s="179"/>
      <c r="L58" s="184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9" customFormat="1" ht="24.96" customHeight="1">
      <c r="A59" s="9"/>
      <c r="B59" s="171"/>
      <c r="C59" s="172"/>
      <c r="D59" s="173" t="s">
        <v>89</v>
      </c>
      <c r="E59" s="174"/>
      <c r="F59" s="174"/>
      <c r="G59" s="174"/>
      <c r="H59" s="174"/>
      <c r="I59" s="175"/>
      <c r="J59" s="176">
        <f>J184</f>
        <v>0</v>
      </c>
      <c r="K59" s="172"/>
      <c r="L59" s="177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10" customFormat="1" ht="19.92" customHeight="1">
      <c r="A60" s="10"/>
      <c r="B60" s="178"/>
      <c r="C60" s="179"/>
      <c r="D60" s="180" t="s">
        <v>90</v>
      </c>
      <c r="E60" s="181"/>
      <c r="F60" s="181"/>
      <c r="G60" s="181"/>
      <c r="H60" s="181"/>
      <c r="I60" s="182"/>
      <c r="J60" s="183">
        <f>J185</f>
        <v>0</v>
      </c>
      <c r="K60" s="179"/>
      <c r="L60" s="184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78"/>
      <c r="C61" s="179"/>
      <c r="D61" s="180" t="s">
        <v>91</v>
      </c>
      <c r="E61" s="181"/>
      <c r="F61" s="181"/>
      <c r="G61" s="181"/>
      <c r="H61" s="181"/>
      <c r="I61" s="182"/>
      <c r="J61" s="183">
        <f>J203</f>
        <v>0</v>
      </c>
      <c r="K61" s="179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92</v>
      </c>
      <c r="E62" s="181"/>
      <c r="F62" s="181"/>
      <c r="G62" s="181"/>
      <c r="H62" s="181"/>
      <c r="I62" s="182"/>
      <c r="J62" s="183">
        <f>J208</f>
        <v>0</v>
      </c>
      <c r="K62" s="179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93</v>
      </c>
      <c r="E63" s="181"/>
      <c r="F63" s="181"/>
      <c r="G63" s="181"/>
      <c r="H63" s="181"/>
      <c r="I63" s="182"/>
      <c r="J63" s="183">
        <f>J219</f>
        <v>0</v>
      </c>
      <c r="K63" s="179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94</v>
      </c>
      <c r="E64" s="181"/>
      <c r="F64" s="181"/>
      <c r="G64" s="181"/>
      <c r="H64" s="181"/>
      <c r="I64" s="182"/>
      <c r="J64" s="183">
        <f>J244</f>
        <v>0</v>
      </c>
      <c r="K64" s="179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95</v>
      </c>
      <c r="E65" s="181"/>
      <c r="F65" s="181"/>
      <c r="G65" s="181"/>
      <c r="H65" s="181"/>
      <c r="I65" s="182"/>
      <c r="J65" s="183">
        <f>J246</f>
        <v>0</v>
      </c>
      <c r="K65" s="179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1"/>
      <c r="C66" s="172"/>
      <c r="D66" s="173" t="s">
        <v>96</v>
      </c>
      <c r="E66" s="174"/>
      <c r="F66" s="174"/>
      <c r="G66" s="174"/>
      <c r="H66" s="174"/>
      <c r="I66" s="175"/>
      <c r="J66" s="176">
        <f>J251</f>
        <v>0</v>
      </c>
      <c r="K66" s="172"/>
      <c r="L66" s="17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8"/>
      <c r="C67" s="179"/>
      <c r="D67" s="180" t="s">
        <v>97</v>
      </c>
      <c r="E67" s="181"/>
      <c r="F67" s="181"/>
      <c r="G67" s="181"/>
      <c r="H67" s="181"/>
      <c r="I67" s="182"/>
      <c r="J67" s="183">
        <f>J252</f>
        <v>0</v>
      </c>
      <c r="K67" s="179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8"/>
      <c r="C68" s="179"/>
      <c r="D68" s="180" t="s">
        <v>98</v>
      </c>
      <c r="E68" s="181"/>
      <c r="F68" s="181"/>
      <c r="G68" s="181"/>
      <c r="H68" s="181"/>
      <c r="I68" s="182"/>
      <c r="J68" s="183">
        <f>J268</f>
        <v>0</v>
      </c>
      <c r="K68" s="179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132"/>
      <c r="J69" s="42"/>
      <c r="K69" s="42"/>
      <c r="L69" s="133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162"/>
      <c r="J70" s="62"/>
      <c r="K70" s="62"/>
      <c r="L70" s="133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165"/>
      <c r="J74" s="64"/>
      <c r="K74" s="64"/>
      <c r="L74" s="133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99</v>
      </c>
      <c r="D75" s="42"/>
      <c r="E75" s="42"/>
      <c r="F75" s="42"/>
      <c r="G75" s="42"/>
      <c r="H75" s="42"/>
      <c r="I75" s="132"/>
      <c r="J75" s="42"/>
      <c r="K75" s="42"/>
      <c r="L75" s="133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2"/>
      <c r="J76" s="42"/>
      <c r="K76" s="42"/>
      <c r="L76" s="133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132"/>
      <c r="J77" s="42"/>
      <c r="K77" s="42"/>
      <c r="L77" s="133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E7</f>
        <v>Bělá, Skuhrov nad Bělou, oprava PB zdi, ř.km 20,319 - 20,435</v>
      </c>
      <c r="F78" s="42"/>
      <c r="G78" s="42"/>
      <c r="H78" s="42"/>
      <c r="I78" s="132"/>
      <c r="J78" s="42"/>
      <c r="K78" s="42"/>
      <c r="L78" s="133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2"/>
      <c r="J79" s="42"/>
      <c r="K79" s="42"/>
      <c r="L79" s="133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F10</f>
        <v>Skuhrov nad Bělou</v>
      </c>
      <c r="G80" s="42"/>
      <c r="H80" s="42"/>
      <c r="I80" s="136" t="s">
        <v>23</v>
      </c>
      <c r="J80" s="74" t="str">
        <f>IF(J10="","",J10)</f>
        <v>26. 10. 2020</v>
      </c>
      <c r="K80" s="42"/>
      <c r="L80" s="133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32"/>
      <c r="J81" s="42"/>
      <c r="K81" s="42"/>
      <c r="L81" s="133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E13</f>
        <v xml:space="preserve">Povodí Labe s.p., Víta Nejedlého 951/8, 500 03 </v>
      </c>
      <c r="G82" s="42"/>
      <c r="H82" s="42"/>
      <c r="I82" s="136" t="s">
        <v>31</v>
      </c>
      <c r="J82" s="38" t="str">
        <f>E19</f>
        <v>Komplex CR s.r.o., K Májovu 1256, 537 01 Chrudim</v>
      </c>
      <c r="K82" s="42"/>
      <c r="L82" s="133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29</v>
      </c>
      <c r="D83" s="42"/>
      <c r="E83" s="42"/>
      <c r="F83" s="29" t="str">
        <f>IF(E16="","",E16)</f>
        <v>Vyplň údaj</v>
      </c>
      <c r="G83" s="42"/>
      <c r="H83" s="42"/>
      <c r="I83" s="136" t="s">
        <v>36</v>
      </c>
      <c r="J83" s="38" t="str">
        <f>E22</f>
        <v>Komplex CR s.r.o., K Májovu 1256, 537 01 Chrudim</v>
      </c>
      <c r="K83" s="42"/>
      <c r="L83" s="133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132"/>
      <c r="J84" s="42"/>
      <c r="K84" s="42"/>
      <c r="L84" s="133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5"/>
      <c r="B85" s="186"/>
      <c r="C85" s="187" t="s">
        <v>100</v>
      </c>
      <c r="D85" s="188" t="s">
        <v>58</v>
      </c>
      <c r="E85" s="188" t="s">
        <v>54</v>
      </c>
      <c r="F85" s="188" t="s">
        <v>55</v>
      </c>
      <c r="G85" s="188" t="s">
        <v>101</v>
      </c>
      <c r="H85" s="188" t="s">
        <v>102</v>
      </c>
      <c r="I85" s="189" t="s">
        <v>103</v>
      </c>
      <c r="J85" s="190" t="s">
        <v>84</v>
      </c>
      <c r="K85" s="191" t="s">
        <v>104</v>
      </c>
      <c r="L85" s="192"/>
      <c r="M85" s="94" t="s">
        <v>19</v>
      </c>
      <c r="N85" s="95" t="s">
        <v>43</v>
      </c>
      <c r="O85" s="95" t="s">
        <v>105</v>
      </c>
      <c r="P85" s="95" t="s">
        <v>106</v>
      </c>
      <c r="Q85" s="95" t="s">
        <v>107</v>
      </c>
      <c r="R85" s="95" t="s">
        <v>108</v>
      </c>
      <c r="S85" s="95" t="s">
        <v>109</v>
      </c>
      <c r="T85" s="96" t="s">
        <v>110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40"/>
      <c r="B86" s="41"/>
      <c r="C86" s="101" t="s">
        <v>111</v>
      </c>
      <c r="D86" s="42"/>
      <c r="E86" s="42"/>
      <c r="F86" s="42"/>
      <c r="G86" s="42"/>
      <c r="H86" s="42"/>
      <c r="I86" s="132"/>
      <c r="J86" s="193">
        <f>BK86</f>
        <v>0</v>
      </c>
      <c r="K86" s="42"/>
      <c r="L86" s="46"/>
      <c r="M86" s="97"/>
      <c r="N86" s="194"/>
      <c r="O86" s="98"/>
      <c r="P86" s="195">
        <f>P87+P184+P251</f>
        <v>0</v>
      </c>
      <c r="Q86" s="98"/>
      <c r="R86" s="195">
        <f>R87+R184+R251</f>
        <v>62.051042582999997</v>
      </c>
      <c r="S86" s="98"/>
      <c r="T86" s="196">
        <f>T87+T184+T251</f>
        <v>11.32347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72</v>
      </c>
      <c r="AU86" s="19" t="s">
        <v>85</v>
      </c>
      <c r="BK86" s="197">
        <f>BK87+BK184+BK251</f>
        <v>0</v>
      </c>
    </row>
    <row r="87" s="12" customFormat="1" ht="25.92" customHeight="1">
      <c r="A87" s="12"/>
      <c r="B87" s="198"/>
      <c r="C87" s="199"/>
      <c r="D87" s="200" t="s">
        <v>72</v>
      </c>
      <c r="E87" s="201" t="s">
        <v>112</v>
      </c>
      <c r="F87" s="201" t="s">
        <v>113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P88+P163</f>
        <v>0</v>
      </c>
      <c r="Q87" s="206"/>
      <c r="R87" s="207">
        <f>R88+R163</f>
        <v>21.509726582999999</v>
      </c>
      <c r="S87" s="206"/>
      <c r="T87" s="208">
        <f>T88+T163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78</v>
      </c>
      <c r="AT87" s="210" t="s">
        <v>72</v>
      </c>
      <c r="AU87" s="210" t="s">
        <v>73</v>
      </c>
      <c r="AY87" s="209" t="s">
        <v>114</v>
      </c>
      <c r="BK87" s="211">
        <f>BK88+BK163</f>
        <v>0</v>
      </c>
    </row>
    <row r="88" s="12" customFormat="1" ht="22.8" customHeight="1">
      <c r="A88" s="12"/>
      <c r="B88" s="198"/>
      <c r="C88" s="199"/>
      <c r="D88" s="200" t="s">
        <v>72</v>
      </c>
      <c r="E88" s="212" t="s">
        <v>78</v>
      </c>
      <c r="F88" s="212" t="s">
        <v>115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SUM(P89:P162)</f>
        <v>0</v>
      </c>
      <c r="Q88" s="206"/>
      <c r="R88" s="207">
        <f>SUM(R89:R162)</f>
        <v>0.014187750000000001</v>
      </c>
      <c r="S88" s="206"/>
      <c r="T88" s="208">
        <f>SUM(T89:T162)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78</v>
      </c>
      <c r="AT88" s="210" t="s">
        <v>72</v>
      </c>
      <c r="AU88" s="210" t="s">
        <v>78</v>
      </c>
      <c r="AY88" s="209" t="s">
        <v>114</v>
      </c>
      <c r="BK88" s="211">
        <f>SUM(BK89:BK162)</f>
        <v>0</v>
      </c>
    </row>
    <row r="89" s="2" customFormat="1" ht="21.75" customHeight="1">
      <c r="A89" s="40"/>
      <c r="B89" s="41"/>
      <c r="C89" s="214" t="s">
        <v>78</v>
      </c>
      <c r="D89" s="214" t="s">
        <v>116</v>
      </c>
      <c r="E89" s="215" t="s">
        <v>117</v>
      </c>
      <c r="F89" s="216" t="s">
        <v>118</v>
      </c>
      <c r="G89" s="217" t="s">
        <v>119</v>
      </c>
      <c r="H89" s="218">
        <v>300</v>
      </c>
      <c r="I89" s="219"/>
      <c r="J89" s="220">
        <f>ROUND(I89*H89,2)</f>
        <v>0</v>
      </c>
      <c r="K89" s="221"/>
      <c r="L89" s="46"/>
      <c r="M89" s="222" t="s">
        <v>19</v>
      </c>
      <c r="N89" s="223" t="s">
        <v>44</v>
      </c>
      <c r="O89" s="86"/>
      <c r="P89" s="224">
        <f>O89*H89</f>
        <v>0</v>
      </c>
      <c r="Q89" s="224">
        <v>4.07925E-05</v>
      </c>
      <c r="R89" s="224">
        <f>Q89*H89</f>
        <v>0.01223775</v>
      </c>
      <c r="S89" s="224">
        <v>0</v>
      </c>
      <c r="T89" s="22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120</v>
      </c>
      <c r="AT89" s="226" t="s">
        <v>116</v>
      </c>
      <c r="AU89" s="226" t="s">
        <v>80</v>
      </c>
      <c r="AY89" s="19" t="s">
        <v>114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78</v>
      </c>
      <c r="BK89" s="227">
        <f>ROUND(I89*H89,2)</f>
        <v>0</v>
      </c>
      <c r="BL89" s="19" t="s">
        <v>120</v>
      </c>
      <c r="BM89" s="226" t="s">
        <v>121</v>
      </c>
    </row>
    <row r="90" s="13" customFormat="1">
      <c r="A90" s="13"/>
      <c r="B90" s="228"/>
      <c r="C90" s="229"/>
      <c r="D90" s="230" t="s">
        <v>122</v>
      </c>
      <c r="E90" s="231" t="s">
        <v>19</v>
      </c>
      <c r="F90" s="232" t="s">
        <v>123</v>
      </c>
      <c r="G90" s="229"/>
      <c r="H90" s="231" t="s">
        <v>19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8" t="s">
        <v>122</v>
      </c>
      <c r="AU90" s="238" t="s">
        <v>80</v>
      </c>
      <c r="AV90" s="13" t="s">
        <v>78</v>
      </c>
      <c r="AW90" s="13" t="s">
        <v>35</v>
      </c>
      <c r="AX90" s="13" t="s">
        <v>73</v>
      </c>
      <c r="AY90" s="238" t="s">
        <v>114</v>
      </c>
    </row>
    <row r="91" s="13" customFormat="1">
      <c r="A91" s="13"/>
      <c r="B91" s="228"/>
      <c r="C91" s="229"/>
      <c r="D91" s="230" t="s">
        <v>122</v>
      </c>
      <c r="E91" s="231" t="s">
        <v>19</v>
      </c>
      <c r="F91" s="232" t="s">
        <v>124</v>
      </c>
      <c r="G91" s="229"/>
      <c r="H91" s="231" t="s">
        <v>19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8" t="s">
        <v>122</v>
      </c>
      <c r="AU91" s="238" t="s">
        <v>80</v>
      </c>
      <c r="AV91" s="13" t="s">
        <v>78</v>
      </c>
      <c r="AW91" s="13" t="s">
        <v>35</v>
      </c>
      <c r="AX91" s="13" t="s">
        <v>73</v>
      </c>
      <c r="AY91" s="238" t="s">
        <v>114</v>
      </c>
    </row>
    <row r="92" s="14" customFormat="1">
      <c r="A92" s="14"/>
      <c r="B92" s="239"/>
      <c r="C92" s="240"/>
      <c r="D92" s="230" t="s">
        <v>122</v>
      </c>
      <c r="E92" s="241" t="s">
        <v>19</v>
      </c>
      <c r="F92" s="242" t="s">
        <v>125</v>
      </c>
      <c r="G92" s="240"/>
      <c r="H92" s="243">
        <v>300</v>
      </c>
      <c r="I92" s="244"/>
      <c r="J92" s="240"/>
      <c r="K92" s="240"/>
      <c r="L92" s="245"/>
      <c r="M92" s="246"/>
      <c r="N92" s="247"/>
      <c r="O92" s="247"/>
      <c r="P92" s="247"/>
      <c r="Q92" s="247"/>
      <c r="R92" s="247"/>
      <c r="S92" s="247"/>
      <c r="T92" s="24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9" t="s">
        <v>122</v>
      </c>
      <c r="AU92" s="249" t="s">
        <v>80</v>
      </c>
      <c r="AV92" s="14" t="s">
        <v>80</v>
      </c>
      <c r="AW92" s="14" t="s">
        <v>35</v>
      </c>
      <c r="AX92" s="14" t="s">
        <v>78</v>
      </c>
      <c r="AY92" s="249" t="s">
        <v>114</v>
      </c>
    </row>
    <row r="93" s="2" customFormat="1" ht="33" customHeight="1">
      <c r="A93" s="40"/>
      <c r="B93" s="41"/>
      <c r="C93" s="214" t="s">
        <v>80</v>
      </c>
      <c r="D93" s="214" t="s">
        <v>116</v>
      </c>
      <c r="E93" s="215" t="s">
        <v>126</v>
      </c>
      <c r="F93" s="216" t="s">
        <v>127</v>
      </c>
      <c r="G93" s="217" t="s">
        <v>128</v>
      </c>
      <c r="H93" s="218">
        <v>30</v>
      </c>
      <c r="I93" s="219"/>
      <c r="J93" s="220">
        <f>ROUND(I93*H93,2)</f>
        <v>0</v>
      </c>
      <c r="K93" s="221"/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120</v>
      </c>
      <c r="AT93" s="226" t="s">
        <v>116</v>
      </c>
      <c r="AU93" s="226" t="s">
        <v>80</v>
      </c>
      <c r="AY93" s="19" t="s">
        <v>114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78</v>
      </c>
      <c r="BK93" s="227">
        <f>ROUND(I93*H93,2)</f>
        <v>0</v>
      </c>
      <c r="BL93" s="19" t="s">
        <v>120</v>
      </c>
      <c r="BM93" s="226" t="s">
        <v>129</v>
      </c>
    </row>
    <row r="94" s="2" customFormat="1" ht="55.5" customHeight="1">
      <c r="A94" s="40"/>
      <c r="B94" s="41"/>
      <c r="C94" s="214" t="s">
        <v>130</v>
      </c>
      <c r="D94" s="214" t="s">
        <v>116</v>
      </c>
      <c r="E94" s="215" t="s">
        <v>131</v>
      </c>
      <c r="F94" s="216" t="s">
        <v>132</v>
      </c>
      <c r="G94" s="217" t="s">
        <v>133</v>
      </c>
      <c r="H94" s="218">
        <v>12</v>
      </c>
      <c r="I94" s="219"/>
      <c r="J94" s="220">
        <f>ROUND(I94*H94,2)</f>
        <v>0</v>
      </c>
      <c r="K94" s="221"/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120</v>
      </c>
      <c r="AT94" s="226" t="s">
        <v>116</v>
      </c>
      <c r="AU94" s="226" t="s">
        <v>80</v>
      </c>
      <c r="AY94" s="19" t="s">
        <v>114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78</v>
      </c>
      <c r="BK94" s="227">
        <f>ROUND(I94*H94,2)</f>
        <v>0</v>
      </c>
      <c r="BL94" s="19" t="s">
        <v>120</v>
      </c>
      <c r="BM94" s="226" t="s">
        <v>134</v>
      </c>
    </row>
    <row r="95" s="13" customFormat="1">
      <c r="A95" s="13"/>
      <c r="B95" s="228"/>
      <c r="C95" s="229"/>
      <c r="D95" s="230" t="s">
        <v>122</v>
      </c>
      <c r="E95" s="231" t="s">
        <v>19</v>
      </c>
      <c r="F95" s="232" t="s">
        <v>135</v>
      </c>
      <c r="G95" s="229"/>
      <c r="H95" s="231" t="s">
        <v>19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8" t="s">
        <v>122</v>
      </c>
      <c r="AU95" s="238" t="s">
        <v>80</v>
      </c>
      <c r="AV95" s="13" t="s">
        <v>78</v>
      </c>
      <c r="AW95" s="13" t="s">
        <v>35</v>
      </c>
      <c r="AX95" s="13" t="s">
        <v>73</v>
      </c>
      <c r="AY95" s="238" t="s">
        <v>114</v>
      </c>
    </row>
    <row r="96" s="13" customFormat="1">
      <c r="A96" s="13"/>
      <c r="B96" s="228"/>
      <c r="C96" s="229"/>
      <c r="D96" s="230" t="s">
        <v>122</v>
      </c>
      <c r="E96" s="231" t="s">
        <v>19</v>
      </c>
      <c r="F96" s="232" t="s">
        <v>136</v>
      </c>
      <c r="G96" s="229"/>
      <c r="H96" s="231" t="s">
        <v>19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8" t="s">
        <v>122</v>
      </c>
      <c r="AU96" s="238" t="s">
        <v>80</v>
      </c>
      <c r="AV96" s="13" t="s">
        <v>78</v>
      </c>
      <c r="AW96" s="13" t="s">
        <v>35</v>
      </c>
      <c r="AX96" s="13" t="s">
        <v>73</v>
      </c>
      <c r="AY96" s="238" t="s">
        <v>114</v>
      </c>
    </row>
    <row r="97" s="14" customFormat="1">
      <c r="A97" s="14"/>
      <c r="B97" s="239"/>
      <c r="C97" s="240"/>
      <c r="D97" s="230" t="s">
        <v>122</v>
      </c>
      <c r="E97" s="241" t="s">
        <v>19</v>
      </c>
      <c r="F97" s="242" t="s">
        <v>137</v>
      </c>
      <c r="G97" s="240"/>
      <c r="H97" s="243">
        <v>12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9" t="s">
        <v>122</v>
      </c>
      <c r="AU97" s="249" t="s">
        <v>80</v>
      </c>
      <c r="AV97" s="14" t="s">
        <v>80</v>
      </c>
      <c r="AW97" s="14" t="s">
        <v>35</v>
      </c>
      <c r="AX97" s="14" t="s">
        <v>78</v>
      </c>
      <c r="AY97" s="249" t="s">
        <v>114</v>
      </c>
    </row>
    <row r="98" s="2" customFormat="1" ht="55.5" customHeight="1">
      <c r="A98" s="40"/>
      <c r="B98" s="41"/>
      <c r="C98" s="214" t="s">
        <v>120</v>
      </c>
      <c r="D98" s="214" t="s">
        <v>116</v>
      </c>
      <c r="E98" s="215" t="s">
        <v>138</v>
      </c>
      <c r="F98" s="216" t="s">
        <v>139</v>
      </c>
      <c r="G98" s="217" t="s">
        <v>133</v>
      </c>
      <c r="H98" s="218">
        <v>26.100000000000001</v>
      </c>
      <c r="I98" s="219"/>
      <c r="J98" s="220">
        <f>ROUND(I98*H98,2)</f>
        <v>0</v>
      </c>
      <c r="K98" s="221"/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120</v>
      </c>
      <c r="AT98" s="226" t="s">
        <v>116</v>
      </c>
      <c r="AU98" s="226" t="s">
        <v>80</v>
      </c>
      <c r="AY98" s="19" t="s">
        <v>114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78</v>
      </c>
      <c r="BK98" s="227">
        <f>ROUND(I98*H98,2)</f>
        <v>0</v>
      </c>
      <c r="BL98" s="19" t="s">
        <v>120</v>
      </c>
      <c r="BM98" s="226" t="s">
        <v>140</v>
      </c>
    </row>
    <row r="99" s="13" customFormat="1">
      <c r="A99" s="13"/>
      <c r="B99" s="228"/>
      <c r="C99" s="229"/>
      <c r="D99" s="230" t="s">
        <v>122</v>
      </c>
      <c r="E99" s="231" t="s">
        <v>19</v>
      </c>
      <c r="F99" s="232" t="s">
        <v>141</v>
      </c>
      <c r="G99" s="229"/>
      <c r="H99" s="231" t="s">
        <v>19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8" t="s">
        <v>122</v>
      </c>
      <c r="AU99" s="238" t="s">
        <v>80</v>
      </c>
      <c r="AV99" s="13" t="s">
        <v>78</v>
      </c>
      <c r="AW99" s="13" t="s">
        <v>35</v>
      </c>
      <c r="AX99" s="13" t="s">
        <v>73</v>
      </c>
      <c r="AY99" s="238" t="s">
        <v>114</v>
      </c>
    </row>
    <row r="100" s="13" customFormat="1">
      <c r="A100" s="13"/>
      <c r="B100" s="228"/>
      <c r="C100" s="229"/>
      <c r="D100" s="230" t="s">
        <v>122</v>
      </c>
      <c r="E100" s="231" t="s">
        <v>19</v>
      </c>
      <c r="F100" s="232" t="s">
        <v>142</v>
      </c>
      <c r="G100" s="229"/>
      <c r="H100" s="231" t="s">
        <v>19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8" t="s">
        <v>122</v>
      </c>
      <c r="AU100" s="238" t="s">
        <v>80</v>
      </c>
      <c r="AV100" s="13" t="s">
        <v>78</v>
      </c>
      <c r="AW100" s="13" t="s">
        <v>35</v>
      </c>
      <c r="AX100" s="13" t="s">
        <v>73</v>
      </c>
      <c r="AY100" s="238" t="s">
        <v>114</v>
      </c>
    </row>
    <row r="101" s="14" customFormat="1">
      <c r="A101" s="14"/>
      <c r="B101" s="239"/>
      <c r="C101" s="240"/>
      <c r="D101" s="230" t="s">
        <v>122</v>
      </c>
      <c r="E101" s="241" t="s">
        <v>19</v>
      </c>
      <c r="F101" s="242" t="s">
        <v>143</v>
      </c>
      <c r="G101" s="240"/>
      <c r="H101" s="243">
        <v>14.4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9" t="s">
        <v>122</v>
      </c>
      <c r="AU101" s="249" t="s">
        <v>80</v>
      </c>
      <c r="AV101" s="14" t="s">
        <v>80</v>
      </c>
      <c r="AW101" s="14" t="s">
        <v>35</v>
      </c>
      <c r="AX101" s="14" t="s">
        <v>73</v>
      </c>
      <c r="AY101" s="249" t="s">
        <v>114</v>
      </c>
    </row>
    <row r="102" s="13" customFormat="1">
      <c r="A102" s="13"/>
      <c r="B102" s="228"/>
      <c r="C102" s="229"/>
      <c r="D102" s="230" t="s">
        <v>122</v>
      </c>
      <c r="E102" s="231" t="s">
        <v>19</v>
      </c>
      <c r="F102" s="232" t="s">
        <v>144</v>
      </c>
      <c r="G102" s="229"/>
      <c r="H102" s="231" t="s">
        <v>19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8" t="s">
        <v>122</v>
      </c>
      <c r="AU102" s="238" t="s">
        <v>80</v>
      </c>
      <c r="AV102" s="13" t="s">
        <v>78</v>
      </c>
      <c r="AW102" s="13" t="s">
        <v>35</v>
      </c>
      <c r="AX102" s="13" t="s">
        <v>73</v>
      </c>
      <c r="AY102" s="238" t="s">
        <v>114</v>
      </c>
    </row>
    <row r="103" s="13" customFormat="1">
      <c r="A103" s="13"/>
      <c r="B103" s="228"/>
      <c r="C103" s="229"/>
      <c r="D103" s="230" t="s">
        <v>122</v>
      </c>
      <c r="E103" s="231" t="s">
        <v>19</v>
      </c>
      <c r="F103" s="232" t="s">
        <v>145</v>
      </c>
      <c r="G103" s="229"/>
      <c r="H103" s="231" t="s">
        <v>19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8" t="s">
        <v>122</v>
      </c>
      <c r="AU103" s="238" t="s">
        <v>80</v>
      </c>
      <c r="AV103" s="13" t="s">
        <v>78</v>
      </c>
      <c r="AW103" s="13" t="s">
        <v>35</v>
      </c>
      <c r="AX103" s="13" t="s">
        <v>73</v>
      </c>
      <c r="AY103" s="238" t="s">
        <v>114</v>
      </c>
    </row>
    <row r="104" s="14" customFormat="1">
      <c r="A104" s="14"/>
      <c r="B104" s="239"/>
      <c r="C104" s="240"/>
      <c r="D104" s="230" t="s">
        <v>122</v>
      </c>
      <c r="E104" s="241" t="s">
        <v>19</v>
      </c>
      <c r="F104" s="242" t="s">
        <v>146</v>
      </c>
      <c r="G104" s="240"/>
      <c r="H104" s="243">
        <v>11.699999999999999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9" t="s">
        <v>122</v>
      </c>
      <c r="AU104" s="249" t="s">
        <v>80</v>
      </c>
      <c r="AV104" s="14" t="s">
        <v>80</v>
      </c>
      <c r="AW104" s="14" t="s">
        <v>35</v>
      </c>
      <c r="AX104" s="14" t="s">
        <v>73</v>
      </c>
      <c r="AY104" s="249" t="s">
        <v>114</v>
      </c>
    </row>
    <row r="105" s="15" customFormat="1">
      <c r="A105" s="15"/>
      <c r="B105" s="250"/>
      <c r="C105" s="251"/>
      <c r="D105" s="230" t="s">
        <v>122</v>
      </c>
      <c r="E105" s="252" t="s">
        <v>19</v>
      </c>
      <c r="F105" s="253" t="s">
        <v>147</v>
      </c>
      <c r="G105" s="251"/>
      <c r="H105" s="254">
        <v>26.100000000000001</v>
      </c>
      <c r="I105" s="255"/>
      <c r="J105" s="251"/>
      <c r="K105" s="251"/>
      <c r="L105" s="256"/>
      <c r="M105" s="257"/>
      <c r="N105" s="258"/>
      <c r="O105" s="258"/>
      <c r="P105" s="258"/>
      <c r="Q105" s="258"/>
      <c r="R105" s="258"/>
      <c r="S105" s="258"/>
      <c r="T105" s="25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0" t="s">
        <v>122</v>
      </c>
      <c r="AU105" s="260" t="s">
        <v>80</v>
      </c>
      <c r="AV105" s="15" t="s">
        <v>120</v>
      </c>
      <c r="AW105" s="15" t="s">
        <v>35</v>
      </c>
      <c r="AX105" s="15" t="s">
        <v>78</v>
      </c>
      <c r="AY105" s="260" t="s">
        <v>114</v>
      </c>
    </row>
    <row r="106" s="2" customFormat="1" ht="55.5" customHeight="1">
      <c r="A106" s="40"/>
      <c r="B106" s="41"/>
      <c r="C106" s="214" t="s">
        <v>148</v>
      </c>
      <c r="D106" s="214" t="s">
        <v>116</v>
      </c>
      <c r="E106" s="215" t="s">
        <v>149</v>
      </c>
      <c r="F106" s="216" t="s">
        <v>150</v>
      </c>
      <c r="G106" s="217" t="s">
        <v>133</v>
      </c>
      <c r="H106" s="218">
        <v>26.399999999999999</v>
      </c>
      <c r="I106" s="219"/>
      <c r="J106" s="220">
        <f>ROUND(I106*H106,2)</f>
        <v>0</v>
      </c>
      <c r="K106" s="221"/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120</v>
      </c>
      <c r="AT106" s="226" t="s">
        <v>116</v>
      </c>
      <c r="AU106" s="226" t="s">
        <v>80</v>
      </c>
      <c r="AY106" s="19" t="s">
        <v>114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78</v>
      </c>
      <c r="BK106" s="227">
        <f>ROUND(I106*H106,2)</f>
        <v>0</v>
      </c>
      <c r="BL106" s="19" t="s">
        <v>120</v>
      </c>
      <c r="BM106" s="226" t="s">
        <v>151</v>
      </c>
    </row>
    <row r="107" s="13" customFormat="1">
      <c r="A107" s="13"/>
      <c r="B107" s="228"/>
      <c r="C107" s="229"/>
      <c r="D107" s="230" t="s">
        <v>122</v>
      </c>
      <c r="E107" s="231" t="s">
        <v>19</v>
      </c>
      <c r="F107" s="232" t="s">
        <v>152</v>
      </c>
      <c r="G107" s="229"/>
      <c r="H107" s="231" t="s">
        <v>19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8" t="s">
        <v>122</v>
      </c>
      <c r="AU107" s="238" t="s">
        <v>80</v>
      </c>
      <c r="AV107" s="13" t="s">
        <v>78</v>
      </c>
      <c r="AW107" s="13" t="s">
        <v>35</v>
      </c>
      <c r="AX107" s="13" t="s">
        <v>73</v>
      </c>
      <c r="AY107" s="238" t="s">
        <v>114</v>
      </c>
    </row>
    <row r="108" s="13" customFormat="1">
      <c r="A108" s="13"/>
      <c r="B108" s="228"/>
      <c r="C108" s="229"/>
      <c r="D108" s="230" t="s">
        <v>122</v>
      </c>
      <c r="E108" s="231" t="s">
        <v>19</v>
      </c>
      <c r="F108" s="232" t="s">
        <v>153</v>
      </c>
      <c r="G108" s="229"/>
      <c r="H108" s="231" t="s">
        <v>19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122</v>
      </c>
      <c r="AU108" s="238" t="s">
        <v>80</v>
      </c>
      <c r="AV108" s="13" t="s">
        <v>78</v>
      </c>
      <c r="AW108" s="13" t="s">
        <v>35</v>
      </c>
      <c r="AX108" s="13" t="s">
        <v>73</v>
      </c>
      <c r="AY108" s="238" t="s">
        <v>114</v>
      </c>
    </row>
    <row r="109" s="13" customFormat="1">
      <c r="A109" s="13"/>
      <c r="B109" s="228"/>
      <c r="C109" s="229"/>
      <c r="D109" s="230" t="s">
        <v>122</v>
      </c>
      <c r="E109" s="231" t="s">
        <v>19</v>
      </c>
      <c r="F109" s="232" t="s">
        <v>135</v>
      </c>
      <c r="G109" s="229"/>
      <c r="H109" s="231" t="s">
        <v>19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8" t="s">
        <v>122</v>
      </c>
      <c r="AU109" s="238" t="s">
        <v>80</v>
      </c>
      <c r="AV109" s="13" t="s">
        <v>78</v>
      </c>
      <c r="AW109" s="13" t="s">
        <v>35</v>
      </c>
      <c r="AX109" s="13" t="s">
        <v>73</v>
      </c>
      <c r="AY109" s="238" t="s">
        <v>114</v>
      </c>
    </row>
    <row r="110" s="13" customFormat="1">
      <c r="A110" s="13"/>
      <c r="B110" s="228"/>
      <c r="C110" s="229"/>
      <c r="D110" s="230" t="s">
        <v>122</v>
      </c>
      <c r="E110" s="231" t="s">
        <v>19</v>
      </c>
      <c r="F110" s="232" t="s">
        <v>136</v>
      </c>
      <c r="G110" s="229"/>
      <c r="H110" s="231" t="s">
        <v>19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8" t="s">
        <v>122</v>
      </c>
      <c r="AU110" s="238" t="s">
        <v>80</v>
      </c>
      <c r="AV110" s="13" t="s">
        <v>78</v>
      </c>
      <c r="AW110" s="13" t="s">
        <v>35</v>
      </c>
      <c r="AX110" s="13" t="s">
        <v>73</v>
      </c>
      <c r="AY110" s="238" t="s">
        <v>114</v>
      </c>
    </row>
    <row r="111" s="14" customFormat="1">
      <c r="A111" s="14"/>
      <c r="B111" s="239"/>
      <c r="C111" s="240"/>
      <c r="D111" s="230" t="s">
        <v>122</v>
      </c>
      <c r="E111" s="241" t="s">
        <v>19</v>
      </c>
      <c r="F111" s="242" t="s">
        <v>137</v>
      </c>
      <c r="G111" s="240"/>
      <c r="H111" s="243">
        <v>12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9" t="s">
        <v>122</v>
      </c>
      <c r="AU111" s="249" t="s">
        <v>80</v>
      </c>
      <c r="AV111" s="14" t="s">
        <v>80</v>
      </c>
      <c r="AW111" s="14" t="s">
        <v>35</v>
      </c>
      <c r="AX111" s="14" t="s">
        <v>73</v>
      </c>
      <c r="AY111" s="249" t="s">
        <v>114</v>
      </c>
    </row>
    <row r="112" s="13" customFormat="1">
      <c r="A112" s="13"/>
      <c r="B112" s="228"/>
      <c r="C112" s="229"/>
      <c r="D112" s="230" t="s">
        <v>122</v>
      </c>
      <c r="E112" s="231" t="s">
        <v>19</v>
      </c>
      <c r="F112" s="232" t="s">
        <v>141</v>
      </c>
      <c r="G112" s="229"/>
      <c r="H112" s="231" t="s">
        <v>19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122</v>
      </c>
      <c r="AU112" s="238" t="s">
        <v>80</v>
      </c>
      <c r="AV112" s="13" t="s">
        <v>78</v>
      </c>
      <c r="AW112" s="13" t="s">
        <v>35</v>
      </c>
      <c r="AX112" s="13" t="s">
        <v>73</v>
      </c>
      <c r="AY112" s="238" t="s">
        <v>114</v>
      </c>
    </row>
    <row r="113" s="13" customFormat="1">
      <c r="A113" s="13"/>
      <c r="B113" s="228"/>
      <c r="C113" s="229"/>
      <c r="D113" s="230" t="s">
        <v>122</v>
      </c>
      <c r="E113" s="231" t="s">
        <v>19</v>
      </c>
      <c r="F113" s="232" t="s">
        <v>142</v>
      </c>
      <c r="G113" s="229"/>
      <c r="H113" s="231" t="s">
        <v>19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8" t="s">
        <v>122</v>
      </c>
      <c r="AU113" s="238" t="s">
        <v>80</v>
      </c>
      <c r="AV113" s="13" t="s">
        <v>78</v>
      </c>
      <c r="AW113" s="13" t="s">
        <v>35</v>
      </c>
      <c r="AX113" s="13" t="s">
        <v>73</v>
      </c>
      <c r="AY113" s="238" t="s">
        <v>114</v>
      </c>
    </row>
    <row r="114" s="14" customFormat="1">
      <c r="A114" s="14"/>
      <c r="B114" s="239"/>
      <c r="C114" s="240"/>
      <c r="D114" s="230" t="s">
        <v>122</v>
      </c>
      <c r="E114" s="241" t="s">
        <v>19</v>
      </c>
      <c r="F114" s="242" t="s">
        <v>143</v>
      </c>
      <c r="G114" s="240"/>
      <c r="H114" s="243">
        <v>14.4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9" t="s">
        <v>122</v>
      </c>
      <c r="AU114" s="249" t="s">
        <v>80</v>
      </c>
      <c r="AV114" s="14" t="s">
        <v>80</v>
      </c>
      <c r="AW114" s="14" t="s">
        <v>35</v>
      </c>
      <c r="AX114" s="14" t="s">
        <v>73</v>
      </c>
      <c r="AY114" s="249" t="s">
        <v>114</v>
      </c>
    </row>
    <row r="115" s="15" customFormat="1">
      <c r="A115" s="15"/>
      <c r="B115" s="250"/>
      <c r="C115" s="251"/>
      <c r="D115" s="230" t="s">
        <v>122</v>
      </c>
      <c r="E115" s="252" t="s">
        <v>19</v>
      </c>
      <c r="F115" s="253" t="s">
        <v>147</v>
      </c>
      <c r="G115" s="251"/>
      <c r="H115" s="254">
        <v>26.399999999999999</v>
      </c>
      <c r="I115" s="255"/>
      <c r="J115" s="251"/>
      <c r="K115" s="251"/>
      <c r="L115" s="256"/>
      <c r="M115" s="257"/>
      <c r="N115" s="258"/>
      <c r="O115" s="258"/>
      <c r="P115" s="258"/>
      <c r="Q115" s="258"/>
      <c r="R115" s="258"/>
      <c r="S115" s="258"/>
      <c r="T115" s="259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0" t="s">
        <v>122</v>
      </c>
      <c r="AU115" s="260" t="s">
        <v>80</v>
      </c>
      <c r="AV115" s="15" t="s">
        <v>120</v>
      </c>
      <c r="AW115" s="15" t="s">
        <v>35</v>
      </c>
      <c r="AX115" s="15" t="s">
        <v>78</v>
      </c>
      <c r="AY115" s="260" t="s">
        <v>114</v>
      </c>
    </row>
    <row r="116" s="2" customFormat="1" ht="55.5" customHeight="1">
      <c r="A116" s="40"/>
      <c r="B116" s="41"/>
      <c r="C116" s="214" t="s">
        <v>154</v>
      </c>
      <c r="D116" s="214" t="s">
        <v>116</v>
      </c>
      <c r="E116" s="215" t="s">
        <v>155</v>
      </c>
      <c r="F116" s="216" t="s">
        <v>156</v>
      </c>
      <c r="G116" s="217" t="s">
        <v>133</v>
      </c>
      <c r="H116" s="218">
        <v>26.399999999999999</v>
      </c>
      <c r="I116" s="219"/>
      <c r="J116" s="220">
        <f>ROUND(I116*H116,2)</f>
        <v>0</v>
      </c>
      <c r="K116" s="221"/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120</v>
      </c>
      <c r="AT116" s="226" t="s">
        <v>116</v>
      </c>
      <c r="AU116" s="226" t="s">
        <v>80</v>
      </c>
      <c r="AY116" s="19" t="s">
        <v>114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78</v>
      </c>
      <c r="BK116" s="227">
        <f>ROUND(I116*H116,2)</f>
        <v>0</v>
      </c>
      <c r="BL116" s="19" t="s">
        <v>120</v>
      </c>
      <c r="BM116" s="226" t="s">
        <v>157</v>
      </c>
    </row>
    <row r="117" s="13" customFormat="1">
      <c r="A117" s="13"/>
      <c r="B117" s="228"/>
      <c r="C117" s="229"/>
      <c r="D117" s="230" t="s">
        <v>122</v>
      </c>
      <c r="E117" s="231" t="s">
        <v>19</v>
      </c>
      <c r="F117" s="232" t="s">
        <v>152</v>
      </c>
      <c r="G117" s="229"/>
      <c r="H117" s="231" t="s">
        <v>19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8" t="s">
        <v>122</v>
      </c>
      <c r="AU117" s="238" t="s">
        <v>80</v>
      </c>
      <c r="AV117" s="13" t="s">
        <v>78</v>
      </c>
      <c r="AW117" s="13" t="s">
        <v>35</v>
      </c>
      <c r="AX117" s="13" t="s">
        <v>73</v>
      </c>
      <c r="AY117" s="238" t="s">
        <v>114</v>
      </c>
    </row>
    <row r="118" s="13" customFormat="1">
      <c r="A118" s="13"/>
      <c r="B118" s="228"/>
      <c r="C118" s="229"/>
      <c r="D118" s="230" t="s">
        <v>122</v>
      </c>
      <c r="E118" s="231" t="s">
        <v>19</v>
      </c>
      <c r="F118" s="232" t="s">
        <v>153</v>
      </c>
      <c r="G118" s="229"/>
      <c r="H118" s="231" t="s">
        <v>19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8" t="s">
        <v>122</v>
      </c>
      <c r="AU118" s="238" t="s">
        <v>80</v>
      </c>
      <c r="AV118" s="13" t="s">
        <v>78</v>
      </c>
      <c r="AW118" s="13" t="s">
        <v>35</v>
      </c>
      <c r="AX118" s="13" t="s">
        <v>73</v>
      </c>
      <c r="AY118" s="238" t="s">
        <v>114</v>
      </c>
    </row>
    <row r="119" s="13" customFormat="1">
      <c r="A119" s="13"/>
      <c r="B119" s="228"/>
      <c r="C119" s="229"/>
      <c r="D119" s="230" t="s">
        <v>122</v>
      </c>
      <c r="E119" s="231" t="s">
        <v>19</v>
      </c>
      <c r="F119" s="232" t="s">
        <v>135</v>
      </c>
      <c r="G119" s="229"/>
      <c r="H119" s="231" t="s">
        <v>19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8" t="s">
        <v>122</v>
      </c>
      <c r="AU119" s="238" t="s">
        <v>80</v>
      </c>
      <c r="AV119" s="13" t="s">
        <v>78</v>
      </c>
      <c r="AW119" s="13" t="s">
        <v>35</v>
      </c>
      <c r="AX119" s="13" t="s">
        <v>73</v>
      </c>
      <c r="AY119" s="238" t="s">
        <v>114</v>
      </c>
    </row>
    <row r="120" s="13" customFormat="1">
      <c r="A120" s="13"/>
      <c r="B120" s="228"/>
      <c r="C120" s="229"/>
      <c r="D120" s="230" t="s">
        <v>122</v>
      </c>
      <c r="E120" s="231" t="s">
        <v>19</v>
      </c>
      <c r="F120" s="232" t="s">
        <v>136</v>
      </c>
      <c r="G120" s="229"/>
      <c r="H120" s="231" t="s">
        <v>19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8" t="s">
        <v>122</v>
      </c>
      <c r="AU120" s="238" t="s">
        <v>80</v>
      </c>
      <c r="AV120" s="13" t="s">
        <v>78</v>
      </c>
      <c r="AW120" s="13" t="s">
        <v>35</v>
      </c>
      <c r="AX120" s="13" t="s">
        <v>73</v>
      </c>
      <c r="AY120" s="238" t="s">
        <v>114</v>
      </c>
    </row>
    <row r="121" s="14" customFormat="1">
      <c r="A121" s="14"/>
      <c r="B121" s="239"/>
      <c r="C121" s="240"/>
      <c r="D121" s="230" t="s">
        <v>122</v>
      </c>
      <c r="E121" s="241" t="s">
        <v>19</v>
      </c>
      <c r="F121" s="242" t="s">
        <v>137</v>
      </c>
      <c r="G121" s="240"/>
      <c r="H121" s="243">
        <v>12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9" t="s">
        <v>122</v>
      </c>
      <c r="AU121" s="249" t="s">
        <v>80</v>
      </c>
      <c r="AV121" s="14" t="s">
        <v>80</v>
      </c>
      <c r="AW121" s="14" t="s">
        <v>35</v>
      </c>
      <c r="AX121" s="14" t="s">
        <v>73</v>
      </c>
      <c r="AY121" s="249" t="s">
        <v>114</v>
      </c>
    </row>
    <row r="122" s="13" customFormat="1">
      <c r="A122" s="13"/>
      <c r="B122" s="228"/>
      <c r="C122" s="229"/>
      <c r="D122" s="230" t="s">
        <v>122</v>
      </c>
      <c r="E122" s="231" t="s">
        <v>19</v>
      </c>
      <c r="F122" s="232" t="s">
        <v>141</v>
      </c>
      <c r="G122" s="229"/>
      <c r="H122" s="231" t="s">
        <v>19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122</v>
      </c>
      <c r="AU122" s="238" t="s">
        <v>80</v>
      </c>
      <c r="AV122" s="13" t="s">
        <v>78</v>
      </c>
      <c r="AW122" s="13" t="s">
        <v>35</v>
      </c>
      <c r="AX122" s="13" t="s">
        <v>73</v>
      </c>
      <c r="AY122" s="238" t="s">
        <v>114</v>
      </c>
    </row>
    <row r="123" s="13" customFormat="1">
      <c r="A123" s="13"/>
      <c r="B123" s="228"/>
      <c r="C123" s="229"/>
      <c r="D123" s="230" t="s">
        <v>122</v>
      </c>
      <c r="E123" s="231" t="s">
        <v>19</v>
      </c>
      <c r="F123" s="232" t="s">
        <v>142</v>
      </c>
      <c r="G123" s="229"/>
      <c r="H123" s="231" t="s">
        <v>19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8" t="s">
        <v>122</v>
      </c>
      <c r="AU123" s="238" t="s">
        <v>80</v>
      </c>
      <c r="AV123" s="13" t="s">
        <v>78</v>
      </c>
      <c r="AW123" s="13" t="s">
        <v>35</v>
      </c>
      <c r="AX123" s="13" t="s">
        <v>73</v>
      </c>
      <c r="AY123" s="238" t="s">
        <v>114</v>
      </c>
    </row>
    <row r="124" s="14" customFormat="1">
      <c r="A124" s="14"/>
      <c r="B124" s="239"/>
      <c r="C124" s="240"/>
      <c r="D124" s="230" t="s">
        <v>122</v>
      </c>
      <c r="E124" s="241" t="s">
        <v>19</v>
      </c>
      <c r="F124" s="242" t="s">
        <v>143</v>
      </c>
      <c r="G124" s="240"/>
      <c r="H124" s="243">
        <v>14.4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9" t="s">
        <v>122</v>
      </c>
      <c r="AU124" s="249" t="s">
        <v>80</v>
      </c>
      <c r="AV124" s="14" t="s">
        <v>80</v>
      </c>
      <c r="AW124" s="14" t="s">
        <v>35</v>
      </c>
      <c r="AX124" s="14" t="s">
        <v>73</v>
      </c>
      <c r="AY124" s="249" t="s">
        <v>114</v>
      </c>
    </row>
    <row r="125" s="16" customFormat="1">
      <c r="A125" s="16"/>
      <c r="B125" s="261"/>
      <c r="C125" s="262"/>
      <c r="D125" s="230" t="s">
        <v>122</v>
      </c>
      <c r="E125" s="263" t="s">
        <v>19</v>
      </c>
      <c r="F125" s="264" t="s">
        <v>158</v>
      </c>
      <c r="G125" s="262"/>
      <c r="H125" s="265">
        <v>26.399999999999999</v>
      </c>
      <c r="I125" s="266"/>
      <c r="J125" s="262"/>
      <c r="K125" s="262"/>
      <c r="L125" s="267"/>
      <c r="M125" s="268"/>
      <c r="N125" s="269"/>
      <c r="O125" s="269"/>
      <c r="P125" s="269"/>
      <c r="Q125" s="269"/>
      <c r="R125" s="269"/>
      <c r="S125" s="269"/>
      <c r="T125" s="270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1" t="s">
        <v>122</v>
      </c>
      <c r="AU125" s="271" t="s">
        <v>80</v>
      </c>
      <c r="AV125" s="16" t="s">
        <v>130</v>
      </c>
      <c r="AW125" s="16" t="s">
        <v>35</v>
      </c>
      <c r="AX125" s="16" t="s">
        <v>78</v>
      </c>
      <c r="AY125" s="271" t="s">
        <v>114</v>
      </c>
    </row>
    <row r="126" s="14" customFormat="1">
      <c r="A126" s="14"/>
      <c r="B126" s="239"/>
      <c r="C126" s="240"/>
      <c r="D126" s="230" t="s">
        <v>122</v>
      </c>
      <c r="E126" s="241" t="s">
        <v>19</v>
      </c>
      <c r="F126" s="242" t="s">
        <v>159</v>
      </c>
      <c r="G126" s="240"/>
      <c r="H126" s="243">
        <v>79.200000000000003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9" t="s">
        <v>122</v>
      </c>
      <c r="AU126" s="249" t="s">
        <v>80</v>
      </c>
      <c r="AV126" s="14" t="s">
        <v>80</v>
      </c>
      <c r="AW126" s="14" t="s">
        <v>35</v>
      </c>
      <c r="AX126" s="14" t="s">
        <v>73</v>
      </c>
      <c r="AY126" s="249" t="s">
        <v>114</v>
      </c>
    </row>
    <row r="127" s="2" customFormat="1" ht="33" customHeight="1">
      <c r="A127" s="40"/>
      <c r="B127" s="41"/>
      <c r="C127" s="214" t="s">
        <v>160</v>
      </c>
      <c r="D127" s="214" t="s">
        <v>116</v>
      </c>
      <c r="E127" s="215" t="s">
        <v>161</v>
      </c>
      <c r="F127" s="216" t="s">
        <v>162</v>
      </c>
      <c r="G127" s="217" t="s">
        <v>133</v>
      </c>
      <c r="H127" s="218">
        <v>26.399999999999999</v>
      </c>
      <c r="I127" s="219"/>
      <c r="J127" s="220">
        <f>ROUND(I127*H127,2)</f>
        <v>0</v>
      </c>
      <c r="K127" s="221"/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120</v>
      </c>
      <c r="AT127" s="226" t="s">
        <v>116</v>
      </c>
      <c r="AU127" s="226" t="s">
        <v>80</v>
      </c>
      <c r="AY127" s="19" t="s">
        <v>114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78</v>
      </c>
      <c r="BK127" s="227">
        <f>ROUND(I127*H127,2)</f>
        <v>0</v>
      </c>
      <c r="BL127" s="19" t="s">
        <v>120</v>
      </c>
      <c r="BM127" s="226" t="s">
        <v>163</v>
      </c>
    </row>
    <row r="128" s="13" customFormat="1">
      <c r="A128" s="13"/>
      <c r="B128" s="228"/>
      <c r="C128" s="229"/>
      <c r="D128" s="230" t="s">
        <v>122</v>
      </c>
      <c r="E128" s="231" t="s">
        <v>19</v>
      </c>
      <c r="F128" s="232" t="s">
        <v>135</v>
      </c>
      <c r="G128" s="229"/>
      <c r="H128" s="231" t="s">
        <v>19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122</v>
      </c>
      <c r="AU128" s="238" t="s">
        <v>80</v>
      </c>
      <c r="AV128" s="13" t="s">
        <v>78</v>
      </c>
      <c r="AW128" s="13" t="s">
        <v>35</v>
      </c>
      <c r="AX128" s="13" t="s">
        <v>73</v>
      </c>
      <c r="AY128" s="238" t="s">
        <v>114</v>
      </c>
    </row>
    <row r="129" s="13" customFormat="1">
      <c r="A129" s="13"/>
      <c r="B129" s="228"/>
      <c r="C129" s="229"/>
      <c r="D129" s="230" t="s">
        <v>122</v>
      </c>
      <c r="E129" s="231" t="s">
        <v>19</v>
      </c>
      <c r="F129" s="232" t="s">
        <v>136</v>
      </c>
      <c r="G129" s="229"/>
      <c r="H129" s="231" t="s">
        <v>19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122</v>
      </c>
      <c r="AU129" s="238" t="s">
        <v>80</v>
      </c>
      <c r="AV129" s="13" t="s">
        <v>78</v>
      </c>
      <c r="AW129" s="13" t="s">
        <v>35</v>
      </c>
      <c r="AX129" s="13" t="s">
        <v>73</v>
      </c>
      <c r="AY129" s="238" t="s">
        <v>114</v>
      </c>
    </row>
    <row r="130" s="14" customFormat="1">
      <c r="A130" s="14"/>
      <c r="B130" s="239"/>
      <c r="C130" s="240"/>
      <c r="D130" s="230" t="s">
        <v>122</v>
      </c>
      <c r="E130" s="241" t="s">
        <v>19</v>
      </c>
      <c r="F130" s="242" t="s">
        <v>137</v>
      </c>
      <c r="G130" s="240"/>
      <c r="H130" s="243">
        <v>12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9" t="s">
        <v>122</v>
      </c>
      <c r="AU130" s="249" t="s">
        <v>80</v>
      </c>
      <c r="AV130" s="14" t="s">
        <v>80</v>
      </c>
      <c r="AW130" s="14" t="s">
        <v>35</v>
      </c>
      <c r="AX130" s="14" t="s">
        <v>73</v>
      </c>
      <c r="AY130" s="249" t="s">
        <v>114</v>
      </c>
    </row>
    <row r="131" s="13" customFormat="1">
      <c r="A131" s="13"/>
      <c r="B131" s="228"/>
      <c r="C131" s="229"/>
      <c r="D131" s="230" t="s">
        <v>122</v>
      </c>
      <c r="E131" s="231" t="s">
        <v>19</v>
      </c>
      <c r="F131" s="232" t="s">
        <v>141</v>
      </c>
      <c r="G131" s="229"/>
      <c r="H131" s="231" t="s">
        <v>19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122</v>
      </c>
      <c r="AU131" s="238" t="s">
        <v>80</v>
      </c>
      <c r="AV131" s="13" t="s">
        <v>78</v>
      </c>
      <c r="AW131" s="13" t="s">
        <v>35</v>
      </c>
      <c r="AX131" s="13" t="s">
        <v>73</v>
      </c>
      <c r="AY131" s="238" t="s">
        <v>114</v>
      </c>
    </row>
    <row r="132" s="13" customFormat="1">
      <c r="A132" s="13"/>
      <c r="B132" s="228"/>
      <c r="C132" s="229"/>
      <c r="D132" s="230" t="s">
        <v>122</v>
      </c>
      <c r="E132" s="231" t="s">
        <v>19</v>
      </c>
      <c r="F132" s="232" t="s">
        <v>142</v>
      </c>
      <c r="G132" s="229"/>
      <c r="H132" s="231" t="s">
        <v>19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122</v>
      </c>
      <c r="AU132" s="238" t="s">
        <v>80</v>
      </c>
      <c r="AV132" s="13" t="s">
        <v>78</v>
      </c>
      <c r="AW132" s="13" t="s">
        <v>35</v>
      </c>
      <c r="AX132" s="13" t="s">
        <v>73</v>
      </c>
      <c r="AY132" s="238" t="s">
        <v>114</v>
      </c>
    </row>
    <row r="133" s="14" customFormat="1">
      <c r="A133" s="14"/>
      <c r="B133" s="239"/>
      <c r="C133" s="240"/>
      <c r="D133" s="230" t="s">
        <v>122</v>
      </c>
      <c r="E133" s="241" t="s">
        <v>19</v>
      </c>
      <c r="F133" s="242" t="s">
        <v>143</v>
      </c>
      <c r="G133" s="240"/>
      <c r="H133" s="243">
        <v>14.4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9" t="s">
        <v>122</v>
      </c>
      <c r="AU133" s="249" t="s">
        <v>80</v>
      </c>
      <c r="AV133" s="14" t="s">
        <v>80</v>
      </c>
      <c r="AW133" s="14" t="s">
        <v>35</v>
      </c>
      <c r="AX133" s="14" t="s">
        <v>73</v>
      </c>
      <c r="AY133" s="249" t="s">
        <v>114</v>
      </c>
    </row>
    <row r="134" s="15" customFormat="1">
      <c r="A134" s="15"/>
      <c r="B134" s="250"/>
      <c r="C134" s="251"/>
      <c r="D134" s="230" t="s">
        <v>122</v>
      </c>
      <c r="E134" s="252" t="s">
        <v>19</v>
      </c>
      <c r="F134" s="253" t="s">
        <v>147</v>
      </c>
      <c r="G134" s="251"/>
      <c r="H134" s="254">
        <v>26.399999999999999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0" t="s">
        <v>122</v>
      </c>
      <c r="AU134" s="260" t="s">
        <v>80</v>
      </c>
      <c r="AV134" s="15" t="s">
        <v>120</v>
      </c>
      <c r="AW134" s="15" t="s">
        <v>35</v>
      </c>
      <c r="AX134" s="15" t="s">
        <v>78</v>
      </c>
      <c r="AY134" s="260" t="s">
        <v>114</v>
      </c>
    </row>
    <row r="135" s="2" customFormat="1" ht="33" customHeight="1">
      <c r="A135" s="40"/>
      <c r="B135" s="41"/>
      <c r="C135" s="214" t="s">
        <v>164</v>
      </c>
      <c r="D135" s="214" t="s">
        <v>116</v>
      </c>
      <c r="E135" s="215" t="s">
        <v>165</v>
      </c>
      <c r="F135" s="216" t="s">
        <v>166</v>
      </c>
      <c r="G135" s="217" t="s">
        <v>167</v>
      </c>
      <c r="H135" s="218">
        <v>47.520000000000003</v>
      </c>
      <c r="I135" s="219"/>
      <c r="J135" s="220">
        <f>ROUND(I135*H135,2)</f>
        <v>0</v>
      </c>
      <c r="K135" s="221"/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120</v>
      </c>
      <c r="AT135" s="226" t="s">
        <v>116</v>
      </c>
      <c r="AU135" s="226" t="s">
        <v>80</v>
      </c>
      <c r="AY135" s="19" t="s">
        <v>114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78</v>
      </c>
      <c r="BK135" s="227">
        <f>ROUND(I135*H135,2)</f>
        <v>0</v>
      </c>
      <c r="BL135" s="19" t="s">
        <v>120</v>
      </c>
      <c r="BM135" s="226" t="s">
        <v>168</v>
      </c>
    </row>
    <row r="136" s="13" customFormat="1">
      <c r="A136" s="13"/>
      <c r="B136" s="228"/>
      <c r="C136" s="229"/>
      <c r="D136" s="230" t="s">
        <v>122</v>
      </c>
      <c r="E136" s="231" t="s">
        <v>19</v>
      </c>
      <c r="F136" s="232" t="s">
        <v>135</v>
      </c>
      <c r="G136" s="229"/>
      <c r="H136" s="231" t="s">
        <v>19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122</v>
      </c>
      <c r="AU136" s="238" t="s">
        <v>80</v>
      </c>
      <c r="AV136" s="13" t="s">
        <v>78</v>
      </c>
      <c r="AW136" s="13" t="s">
        <v>35</v>
      </c>
      <c r="AX136" s="13" t="s">
        <v>73</v>
      </c>
      <c r="AY136" s="238" t="s">
        <v>114</v>
      </c>
    </row>
    <row r="137" s="13" customFormat="1">
      <c r="A137" s="13"/>
      <c r="B137" s="228"/>
      <c r="C137" s="229"/>
      <c r="D137" s="230" t="s">
        <v>122</v>
      </c>
      <c r="E137" s="231" t="s">
        <v>19</v>
      </c>
      <c r="F137" s="232" t="s">
        <v>136</v>
      </c>
      <c r="G137" s="229"/>
      <c r="H137" s="231" t="s">
        <v>19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122</v>
      </c>
      <c r="AU137" s="238" t="s">
        <v>80</v>
      </c>
      <c r="AV137" s="13" t="s">
        <v>78</v>
      </c>
      <c r="AW137" s="13" t="s">
        <v>35</v>
      </c>
      <c r="AX137" s="13" t="s">
        <v>73</v>
      </c>
      <c r="AY137" s="238" t="s">
        <v>114</v>
      </c>
    </row>
    <row r="138" s="14" customFormat="1">
      <c r="A138" s="14"/>
      <c r="B138" s="239"/>
      <c r="C138" s="240"/>
      <c r="D138" s="230" t="s">
        <v>122</v>
      </c>
      <c r="E138" s="241" t="s">
        <v>19</v>
      </c>
      <c r="F138" s="242" t="s">
        <v>137</v>
      </c>
      <c r="G138" s="240"/>
      <c r="H138" s="243">
        <v>12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9" t="s">
        <v>122</v>
      </c>
      <c r="AU138" s="249" t="s">
        <v>80</v>
      </c>
      <c r="AV138" s="14" t="s">
        <v>80</v>
      </c>
      <c r="AW138" s="14" t="s">
        <v>35</v>
      </c>
      <c r="AX138" s="14" t="s">
        <v>73</v>
      </c>
      <c r="AY138" s="249" t="s">
        <v>114</v>
      </c>
    </row>
    <row r="139" s="13" customFormat="1">
      <c r="A139" s="13"/>
      <c r="B139" s="228"/>
      <c r="C139" s="229"/>
      <c r="D139" s="230" t="s">
        <v>122</v>
      </c>
      <c r="E139" s="231" t="s">
        <v>19</v>
      </c>
      <c r="F139" s="232" t="s">
        <v>141</v>
      </c>
      <c r="G139" s="229"/>
      <c r="H139" s="231" t="s">
        <v>19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122</v>
      </c>
      <c r="AU139" s="238" t="s">
        <v>80</v>
      </c>
      <c r="AV139" s="13" t="s">
        <v>78</v>
      </c>
      <c r="AW139" s="13" t="s">
        <v>35</v>
      </c>
      <c r="AX139" s="13" t="s">
        <v>73</v>
      </c>
      <c r="AY139" s="238" t="s">
        <v>114</v>
      </c>
    </row>
    <row r="140" s="13" customFormat="1">
      <c r="A140" s="13"/>
      <c r="B140" s="228"/>
      <c r="C140" s="229"/>
      <c r="D140" s="230" t="s">
        <v>122</v>
      </c>
      <c r="E140" s="231" t="s">
        <v>19</v>
      </c>
      <c r="F140" s="232" t="s">
        <v>142</v>
      </c>
      <c r="G140" s="229"/>
      <c r="H140" s="231" t="s">
        <v>19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122</v>
      </c>
      <c r="AU140" s="238" t="s">
        <v>80</v>
      </c>
      <c r="AV140" s="13" t="s">
        <v>78</v>
      </c>
      <c r="AW140" s="13" t="s">
        <v>35</v>
      </c>
      <c r="AX140" s="13" t="s">
        <v>73</v>
      </c>
      <c r="AY140" s="238" t="s">
        <v>114</v>
      </c>
    </row>
    <row r="141" s="14" customFormat="1">
      <c r="A141" s="14"/>
      <c r="B141" s="239"/>
      <c r="C141" s="240"/>
      <c r="D141" s="230" t="s">
        <v>122</v>
      </c>
      <c r="E141" s="241" t="s">
        <v>19</v>
      </c>
      <c r="F141" s="242" t="s">
        <v>143</v>
      </c>
      <c r="G141" s="240"/>
      <c r="H141" s="243">
        <v>14.4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9" t="s">
        <v>122</v>
      </c>
      <c r="AU141" s="249" t="s">
        <v>80</v>
      </c>
      <c r="AV141" s="14" t="s">
        <v>80</v>
      </c>
      <c r="AW141" s="14" t="s">
        <v>35</v>
      </c>
      <c r="AX141" s="14" t="s">
        <v>73</v>
      </c>
      <c r="AY141" s="249" t="s">
        <v>114</v>
      </c>
    </row>
    <row r="142" s="16" customFormat="1">
      <c r="A142" s="16"/>
      <c r="B142" s="261"/>
      <c r="C142" s="262"/>
      <c r="D142" s="230" t="s">
        <v>122</v>
      </c>
      <c r="E142" s="263" t="s">
        <v>19</v>
      </c>
      <c r="F142" s="264" t="s">
        <v>158</v>
      </c>
      <c r="G142" s="262"/>
      <c r="H142" s="265">
        <v>26.399999999999999</v>
      </c>
      <c r="I142" s="266"/>
      <c r="J142" s="262"/>
      <c r="K142" s="262"/>
      <c r="L142" s="267"/>
      <c r="M142" s="268"/>
      <c r="N142" s="269"/>
      <c r="O142" s="269"/>
      <c r="P142" s="269"/>
      <c r="Q142" s="269"/>
      <c r="R142" s="269"/>
      <c r="S142" s="269"/>
      <c r="T142" s="270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1" t="s">
        <v>122</v>
      </c>
      <c r="AU142" s="271" t="s">
        <v>80</v>
      </c>
      <c r="AV142" s="16" t="s">
        <v>130</v>
      </c>
      <c r="AW142" s="16" t="s">
        <v>35</v>
      </c>
      <c r="AX142" s="16" t="s">
        <v>73</v>
      </c>
      <c r="AY142" s="271" t="s">
        <v>114</v>
      </c>
    </row>
    <row r="143" s="13" customFormat="1">
      <c r="A143" s="13"/>
      <c r="B143" s="228"/>
      <c r="C143" s="229"/>
      <c r="D143" s="230" t="s">
        <v>122</v>
      </c>
      <c r="E143" s="231" t="s">
        <v>19</v>
      </c>
      <c r="F143" s="232" t="s">
        <v>169</v>
      </c>
      <c r="G143" s="229"/>
      <c r="H143" s="231" t="s">
        <v>19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122</v>
      </c>
      <c r="AU143" s="238" t="s">
        <v>80</v>
      </c>
      <c r="AV143" s="13" t="s">
        <v>78</v>
      </c>
      <c r="AW143" s="13" t="s">
        <v>35</v>
      </c>
      <c r="AX143" s="13" t="s">
        <v>73</v>
      </c>
      <c r="AY143" s="238" t="s">
        <v>114</v>
      </c>
    </row>
    <row r="144" s="14" customFormat="1">
      <c r="A144" s="14"/>
      <c r="B144" s="239"/>
      <c r="C144" s="240"/>
      <c r="D144" s="230" t="s">
        <v>122</v>
      </c>
      <c r="E144" s="241" t="s">
        <v>19</v>
      </c>
      <c r="F144" s="242" t="s">
        <v>170</v>
      </c>
      <c r="G144" s="240"/>
      <c r="H144" s="243">
        <v>47.520000000000003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9" t="s">
        <v>122</v>
      </c>
      <c r="AU144" s="249" t="s">
        <v>80</v>
      </c>
      <c r="AV144" s="14" t="s">
        <v>80</v>
      </c>
      <c r="AW144" s="14" t="s">
        <v>35</v>
      </c>
      <c r="AX144" s="14" t="s">
        <v>78</v>
      </c>
      <c r="AY144" s="249" t="s">
        <v>114</v>
      </c>
    </row>
    <row r="145" s="2" customFormat="1" ht="44.25" customHeight="1">
      <c r="A145" s="40"/>
      <c r="B145" s="41"/>
      <c r="C145" s="214" t="s">
        <v>171</v>
      </c>
      <c r="D145" s="214" t="s">
        <v>116</v>
      </c>
      <c r="E145" s="215" t="s">
        <v>172</v>
      </c>
      <c r="F145" s="216" t="s">
        <v>173</v>
      </c>
      <c r="G145" s="217" t="s">
        <v>174</v>
      </c>
      <c r="H145" s="218">
        <v>130</v>
      </c>
      <c r="I145" s="219"/>
      <c r="J145" s="220">
        <f>ROUND(I145*H145,2)</f>
        <v>0</v>
      </c>
      <c r="K145" s="221"/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120</v>
      </c>
      <c r="AT145" s="226" t="s">
        <v>116</v>
      </c>
      <c r="AU145" s="226" t="s">
        <v>80</v>
      </c>
      <c r="AY145" s="19" t="s">
        <v>114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78</v>
      </c>
      <c r="BK145" s="227">
        <f>ROUND(I145*H145,2)</f>
        <v>0</v>
      </c>
      <c r="BL145" s="19" t="s">
        <v>120</v>
      </c>
      <c r="BM145" s="226" t="s">
        <v>175</v>
      </c>
    </row>
    <row r="146" s="13" customFormat="1">
      <c r="A146" s="13"/>
      <c r="B146" s="228"/>
      <c r="C146" s="229"/>
      <c r="D146" s="230" t="s">
        <v>122</v>
      </c>
      <c r="E146" s="231" t="s">
        <v>19</v>
      </c>
      <c r="F146" s="232" t="s">
        <v>176</v>
      </c>
      <c r="G146" s="229"/>
      <c r="H146" s="231" t="s">
        <v>19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122</v>
      </c>
      <c r="AU146" s="238" t="s">
        <v>80</v>
      </c>
      <c r="AV146" s="13" t="s">
        <v>78</v>
      </c>
      <c r="AW146" s="13" t="s">
        <v>35</v>
      </c>
      <c r="AX146" s="13" t="s">
        <v>73</v>
      </c>
      <c r="AY146" s="238" t="s">
        <v>114</v>
      </c>
    </row>
    <row r="147" s="13" customFormat="1">
      <c r="A147" s="13"/>
      <c r="B147" s="228"/>
      <c r="C147" s="229"/>
      <c r="D147" s="230" t="s">
        <v>122</v>
      </c>
      <c r="E147" s="231" t="s">
        <v>19</v>
      </c>
      <c r="F147" s="232" t="s">
        <v>177</v>
      </c>
      <c r="G147" s="229"/>
      <c r="H147" s="231" t="s">
        <v>19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122</v>
      </c>
      <c r="AU147" s="238" t="s">
        <v>80</v>
      </c>
      <c r="AV147" s="13" t="s">
        <v>78</v>
      </c>
      <c r="AW147" s="13" t="s">
        <v>35</v>
      </c>
      <c r="AX147" s="13" t="s">
        <v>73</v>
      </c>
      <c r="AY147" s="238" t="s">
        <v>114</v>
      </c>
    </row>
    <row r="148" s="14" customFormat="1">
      <c r="A148" s="14"/>
      <c r="B148" s="239"/>
      <c r="C148" s="240"/>
      <c r="D148" s="230" t="s">
        <v>122</v>
      </c>
      <c r="E148" s="241" t="s">
        <v>19</v>
      </c>
      <c r="F148" s="242" t="s">
        <v>178</v>
      </c>
      <c r="G148" s="240"/>
      <c r="H148" s="243">
        <v>130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9" t="s">
        <v>122</v>
      </c>
      <c r="AU148" s="249" t="s">
        <v>80</v>
      </c>
      <c r="AV148" s="14" t="s">
        <v>80</v>
      </c>
      <c r="AW148" s="14" t="s">
        <v>35</v>
      </c>
      <c r="AX148" s="14" t="s">
        <v>78</v>
      </c>
      <c r="AY148" s="249" t="s">
        <v>114</v>
      </c>
    </row>
    <row r="149" s="2" customFormat="1" ht="33" customHeight="1">
      <c r="A149" s="40"/>
      <c r="B149" s="41"/>
      <c r="C149" s="214" t="s">
        <v>179</v>
      </c>
      <c r="D149" s="214" t="s">
        <v>116</v>
      </c>
      <c r="E149" s="215" t="s">
        <v>180</v>
      </c>
      <c r="F149" s="216" t="s">
        <v>181</v>
      </c>
      <c r="G149" s="217" t="s">
        <v>174</v>
      </c>
      <c r="H149" s="218">
        <v>130</v>
      </c>
      <c r="I149" s="219"/>
      <c r="J149" s="220">
        <f>ROUND(I149*H149,2)</f>
        <v>0</v>
      </c>
      <c r="K149" s="221"/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120</v>
      </c>
      <c r="AT149" s="226" t="s">
        <v>116</v>
      </c>
      <c r="AU149" s="226" t="s">
        <v>80</v>
      </c>
      <c r="AY149" s="19" t="s">
        <v>114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78</v>
      </c>
      <c r="BK149" s="227">
        <f>ROUND(I149*H149,2)</f>
        <v>0</v>
      </c>
      <c r="BL149" s="19" t="s">
        <v>120</v>
      </c>
      <c r="BM149" s="226" t="s">
        <v>182</v>
      </c>
    </row>
    <row r="150" s="13" customFormat="1">
      <c r="A150" s="13"/>
      <c r="B150" s="228"/>
      <c r="C150" s="229"/>
      <c r="D150" s="230" t="s">
        <v>122</v>
      </c>
      <c r="E150" s="231" t="s">
        <v>19</v>
      </c>
      <c r="F150" s="232" t="s">
        <v>176</v>
      </c>
      <c r="G150" s="229"/>
      <c r="H150" s="231" t="s">
        <v>19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122</v>
      </c>
      <c r="AU150" s="238" t="s">
        <v>80</v>
      </c>
      <c r="AV150" s="13" t="s">
        <v>78</v>
      </c>
      <c r="AW150" s="13" t="s">
        <v>35</v>
      </c>
      <c r="AX150" s="13" t="s">
        <v>73</v>
      </c>
      <c r="AY150" s="238" t="s">
        <v>114</v>
      </c>
    </row>
    <row r="151" s="13" customFormat="1">
      <c r="A151" s="13"/>
      <c r="B151" s="228"/>
      <c r="C151" s="229"/>
      <c r="D151" s="230" t="s">
        <v>122</v>
      </c>
      <c r="E151" s="231" t="s">
        <v>19</v>
      </c>
      <c r="F151" s="232" t="s">
        <v>177</v>
      </c>
      <c r="G151" s="229"/>
      <c r="H151" s="231" t="s">
        <v>19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8" t="s">
        <v>122</v>
      </c>
      <c r="AU151" s="238" t="s">
        <v>80</v>
      </c>
      <c r="AV151" s="13" t="s">
        <v>78</v>
      </c>
      <c r="AW151" s="13" t="s">
        <v>35</v>
      </c>
      <c r="AX151" s="13" t="s">
        <v>73</v>
      </c>
      <c r="AY151" s="238" t="s">
        <v>114</v>
      </c>
    </row>
    <row r="152" s="14" customFormat="1">
      <c r="A152" s="14"/>
      <c r="B152" s="239"/>
      <c r="C152" s="240"/>
      <c r="D152" s="230" t="s">
        <v>122</v>
      </c>
      <c r="E152" s="241" t="s">
        <v>19</v>
      </c>
      <c r="F152" s="242" t="s">
        <v>178</v>
      </c>
      <c r="G152" s="240"/>
      <c r="H152" s="243">
        <v>130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9" t="s">
        <v>122</v>
      </c>
      <c r="AU152" s="249" t="s">
        <v>80</v>
      </c>
      <c r="AV152" s="14" t="s">
        <v>80</v>
      </c>
      <c r="AW152" s="14" t="s">
        <v>35</v>
      </c>
      <c r="AX152" s="14" t="s">
        <v>78</v>
      </c>
      <c r="AY152" s="249" t="s">
        <v>114</v>
      </c>
    </row>
    <row r="153" s="2" customFormat="1" ht="33" customHeight="1">
      <c r="A153" s="40"/>
      <c r="B153" s="41"/>
      <c r="C153" s="214" t="s">
        <v>183</v>
      </c>
      <c r="D153" s="214" t="s">
        <v>116</v>
      </c>
      <c r="E153" s="215" t="s">
        <v>184</v>
      </c>
      <c r="F153" s="216" t="s">
        <v>185</v>
      </c>
      <c r="G153" s="217" t="s">
        <v>174</v>
      </c>
      <c r="H153" s="218">
        <v>130</v>
      </c>
      <c r="I153" s="219"/>
      <c r="J153" s="220">
        <f>ROUND(I153*H153,2)</f>
        <v>0</v>
      </c>
      <c r="K153" s="221"/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120</v>
      </c>
      <c r="AT153" s="226" t="s">
        <v>116</v>
      </c>
      <c r="AU153" s="226" t="s">
        <v>80</v>
      </c>
      <c r="AY153" s="19" t="s">
        <v>114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78</v>
      </c>
      <c r="BK153" s="227">
        <f>ROUND(I153*H153,2)</f>
        <v>0</v>
      </c>
      <c r="BL153" s="19" t="s">
        <v>120</v>
      </c>
      <c r="BM153" s="226" t="s">
        <v>186</v>
      </c>
    </row>
    <row r="154" s="13" customFormat="1">
      <c r="A154" s="13"/>
      <c r="B154" s="228"/>
      <c r="C154" s="229"/>
      <c r="D154" s="230" t="s">
        <v>122</v>
      </c>
      <c r="E154" s="231" t="s">
        <v>19</v>
      </c>
      <c r="F154" s="232" t="s">
        <v>176</v>
      </c>
      <c r="G154" s="229"/>
      <c r="H154" s="231" t="s">
        <v>19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122</v>
      </c>
      <c r="AU154" s="238" t="s">
        <v>80</v>
      </c>
      <c r="AV154" s="13" t="s">
        <v>78</v>
      </c>
      <c r="AW154" s="13" t="s">
        <v>35</v>
      </c>
      <c r="AX154" s="13" t="s">
        <v>73</v>
      </c>
      <c r="AY154" s="238" t="s">
        <v>114</v>
      </c>
    </row>
    <row r="155" s="13" customFormat="1">
      <c r="A155" s="13"/>
      <c r="B155" s="228"/>
      <c r="C155" s="229"/>
      <c r="D155" s="230" t="s">
        <v>122</v>
      </c>
      <c r="E155" s="231" t="s">
        <v>19</v>
      </c>
      <c r="F155" s="232" t="s">
        <v>177</v>
      </c>
      <c r="G155" s="229"/>
      <c r="H155" s="231" t="s">
        <v>19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8" t="s">
        <v>122</v>
      </c>
      <c r="AU155" s="238" t="s">
        <v>80</v>
      </c>
      <c r="AV155" s="13" t="s">
        <v>78</v>
      </c>
      <c r="AW155" s="13" t="s">
        <v>35</v>
      </c>
      <c r="AX155" s="13" t="s">
        <v>73</v>
      </c>
      <c r="AY155" s="238" t="s">
        <v>114</v>
      </c>
    </row>
    <row r="156" s="14" customFormat="1">
      <c r="A156" s="14"/>
      <c r="B156" s="239"/>
      <c r="C156" s="240"/>
      <c r="D156" s="230" t="s">
        <v>122</v>
      </c>
      <c r="E156" s="241" t="s">
        <v>19</v>
      </c>
      <c r="F156" s="242" t="s">
        <v>178</v>
      </c>
      <c r="G156" s="240"/>
      <c r="H156" s="243">
        <v>130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9" t="s">
        <v>122</v>
      </c>
      <c r="AU156" s="249" t="s">
        <v>80</v>
      </c>
      <c r="AV156" s="14" t="s">
        <v>80</v>
      </c>
      <c r="AW156" s="14" t="s">
        <v>35</v>
      </c>
      <c r="AX156" s="14" t="s">
        <v>78</v>
      </c>
      <c r="AY156" s="249" t="s">
        <v>114</v>
      </c>
    </row>
    <row r="157" s="2" customFormat="1" ht="16.5" customHeight="1">
      <c r="A157" s="40"/>
      <c r="B157" s="41"/>
      <c r="C157" s="272" t="s">
        <v>187</v>
      </c>
      <c r="D157" s="272" t="s">
        <v>188</v>
      </c>
      <c r="E157" s="273" t="s">
        <v>189</v>
      </c>
      <c r="F157" s="274" t="s">
        <v>190</v>
      </c>
      <c r="G157" s="275" t="s">
        <v>191</v>
      </c>
      <c r="H157" s="276">
        <v>1.95</v>
      </c>
      <c r="I157" s="277"/>
      <c r="J157" s="278">
        <f>ROUND(I157*H157,2)</f>
        <v>0</v>
      </c>
      <c r="K157" s="279"/>
      <c r="L157" s="280"/>
      <c r="M157" s="281" t="s">
        <v>19</v>
      </c>
      <c r="N157" s="282" t="s">
        <v>44</v>
      </c>
      <c r="O157" s="86"/>
      <c r="P157" s="224">
        <f>O157*H157</f>
        <v>0</v>
      </c>
      <c r="Q157" s="224">
        <v>0.001</v>
      </c>
      <c r="R157" s="224">
        <f>Q157*H157</f>
        <v>0.0019499999999999999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164</v>
      </c>
      <c r="AT157" s="226" t="s">
        <v>188</v>
      </c>
      <c r="AU157" s="226" t="s">
        <v>80</v>
      </c>
      <c r="AY157" s="19" t="s">
        <v>114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78</v>
      </c>
      <c r="BK157" s="227">
        <f>ROUND(I157*H157,2)</f>
        <v>0</v>
      </c>
      <c r="BL157" s="19" t="s">
        <v>120</v>
      </c>
      <c r="BM157" s="226" t="s">
        <v>192</v>
      </c>
    </row>
    <row r="158" s="13" customFormat="1">
      <c r="A158" s="13"/>
      <c r="B158" s="228"/>
      <c r="C158" s="229"/>
      <c r="D158" s="230" t="s">
        <v>122</v>
      </c>
      <c r="E158" s="231" t="s">
        <v>19</v>
      </c>
      <c r="F158" s="232" t="s">
        <v>176</v>
      </c>
      <c r="G158" s="229"/>
      <c r="H158" s="231" t="s">
        <v>19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122</v>
      </c>
      <c r="AU158" s="238" t="s">
        <v>80</v>
      </c>
      <c r="AV158" s="13" t="s">
        <v>78</v>
      </c>
      <c r="AW158" s="13" t="s">
        <v>35</v>
      </c>
      <c r="AX158" s="13" t="s">
        <v>73</v>
      </c>
      <c r="AY158" s="238" t="s">
        <v>114</v>
      </c>
    </row>
    <row r="159" s="13" customFormat="1">
      <c r="A159" s="13"/>
      <c r="B159" s="228"/>
      <c r="C159" s="229"/>
      <c r="D159" s="230" t="s">
        <v>122</v>
      </c>
      <c r="E159" s="231" t="s">
        <v>19</v>
      </c>
      <c r="F159" s="232" t="s">
        <v>177</v>
      </c>
      <c r="G159" s="229"/>
      <c r="H159" s="231" t="s">
        <v>19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122</v>
      </c>
      <c r="AU159" s="238" t="s">
        <v>80</v>
      </c>
      <c r="AV159" s="13" t="s">
        <v>78</v>
      </c>
      <c r="AW159" s="13" t="s">
        <v>35</v>
      </c>
      <c r="AX159" s="13" t="s">
        <v>73</v>
      </c>
      <c r="AY159" s="238" t="s">
        <v>114</v>
      </c>
    </row>
    <row r="160" s="14" customFormat="1">
      <c r="A160" s="14"/>
      <c r="B160" s="239"/>
      <c r="C160" s="240"/>
      <c r="D160" s="230" t="s">
        <v>122</v>
      </c>
      <c r="E160" s="241" t="s">
        <v>19</v>
      </c>
      <c r="F160" s="242" t="s">
        <v>178</v>
      </c>
      <c r="G160" s="240"/>
      <c r="H160" s="243">
        <v>130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9" t="s">
        <v>122</v>
      </c>
      <c r="AU160" s="249" t="s">
        <v>80</v>
      </c>
      <c r="AV160" s="14" t="s">
        <v>80</v>
      </c>
      <c r="AW160" s="14" t="s">
        <v>35</v>
      </c>
      <c r="AX160" s="14" t="s">
        <v>73</v>
      </c>
      <c r="AY160" s="249" t="s">
        <v>114</v>
      </c>
    </row>
    <row r="161" s="13" customFormat="1">
      <c r="A161" s="13"/>
      <c r="B161" s="228"/>
      <c r="C161" s="229"/>
      <c r="D161" s="230" t="s">
        <v>122</v>
      </c>
      <c r="E161" s="231" t="s">
        <v>19</v>
      </c>
      <c r="F161" s="232" t="s">
        <v>193</v>
      </c>
      <c r="G161" s="229"/>
      <c r="H161" s="231" t="s">
        <v>19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122</v>
      </c>
      <c r="AU161" s="238" t="s">
        <v>80</v>
      </c>
      <c r="AV161" s="13" t="s">
        <v>78</v>
      </c>
      <c r="AW161" s="13" t="s">
        <v>35</v>
      </c>
      <c r="AX161" s="13" t="s">
        <v>73</v>
      </c>
      <c r="AY161" s="238" t="s">
        <v>114</v>
      </c>
    </row>
    <row r="162" s="14" customFormat="1">
      <c r="A162" s="14"/>
      <c r="B162" s="239"/>
      <c r="C162" s="240"/>
      <c r="D162" s="230" t="s">
        <v>122</v>
      </c>
      <c r="E162" s="241" t="s">
        <v>19</v>
      </c>
      <c r="F162" s="242" t="s">
        <v>194</v>
      </c>
      <c r="G162" s="240"/>
      <c r="H162" s="243">
        <v>1.95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9" t="s">
        <v>122</v>
      </c>
      <c r="AU162" s="249" t="s">
        <v>80</v>
      </c>
      <c r="AV162" s="14" t="s">
        <v>80</v>
      </c>
      <c r="AW162" s="14" t="s">
        <v>35</v>
      </c>
      <c r="AX162" s="14" t="s">
        <v>78</v>
      </c>
      <c r="AY162" s="249" t="s">
        <v>114</v>
      </c>
    </row>
    <row r="163" s="12" customFormat="1" ht="22.8" customHeight="1">
      <c r="A163" s="12"/>
      <c r="B163" s="198"/>
      <c r="C163" s="199"/>
      <c r="D163" s="200" t="s">
        <v>72</v>
      </c>
      <c r="E163" s="212" t="s">
        <v>80</v>
      </c>
      <c r="F163" s="212" t="s">
        <v>195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SUM(P164:P183)</f>
        <v>0</v>
      </c>
      <c r="Q163" s="206"/>
      <c r="R163" s="207">
        <f>SUM(R164:R183)</f>
        <v>21.495538832999998</v>
      </c>
      <c r="S163" s="206"/>
      <c r="T163" s="208">
        <f>SUM(T164:T183)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78</v>
      </c>
      <c r="AT163" s="210" t="s">
        <v>72</v>
      </c>
      <c r="AU163" s="210" t="s">
        <v>78</v>
      </c>
      <c r="AY163" s="209" t="s">
        <v>114</v>
      </c>
      <c r="BK163" s="211">
        <f>SUM(BK164:BK183)</f>
        <v>0</v>
      </c>
    </row>
    <row r="164" s="2" customFormat="1" ht="21.75" customHeight="1">
      <c r="A164" s="40"/>
      <c r="B164" s="41"/>
      <c r="C164" s="214" t="s">
        <v>196</v>
      </c>
      <c r="D164" s="214" t="s">
        <v>116</v>
      </c>
      <c r="E164" s="215" t="s">
        <v>197</v>
      </c>
      <c r="F164" s="216" t="s">
        <v>198</v>
      </c>
      <c r="G164" s="217" t="s">
        <v>174</v>
      </c>
      <c r="H164" s="218">
        <v>39</v>
      </c>
      <c r="I164" s="219"/>
      <c r="J164" s="220">
        <f>ROUND(I164*H164,2)</f>
        <v>0</v>
      </c>
      <c r="K164" s="221"/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0.030545449999999998</v>
      </c>
      <c r="R164" s="224">
        <f>Q164*H164</f>
        <v>1.1912725499999999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120</v>
      </c>
      <c r="AT164" s="226" t="s">
        <v>116</v>
      </c>
      <c r="AU164" s="226" t="s">
        <v>80</v>
      </c>
      <c r="AY164" s="19" t="s">
        <v>114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78</v>
      </c>
      <c r="BK164" s="227">
        <f>ROUND(I164*H164,2)</f>
        <v>0</v>
      </c>
      <c r="BL164" s="19" t="s">
        <v>120</v>
      </c>
      <c r="BM164" s="226" t="s">
        <v>199</v>
      </c>
    </row>
    <row r="165" s="13" customFormat="1">
      <c r="A165" s="13"/>
      <c r="B165" s="228"/>
      <c r="C165" s="229"/>
      <c r="D165" s="230" t="s">
        <v>122</v>
      </c>
      <c r="E165" s="231" t="s">
        <v>19</v>
      </c>
      <c r="F165" s="232" t="s">
        <v>200</v>
      </c>
      <c r="G165" s="229"/>
      <c r="H165" s="231" t="s">
        <v>19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122</v>
      </c>
      <c r="AU165" s="238" t="s">
        <v>80</v>
      </c>
      <c r="AV165" s="13" t="s">
        <v>78</v>
      </c>
      <c r="AW165" s="13" t="s">
        <v>35</v>
      </c>
      <c r="AX165" s="13" t="s">
        <v>73</v>
      </c>
      <c r="AY165" s="238" t="s">
        <v>114</v>
      </c>
    </row>
    <row r="166" s="13" customFormat="1">
      <c r="A166" s="13"/>
      <c r="B166" s="228"/>
      <c r="C166" s="229"/>
      <c r="D166" s="230" t="s">
        <v>122</v>
      </c>
      <c r="E166" s="231" t="s">
        <v>19</v>
      </c>
      <c r="F166" s="232" t="s">
        <v>201</v>
      </c>
      <c r="G166" s="229"/>
      <c r="H166" s="231" t="s">
        <v>19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122</v>
      </c>
      <c r="AU166" s="238" t="s">
        <v>80</v>
      </c>
      <c r="AV166" s="13" t="s">
        <v>78</v>
      </c>
      <c r="AW166" s="13" t="s">
        <v>35</v>
      </c>
      <c r="AX166" s="13" t="s">
        <v>73</v>
      </c>
      <c r="AY166" s="238" t="s">
        <v>114</v>
      </c>
    </row>
    <row r="167" s="14" customFormat="1">
      <c r="A167" s="14"/>
      <c r="B167" s="239"/>
      <c r="C167" s="240"/>
      <c r="D167" s="230" t="s">
        <v>122</v>
      </c>
      <c r="E167" s="241" t="s">
        <v>19</v>
      </c>
      <c r="F167" s="242" t="s">
        <v>202</v>
      </c>
      <c r="G167" s="240"/>
      <c r="H167" s="243">
        <v>39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9" t="s">
        <v>122</v>
      </c>
      <c r="AU167" s="249" t="s">
        <v>80</v>
      </c>
      <c r="AV167" s="14" t="s">
        <v>80</v>
      </c>
      <c r="AW167" s="14" t="s">
        <v>35</v>
      </c>
      <c r="AX167" s="14" t="s">
        <v>78</v>
      </c>
      <c r="AY167" s="249" t="s">
        <v>114</v>
      </c>
    </row>
    <row r="168" s="2" customFormat="1" ht="21.75" customHeight="1">
      <c r="A168" s="40"/>
      <c r="B168" s="41"/>
      <c r="C168" s="214" t="s">
        <v>203</v>
      </c>
      <c r="D168" s="214" t="s">
        <v>116</v>
      </c>
      <c r="E168" s="215" t="s">
        <v>204</v>
      </c>
      <c r="F168" s="216" t="s">
        <v>205</v>
      </c>
      <c r="G168" s="217" t="s">
        <v>174</v>
      </c>
      <c r="H168" s="218">
        <v>39</v>
      </c>
      <c r="I168" s="219"/>
      <c r="J168" s="220">
        <f>ROUND(I168*H168,2)</f>
        <v>0</v>
      </c>
      <c r="K168" s="221"/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120</v>
      </c>
      <c r="AT168" s="226" t="s">
        <v>116</v>
      </c>
      <c r="AU168" s="226" t="s">
        <v>80</v>
      </c>
      <c r="AY168" s="19" t="s">
        <v>114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78</v>
      </c>
      <c r="BK168" s="227">
        <f>ROUND(I168*H168,2)</f>
        <v>0</v>
      </c>
      <c r="BL168" s="19" t="s">
        <v>120</v>
      </c>
      <c r="BM168" s="226" t="s">
        <v>206</v>
      </c>
    </row>
    <row r="169" s="13" customFormat="1">
      <c r="A169" s="13"/>
      <c r="B169" s="228"/>
      <c r="C169" s="229"/>
      <c r="D169" s="230" t="s">
        <v>122</v>
      </c>
      <c r="E169" s="231" t="s">
        <v>19</v>
      </c>
      <c r="F169" s="232" t="s">
        <v>200</v>
      </c>
      <c r="G169" s="229"/>
      <c r="H169" s="231" t="s">
        <v>19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122</v>
      </c>
      <c r="AU169" s="238" t="s">
        <v>80</v>
      </c>
      <c r="AV169" s="13" t="s">
        <v>78</v>
      </c>
      <c r="AW169" s="13" t="s">
        <v>35</v>
      </c>
      <c r="AX169" s="13" t="s">
        <v>73</v>
      </c>
      <c r="AY169" s="238" t="s">
        <v>114</v>
      </c>
    </row>
    <row r="170" s="13" customFormat="1">
      <c r="A170" s="13"/>
      <c r="B170" s="228"/>
      <c r="C170" s="229"/>
      <c r="D170" s="230" t="s">
        <v>122</v>
      </c>
      <c r="E170" s="231" t="s">
        <v>19</v>
      </c>
      <c r="F170" s="232" t="s">
        <v>201</v>
      </c>
      <c r="G170" s="229"/>
      <c r="H170" s="231" t="s">
        <v>19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122</v>
      </c>
      <c r="AU170" s="238" t="s">
        <v>80</v>
      </c>
      <c r="AV170" s="13" t="s">
        <v>78</v>
      </c>
      <c r="AW170" s="13" t="s">
        <v>35</v>
      </c>
      <c r="AX170" s="13" t="s">
        <v>73</v>
      </c>
      <c r="AY170" s="238" t="s">
        <v>114</v>
      </c>
    </row>
    <row r="171" s="14" customFormat="1">
      <c r="A171" s="14"/>
      <c r="B171" s="239"/>
      <c r="C171" s="240"/>
      <c r="D171" s="230" t="s">
        <v>122</v>
      </c>
      <c r="E171" s="241" t="s">
        <v>19</v>
      </c>
      <c r="F171" s="242" t="s">
        <v>202</v>
      </c>
      <c r="G171" s="240"/>
      <c r="H171" s="243">
        <v>39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9" t="s">
        <v>122</v>
      </c>
      <c r="AU171" s="249" t="s">
        <v>80</v>
      </c>
      <c r="AV171" s="14" t="s">
        <v>80</v>
      </c>
      <c r="AW171" s="14" t="s">
        <v>35</v>
      </c>
      <c r="AX171" s="14" t="s">
        <v>78</v>
      </c>
      <c r="AY171" s="249" t="s">
        <v>114</v>
      </c>
    </row>
    <row r="172" s="2" customFormat="1" ht="21.75" customHeight="1">
      <c r="A172" s="40"/>
      <c r="B172" s="41"/>
      <c r="C172" s="214" t="s">
        <v>8</v>
      </c>
      <c r="D172" s="214" t="s">
        <v>116</v>
      </c>
      <c r="E172" s="215" t="s">
        <v>207</v>
      </c>
      <c r="F172" s="216" t="s">
        <v>208</v>
      </c>
      <c r="G172" s="217" t="s">
        <v>133</v>
      </c>
      <c r="H172" s="218">
        <v>8.25</v>
      </c>
      <c r="I172" s="219"/>
      <c r="J172" s="220">
        <f>ROUND(I172*H172,2)</f>
        <v>0</v>
      </c>
      <c r="K172" s="221"/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2.4532922039999998</v>
      </c>
      <c r="R172" s="224">
        <f>Q172*H172</f>
        <v>20.239660682999997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120</v>
      </c>
      <c r="AT172" s="226" t="s">
        <v>116</v>
      </c>
      <c r="AU172" s="226" t="s">
        <v>80</v>
      </c>
      <c r="AY172" s="19" t="s">
        <v>114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78</v>
      </c>
      <c r="BK172" s="227">
        <f>ROUND(I172*H172,2)</f>
        <v>0</v>
      </c>
      <c r="BL172" s="19" t="s">
        <v>120</v>
      </c>
      <c r="BM172" s="226" t="s">
        <v>209</v>
      </c>
    </row>
    <row r="173" s="13" customFormat="1">
      <c r="A173" s="13"/>
      <c r="B173" s="228"/>
      <c r="C173" s="229"/>
      <c r="D173" s="230" t="s">
        <v>122</v>
      </c>
      <c r="E173" s="231" t="s">
        <v>19</v>
      </c>
      <c r="F173" s="232" t="s">
        <v>210</v>
      </c>
      <c r="G173" s="229"/>
      <c r="H173" s="231" t="s">
        <v>19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122</v>
      </c>
      <c r="AU173" s="238" t="s">
        <v>80</v>
      </c>
      <c r="AV173" s="13" t="s">
        <v>78</v>
      </c>
      <c r="AW173" s="13" t="s">
        <v>35</v>
      </c>
      <c r="AX173" s="13" t="s">
        <v>73</v>
      </c>
      <c r="AY173" s="238" t="s">
        <v>114</v>
      </c>
    </row>
    <row r="174" s="13" customFormat="1">
      <c r="A174" s="13"/>
      <c r="B174" s="228"/>
      <c r="C174" s="229"/>
      <c r="D174" s="230" t="s">
        <v>122</v>
      </c>
      <c r="E174" s="231" t="s">
        <v>19</v>
      </c>
      <c r="F174" s="232" t="s">
        <v>211</v>
      </c>
      <c r="G174" s="229"/>
      <c r="H174" s="231" t="s">
        <v>19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122</v>
      </c>
      <c r="AU174" s="238" t="s">
        <v>80</v>
      </c>
      <c r="AV174" s="13" t="s">
        <v>78</v>
      </c>
      <c r="AW174" s="13" t="s">
        <v>35</v>
      </c>
      <c r="AX174" s="13" t="s">
        <v>73</v>
      </c>
      <c r="AY174" s="238" t="s">
        <v>114</v>
      </c>
    </row>
    <row r="175" s="14" customFormat="1">
      <c r="A175" s="14"/>
      <c r="B175" s="239"/>
      <c r="C175" s="240"/>
      <c r="D175" s="230" t="s">
        <v>122</v>
      </c>
      <c r="E175" s="241" t="s">
        <v>19</v>
      </c>
      <c r="F175" s="242" t="s">
        <v>212</v>
      </c>
      <c r="G175" s="240"/>
      <c r="H175" s="243">
        <v>8.25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9" t="s">
        <v>122</v>
      </c>
      <c r="AU175" s="249" t="s">
        <v>80</v>
      </c>
      <c r="AV175" s="14" t="s">
        <v>80</v>
      </c>
      <c r="AW175" s="14" t="s">
        <v>35</v>
      </c>
      <c r="AX175" s="14" t="s">
        <v>78</v>
      </c>
      <c r="AY175" s="249" t="s">
        <v>114</v>
      </c>
    </row>
    <row r="176" s="2" customFormat="1" ht="16.5" customHeight="1">
      <c r="A176" s="40"/>
      <c r="B176" s="41"/>
      <c r="C176" s="214" t="s">
        <v>213</v>
      </c>
      <c r="D176" s="214" t="s">
        <v>116</v>
      </c>
      <c r="E176" s="215" t="s">
        <v>214</v>
      </c>
      <c r="F176" s="216" t="s">
        <v>215</v>
      </c>
      <c r="G176" s="217" t="s">
        <v>174</v>
      </c>
      <c r="H176" s="218">
        <v>24</v>
      </c>
      <c r="I176" s="219"/>
      <c r="J176" s="220">
        <f>ROUND(I176*H176,2)</f>
        <v>0</v>
      </c>
      <c r="K176" s="221"/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0.0026919000000000001</v>
      </c>
      <c r="R176" s="224">
        <f>Q176*H176</f>
        <v>0.064605599999999999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120</v>
      </c>
      <c r="AT176" s="226" t="s">
        <v>116</v>
      </c>
      <c r="AU176" s="226" t="s">
        <v>80</v>
      </c>
      <c r="AY176" s="19" t="s">
        <v>114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78</v>
      </c>
      <c r="BK176" s="227">
        <f>ROUND(I176*H176,2)</f>
        <v>0</v>
      </c>
      <c r="BL176" s="19" t="s">
        <v>120</v>
      </c>
      <c r="BM176" s="226" t="s">
        <v>216</v>
      </c>
    </row>
    <row r="177" s="13" customFormat="1">
      <c r="A177" s="13"/>
      <c r="B177" s="228"/>
      <c r="C177" s="229"/>
      <c r="D177" s="230" t="s">
        <v>122</v>
      </c>
      <c r="E177" s="231" t="s">
        <v>19</v>
      </c>
      <c r="F177" s="232" t="s">
        <v>217</v>
      </c>
      <c r="G177" s="229"/>
      <c r="H177" s="231" t="s">
        <v>19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122</v>
      </c>
      <c r="AU177" s="238" t="s">
        <v>80</v>
      </c>
      <c r="AV177" s="13" t="s">
        <v>78</v>
      </c>
      <c r="AW177" s="13" t="s">
        <v>35</v>
      </c>
      <c r="AX177" s="13" t="s">
        <v>73</v>
      </c>
      <c r="AY177" s="238" t="s">
        <v>114</v>
      </c>
    </row>
    <row r="178" s="13" customFormat="1">
      <c r="A178" s="13"/>
      <c r="B178" s="228"/>
      <c r="C178" s="229"/>
      <c r="D178" s="230" t="s">
        <v>122</v>
      </c>
      <c r="E178" s="231" t="s">
        <v>19</v>
      </c>
      <c r="F178" s="232" t="s">
        <v>218</v>
      </c>
      <c r="G178" s="229"/>
      <c r="H178" s="231" t="s">
        <v>19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122</v>
      </c>
      <c r="AU178" s="238" t="s">
        <v>80</v>
      </c>
      <c r="AV178" s="13" t="s">
        <v>78</v>
      </c>
      <c r="AW178" s="13" t="s">
        <v>35</v>
      </c>
      <c r="AX178" s="13" t="s">
        <v>73</v>
      </c>
      <c r="AY178" s="238" t="s">
        <v>114</v>
      </c>
    </row>
    <row r="179" s="14" customFormat="1">
      <c r="A179" s="14"/>
      <c r="B179" s="239"/>
      <c r="C179" s="240"/>
      <c r="D179" s="230" t="s">
        <v>122</v>
      </c>
      <c r="E179" s="241" t="s">
        <v>19</v>
      </c>
      <c r="F179" s="242" t="s">
        <v>219</v>
      </c>
      <c r="G179" s="240"/>
      <c r="H179" s="243">
        <v>24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9" t="s">
        <v>122</v>
      </c>
      <c r="AU179" s="249" t="s">
        <v>80</v>
      </c>
      <c r="AV179" s="14" t="s">
        <v>80</v>
      </c>
      <c r="AW179" s="14" t="s">
        <v>35</v>
      </c>
      <c r="AX179" s="14" t="s">
        <v>78</v>
      </c>
      <c r="AY179" s="249" t="s">
        <v>114</v>
      </c>
    </row>
    <row r="180" s="2" customFormat="1" ht="16.5" customHeight="1">
      <c r="A180" s="40"/>
      <c r="B180" s="41"/>
      <c r="C180" s="214" t="s">
        <v>220</v>
      </c>
      <c r="D180" s="214" t="s">
        <v>116</v>
      </c>
      <c r="E180" s="215" t="s">
        <v>221</v>
      </c>
      <c r="F180" s="216" t="s">
        <v>222</v>
      </c>
      <c r="G180" s="217" t="s">
        <v>174</v>
      </c>
      <c r="H180" s="218">
        <v>24</v>
      </c>
      <c r="I180" s="219"/>
      <c r="J180" s="220">
        <f>ROUND(I180*H180,2)</f>
        <v>0</v>
      </c>
      <c r="K180" s="221"/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120</v>
      </c>
      <c r="AT180" s="226" t="s">
        <v>116</v>
      </c>
      <c r="AU180" s="226" t="s">
        <v>80</v>
      </c>
      <c r="AY180" s="19" t="s">
        <v>114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78</v>
      </c>
      <c r="BK180" s="227">
        <f>ROUND(I180*H180,2)</f>
        <v>0</v>
      </c>
      <c r="BL180" s="19" t="s">
        <v>120</v>
      </c>
      <c r="BM180" s="226" t="s">
        <v>223</v>
      </c>
    </row>
    <row r="181" s="13" customFormat="1">
      <c r="A181" s="13"/>
      <c r="B181" s="228"/>
      <c r="C181" s="229"/>
      <c r="D181" s="230" t="s">
        <v>122</v>
      </c>
      <c r="E181" s="231" t="s">
        <v>19</v>
      </c>
      <c r="F181" s="232" t="s">
        <v>217</v>
      </c>
      <c r="G181" s="229"/>
      <c r="H181" s="231" t="s">
        <v>19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122</v>
      </c>
      <c r="AU181" s="238" t="s">
        <v>80</v>
      </c>
      <c r="AV181" s="13" t="s">
        <v>78</v>
      </c>
      <c r="AW181" s="13" t="s">
        <v>35</v>
      </c>
      <c r="AX181" s="13" t="s">
        <v>73</v>
      </c>
      <c r="AY181" s="238" t="s">
        <v>114</v>
      </c>
    </row>
    <row r="182" s="13" customFormat="1">
      <c r="A182" s="13"/>
      <c r="B182" s="228"/>
      <c r="C182" s="229"/>
      <c r="D182" s="230" t="s">
        <v>122</v>
      </c>
      <c r="E182" s="231" t="s">
        <v>19</v>
      </c>
      <c r="F182" s="232" t="s">
        <v>218</v>
      </c>
      <c r="G182" s="229"/>
      <c r="H182" s="231" t="s">
        <v>19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122</v>
      </c>
      <c r="AU182" s="238" t="s">
        <v>80</v>
      </c>
      <c r="AV182" s="13" t="s">
        <v>78</v>
      </c>
      <c r="AW182" s="13" t="s">
        <v>35</v>
      </c>
      <c r="AX182" s="13" t="s">
        <v>73</v>
      </c>
      <c r="AY182" s="238" t="s">
        <v>114</v>
      </c>
    </row>
    <row r="183" s="14" customFormat="1">
      <c r="A183" s="14"/>
      <c r="B183" s="239"/>
      <c r="C183" s="240"/>
      <c r="D183" s="230" t="s">
        <v>122</v>
      </c>
      <c r="E183" s="241" t="s">
        <v>19</v>
      </c>
      <c r="F183" s="242" t="s">
        <v>219</v>
      </c>
      <c r="G183" s="240"/>
      <c r="H183" s="243">
        <v>24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9" t="s">
        <v>122</v>
      </c>
      <c r="AU183" s="249" t="s">
        <v>80</v>
      </c>
      <c r="AV183" s="14" t="s">
        <v>80</v>
      </c>
      <c r="AW183" s="14" t="s">
        <v>35</v>
      </c>
      <c r="AX183" s="14" t="s">
        <v>78</v>
      </c>
      <c r="AY183" s="249" t="s">
        <v>114</v>
      </c>
    </row>
    <row r="184" s="12" customFormat="1" ht="25.92" customHeight="1">
      <c r="A184" s="12"/>
      <c r="B184" s="198"/>
      <c r="C184" s="199"/>
      <c r="D184" s="200" t="s">
        <v>72</v>
      </c>
      <c r="E184" s="201" t="s">
        <v>188</v>
      </c>
      <c r="F184" s="201" t="s">
        <v>224</v>
      </c>
      <c r="G184" s="199"/>
      <c r="H184" s="199"/>
      <c r="I184" s="202"/>
      <c r="J184" s="203">
        <f>BK184</f>
        <v>0</v>
      </c>
      <c r="K184" s="199"/>
      <c r="L184" s="204"/>
      <c r="M184" s="205"/>
      <c r="N184" s="206"/>
      <c r="O184" s="206"/>
      <c r="P184" s="207">
        <f>P185+P203+P208+P219+P244+P246</f>
        <v>0</v>
      </c>
      <c r="Q184" s="206"/>
      <c r="R184" s="207">
        <f>R185+R203+R208+R219+R244+R246</f>
        <v>40.541315999999995</v>
      </c>
      <c r="S184" s="206"/>
      <c r="T184" s="208">
        <f>T185+T203+T208+T219+T244+T246</f>
        <v>11.32347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130</v>
      </c>
      <c r="AT184" s="210" t="s">
        <v>72</v>
      </c>
      <c r="AU184" s="210" t="s">
        <v>73</v>
      </c>
      <c r="AY184" s="209" t="s">
        <v>114</v>
      </c>
      <c r="BK184" s="211">
        <f>BK185+BK203+BK208+BK219+BK244+BK246</f>
        <v>0</v>
      </c>
    </row>
    <row r="185" s="12" customFormat="1" ht="22.8" customHeight="1">
      <c r="A185" s="12"/>
      <c r="B185" s="198"/>
      <c r="C185" s="199"/>
      <c r="D185" s="200" t="s">
        <v>72</v>
      </c>
      <c r="E185" s="212" t="s">
        <v>130</v>
      </c>
      <c r="F185" s="212" t="s">
        <v>225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SUM(P186:P202)</f>
        <v>0</v>
      </c>
      <c r="Q185" s="206"/>
      <c r="R185" s="207">
        <f>SUM(R186:R202)</f>
        <v>7.9509119999999998</v>
      </c>
      <c r="S185" s="206"/>
      <c r="T185" s="208">
        <f>SUM(T186:T202)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78</v>
      </c>
      <c r="AT185" s="210" t="s">
        <v>72</v>
      </c>
      <c r="AU185" s="210" t="s">
        <v>78</v>
      </c>
      <c r="AY185" s="209" t="s">
        <v>114</v>
      </c>
      <c r="BK185" s="211">
        <f>SUM(BK186:BK202)</f>
        <v>0</v>
      </c>
    </row>
    <row r="186" s="2" customFormat="1" ht="100.5" customHeight="1">
      <c r="A186" s="40"/>
      <c r="B186" s="41"/>
      <c r="C186" s="214" t="s">
        <v>226</v>
      </c>
      <c r="D186" s="214" t="s">
        <v>116</v>
      </c>
      <c r="E186" s="215" t="s">
        <v>227</v>
      </c>
      <c r="F186" s="216" t="s">
        <v>228</v>
      </c>
      <c r="G186" s="217" t="s">
        <v>133</v>
      </c>
      <c r="H186" s="218">
        <v>1.44</v>
      </c>
      <c r="I186" s="219"/>
      <c r="J186" s="220">
        <f>ROUND(I186*H186,2)</f>
        <v>0</v>
      </c>
      <c r="K186" s="221"/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3.05924</v>
      </c>
      <c r="R186" s="224">
        <f>Q186*H186</f>
        <v>4.4053056000000002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120</v>
      </c>
      <c r="AT186" s="226" t="s">
        <v>116</v>
      </c>
      <c r="AU186" s="226" t="s">
        <v>80</v>
      </c>
      <c r="AY186" s="19" t="s">
        <v>114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78</v>
      </c>
      <c r="BK186" s="227">
        <f>ROUND(I186*H186,2)</f>
        <v>0</v>
      </c>
      <c r="BL186" s="19" t="s">
        <v>120</v>
      </c>
      <c r="BM186" s="226" t="s">
        <v>229</v>
      </c>
    </row>
    <row r="187" s="13" customFormat="1">
      <c r="A187" s="13"/>
      <c r="B187" s="228"/>
      <c r="C187" s="229"/>
      <c r="D187" s="230" t="s">
        <v>122</v>
      </c>
      <c r="E187" s="231" t="s">
        <v>19</v>
      </c>
      <c r="F187" s="232" t="s">
        <v>230</v>
      </c>
      <c r="G187" s="229"/>
      <c r="H187" s="231" t="s">
        <v>19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122</v>
      </c>
      <c r="AU187" s="238" t="s">
        <v>80</v>
      </c>
      <c r="AV187" s="13" t="s">
        <v>78</v>
      </c>
      <c r="AW187" s="13" t="s">
        <v>35</v>
      </c>
      <c r="AX187" s="13" t="s">
        <v>73</v>
      </c>
      <c r="AY187" s="238" t="s">
        <v>114</v>
      </c>
    </row>
    <row r="188" s="13" customFormat="1">
      <c r="A188" s="13"/>
      <c r="B188" s="228"/>
      <c r="C188" s="229"/>
      <c r="D188" s="230" t="s">
        <v>122</v>
      </c>
      <c r="E188" s="231" t="s">
        <v>19</v>
      </c>
      <c r="F188" s="232" t="s">
        <v>231</v>
      </c>
      <c r="G188" s="229"/>
      <c r="H188" s="231" t="s">
        <v>19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122</v>
      </c>
      <c r="AU188" s="238" t="s">
        <v>80</v>
      </c>
      <c r="AV188" s="13" t="s">
        <v>78</v>
      </c>
      <c r="AW188" s="13" t="s">
        <v>35</v>
      </c>
      <c r="AX188" s="13" t="s">
        <v>73</v>
      </c>
      <c r="AY188" s="238" t="s">
        <v>114</v>
      </c>
    </row>
    <row r="189" s="13" customFormat="1">
      <c r="A189" s="13"/>
      <c r="B189" s="228"/>
      <c r="C189" s="229"/>
      <c r="D189" s="230" t="s">
        <v>122</v>
      </c>
      <c r="E189" s="231" t="s">
        <v>19</v>
      </c>
      <c r="F189" s="232" t="s">
        <v>232</v>
      </c>
      <c r="G189" s="229"/>
      <c r="H189" s="231" t="s">
        <v>19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122</v>
      </c>
      <c r="AU189" s="238" t="s">
        <v>80</v>
      </c>
      <c r="AV189" s="13" t="s">
        <v>78</v>
      </c>
      <c r="AW189" s="13" t="s">
        <v>35</v>
      </c>
      <c r="AX189" s="13" t="s">
        <v>73</v>
      </c>
      <c r="AY189" s="238" t="s">
        <v>114</v>
      </c>
    </row>
    <row r="190" s="13" customFormat="1">
      <c r="A190" s="13"/>
      <c r="B190" s="228"/>
      <c r="C190" s="229"/>
      <c r="D190" s="230" t="s">
        <v>122</v>
      </c>
      <c r="E190" s="231" t="s">
        <v>19</v>
      </c>
      <c r="F190" s="232" t="s">
        <v>233</v>
      </c>
      <c r="G190" s="229"/>
      <c r="H190" s="231" t="s">
        <v>19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122</v>
      </c>
      <c r="AU190" s="238" t="s">
        <v>80</v>
      </c>
      <c r="AV190" s="13" t="s">
        <v>78</v>
      </c>
      <c r="AW190" s="13" t="s">
        <v>35</v>
      </c>
      <c r="AX190" s="13" t="s">
        <v>73</v>
      </c>
      <c r="AY190" s="238" t="s">
        <v>114</v>
      </c>
    </row>
    <row r="191" s="13" customFormat="1">
      <c r="A191" s="13"/>
      <c r="B191" s="228"/>
      <c r="C191" s="229"/>
      <c r="D191" s="230" t="s">
        <v>122</v>
      </c>
      <c r="E191" s="231" t="s">
        <v>19</v>
      </c>
      <c r="F191" s="232" t="s">
        <v>234</v>
      </c>
      <c r="G191" s="229"/>
      <c r="H191" s="231" t="s">
        <v>19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122</v>
      </c>
      <c r="AU191" s="238" t="s">
        <v>80</v>
      </c>
      <c r="AV191" s="13" t="s">
        <v>78</v>
      </c>
      <c r="AW191" s="13" t="s">
        <v>35</v>
      </c>
      <c r="AX191" s="13" t="s">
        <v>73</v>
      </c>
      <c r="AY191" s="238" t="s">
        <v>114</v>
      </c>
    </row>
    <row r="192" s="14" customFormat="1">
      <c r="A192" s="14"/>
      <c r="B192" s="239"/>
      <c r="C192" s="240"/>
      <c r="D192" s="230" t="s">
        <v>122</v>
      </c>
      <c r="E192" s="241" t="s">
        <v>19</v>
      </c>
      <c r="F192" s="242" t="s">
        <v>235</v>
      </c>
      <c r="G192" s="240"/>
      <c r="H192" s="243">
        <v>1.44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9" t="s">
        <v>122</v>
      </c>
      <c r="AU192" s="249" t="s">
        <v>80</v>
      </c>
      <c r="AV192" s="14" t="s">
        <v>80</v>
      </c>
      <c r="AW192" s="14" t="s">
        <v>35</v>
      </c>
      <c r="AX192" s="14" t="s">
        <v>78</v>
      </c>
      <c r="AY192" s="249" t="s">
        <v>114</v>
      </c>
    </row>
    <row r="193" s="2" customFormat="1" ht="100.5" customHeight="1">
      <c r="A193" s="40"/>
      <c r="B193" s="41"/>
      <c r="C193" s="214" t="s">
        <v>236</v>
      </c>
      <c r="D193" s="214" t="s">
        <v>116</v>
      </c>
      <c r="E193" s="215" t="s">
        <v>237</v>
      </c>
      <c r="F193" s="216" t="s">
        <v>238</v>
      </c>
      <c r="G193" s="217" t="s">
        <v>133</v>
      </c>
      <c r="H193" s="218">
        <v>3.3599999999999999</v>
      </c>
      <c r="I193" s="219"/>
      <c r="J193" s="220">
        <f>ROUND(I193*H193,2)</f>
        <v>0</v>
      </c>
      <c r="K193" s="221"/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1.05524</v>
      </c>
      <c r="R193" s="224">
        <f>Q193*H193</f>
        <v>3.5456063999999996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120</v>
      </c>
      <c r="AT193" s="226" t="s">
        <v>116</v>
      </c>
      <c r="AU193" s="226" t="s">
        <v>80</v>
      </c>
      <c r="AY193" s="19" t="s">
        <v>114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78</v>
      </c>
      <c r="BK193" s="227">
        <f>ROUND(I193*H193,2)</f>
        <v>0</v>
      </c>
      <c r="BL193" s="19" t="s">
        <v>120</v>
      </c>
      <c r="BM193" s="226" t="s">
        <v>239</v>
      </c>
    </row>
    <row r="194" s="13" customFormat="1">
      <c r="A194" s="13"/>
      <c r="B194" s="228"/>
      <c r="C194" s="229"/>
      <c r="D194" s="230" t="s">
        <v>122</v>
      </c>
      <c r="E194" s="231" t="s">
        <v>19</v>
      </c>
      <c r="F194" s="232" t="s">
        <v>230</v>
      </c>
      <c r="G194" s="229"/>
      <c r="H194" s="231" t="s">
        <v>19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122</v>
      </c>
      <c r="AU194" s="238" t="s">
        <v>80</v>
      </c>
      <c r="AV194" s="13" t="s">
        <v>78</v>
      </c>
      <c r="AW194" s="13" t="s">
        <v>35</v>
      </c>
      <c r="AX194" s="13" t="s">
        <v>73</v>
      </c>
      <c r="AY194" s="238" t="s">
        <v>114</v>
      </c>
    </row>
    <row r="195" s="13" customFormat="1">
      <c r="A195" s="13"/>
      <c r="B195" s="228"/>
      <c r="C195" s="229"/>
      <c r="D195" s="230" t="s">
        <v>122</v>
      </c>
      <c r="E195" s="231" t="s">
        <v>19</v>
      </c>
      <c r="F195" s="232" t="s">
        <v>240</v>
      </c>
      <c r="G195" s="229"/>
      <c r="H195" s="231" t="s">
        <v>19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8" t="s">
        <v>122</v>
      </c>
      <c r="AU195" s="238" t="s">
        <v>80</v>
      </c>
      <c r="AV195" s="13" t="s">
        <v>78</v>
      </c>
      <c r="AW195" s="13" t="s">
        <v>35</v>
      </c>
      <c r="AX195" s="13" t="s">
        <v>73</v>
      </c>
      <c r="AY195" s="238" t="s">
        <v>114</v>
      </c>
    </row>
    <row r="196" s="13" customFormat="1">
      <c r="A196" s="13"/>
      <c r="B196" s="228"/>
      <c r="C196" s="229"/>
      <c r="D196" s="230" t="s">
        <v>122</v>
      </c>
      <c r="E196" s="231" t="s">
        <v>19</v>
      </c>
      <c r="F196" s="232" t="s">
        <v>241</v>
      </c>
      <c r="G196" s="229"/>
      <c r="H196" s="231" t="s">
        <v>19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8" t="s">
        <v>122</v>
      </c>
      <c r="AU196" s="238" t="s">
        <v>80</v>
      </c>
      <c r="AV196" s="13" t="s">
        <v>78</v>
      </c>
      <c r="AW196" s="13" t="s">
        <v>35</v>
      </c>
      <c r="AX196" s="13" t="s">
        <v>73</v>
      </c>
      <c r="AY196" s="238" t="s">
        <v>114</v>
      </c>
    </row>
    <row r="197" s="14" customFormat="1">
      <c r="A197" s="14"/>
      <c r="B197" s="239"/>
      <c r="C197" s="240"/>
      <c r="D197" s="230" t="s">
        <v>122</v>
      </c>
      <c r="E197" s="241" t="s">
        <v>19</v>
      </c>
      <c r="F197" s="242" t="s">
        <v>242</v>
      </c>
      <c r="G197" s="240"/>
      <c r="H197" s="243">
        <v>3.3599999999999999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9" t="s">
        <v>122</v>
      </c>
      <c r="AU197" s="249" t="s">
        <v>80</v>
      </c>
      <c r="AV197" s="14" t="s">
        <v>80</v>
      </c>
      <c r="AW197" s="14" t="s">
        <v>35</v>
      </c>
      <c r="AX197" s="14" t="s">
        <v>78</v>
      </c>
      <c r="AY197" s="249" t="s">
        <v>114</v>
      </c>
    </row>
    <row r="198" s="2" customFormat="1" ht="16.5" customHeight="1">
      <c r="A198" s="40"/>
      <c r="B198" s="41"/>
      <c r="C198" s="214" t="s">
        <v>243</v>
      </c>
      <c r="D198" s="214" t="s">
        <v>116</v>
      </c>
      <c r="E198" s="215" t="s">
        <v>244</v>
      </c>
      <c r="F198" s="216" t="s">
        <v>245</v>
      </c>
      <c r="G198" s="217" t="s">
        <v>133</v>
      </c>
      <c r="H198" s="218">
        <v>1.6200000000000001</v>
      </c>
      <c r="I198" s="219"/>
      <c r="J198" s="220">
        <f>ROUND(I198*H198,2)</f>
        <v>0</v>
      </c>
      <c r="K198" s="221"/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120</v>
      </c>
      <c r="AT198" s="226" t="s">
        <v>116</v>
      </c>
      <c r="AU198" s="226" t="s">
        <v>80</v>
      </c>
      <c r="AY198" s="19" t="s">
        <v>114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78</v>
      </c>
      <c r="BK198" s="227">
        <f>ROUND(I198*H198,2)</f>
        <v>0</v>
      </c>
      <c r="BL198" s="19" t="s">
        <v>120</v>
      </c>
      <c r="BM198" s="226" t="s">
        <v>246</v>
      </c>
    </row>
    <row r="199" s="13" customFormat="1">
      <c r="A199" s="13"/>
      <c r="B199" s="228"/>
      <c r="C199" s="229"/>
      <c r="D199" s="230" t="s">
        <v>122</v>
      </c>
      <c r="E199" s="231" t="s">
        <v>19</v>
      </c>
      <c r="F199" s="232" t="s">
        <v>247</v>
      </c>
      <c r="G199" s="229"/>
      <c r="H199" s="231" t="s">
        <v>19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122</v>
      </c>
      <c r="AU199" s="238" t="s">
        <v>80</v>
      </c>
      <c r="AV199" s="13" t="s">
        <v>78</v>
      </c>
      <c r="AW199" s="13" t="s">
        <v>35</v>
      </c>
      <c r="AX199" s="13" t="s">
        <v>73</v>
      </c>
      <c r="AY199" s="238" t="s">
        <v>114</v>
      </c>
    </row>
    <row r="200" s="13" customFormat="1">
      <c r="A200" s="13"/>
      <c r="B200" s="228"/>
      <c r="C200" s="229"/>
      <c r="D200" s="230" t="s">
        <v>122</v>
      </c>
      <c r="E200" s="231" t="s">
        <v>19</v>
      </c>
      <c r="F200" s="232" t="s">
        <v>248</v>
      </c>
      <c r="G200" s="229"/>
      <c r="H200" s="231" t="s">
        <v>19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122</v>
      </c>
      <c r="AU200" s="238" t="s">
        <v>80</v>
      </c>
      <c r="AV200" s="13" t="s">
        <v>78</v>
      </c>
      <c r="AW200" s="13" t="s">
        <v>35</v>
      </c>
      <c r="AX200" s="13" t="s">
        <v>73</v>
      </c>
      <c r="AY200" s="238" t="s">
        <v>114</v>
      </c>
    </row>
    <row r="201" s="13" customFormat="1">
      <c r="A201" s="13"/>
      <c r="B201" s="228"/>
      <c r="C201" s="229"/>
      <c r="D201" s="230" t="s">
        <v>122</v>
      </c>
      <c r="E201" s="231" t="s">
        <v>19</v>
      </c>
      <c r="F201" s="232" t="s">
        <v>249</v>
      </c>
      <c r="G201" s="229"/>
      <c r="H201" s="231" t="s">
        <v>19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8" t="s">
        <v>122</v>
      </c>
      <c r="AU201" s="238" t="s">
        <v>80</v>
      </c>
      <c r="AV201" s="13" t="s">
        <v>78</v>
      </c>
      <c r="AW201" s="13" t="s">
        <v>35</v>
      </c>
      <c r="AX201" s="13" t="s">
        <v>73</v>
      </c>
      <c r="AY201" s="238" t="s">
        <v>114</v>
      </c>
    </row>
    <row r="202" s="14" customFormat="1">
      <c r="A202" s="14"/>
      <c r="B202" s="239"/>
      <c r="C202" s="240"/>
      <c r="D202" s="230" t="s">
        <v>122</v>
      </c>
      <c r="E202" s="241" t="s">
        <v>19</v>
      </c>
      <c r="F202" s="242" t="s">
        <v>250</v>
      </c>
      <c r="G202" s="240"/>
      <c r="H202" s="243">
        <v>1.6200000000000001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9" t="s">
        <v>122</v>
      </c>
      <c r="AU202" s="249" t="s">
        <v>80</v>
      </c>
      <c r="AV202" s="14" t="s">
        <v>80</v>
      </c>
      <c r="AW202" s="14" t="s">
        <v>35</v>
      </c>
      <c r="AX202" s="14" t="s">
        <v>78</v>
      </c>
      <c r="AY202" s="249" t="s">
        <v>114</v>
      </c>
    </row>
    <row r="203" s="12" customFormat="1" ht="22.8" customHeight="1">
      <c r="A203" s="12"/>
      <c r="B203" s="198"/>
      <c r="C203" s="199"/>
      <c r="D203" s="200" t="s">
        <v>72</v>
      </c>
      <c r="E203" s="212" t="s">
        <v>120</v>
      </c>
      <c r="F203" s="212" t="s">
        <v>251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SUM(P204:P207)</f>
        <v>0</v>
      </c>
      <c r="Q203" s="206"/>
      <c r="R203" s="207">
        <f>SUM(R204:R207)</f>
        <v>21.565439999999999</v>
      </c>
      <c r="S203" s="206"/>
      <c r="T203" s="208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78</v>
      </c>
      <c r="AT203" s="210" t="s">
        <v>72</v>
      </c>
      <c r="AU203" s="210" t="s">
        <v>78</v>
      </c>
      <c r="AY203" s="209" t="s">
        <v>114</v>
      </c>
      <c r="BK203" s="211">
        <f>SUM(BK204:BK207)</f>
        <v>0</v>
      </c>
    </row>
    <row r="204" s="2" customFormat="1" ht="33" customHeight="1">
      <c r="A204" s="40"/>
      <c r="B204" s="41"/>
      <c r="C204" s="214" t="s">
        <v>7</v>
      </c>
      <c r="D204" s="214" t="s">
        <v>116</v>
      </c>
      <c r="E204" s="215" t="s">
        <v>252</v>
      </c>
      <c r="F204" s="216" t="s">
        <v>253</v>
      </c>
      <c r="G204" s="217" t="s">
        <v>133</v>
      </c>
      <c r="H204" s="218">
        <v>10.800000000000001</v>
      </c>
      <c r="I204" s="219"/>
      <c r="J204" s="220">
        <f>ROUND(I204*H204,2)</f>
        <v>0</v>
      </c>
      <c r="K204" s="221"/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1.9967999999999999</v>
      </c>
      <c r="R204" s="224">
        <f>Q204*H204</f>
        <v>21.565439999999999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120</v>
      </c>
      <c r="AT204" s="226" t="s">
        <v>116</v>
      </c>
      <c r="AU204" s="226" t="s">
        <v>80</v>
      </c>
      <c r="AY204" s="19" t="s">
        <v>114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78</v>
      </c>
      <c r="BK204" s="227">
        <f>ROUND(I204*H204,2)</f>
        <v>0</v>
      </c>
      <c r="BL204" s="19" t="s">
        <v>120</v>
      </c>
      <c r="BM204" s="226" t="s">
        <v>254</v>
      </c>
    </row>
    <row r="205" s="13" customFormat="1">
      <c r="A205" s="13"/>
      <c r="B205" s="228"/>
      <c r="C205" s="229"/>
      <c r="D205" s="230" t="s">
        <v>122</v>
      </c>
      <c r="E205" s="231" t="s">
        <v>19</v>
      </c>
      <c r="F205" s="232" t="s">
        <v>255</v>
      </c>
      <c r="G205" s="229"/>
      <c r="H205" s="231" t="s">
        <v>19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8" t="s">
        <v>122</v>
      </c>
      <c r="AU205" s="238" t="s">
        <v>80</v>
      </c>
      <c r="AV205" s="13" t="s">
        <v>78</v>
      </c>
      <c r="AW205" s="13" t="s">
        <v>35</v>
      </c>
      <c r="AX205" s="13" t="s">
        <v>73</v>
      </c>
      <c r="AY205" s="238" t="s">
        <v>114</v>
      </c>
    </row>
    <row r="206" s="13" customFormat="1">
      <c r="A206" s="13"/>
      <c r="B206" s="228"/>
      <c r="C206" s="229"/>
      <c r="D206" s="230" t="s">
        <v>122</v>
      </c>
      <c r="E206" s="231" t="s">
        <v>19</v>
      </c>
      <c r="F206" s="232" t="s">
        <v>256</v>
      </c>
      <c r="G206" s="229"/>
      <c r="H206" s="231" t="s">
        <v>19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122</v>
      </c>
      <c r="AU206" s="238" t="s">
        <v>80</v>
      </c>
      <c r="AV206" s="13" t="s">
        <v>78</v>
      </c>
      <c r="AW206" s="13" t="s">
        <v>35</v>
      </c>
      <c r="AX206" s="13" t="s">
        <v>73</v>
      </c>
      <c r="AY206" s="238" t="s">
        <v>114</v>
      </c>
    </row>
    <row r="207" s="14" customFormat="1">
      <c r="A207" s="14"/>
      <c r="B207" s="239"/>
      <c r="C207" s="240"/>
      <c r="D207" s="230" t="s">
        <v>122</v>
      </c>
      <c r="E207" s="241" t="s">
        <v>19</v>
      </c>
      <c r="F207" s="242" t="s">
        <v>257</v>
      </c>
      <c r="G207" s="240"/>
      <c r="H207" s="243">
        <v>10.800000000000001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9" t="s">
        <v>122</v>
      </c>
      <c r="AU207" s="249" t="s">
        <v>80</v>
      </c>
      <c r="AV207" s="14" t="s">
        <v>80</v>
      </c>
      <c r="AW207" s="14" t="s">
        <v>35</v>
      </c>
      <c r="AX207" s="14" t="s">
        <v>78</v>
      </c>
      <c r="AY207" s="249" t="s">
        <v>114</v>
      </c>
    </row>
    <row r="208" s="12" customFormat="1" ht="22.8" customHeight="1">
      <c r="A208" s="12"/>
      <c r="B208" s="198"/>
      <c r="C208" s="199"/>
      <c r="D208" s="200" t="s">
        <v>72</v>
      </c>
      <c r="E208" s="212" t="s">
        <v>154</v>
      </c>
      <c r="F208" s="212" t="s">
        <v>258</v>
      </c>
      <c r="G208" s="199"/>
      <c r="H208" s="199"/>
      <c r="I208" s="202"/>
      <c r="J208" s="213">
        <f>BK208</f>
        <v>0</v>
      </c>
      <c r="K208" s="199"/>
      <c r="L208" s="204"/>
      <c r="M208" s="205"/>
      <c r="N208" s="206"/>
      <c r="O208" s="206"/>
      <c r="P208" s="207">
        <f>SUM(P209:P218)</f>
        <v>0</v>
      </c>
      <c r="Q208" s="206"/>
      <c r="R208" s="207">
        <f>SUM(R209:R218)</f>
        <v>11.024964000000001</v>
      </c>
      <c r="S208" s="206"/>
      <c r="T208" s="208">
        <f>SUM(T209:T218)</f>
        <v>4.8950000000000005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9" t="s">
        <v>78</v>
      </c>
      <c r="AT208" s="210" t="s">
        <v>72</v>
      </c>
      <c r="AU208" s="210" t="s">
        <v>78</v>
      </c>
      <c r="AY208" s="209" t="s">
        <v>114</v>
      </c>
      <c r="BK208" s="211">
        <f>SUM(BK209:BK218)</f>
        <v>0</v>
      </c>
    </row>
    <row r="209" s="2" customFormat="1" ht="55.5" customHeight="1">
      <c r="A209" s="40"/>
      <c r="B209" s="41"/>
      <c r="C209" s="214" t="s">
        <v>259</v>
      </c>
      <c r="D209" s="214" t="s">
        <v>116</v>
      </c>
      <c r="E209" s="215" t="s">
        <v>260</v>
      </c>
      <c r="F209" s="216" t="s">
        <v>261</v>
      </c>
      <c r="G209" s="217" t="s">
        <v>174</v>
      </c>
      <c r="H209" s="218">
        <v>89</v>
      </c>
      <c r="I209" s="219"/>
      <c r="J209" s="220">
        <f>ROUND(I209*H209,2)</f>
        <v>0</v>
      </c>
      <c r="K209" s="221"/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0.123876</v>
      </c>
      <c r="R209" s="224">
        <f>Q209*H209</f>
        <v>11.024964000000001</v>
      </c>
      <c r="S209" s="224">
        <v>0.055</v>
      </c>
      <c r="T209" s="225">
        <f>S209*H209</f>
        <v>4.8950000000000005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120</v>
      </c>
      <c r="AT209" s="226" t="s">
        <v>116</v>
      </c>
      <c r="AU209" s="226" t="s">
        <v>80</v>
      </c>
      <c r="AY209" s="19" t="s">
        <v>114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78</v>
      </c>
      <c r="BK209" s="227">
        <f>ROUND(I209*H209,2)</f>
        <v>0</v>
      </c>
      <c r="BL209" s="19" t="s">
        <v>120</v>
      </c>
      <c r="BM209" s="226" t="s">
        <v>262</v>
      </c>
    </row>
    <row r="210" s="13" customFormat="1">
      <c r="A210" s="13"/>
      <c r="B210" s="228"/>
      <c r="C210" s="229"/>
      <c r="D210" s="230" t="s">
        <v>122</v>
      </c>
      <c r="E210" s="231" t="s">
        <v>19</v>
      </c>
      <c r="F210" s="232" t="s">
        <v>263</v>
      </c>
      <c r="G210" s="229"/>
      <c r="H210" s="231" t="s">
        <v>19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8" t="s">
        <v>122</v>
      </c>
      <c r="AU210" s="238" t="s">
        <v>80</v>
      </c>
      <c r="AV210" s="13" t="s">
        <v>78</v>
      </c>
      <c r="AW210" s="13" t="s">
        <v>35</v>
      </c>
      <c r="AX210" s="13" t="s">
        <v>73</v>
      </c>
      <c r="AY210" s="238" t="s">
        <v>114</v>
      </c>
    </row>
    <row r="211" s="14" customFormat="1">
      <c r="A211" s="14"/>
      <c r="B211" s="239"/>
      <c r="C211" s="240"/>
      <c r="D211" s="230" t="s">
        <v>122</v>
      </c>
      <c r="E211" s="241" t="s">
        <v>19</v>
      </c>
      <c r="F211" s="242" t="s">
        <v>264</v>
      </c>
      <c r="G211" s="240"/>
      <c r="H211" s="243">
        <v>11.199999999999999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9" t="s">
        <v>122</v>
      </c>
      <c r="AU211" s="249" t="s">
        <v>80</v>
      </c>
      <c r="AV211" s="14" t="s">
        <v>80</v>
      </c>
      <c r="AW211" s="14" t="s">
        <v>35</v>
      </c>
      <c r="AX211" s="14" t="s">
        <v>73</v>
      </c>
      <c r="AY211" s="249" t="s">
        <v>114</v>
      </c>
    </row>
    <row r="212" s="13" customFormat="1">
      <c r="A212" s="13"/>
      <c r="B212" s="228"/>
      <c r="C212" s="229"/>
      <c r="D212" s="230" t="s">
        <v>122</v>
      </c>
      <c r="E212" s="231" t="s">
        <v>19</v>
      </c>
      <c r="F212" s="232" t="s">
        <v>265</v>
      </c>
      <c r="G212" s="229"/>
      <c r="H212" s="231" t="s">
        <v>19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122</v>
      </c>
      <c r="AU212" s="238" t="s">
        <v>80</v>
      </c>
      <c r="AV212" s="13" t="s">
        <v>78</v>
      </c>
      <c r="AW212" s="13" t="s">
        <v>35</v>
      </c>
      <c r="AX212" s="13" t="s">
        <v>73</v>
      </c>
      <c r="AY212" s="238" t="s">
        <v>114</v>
      </c>
    </row>
    <row r="213" s="14" customFormat="1">
      <c r="A213" s="14"/>
      <c r="B213" s="239"/>
      <c r="C213" s="240"/>
      <c r="D213" s="230" t="s">
        <v>122</v>
      </c>
      <c r="E213" s="241" t="s">
        <v>19</v>
      </c>
      <c r="F213" s="242" t="s">
        <v>266</v>
      </c>
      <c r="G213" s="240"/>
      <c r="H213" s="243">
        <v>36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9" t="s">
        <v>122</v>
      </c>
      <c r="AU213" s="249" t="s">
        <v>80</v>
      </c>
      <c r="AV213" s="14" t="s">
        <v>80</v>
      </c>
      <c r="AW213" s="14" t="s">
        <v>35</v>
      </c>
      <c r="AX213" s="14" t="s">
        <v>73</v>
      </c>
      <c r="AY213" s="249" t="s">
        <v>114</v>
      </c>
    </row>
    <row r="214" s="13" customFormat="1">
      <c r="A214" s="13"/>
      <c r="B214" s="228"/>
      <c r="C214" s="229"/>
      <c r="D214" s="230" t="s">
        <v>122</v>
      </c>
      <c r="E214" s="231" t="s">
        <v>19</v>
      </c>
      <c r="F214" s="232" t="s">
        <v>267</v>
      </c>
      <c r="G214" s="229"/>
      <c r="H214" s="231" t="s">
        <v>19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122</v>
      </c>
      <c r="AU214" s="238" t="s">
        <v>80</v>
      </c>
      <c r="AV214" s="13" t="s">
        <v>78</v>
      </c>
      <c r="AW214" s="13" t="s">
        <v>35</v>
      </c>
      <c r="AX214" s="13" t="s">
        <v>73</v>
      </c>
      <c r="AY214" s="238" t="s">
        <v>114</v>
      </c>
    </row>
    <row r="215" s="14" customFormat="1">
      <c r="A215" s="14"/>
      <c r="B215" s="239"/>
      <c r="C215" s="240"/>
      <c r="D215" s="230" t="s">
        <v>122</v>
      </c>
      <c r="E215" s="241" t="s">
        <v>19</v>
      </c>
      <c r="F215" s="242" t="s">
        <v>268</v>
      </c>
      <c r="G215" s="240"/>
      <c r="H215" s="243">
        <v>31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9" t="s">
        <v>122</v>
      </c>
      <c r="AU215" s="249" t="s">
        <v>80</v>
      </c>
      <c r="AV215" s="14" t="s">
        <v>80</v>
      </c>
      <c r="AW215" s="14" t="s">
        <v>35</v>
      </c>
      <c r="AX215" s="14" t="s">
        <v>73</v>
      </c>
      <c r="AY215" s="249" t="s">
        <v>114</v>
      </c>
    </row>
    <row r="216" s="13" customFormat="1">
      <c r="A216" s="13"/>
      <c r="B216" s="228"/>
      <c r="C216" s="229"/>
      <c r="D216" s="230" t="s">
        <v>122</v>
      </c>
      <c r="E216" s="231" t="s">
        <v>19</v>
      </c>
      <c r="F216" s="232" t="s">
        <v>269</v>
      </c>
      <c r="G216" s="229"/>
      <c r="H216" s="231" t="s">
        <v>19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122</v>
      </c>
      <c r="AU216" s="238" t="s">
        <v>80</v>
      </c>
      <c r="AV216" s="13" t="s">
        <v>78</v>
      </c>
      <c r="AW216" s="13" t="s">
        <v>35</v>
      </c>
      <c r="AX216" s="13" t="s">
        <v>73</v>
      </c>
      <c r="AY216" s="238" t="s">
        <v>114</v>
      </c>
    </row>
    <row r="217" s="14" customFormat="1">
      <c r="A217" s="14"/>
      <c r="B217" s="239"/>
      <c r="C217" s="240"/>
      <c r="D217" s="230" t="s">
        <v>122</v>
      </c>
      <c r="E217" s="241" t="s">
        <v>19</v>
      </c>
      <c r="F217" s="242" t="s">
        <v>270</v>
      </c>
      <c r="G217" s="240"/>
      <c r="H217" s="243">
        <v>10.800000000000001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9" t="s">
        <v>122</v>
      </c>
      <c r="AU217" s="249" t="s">
        <v>80</v>
      </c>
      <c r="AV217" s="14" t="s">
        <v>80</v>
      </c>
      <c r="AW217" s="14" t="s">
        <v>35</v>
      </c>
      <c r="AX217" s="14" t="s">
        <v>73</v>
      </c>
      <c r="AY217" s="249" t="s">
        <v>114</v>
      </c>
    </row>
    <row r="218" s="15" customFormat="1">
      <c r="A218" s="15"/>
      <c r="B218" s="250"/>
      <c r="C218" s="251"/>
      <c r="D218" s="230" t="s">
        <v>122</v>
      </c>
      <c r="E218" s="252" t="s">
        <v>19</v>
      </c>
      <c r="F218" s="253" t="s">
        <v>147</v>
      </c>
      <c r="G218" s="251"/>
      <c r="H218" s="254">
        <v>89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0" t="s">
        <v>122</v>
      </c>
      <c r="AU218" s="260" t="s">
        <v>80</v>
      </c>
      <c r="AV218" s="15" t="s">
        <v>120</v>
      </c>
      <c r="AW218" s="15" t="s">
        <v>35</v>
      </c>
      <c r="AX218" s="15" t="s">
        <v>78</v>
      </c>
      <c r="AY218" s="260" t="s">
        <v>114</v>
      </c>
    </row>
    <row r="219" s="12" customFormat="1" ht="22.8" customHeight="1">
      <c r="A219" s="12"/>
      <c r="B219" s="198"/>
      <c r="C219" s="199"/>
      <c r="D219" s="200" t="s">
        <v>72</v>
      </c>
      <c r="E219" s="212" t="s">
        <v>171</v>
      </c>
      <c r="F219" s="212" t="s">
        <v>271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SUM(P220:P243)</f>
        <v>0</v>
      </c>
      <c r="Q219" s="206"/>
      <c r="R219" s="207">
        <f>SUM(R220:R243)</f>
        <v>0</v>
      </c>
      <c r="S219" s="206"/>
      <c r="T219" s="208">
        <f>SUM(T220:T243)</f>
        <v>6.4284699999999999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78</v>
      </c>
      <c r="AT219" s="210" t="s">
        <v>72</v>
      </c>
      <c r="AU219" s="210" t="s">
        <v>78</v>
      </c>
      <c r="AY219" s="209" t="s">
        <v>114</v>
      </c>
      <c r="BK219" s="211">
        <f>SUM(BK220:BK243)</f>
        <v>0</v>
      </c>
    </row>
    <row r="220" s="2" customFormat="1" ht="55.5" customHeight="1">
      <c r="A220" s="40"/>
      <c r="B220" s="41"/>
      <c r="C220" s="214" t="s">
        <v>272</v>
      </c>
      <c r="D220" s="214" t="s">
        <v>116</v>
      </c>
      <c r="E220" s="215" t="s">
        <v>273</v>
      </c>
      <c r="F220" s="216" t="s">
        <v>274</v>
      </c>
      <c r="G220" s="217" t="s">
        <v>174</v>
      </c>
      <c r="H220" s="218">
        <v>89</v>
      </c>
      <c r="I220" s="219"/>
      <c r="J220" s="220">
        <f>ROUND(I220*H220,2)</f>
        <v>0</v>
      </c>
      <c r="K220" s="221"/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0.072230000000000003</v>
      </c>
      <c r="T220" s="225">
        <f>S220*H220</f>
        <v>6.4284699999999999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120</v>
      </c>
      <c r="AT220" s="226" t="s">
        <v>116</v>
      </c>
      <c r="AU220" s="226" t="s">
        <v>80</v>
      </c>
      <c r="AY220" s="19" t="s">
        <v>114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78</v>
      </c>
      <c r="BK220" s="227">
        <f>ROUND(I220*H220,2)</f>
        <v>0</v>
      </c>
      <c r="BL220" s="19" t="s">
        <v>120</v>
      </c>
      <c r="BM220" s="226" t="s">
        <v>275</v>
      </c>
    </row>
    <row r="221" s="13" customFormat="1">
      <c r="A221" s="13"/>
      <c r="B221" s="228"/>
      <c r="C221" s="229"/>
      <c r="D221" s="230" t="s">
        <v>122</v>
      </c>
      <c r="E221" s="231" t="s">
        <v>19</v>
      </c>
      <c r="F221" s="232" t="s">
        <v>263</v>
      </c>
      <c r="G221" s="229"/>
      <c r="H221" s="231" t="s">
        <v>19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122</v>
      </c>
      <c r="AU221" s="238" t="s">
        <v>80</v>
      </c>
      <c r="AV221" s="13" t="s">
        <v>78</v>
      </c>
      <c r="AW221" s="13" t="s">
        <v>35</v>
      </c>
      <c r="AX221" s="13" t="s">
        <v>73</v>
      </c>
      <c r="AY221" s="238" t="s">
        <v>114</v>
      </c>
    </row>
    <row r="222" s="14" customFormat="1">
      <c r="A222" s="14"/>
      <c r="B222" s="239"/>
      <c r="C222" s="240"/>
      <c r="D222" s="230" t="s">
        <v>122</v>
      </c>
      <c r="E222" s="241" t="s">
        <v>19</v>
      </c>
      <c r="F222" s="242" t="s">
        <v>264</v>
      </c>
      <c r="G222" s="240"/>
      <c r="H222" s="243">
        <v>11.199999999999999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9" t="s">
        <v>122</v>
      </c>
      <c r="AU222" s="249" t="s">
        <v>80</v>
      </c>
      <c r="AV222" s="14" t="s">
        <v>80</v>
      </c>
      <c r="AW222" s="14" t="s">
        <v>35</v>
      </c>
      <c r="AX222" s="14" t="s">
        <v>73</v>
      </c>
      <c r="AY222" s="249" t="s">
        <v>114</v>
      </c>
    </row>
    <row r="223" s="13" customFormat="1">
      <c r="A223" s="13"/>
      <c r="B223" s="228"/>
      <c r="C223" s="229"/>
      <c r="D223" s="230" t="s">
        <v>122</v>
      </c>
      <c r="E223" s="231" t="s">
        <v>19</v>
      </c>
      <c r="F223" s="232" t="s">
        <v>265</v>
      </c>
      <c r="G223" s="229"/>
      <c r="H223" s="231" t="s">
        <v>19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122</v>
      </c>
      <c r="AU223" s="238" t="s">
        <v>80</v>
      </c>
      <c r="AV223" s="13" t="s">
        <v>78</v>
      </c>
      <c r="AW223" s="13" t="s">
        <v>35</v>
      </c>
      <c r="AX223" s="13" t="s">
        <v>73</v>
      </c>
      <c r="AY223" s="238" t="s">
        <v>114</v>
      </c>
    </row>
    <row r="224" s="14" customFormat="1">
      <c r="A224" s="14"/>
      <c r="B224" s="239"/>
      <c r="C224" s="240"/>
      <c r="D224" s="230" t="s">
        <v>122</v>
      </c>
      <c r="E224" s="241" t="s">
        <v>19</v>
      </c>
      <c r="F224" s="242" t="s">
        <v>266</v>
      </c>
      <c r="G224" s="240"/>
      <c r="H224" s="243">
        <v>36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9" t="s">
        <v>122</v>
      </c>
      <c r="AU224" s="249" t="s">
        <v>80</v>
      </c>
      <c r="AV224" s="14" t="s">
        <v>80</v>
      </c>
      <c r="AW224" s="14" t="s">
        <v>35</v>
      </c>
      <c r="AX224" s="14" t="s">
        <v>73</v>
      </c>
      <c r="AY224" s="249" t="s">
        <v>114</v>
      </c>
    </row>
    <row r="225" s="13" customFormat="1">
      <c r="A225" s="13"/>
      <c r="B225" s="228"/>
      <c r="C225" s="229"/>
      <c r="D225" s="230" t="s">
        <v>122</v>
      </c>
      <c r="E225" s="231" t="s">
        <v>19</v>
      </c>
      <c r="F225" s="232" t="s">
        <v>267</v>
      </c>
      <c r="G225" s="229"/>
      <c r="H225" s="231" t="s">
        <v>19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122</v>
      </c>
      <c r="AU225" s="238" t="s">
        <v>80</v>
      </c>
      <c r="AV225" s="13" t="s">
        <v>78</v>
      </c>
      <c r="AW225" s="13" t="s">
        <v>35</v>
      </c>
      <c r="AX225" s="13" t="s">
        <v>73</v>
      </c>
      <c r="AY225" s="238" t="s">
        <v>114</v>
      </c>
    </row>
    <row r="226" s="14" customFormat="1">
      <c r="A226" s="14"/>
      <c r="B226" s="239"/>
      <c r="C226" s="240"/>
      <c r="D226" s="230" t="s">
        <v>122</v>
      </c>
      <c r="E226" s="241" t="s">
        <v>19</v>
      </c>
      <c r="F226" s="242" t="s">
        <v>268</v>
      </c>
      <c r="G226" s="240"/>
      <c r="H226" s="243">
        <v>31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9" t="s">
        <v>122</v>
      </c>
      <c r="AU226" s="249" t="s">
        <v>80</v>
      </c>
      <c r="AV226" s="14" t="s">
        <v>80</v>
      </c>
      <c r="AW226" s="14" t="s">
        <v>35</v>
      </c>
      <c r="AX226" s="14" t="s">
        <v>73</v>
      </c>
      <c r="AY226" s="249" t="s">
        <v>114</v>
      </c>
    </row>
    <row r="227" s="13" customFormat="1">
      <c r="A227" s="13"/>
      <c r="B227" s="228"/>
      <c r="C227" s="229"/>
      <c r="D227" s="230" t="s">
        <v>122</v>
      </c>
      <c r="E227" s="231" t="s">
        <v>19</v>
      </c>
      <c r="F227" s="232" t="s">
        <v>269</v>
      </c>
      <c r="G227" s="229"/>
      <c r="H227" s="231" t="s">
        <v>19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122</v>
      </c>
      <c r="AU227" s="238" t="s">
        <v>80</v>
      </c>
      <c r="AV227" s="13" t="s">
        <v>78</v>
      </c>
      <c r="AW227" s="13" t="s">
        <v>35</v>
      </c>
      <c r="AX227" s="13" t="s">
        <v>73</v>
      </c>
      <c r="AY227" s="238" t="s">
        <v>114</v>
      </c>
    </row>
    <row r="228" s="14" customFormat="1">
      <c r="A228" s="14"/>
      <c r="B228" s="239"/>
      <c r="C228" s="240"/>
      <c r="D228" s="230" t="s">
        <v>122</v>
      </c>
      <c r="E228" s="241" t="s">
        <v>19</v>
      </c>
      <c r="F228" s="242" t="s">
        <v>270</v>
      </c>
      <c r="G228" s="240"/>
      <c r="H228" s="243">
        <v>10.800000000000001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9" t="s">
        <v>122</v>
      </c>
      <c r="AU228" s="249" t="s">
        <v>80</v>
      </c>
      <c r="AV228" s="14" t="s">
        <v>80</v>
      </c>
      <c r="AW228" s="14" t="s">
        <v>35</v>
      </c>
      <c r="AX228" s="14" t="s">
        <v>73</v>
      </c>
      <c r="AY228" s="249" t="s">
        <v>114</v>
      </c>
    </row>
    <row r="229" s="15" customFormat="1">
      <c r="A229" s="15"/>
      <c r="B229" s="250"/>
      <c r="C229" s="251"/>
      <c r="D229" s="230" t="s">
        <v>122</v>
      </c>
      <c r="E229" s="252" t="s">
        <v>19</v>
      </c>
      <c r="F229" s="253" t="s">
        <v>147</v>
      </c>
      <c r="G229" s="251"/>
      <c r="H229" s="254">
        <v>89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0" t="s">
        <v>122</v>
      </c>
      <c r="AU229" s="260" t="s">
        <v>80</v>
      </c>
      <c r="AV229" s="15" t="s">
        <v>120</v>
      </c>
      <c r="AW229" s="15" t="s">
        <v>35</v>
      </c>
      <c r="AX229" s="15" t="s">
        <v>78</v>
      </c>
      <c r="AY229" s="260" t="s">
        <v>114</v>
      </c>
    </row>
    <row r="230" s="2" customFormat="1" ht="33" customHeight="1">
      <c r="A230" s="40"/>
      <c r="B230" s="41"/>
      <c r="C230" s="214" t="s">
        <v>276</v>
      </c>
      <c r="D230" s="214" t="s">
        <v>116</v>
      </c>
      <c r="E230" s="215" t="s">
        <v>277</v>
      </c>
      <c r="F230" s="216" t="s">
        <v>278</v>
      </c>
      <c r="G230" s="217" t="s">
        <v>174</v>
      </c>
      <c r="H230" s="218">
        <v>156</v>
      </c>
      <c r="I230" s="219"/>
      <c r="J230" s="220">
        <f>ROUND(I230*H230,2)</f>
        <v>0</v>
      </c>
      <c r="K230" s="221"/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120</v>
      </c>
      <c r="AT230" s="226" t="s">
        <v>116</v>
      </c>
      <c r="AU230" s="226" t="s">
        <v>80</v>
      </c>
      <c r="AY230" s="19" t="s">
        <v>114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78</v>
      </c>
      <c r="BK230" s="227">
        <f>ROUND(I230*H230,2)</f>
        <v>0</v>
      </c>
      <c r="BL230" s="19" t="s">
        <v>120</v>
      </c>
      <c r="BM230" s="226" t="s">
        <v>279</v>
      </c>
    </row>
    <row r="231" s="13" customFormat="1">
      <c r="A231" s="13"/>
      <c r="B231" s="228"/>
      <c r="C231" s="229"/>
      <c r="D231" s="230" t="s">
        <v>122</v>
      </c>
      <c r="E231" s="231" t="s">
        <v>19</v>
      </c>
      <c r="F231" s="232" t="s">
        <v>280</v>
      </c>
      <c r="G231" s="229"/>
      <c r="H231" s="231" t="s">
        <v>19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122</v>
      </c>
      <c r="AU231" s="238" t="s">
        <v>80</v>
      </c>
      <c r="AV231" s="13" t="s">
        <v>78</v>
      </c>
      <c r="AW231" s="13" t="s">
        <v>35</v>
      </c>
      <c r="AX231" s="13" t="s">
        <v>73</v>
      </c>
      <c r="AY231" s="238" t="s">
        <v>114</v>
      </c>
    </row>
    <row r="232" s="13" customFormat="1">
      <c r="A232" s="13"/>
      <c r="B232" s="228"/>
      <c r="C232" s="229"/>
      <c r="D232" s="230" t="s">
        <v>122</v>
      </c>
      <c r="E232" s="231" t="s">
        <v>19</v>
      </c>
      <c r="F232" s="232" t="s">
        <v>281</v>
      </c>
      <c r="G232" s="229"/>
      <c r="H232" s="231" t="s">
        <v>19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122</v>
      </c>
      <c r="AU232" s="238" t="s">
        <v>80</v>
      </c>
      <c r="AV232" s="13" t="s">
        <v>78</v>
      </c>
      <c r="AW232" s="13" t="s">
        <v>35</v>
      </c>
      <c r="AX232" s="13" t="s">
        <v>73</v>
      </c>
      <c r="AY232" s="238" t="s">
        <v>114</v>
      </c>
    </row>
    <row r="233" s="13" customFormat="1">
      <c r="A233" s="13"/>
      <c r="B233" s="228"/>
      <c r="C233" s="229"/>
      <c r="D233" s="230" t="s">
        <v>122</v>
      </c>
      <c r="E233" s="231" t="s">
        <v>19</v>
      </c>
      <c r="F233" s="232" t="s">
        <v>282</v>
      </c>
      <c r="G233" s="229"/>
      <c r="H233" s="231" t="s">
        <v>19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122</v>
      </c>
      <c r="AU233" s="238" t="s">
        <v>80</v>
      </c>
      <c r="AV233" s="13" t="s">
        <v>78</v>
      </c>
      <c r="AW233" s="13" t="s">
        <v>35</v>
      </c>
      <c r="AX233" s="13" t="s">
        <v>73</v>
      </c>
      <c r="AY233" s="238" t="s">
        <v>114</v>
      </c>
    </row>
    <row r="234" s="14" customFormat="1">
      <c r="A234" s="14"/>
      <c r="B234" s="239"/>
      <c r="C234" s="240"/>
      <c r="D234" s="230" t="s">
        <v>122</v>
      </c>
      <c r="E234" s="241" t="s">
        <v>19</v>
      </c>
      <c r="F234" s="242" t="s">
        <v>283</v>
      </c>
      <c r="G234" s="240"/>
      <c r="H234" s="243">
        <v>156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9" t="s">
        <v>122</v>
      </c>
      <c r="AU234" s="249" t="s">
        <v>80</v>
      </c>
      <c r="AV234" s="14" t="s">
        <v>80</v>
      </c>
      <c r="AW234" s="14" t="s">
        <v>35</v>
      </c>
      <c r="AX234" s="14" t="s">
        <v>78</v>
      </c>
      <c r="AY234" s="249" t="s">
        <v>114</v>
      </c>
    </row>
    <row r="235" s="2" customFormat="1" ht="44.25" customHeight="1">
      <c r="A235" s="40"/>
      <c r="B235" s="41"/>
      <c r="C235" s="214" t="s">
        <v>284</v>
      </c>
      <c r="D235" s="214" t="s">
        <v>116</v>
      </c>
      <c r="E235" s="215" t="s">
        <v>285</v>
      </c>
      <c r="F235" s="216" t="s">
        <v>286</v>
      </c>
      <c r="G235" s="217" t="s">
        <v>174</v>
      </c>
      <c r="H235" s="218">
        <v>4680</v>
      </c>
      <c r="I235" s="219"/>
      <c r="J235" s="220">
        <f>ROUND(I235*H235,2)</f>
        <v>0</v>
      </c>
      <c r="K235" s="221"/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120</v>
      </c>
      <c r="AT235" s="226" t="s">
        <v>116</v>
      </c>
      <c r="AU235" s="226" t="s">
        <v>80</v>
      </c>
      <c r="AY235" s="19" t="s">
        <v>114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78</v>
      </c>
      <c r="BK235" s="227">
        <f>ROUND(I235*H235,2)</f>
        <v>0</v>
      </c>
      <c r="BL235" s="19" t="s">
        <v>120</v>
      </c>
      <c r="BM235" s="226" t="s">
        <v>287</v>
      </c>
    </row>
    <row r="236" s="13" customFormat="1">
      <c r="A236" s="13"/>
      <c r="B236" s="228"/>
      <c r="C236" s="229"/>
      <c r="D236" s="230" t="s">
        <v>122</v>
      </c>
      <c r="E236" s="231" t="s">
        <v>19</v>
      </c>
      <c r="F236" s="232" t="s">
        <v>288</v>
      </c>
      <c r="G236" s="229"/>
      <c r="H236" s="231" t="s">
        <v>19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122</v>
      </c>
      <c r="AU236" s="238" t="s">
        <v>80</v>
      </c>
      <c r="AV236" s="13" t="s">
        <v>78</v>
      </c>
      <c r="AW236" s="13" t="s">
        <v>35</v>
      </c>
      <c r="AX236" s="13" t="s">
        <v>73</v>
      </c>
      <c r="AY236" s="238" t="s">
        <v>114</v>
      </c>
    </row>
    <row r="237" s="13" customFormat="1">
      <c r="A237" s="13"/>
      <c r="B237" s="228"/>
      <c r="C237" s="229"/>
      <c r="D237" s="230" t="s">
        <v>122</v>
      </c>
      <c r="E237" s="231" t="s">
        <v>19</v>
      </c>
      <c r="F237" s="232" t="s">
        <v>289</v>
      </c>
      <c r="G237" s="229"/>
      <c r="H237" s="231" t="s">
        <v>19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122</v>
      </c>
      <c r="AU237" s="238" t="s">
        <v>80</v>
      </c>
      <c r="AV237" s="13" t="s">
        <v>78</v>
      </c>
      <c r="AW237" s="13" t="s">
        <v>35</v>
      </c>
      <c r="AX237" s="13" t="s">
        <v>73</v>
      </c>
      <c r="AY237" s="238" t="s">
        <v>114</v>
      </c>
    </row>
    <row r="238" s="13" customFormat="1">
      <c r="A238" s="13"/>
      <c r="B238" s="228"/>
      <c r="C238" s="229"/>
      <c r="D238" s="230" t="s">
        <v>122</v>
      </c>
      <c r="E238" s="231" t="s">
        <v>19</v>
      </c>
      <c r="F238" s="232" t="s">
        <v>290</v>
      </c>
      <c r="G238" s="229"/>
      <c r="H238" s="231" t="s">
        <v>19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122</v>
      </c>
      <c r="AU238" s="238" t="s">
        <v>80</v>
      </c>
      <c r="AV238" s="13" t="s">
        <v>78</v>
      </c>
      <c r="AW238" s="13" t="s">
        <v>35</v>
      </c>
      <c r="AX238" s="13" t="s">
        <v>73</v>
      </c>
      <c r="AY238" s="238" t="s">
        <v>114</v>
      </c>
    </row>
    <row r="239" s="14" customFormat="1">
      <c r="A239" s="14"/>
      <c r="B239" s="239"/>
      <c r="C239" s="240"/>
      <c r="D239" s="230" t="s">
        <v>122</v>
      </c>
      <c r="E239" s="241" t="s">
        <v>19</v>
      </c>
      <c r="F239" s="242" t="s">
        <v>291</v>
      </c>
      <c r="G239" s="240"/>
      <c r="H239" s="243">
        <v>4680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9" t="s">
        <v>122</v>
      </c>
      <c r="AU239" s="249" t="s">
        <v>80</v>
      </c>
      <c r="AV239" s="14" t="s">
        <v>80</v>
      </c>
      <c r="AW239" s="14" t="s">
        <v>35</v>
      </c>
      <c r="AX239" s="14" t="s">
        <v>78</v>
      </c>
      <c r="AY239" s="249" t="s">
        <v>114</v>
      </c>
    </row>
    <row r="240" s="2" customFormat="1" ht="33" customHeight="1">
      <c r="A240" s="40"/>
      <c r="B240" s="41"/>
      <c r="C240" s="214" t="s">
        <v>292</v>
      </c>
      <c r="D240" s="214" t="s">
        <v>116</v>
      </c>
      <c r="E240" s="215" t="s">
        <v>293</v>
      </c>
      <c r="F240" s="216" t="s">
        <v>294</v>
      </c>
      <c r="G240" s="217" t="s">
        <v>174</v>
      </c>
      <c r="H240" s="218">
        <v>156</v>
      </c>
      <c r="I240" s="219"/>
      <c r="J240" s="220">
        <f>ROUND(I240*H240,2)</f>
        <v>0</v>
      </c>
      <c r="K240" s="221"/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120</v>
      </c>
      <c r="AT240" s="226" t="s">
        <v>116</v>
      </c>
      <c r="AU240" s="226" t="s">
        <v>80</v>
      </c>
      <c r="AY240" s="19" t="s">
        <v>114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78</v>
      </c>
      <c r="BK240" s="227">
        <f>ROUND(I240*H240,2)</f>
        <v>0</v>
      </c>
      <c r="BL240" s="19" t="s">
        <v>120</v>
      </c>
      <c r="BM240" s="226" t="s">
        <v>295</v>
      </c>
    </row>
    <row r="241" s="13" customFormat="1">
      <c r="A241" s="13"/>
      <c r="B241" s="228"/>
      <c r="C241" s="229"/>
      <c r="D241" s="230" t="s">
        <v>122</v>
      </c>
      <c r="E241" s="231" t="s">
        <v>19</v>
      </c>
      <c r="F241" s="232" t="s">
        <v>280</v>
      </c>
      <c r="G241" s="229"/>
      <c r="H241" s="231" t="s">
        <v>19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122</v>
      </c>
      <c r="AU241" s="238" t="s">
        <v>80</v>
      </c>
      <c r="AV241" s="13" t="s">
        <v>78</v>
      </c>
      <c r="AW241" s="13" t="s">
        <v>35</v>
      </c>
      <c r="AX241" s="13" t="s">
        <v>73</v>
      </c>
      <c r="AY241" s="238" t="s">
        <v>114</v>
      </c>
    </row>
    <row r="242" s="13" customFormat="1">
      <c r="A242" s="13"/>
      <c r="B242" s="228"/>
      <c r="C242" s="229"/>
      <c r="D242" s="230" t="s">
        <v>122</v>
      </c>
      <c r="E242" s="231" t="s">
        <v>19</v>
      </c>
      <c r="F242" s="232" t="s">
        <v>282</v>
      </c>
      <c r="G242" s="229"/>
      <c r="H242" s="231" t="s">
        <v>19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8" t="s">
        <v>122</v>
      </c>
      <c r="AU242" s="238" t="s">
        <v>80</v>
      </c>
      <c r="AV242" s="13" t="s">
        <v>78</v>
      </c>
      <c r="AW242" s="13" t="s">
        <v>35</v>
      </c>
      <c r="AX242" s="13" t="s">
        <v>73</v>
      </c>
      <c r="AY242" s="238" t="s">
        <v>114</v>
      </c>
    </row>
    <row r="243" s="14" customFormat="1">
      <c r="A243" s="14"/>
      <c r="B243" s="239"/>
      <c r="C243" s="240"/>
      <c r="D243" s="230" t="s">
        <v>122</v>
      </c>
      <c r="E243" s="241" t="s">
        <v>19</v>
      </c>
      <c r="F243" s="242" t="s">
        <v>283</v>
      </c>
      <c r="G243" s="240"/>
      <c r="H243" s="243">
        <v>156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9" t="s">
        <v>122</v>
      </c>
      <c r="AU243" s="249" t="s">
        <v>80</v>
      </c>
      <c r="AV243" s="14" t="s">
        <v>80</v>
      </c>
      <c r="AW243" s="14" t="s">
        <v>35</v>
      </c>
      <c r="AX243" s="14" t="s">
        <v>78</v>
      </c>
      <c r="AY243" s="249" t="s">
        <v>114</v>
      </c>
    </row>
    <row r="244" s="12" customFormat="1" ht="22.8" customHeight="1">
      <c r="A244" s="12"/>
      <c r="B244" s="198"/>
      <c r="C244" s="199"/>
      <c r="D244" s="200" t="s">
        <v>72</v>
      </c>
      <c r="E244" s="212" t="s">
        <v>296</v>
      </c>
      <c r="F244" s="212" t="s">
        <v>297</v>
      </c>
      <c r="G244" s="199"/>
      <c r="H244" s="199"/>
      <c r="I244" s="202"/>
      <c r="J244" s="213">
        <f>BK244</f>
        <v>0</v>
      </c>
      <c r="K244" s="199"/>
      <c r="L244" s="204"/>
      <c r="M244" s="205"/>
      <c r="N244" s="206"/>
      <c r="O244" s="206"/>
      <c r="P244" s="207">
        <f>P245</f>
        <v>0</v>
      </c>
      <c r="Q244" s="206"/>
      <c r="R244" s="207">
        <f>R245</f>
        <v>0</v>
      </c>
      <c r="S244" s="206"/>
      <c r="T244" s="208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9" t="s">
        <v>78</v>
      </c>
      <c r="AT244" s="210" t="s">
        <v>72</v>
      </c>
      <c r="AU244" s="210" t="s">
        <v>78</v>
      </c>
      <c r="AY244" s="209" t="s">
        <v>114</v>
      </c>
      <c r="BK244" s="211">
        <f>BK245</f>
        <v>0</v>
      </c>
    </row>
    <row r="245" s="2" customFormat="1" ht="21.75" customHeight="1">
      <c r="A245" s="40"/>
      <c r="B245" s="41"/>
      <c r="C245" s="214" t="s">
        <v>298</v>
      </c>
      <c r="D245" s="214" t="s">
        <v>116</v>
      </c>
      <c r="E245" s="215" t="s">
        <v>299</v>
      </c>
      <c r="F245" s="216" t="s">
        <v>300</v>
      </c>
      <c r="G245" s="217" t="s">
        <v>167</v>
      </c>
      <c r="H245" s="218">
        <v>62.051000000000002</v>
      </c>
      <c r="I245" s="219"/>
      <c r="J245" s="220">
        <f>ROUND(I245*H245,2)</f>
        <v>0</v>
      </c>
      <c r="K245" s="221"/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120</v>
      </c>
      <c r="AT245" s="226" t="s">
        <v>116</v>
      </c>
      <c r="AU245" s="226" t="s">
        <v>80</v>
      </c>
      <c r="AY245" s="19" t="s">
        <v>114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78</v>
      </c>
      <c r="BK245" s="227">
        <f>ROUND(I245*H245,2)</f>
        <v>0</v>
      </c>
      <c r="BL245" s="19" t="s">
        <v>120</v>
      </c>
      <c r="BM245" s="226" t="s">
        <v>301</v>
      </c>
    </row>
    <row r="246" s="12" customFormat="1" ht="22.8" customHeight="1">
      <c r="A246" s="12"/>
      <c r="B246" s="198"/>
      <c r="C246" s="199"/>
      <c r="D246" s="200" t="s">
        <v>72</v>
      </c>
      <c r="E246" s="212" t="s">
        <v>302</v>
      </c>
      <c r="F246" s="212" t="s">
        <v>303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SUM(P247:P250)</f>
        <v>0</v>
      </c>
      <c r="Q246" s="206"/>
      <c r="R246" s="207">
        <f>SUM(R247:R250)</f>
        <v>0</v>
      </c>
      <c r="S246" s="206"/>
      <c r="T246" s="208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130</v>
      </c>
      <c r="AT246" s="210" t="s">
        <v>72</v>
      </c>
      <c r="AU246" s="210" t="s">
        <v>78</v>
      </c>
      <c r="AY246" s="209" t="s">
        <v>114</v>
      </c>
      <c r="BK246" s="211">
        <f>SUM(BK247:BK250)</f>
        <v>0</v>
      </c>
    </row>
    <row r="247" s="2" customFormat="1" ht="21.75" customHeight="1">
      <c r="A247" s="40"/>
      <c r="B247" s="41"/>
      <c r="C247" s="214" t="s">
        <v>304</v>
      </c>
      <c r="D247" s="214" t="s">
        <v>116</v>
      </c>
      <c r="E247" s="215" t="s">
        <v>305</v>
      </c>
      <c r="F247" s="216" t="s">
        <v>306</v>
      </c>
      <c r="G247" s="217" t="s">
        <v>307</v>
      </c>
      <c r="H247" s="218">
        <v>702</v>
      </c>
      <c r="I247" s="219"/>
      <c r="J247" s="220">
        <f>ROUND(I247*H247,2)</f>
        <v>0</v>
      </c>
      <c r="K247" s="221"/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308</v>
      </c>
      <c r="AT247" s="226" t="s">
        <v>116</v>
      </c>
      <c r="AU247" s="226" t="s">
        <v>80</v>
      </c>
      <c r="AY247" s="19" t="s">
        <v>114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78</v>
      </c>
      <c r="BK247" s="227">
        <f>ROUND(I247*H247,2)</f>
        <v>0</v>
      </c>
      <c r="BL247" s="19" t="s">
        <v>308</v>
      </c>
      <c r="BM247" s="226" t="s">
        <v>309</v>
      </c>
    </row>
    <row r="248" s="13" customFormat="1">
      <c r="A248" s="13"/>
      <c r="B248" s="228"/>
      <c r="C248" s="229"/>
      <c r="D248" s="230" t="s">
        <v>122</v>
      </c>
      <c r="E248" s="231" t="s">
        <v>19</v>
      </c>
      <c r="F248" s="232" t="s">
        <v>310</v>
      </c>
      <c r="G248" s="229"/>
      <c r="H248" s="231" t="s">
        <v>19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8" t="s">
        <v>122</v>
      </c>
      <c r="AU248" s="238" t="s">
        <v>80</v>
      </c>
      <c r="AV248" s="13" t="s">
        <v>78</v>
      </c>
      <c r="AW248" s="13" t="s">
        <v>35</v>
      </c>
      <c r="AX248" s="13" t="s">
        <v>73</v>
      </c>
      <c r="AY248" s="238" t="s">
        <v>114</v>
      </c>
    </row>
    <row r="249" s="13" customFormat="1">
      <c r="A249" s="13"/>
      <c r="B249" s="228"/>
      <c r="C249" s="229"/>
      <c r="D249" s="230" t="s">
        <v>122</v>
      </c>
      <c r="E249" s="231" t="s">
        <v>19</v>
      </c>
      <c r="F249" s="232" t="s">
        <v>311</v>
      </c>
      <c r="G249" s="229"/>
      <c r="H249" s="231" t="s">
        <v>19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122</v>
      </c>
      <c r="AU249" s="238" t="s">
        <v>80</v>
      </c>
      <c r="AV249" s="13" t="s">
        <v>78</v>
      </c>
      <c r="AW249" s="13" t="s">
        <v>35</v>
      </c>
      <c r="AX249" s="13" t="s">
        <v>73</v>
      </c>
      <c r="AY249" s="238" t="s">
        <v>114</v>
      </c>
    </row>
    <row r="250" s="14" customFormat="1">
      <c r="A250" s="14"/>
      <c r="B250" s="239"/>
      <c r="C250" s="240"/>
      <c r="D250" s="230" t="s">
        <v>122</v>
      </c>
      <c r="E250" s="241" t="s">
        <v>19</v>
      </c>
      <c r="F250" s="242" t="s">
        <v>312</v>
      </c>
      <c r="G250" s="240"/>
      <c r="H250" s="243">
        <v>702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9" t="s">
        <v>122</v>
      </c>
      <c r="AU250" s="249" t="s">
        <v>80</v>
      </c>
      <c r="AV250" s="14" t="s">
        <v>80</v>
      </c>
      <c r="AW250" s="14" t="s">
        <v>35</v>
      </c>
      <c r="AX250" s="14" t="s">
        <v>78</v>
      </c>
      <c r="AY250" s="249" t="s">
        <v>114</v>
      </c>
    </row>
    <row r="251" s="12" customFormat="1" ht="25.92" customHeight="1">
      <c r="A251" s="12"/>
      <c r="B251" s="198"/>
      <c r="C251" s="199"/>
      <c r="D251" s="200" t="s">
        <v>72</v>
      </c>
      <c r="E251" s="201" t="s">
        <v>313</v>
      </c>
      <c r="F251" s="201" t="s">
        <v>314</v>
      </c>
      <c r="G251" s="199"/>
      <c r="H251" s="199"/>
      <c r="I251" s="202"/>
      <c r="J251" s="203">
        <f>BK251</f>
        <v>0</v>
      </c>
      <c r="K251" s="199"/>
      <c r="L251" s="204"/>
      <c r="M251" s="205"/>
      <c r="N251" s="206"/>
      <c r="O251" s="206"/>
      <c r="P251" s="207">
        <f>P252+P268</f>
        <v>0</v>
      </c>
      <c r="Q251" s="206"/>
      <c r="R251" s="207">
        <f>R252+R268</f>
        <v>0</v>
      </c>
      <c r="S251" s="206"/>
      <c r="T251" s="208">
        <f>T252+T268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148</v>
      </c>
      <c r="AT251" s="210" t="s">
        <v>72</v>
      </c>
      <c r="AU251" s="210" t="s">
        <v>73</v>
      </c>
      <c r="AY251" s="209" t="s">
        <v>114</v>
      </c>
      <c r="BK251" s="211">
        <f>BK252+BK268</f>
        <v>0</v>
      </c>
    </row>
    <row r="252" s="12" customFormat="1" ht="22.8" customHeight="1">
      <c r="A252" s="12"/>
      <c r="B252" s="198"/>
      <c r="C252" s="199"/>
      <c r="D252" s="200" t="s">
        <v>72</v>
      </c>
      <c r="E252" s="212" t="s">
        <v>315</v>
      </c>
      <c r="F252" s="212" t="s">
        <v>316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SUM(P253:P267)</f>
        <v>0</v>
      </c>
      <c r="Q252" s="206"/>
      <c r="R252" s="207">
        <f>SUM(R253:R267)</f>
        <v>0</v>
      </c>
      <c r="S252" s="206"/>
      <c r="T252" s="208">
        <f>SUM(T253:T267)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148</v>
      </c>
      <c r="AT252" s="210" t="s">
        <v>72</v>
      </c>
      <c r="AU252" s="210" t="s">
        <v>78</v>
      </c>
      <c r="AY252" s="209" t="s">
        <v>114</v>
      </c>
      <c r="BK252" s="211">
        <f>SUM(BK253:BK267)</f>
        <v>0</v>
      </c>
    </row>
    <row r="253" s="2" customFormat="1" ht="16.5" customHeight="1">
      <c r="A253" s="40"/>
      <c r="B253" s="41"/>
      <c r="C253" s="214" t="s">
        <v>317</v>
      </c>
      <c r="D253" s="214" t="s">
        <v>116</v>
      </c>
      <c r="E253" s="215" t="s">
        <v>318</v>
      </c>
      <c r="F253" s="216" t="s">
        <v>316</v>
      </c>
      <c r="G253" s="217" t="s">
        <v>319</v>
      </c>
      <c r="H253" s="218">
        <v>1</v>
      </c>
      <c r="I253" s="219"/>
      <c r="J253" s="220">
        <f>ROUND(I253*H253,2)</f>
        <v>0</v>
      </c>
      <c r="K253" s="221"/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320</v>
      </c>
      <c r="AT253" s="226" t="s">
        <v>116</v>
      </c>
      <c r="AU253" s="226" t="s">
        <v>80</v>
      </c>
      <c r="AY253" s="19" t="s">
        <v>114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78</v>
      </c>
      <c r="BK253" s="227">
        <f>ROUND(I253*H253,2)</f>
        <v>0</v>
      </c>
      <c r="BL253" s="19" t="s">
        <v>320</v>
      </c>
      <c r="BM253" s="226" t="s">
        <v>321</v>
      </c>
    </row>
    <row r="254" s="13" customFormat="1">
      <c r="A254" s="13"/>
      <c r="B254" s="228"/>
      <c r="C254" s="229"/>
      <c r="D254" s="230" t="s">
        <v>122</v>
      </c>
      <c r="E254" s="231" t="s">
        <v>19</v>
      </c>
      <c r="F254" s="232" t="s">
        <v>322</v>
      </c>
      <c r="G254" s="229"/>
      <c r="H254" s="231" t="s">
        <v>19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122</v>
      </c>
      <c r="AU254" s="238" t="s">
        <v>80</v>
      </c>
      <c r="AV254" s="13" t="s">
        <v>78</v>
      </c>
      <c r="AW254" s="13" t="s">
        <v>35</v>
      </c>
      <c r="AX254" s="13" t="s">
        <v>73</v>
      </c>
      <c r="AY254" s="238" t="s">
        <v>114</v>
      </c>
    </row>
    <row r="255" s="14" customFormat="1">
      <c r="A255" s="14"/>
      <c r="B255" s="239"/>
      <c r="C255" s="240"/>
      <c r="D255" s="230" t="s">
        <v>122</v>
      </c>
      <c r="E255" s="241" t="s">
        <v>19</v>
      </c>
      <c r="F255" s="242" t="s">
        <v>78</v>
      </c>
      <c r="G255" s="240"/>
      <c r="H255" s="243">
        <v>1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9" t="s">
        <v>122</v>
      </c>
      <c r="AU255" s="249" t="s">
        <v>80</v>
      </c>
      <c r="AV255" s="14" t="s">
        <v>80</v>
      </c>
      <c r="AW255" s="14" t="s">
        <v>35</v>
      </c>
      <c r="AX255" s="14" t="s">
        <v>78</v>
      </c>
      <c r="AY255" s="249" t="s">
        <v>114</v>
      </c>
    </row>
    <row r="256" s="2" customFormat="1" ht="16.5" customHeight="1">
      <c r="A256" s="40"/>
      <c r="B256" s="41"/>
      <c r="C256" s="214" t="s">
        <v>323</v>
      </c>
      <c r="D256" s="214" t="s">
        <v>116</v>
      </c>
      <c r="E256" s="215" t="s">
        <v>324</v>
      </c>
      <c r="F256" s="216" t="s">
        <v>325</v>
      </c>
      <c r="G256" s="217" t="s">
        <v>326</v>
      </c>
      <c r="H256" s="218">
        <v>80</v>
      </c>
      <c r="I256" s="219"/>
      <c r="J256" s="220">
        <f>ROUND(I256*H256,2)</f>
        <v>0</v>
      </c>
      <c r="K256" s="221"/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320</v>
      </c>
      <c r="AT256" s="226" t="s">
        <v>116</v>
      </c>
      <c r="AU256" s="226" t="s">
        <v>80</v>
      </c>
      <c r="AY256" s="19" t="s">
        <v>114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78</v>
      </c>
      <c r="BK256" s="227">
        <f>ROUND(I256*H256,2)</f>
        <v>0</v>
      </c>
      <c r="BL256" s="19" t="s">
        <v>320</v>
      </c>
      <c r="BM256" s="226" t="s">
        <v>327</v>
      </c>
    </row>
    <row r="257" s="13" customFormat="1">
      <c r="A257" s="13"/>
      <c r="B257" s="228"/>
      <c r="C257" s="229"/>
      <c r="D257" s="230" t="s">
        <v>122</v>
      </c>
      <c r="E257" s="231" t="s">
        <v>19</v>
      </c>
      <c r="F257" s="232" t="s">
        <v>328</v>
      </c>
      <c r="G257" s="229"/>
      <c r="H257" s="231" t="s">
        <v>19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8" t="s">
        <v>122</v>
      </c>
      <c r="AU257" s="238" t="s">
        <v>80</v>
      </c>
      <c r="AV257" s="13" t="s">
        <v>78</v>
      </c>
      <c r="AW257" s="13" t="s">
        <v>35</v>
      </c>
      <c r="AX257" s="13" t="s">
        <v>73</v>
      </c>
      <c r="AY257" s="238" t="s">
        <v>114</v>
      </c>
    </row>
    <row r="258" s="13" customFormat="1">
      <c r="A258" s="13"/>
      <c r="B258" s="228"/>
      <c r="C258" s="229"/>
      <c r="D258" s="230" t="s">
        <v>122</v>
      </c>
      <c r="E258" s="231" t="s">
        <v>19</v>
      </c>
      <c r="F258" s="232" t="s">
        <v>329</v>
      </c>
      <c r="G258" s="229"/>
      <c r="H258" s="231" t="s">
        <v>19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122</v>
      </c>
      <c r="AU258" s="238" t="s">
        <v>80</v>
      </c>
      <c r="AV258" s="13" t="s">
        <v>78</v>
      </c>
      <c r="AW258" s="13" t="s">
        <v>35</v>
      </c>
      <c r="AX258" s="13" t="s">
        <v>73</v>
      </c>
      <c r="AY258" s="238" t="s">
        <v>114</v>
      </c>
    </row>
    <row r="259" s="14" customFormat="1">
      <c r="A259" s="14"/>
      <c r="B259" s="239"/>
      <c r="C259" s="240"/>
      <c r="D259" s="230" t="s">
        <v>122</v>
      </c>
      <c r="E259" s="241" t="s">
        <v>19</v>
      </c>
      <c r="F259" s="242" t="s">
        <v>330</v>
      </c>
      <c r="G259" s="240"/>
      <c r="H259" s="243">
        <v>80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9" t="s">
        <v>122</v>
      </c>
      <c r="AU259" s="249" t="s">
        <v>80</v>
      </c>
      <c r="AV259" s="14" t="s">
        <v>80</v>
      </c>
      <c r="AW259" s="14" t="s">
        <v>35</v>
      </c>
      <c r="AX259" s="14" t="s">
        <v>78</v>
      </c>
      <c r="AY259" s="249" t="s">
        <v>114</v>
      </c>
    </row>
    <row r="260" s="2" customFormat="1" ht="16.5" customHeight="1">
      <c r="A260" s="40"/>
      <c r="B260" s="41"/>
      <c r="C260" s="214" t="s">
        <v>331</v>
      </c>
      <c r="D260" s="214" t="s">
        <v>116</v>
      </c>
      <c r="E260" s="215" t="s">
        <v>332</v>
      </c>
      <c r="F260" s="216" t="s">
        <v>333</v>
      </c>
      <c r="G260" s="217" t="s">
        <v>334</v>
      </c>
      <c r="H260" s="218">
        <v>2</v>
      </c>
      <c r="I260" s="219"/>
      <c r="J260" s="220">
        <f>ROUND(I260*H260,2)</f>
        <v>0</v>
      </c>
      <c r="K260" s="221"/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320</v>
      </c>
      <c r="AT260" s="226" t="s">
        <v>116</v>
      </c>
      <c r="AU260" s="226" t="s">
        <v>80</v>
      </c>
      <c r="AY260" s="19" t="s">
        <v>114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78</v>
      </c>
      <c r="BK260" s="227">
        <f>ROUND(I260*H260,2)</f>
        <v>0</v>
      </c>
      <c r="BL260" s="19" t="s">
        <v>320</v>
      </c>
      <c r="BM260" s="226" t="s">
        <v>335</v>
      </c>
    </row>
    <row r="261" s="13" customFormat="1">
      <c r="A261" s="13"/>
      <c r="B261" s="228"/>
      <c r="C261" s="229"/>
      <c r="D261" s="230" t="s">
        <v>122</v>
      </c>
      <c r="E261" s="231" t="s">
        <v>19</v>
      </c>
      <c r="F261" s="232" t="s">
        <v>336</v>
      </c>
      <c r="G261" s="229"/>
      <c r="H261" s="231" t="s">
        <v>19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122</v>
      </c>
      <c r="AU261" s="238" t="s">
        <v>80</v>
      </c>
      <c r="AV261" s="13" t="s">
        <v>78</v>
      </c>
      <c r="AW261" s="13" t="s">
        <v>35</v>
      </c>
      <c r="AX261" s="13" t="s">
        <v>73</v>
      </c>
      <c r="AY261" s="238" t="s">
        <v>114</v>
      </c>
    </row>
    <row r="262" s="14" customFormat="1">
      <c r="A262" s="14"/>
      <c r="B262" s="239"/>
      <c r="C262" s="240"/>
      <c r="D262" s="230" t="s">
        <v>122</v>
      </c>
      <c r="E262" s="241" t="s">
        <v>19</v>
      </c>
      <c r="F262" s="242" t="s">
        <v>80</v>
      </c>
      <c r="G262" s="240"/>
      <c r="H262" s="243">
        <v>2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9" t="s">
        <v>122</v>
      </c>
      <c r="AU262" s="249" t="s">
        <v>80</v>
      </c>
      <c r="AV262" s="14" t="s">
        <v>80</v>
      </c>
      <c r="AW262" s="14" t="s">
        <v>35</v>
      </c>
      <c r="AX262" s="14" t="s">
        <v>78</v>
      </c>
      <c r="AY262" s="249" t="s">
        <v>114</v>
      </c>
    </row>
    <row r="263" s="2" customFormat="1" ht="16.5" customHeight="1">
      <c r="A263" s="40"/>
      <c r="B263" s="41"/>
      <c r="C263" s="214" t="s">
        <v>337</v>
      </c>
      <c r="D263" s="214" t="s">
        <v>116</v>
      </c>
      <c r="E263" s="215" t="s">
        <v>338</v>
      </c>
      <c r="F263" s="216" t="s">
        <v>339</v>
      </c>
      <c r="G263" s="217" t="s">
        <v>319</v>
      </c>
      <c r="H263" s="218">
        <v>1</v>
      </c>
      <c r="I263" s="219"/>
      <c r="J263" s="220">
        <f>ROUND(I263*H263,2)</f>
        <v>0</v>
      </c>
      <c r="K263" s="221"/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320</v>
      </c>
      <c r="AT263" s="226" t="s">
        <v>116</v>
      </c>
      <c r="AU263" s="226" t="s">
        <v>80</v>
      </c>
      <c r="AY263" s="19" t="s">
        <v>114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78</v>
      </c>
      <c r="BK263" s="227">
        <f>ROUND(I263*H263,2)</f>
        <v>0</v>
      </c>
      <c r="BL263" s="19" t="s">
        <v>320</v>
      </c>
      <c r="BM263" s="226" t="s">
        <v>340</v>
      </c>
    </row>
    <row r="264" s="13" customFormat="1">
      <c r="A264" s="13"/>
      <c r="B264" s="228"/>
      <c r="C264" s="229"/>
      <c r="D264" s="230" t="s">
        <v>122</v>
      </c>
      <c r="E264" s="231" t="s">
        <v>19</v>
      </c>
      <c r="F264" s="232" t="s">
        <v>341</v>
      </c>
      <c r="G264" s="229"/>
      <c r="H264" s="231" t="s">
        <v>19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122</v>
      </c>
      <c r="AU264" s="238" t="s">
        <v>80</v>
      </c>
      <c r="AV264" s="13" t="s">
        <v>78</v>
      </c>
      <c r="AW264" s="13" t="s">
        <v>35</v>
      </c>
      <c r="AX264" s="13" t="s">
        <v>73</v>
      </c>
      <c r="AY264" s="238" t="s">
        <v>114</v>
      </c>
    </row>
    <row r="265" s="13" customFormat="1">
      <c r="A265" s="13"/>
      <c r="B265" s="228"/>
      <c r="C265" s="229"/>
      <c r="D265" s="230" t="s">
        <v>122</v>
      </c>
      <c r="E265" s="231" t="s">
        <v>19</v>
      </c>
      <c r="F265" s="232" t="s">
        <v>342</v>
      </c>
      <c r="G265" s="229"/>
      <c r="H265" s="231" t="s">
        <v>19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8" t="s">
        <v>122</v>
      </c>
      <c r="AU265" s="238" t="s">
        <v>80</v>
      </c>
      <c r="AV265" s="13" t="s">
        <v>78</v>
      </c>
      <c r="AW265" s="13" t="s">
        <v>35</v>
      </c>
      <c r="AX265" s="13" t="s">
        <v>73</v>
      </c>
      <c r="AY265" s="238" t="s">
        <v>114</v>
      </c>
    </row>
    <row r="266" s="14" customFormat="1">
      <c r="A266" s="14"/>
      <c r="B266" s="239"/>
      <c r="C266" s="240"/>
      <c r="D266" s="230" t="s">
        <v>122</v>
      </c>
      <c r="E266" s="241" t="s">
        <v>19</v>
      </c>
      <c r="F266" s="242" t="s">
        <v>78</v>
      </c>
      <c r="G266" s="240"/>
      <c r="H266" s="243">
        <v>1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9" t="s">
        <v>122</v>
      </c>
      <c r="AU266" s="249" t="s">
        <v>80</v>
      </c>
      <c r="AV266" s="14" t="s">
        <v>80</v>
      </c>
      <c r="AW266" s="14" t="s">
        <v>35</v>
      </c>
      <c r="AX266" s="14" t="s">
        <v>78</v>
      </c>
      <c r="AY266" s="249" t="s">
        <v>114</v>
      </c>
    </row>
    <row r="267" s="2" customFormat="1" ht="16.5" customHeight="1">
      <c r="A267" s="40"/>
      <c r="B267" s="41"/>
      <c r="C267" s="214" t="s">
        <v>343</v>
      </c>
      <c r="D267" s="214" t="s">
        <v>116</v>
      </c>
      <c r="E267" s="215" t="s">
        <v>344</v>
      </c>
      <c r="F267" s="216" t="s">
        <v>345</v>
      </c>
      <c r="G267" s="217" t="s">
        <v>319</v>
      </c>
      <c r="H267" s="218">
        <v>1</v>
      </c>
      <c r="I267" s="219"/>
      <c r="J267" s="220">
        <f>ROUND(I267*H267,2)</f>
        <v>0</v>
      </c>
      <c r="K267" s="221"/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320</v>
      </c>
      <c r="AT267" s="226" t="s">
        <v>116</v>
      </c>
      <c r="AU267" s="226" t="s">
        <v>80</v>
      </c>
      <c r="AY267" s="19" t="s">
        <v>114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78</v>
      </c>
      <c r="BK267" s="227">
        <f>ROUND(I267*H267,2)</f>
        <v>0</v>
      </c>
      <c r="BL267" s="19" t="s">
        <v>320</v>
      </c>
      <c r="BM267" s="226" t="s">
        <v>346</v>
      </c>
    </row>
    <row r="268" s="12" customFormat="1" ht="22.8" customHeight="1">
      <c r="A268" s="12"/>
      <c r="B268" s="198"/>
      <c r="C268" s="199"/>
      <c r="D268" s="200" t="s">
        <v>72</v>
      </c>
      <c r="E268" s="212" t="s">
        <v>347</v>
      </c>
      <c r="F268" s="212" t="s">
        <v>348</v>
      </c>
      <c r="G268" s="199"/>
      <c r="H268" s="199"/>
      <c r="I268" s="202"/>
      <c r="J268" s="213">
        <f>BK268</f>
        <v>0</v>
      </c>
      <c r="K268" s="199"/>
      <c r="L268" s="204"/>
      <c r="M268" s="205"/>
      <c r="N268" s="206"/>
      <c r="O268" s="206"/>
      <c r="P268" s="207">
        <f>SUM(P269:P271)</f>
        <v>0</v>
      </c>
      <c r="Q268" s="206"/>
      <c r="R268" s="207">
        <f>SUM(R269:R271)</f>
        <v>0</v>
      </c>
      <c r="S268" s="206"/>
      <c r="T268" s="208">
        <f>SUM(T269:T271)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9" t="s">
        <v>148</v>
      </c>
      <c r="AT268" s="210" t="s">
        <v>72</v>
      </c>
      <c r="AU268" s="210" t="s">
        <v>78</v>
      </c>
      <c r="AY268" s="209" t="s">
        <v>114</v>
      </c>
      <c r="BK268" s="211">
        <f>SUM(BK269:BK271)</f>
        <v>0</v>
      </c>
    </row>
    <row r="269" s="2" customFormat="1" ht="16.5" customHeight="1">
      <c r="A269" s="40"/>
      <c r="B269" s="41"/>
      <c r="C269" s="214" t="s">
        <v>349</v>
      </c>
      <c r="D269" s="214" t="s">
        <v>116</v>
      </c>
      <c r="E269" s="215" t="s">
        <v>350</v>
      </c>
      <c r="F269" s="216" t="s">
        <v>351</v>
      </c>
      <c r="G269" s="217" t="s">
        <v>319</v>
      </c>
      <c r="H269" s="218">
        <v>1</v>
      </c>
      <c r="I269" s="219"/>
      <c r="J269" s="220">
        <f>ROUND(I269*H269,2)</f>
        <v>0</v>
      </c>
      <c r="K269" s="221"/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320</v>
      </c>
      <c r="AT269" s="226" t="s">
        <v>116</v>
      </c>
      <c r="AU269" s="226" t="s">
        <v>80</v>
      </c>
      <c r="AY269" s="19" t="s">
        <v>114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78</v>
      </c>
      <c r="BK269" s="227">
        <f>ROUND(I269*H269,2)</f>
        <v>0</v>
      </c>
      <c r="BL269" s="19" t="s">
        <v>320</v>
      </c>
      <c r="BM269" s="226" t="s">
        <v>352</v>
      </c>
    </row>
    <row r="270" s="13" customFormat="1">
      <c r="A270" s="13"/>
      <c r="B270" s="228"/>
      <c r="C270" s="229"/>
      <c r="D270" s="230" t="s">
        <v>122</v>
      </c>
      <c r="E270" s="231" t="s">
        <v>19</v>
      </c>
      <c r="F270" s="232" t="s">
        <v>353</v>
      </c>
      <c r="G270" s="229"/>
      <c r="H270" s="231" t="s">
        <v>19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8" t="s">
        <v>122</v>
      </c>
      <c r="AU270" s="238" t="s">
        <v>80</v>
      </c>
      <c r="AV270" s="13" t="s">
        <v>78</v>
      </c>
      <c r="AW270" s="13" t="s">
        <v>35</v>
      </c>
      <c r="AX270" s="13" t="s">
        <v>73</v>
      </c>
      <c r="AY270" s="238" t="s">
        <v>114</v>
      </c>
    </row>
    <row r="271" s="14" customFormat="1">
      <c r="A271" s="14"/>
      <c r="B271" s="239"/>
      <c r="C271" s="240"/>
      <c r="D271" s="230" t="s">
        <v>122</v>
      </c>
      <c r="E271" s="241" t="s">
        <v>19</v>
      </c>
      <c r="F271" s="242" t="s">
        <v>78</v>
      </c>
      <c r="G271" s="240"/>
      <c r="H271" s="243">
        <v>1</v>
      </c>
      <c r="I271" s="244"/>
      <c r="J271" s="240"/>
      <c r="K271" s="240"/>
      <c r="L271" s="245"/>
      <c r="M271" s="283"/>
      <c r="N271" s="284"/>
      <c r="O271" s="284"/>
      <c r="P271" s="284"/>
      <c r="Q271" s="284"/>
      <c r="R271" s="284"/>
      <c r="S271" s="284"/>
      <c r="T271" s="28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9" t="s">
        <v>122</v>
      </c>
      <c r="AU271" s="249" t="s">
        <v>80</v>
      </c>
      <c r="AV271" s="14" t="s">
        <v>80</v>
      </c>
      <c r="AW271" s="14" t="s">
        <v>35</v>
      </c>
      <c r="AX271" s="14" t="s">
        <v>78</v>
      </c>
      <c r="AY271" s="249" t="s">
        <v>114</v>
      </c>
    </row>
    <row r="272" s="2" customFormat="1" ht="6.96" customHeight="1">
      <c r="A272" s="40"/>
      <c r="B272" s="61"/>
      <c r="C272" s="62"/>
      <c r="D272" s="62"/>
      <c r="E272" s="62"/>
      <c r="F272" s="62"/>
      <c r="G272" s="62"/>
      <c r="H272" s="62"/>
      <c r="I272" s="162"/>
      <c r="J272" s="62"/>
      <c r="K272" s="62"/>
      <c r="L272" s="46"/>
      <c r="M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</sheetData>
  <sheetProtection sheet="1" autoFilter="0" formatColumns="0" formatRows="0" objects="1" scenarios="1" spinCount="100000" saltValue="Ywk6t9m15Itv8E/4UK7Xnr/A1tbAwZg/P8W7HiohntkyPCzr3Bh48kSETVkWmkvjnMChPoV2DEuTskaNyO4YbQ==" hashValue="PJYsjXqXC9dtpxtggNgoLRcnNPyXPq8oC0Q6cSDzuAGtvchtWG+QFDYPRoYjfDmbkPFJxJyCf11o42eMWnBAhw==" algorithmName="SHA-512" password="CC35"/>
  <autoFilter ref="C85:K271"/>
  <mergeCells count="6">
    <mergeCell ref="E7:H7"/>
    <mergeCell ref="E16:H16"/>
    <mergeCell ref="E25:H25"/>
    <mergeCell ref="E46:H4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7" customFormat="1" ht="45" customHeight="1">
      <c r="B3" s="290"/>
      <c r="C3" s="291" t="s">
        <v>354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355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356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357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358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359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360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361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362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363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364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77</v>
      </c>
      <c r="F18" s="297" t="s">
        <v>365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366</v>
      </c>
      <c r="F19" s="297" t="s">
        <v>367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368</v>
      </c>
      <c r="F20" s="297" t="s">
        <v>369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370</v>
      </c>
      <c r="F21" s="297" t="s">
        <v>371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372</v>
      </c>
      <c r="F22" s="297" t="s">
        <v>373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374</v>
      </c>
      <c r="F23" s="297" t="s">
        <v>375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376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377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378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379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380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381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382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383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384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100</v>
      </c>
      <c r="F36" s="297"/>
      <c r="G36" s="297" t="s">
        <v>385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386</v>
      </c>
      <c r="F37" s="297"/>
      <c r="G37" s="297" t="s">
        <v>387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54</v>
      </c>
      <c r="F38" s="297"/>
      <c r="G38" s="297" t="s">
        <v>388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55</v>
      </c>
      <c r="F39" s="297"/>
      <c r="G39" s="297" t="s">
        <v>389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101</v>
      </c>
      <c r="F40" s="297"/>
      <c r="G40" s="297" t="s">
        <v>390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102</v>
      </c>
      <c r="F41" s="297"/>
      <c r="G41" s="297" t="s">
        <v>391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392</v>
      </c>
      <c r="F42" s="297"/>
      <c r="G42" s="297" t="s">
        <v>393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394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395</v>
      </c>
      <c r="F44" s="297"/>
      <c r="G44" s="297" t="s">
        <v>396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104</v>
      </c>
      <c r="F45" s="297"/>
      <c r="G45" s="297" t="s">
        <v>397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398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399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400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401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402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403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404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405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406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407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408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409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410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411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412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413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414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415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416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417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418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419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420</v>
      </c>
      <c r="D76" s="315"/>
      <c r="E76" s="315"/>
      <c r="F76" s="315" t="s">
        <v>421</v>
      </c>
      <c r="G76" s="316"/>
      <c r="H76" s="315" t="s">
        <v>55</v>
      </c>
      <c r="I76" s="315" t="s">
        <v>58</v>
      </c>
      <c r="J76" s="315" t="s">
        <v>422</v>
      </c>
      <c r="K76" s="314"/>
    </row>
    <row r="77" s="1" customFormat="1" ht="17.25" customHeight="1">
      <c r="B77" s="312"/>
      <c r="C77" s="317" t="s">
        <v>423</v>
      </c>
      <c r="D77" s="317"/>
      <c r="E77" s="317"/>
      <c r="F77" s="318" t="s">
        <v>424</v>
      </c>
      <c r="G77" s="319"/>
      <c r="H77" s="317"/>
      <c r="I77" s="317"/>
      <c r="J77" s="317" t="s">
        <v>425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54</v>
      </c>
      <c r="D79" s="320"/>
      <c r="E79" s="320"/>
      <c r="F79" s="322" t="s">
        <v>426</v>
      </c>
      <c r="G79" s="321"/>
      <c r="H79" s="300" t="s">
        <v>427</v>
      </c>
      <c r="I79" s="300" t="s">
        <v>428</v>
      </c>
      <c r="J79" s="300">
        <v>20</v>
      </c>
      <c r="K79" s="314"/>
    </row>
    <row r="80" s="1" customFormat="1" ht="15" customHeight="1">
      <c r="B80" s="312"/>
      <c r="C80" s="300" t="s">
        <v>429</v>
      </c>
      <c r="D80" s="300"/>
      <c r="E80" s="300"/>
      <c r="F80" s="322" t="s">
        <v>426</v>
      </c>
      <c r="G80" s="321"/>
      <c r="H80" s="300" t="s">
        <v>430</v>
      </c>
      <c r="I80" s="300" t="s">
        <v>428</v>
      </c>
      <c r="J80" s="300">
        <v>120</v>
      </c>
      <c r="K80" s="314"/>
    </row>
    <row r="81" s="1" customFormat="1" ht="15" customHeight="1">
      <c r="B81" s="323"/>
      <c r="C81" s="300" t="s">
        <v>431</v>
      </c>
      <c r="D81" s="300"/>
      <c r="E81" s="300"/>
      <c r="F81" s="322" t="s">
        <v>432</v>
      </c>
      <c r="G81" s="321"/>
      <c r="H81" s="300" t="s">
        <v>433</v>
      </c>
      <c r="I81" s="300" t="s">
        <v>428</v>
      </c>
      <c r="J81" s="300">
        <v>50</v>
      </c>
      <c r="K81" s="314"/>
    </row>
    <row r="82" s="1" customFormat="1" ht="15" customHeight="1">
      <c r="B82" s="323"/>
      <c r="C82" s="300" t="s">
        <v>434</v>
      </c>
      <c r="D82" s="300"/>
      <c r="E82" s="300"/>
      <c r="F82" s="322" t="s">
        <v>426</v>
      </c>
      <c r="G82" s="321"/>
      <c r="H82" s="300" t="s">
        <v>435</v>
      </c>
      <c r="I82" s="300" t="s">
        <v>436</v>
      </c>
      <c r="J82" s="300"/>
      <c r="K82" s="314"/>
    </row>
    <row r="83" s="1" customFormat="1" ht="15" customHeight="1">
      <c r="B83" s="323"/>
      <c r="C83" s="324" t="s">
        <v>437</v>
      </c>
      <c r="D83" s="324"/>
      <c r="E83" s="324"/>
      <c r="F83" s="325" t="s">
        <v>432</v>
      </c>
      <c r="G83" s="324"/>
      <c r="H83" s="324" t="s">
        <v>438</v>
      </c>
      <c r="I83" s="324" t="s">
        <v>428</v>
      </c>
      <c r="J83" s="324">
        <v>15</v>
      </c>
      <c r="K83" s="314"/>
    </row>
    <row r="84" s="1" customFormat="1" ht="15" customHeight="1">
      <c r="B84" s="323"/>
      <c r="C84" s="324" t="s">
        <v>439</v>
      </c>
      <c r="D84" s="324"/>
      <c r="E84" s="324"/>
      <c r="F84" s="325" t="s">
        <v>432</v>
      </c>
      <c r="G84" s="324"/>
      <c r="H84" s="324" t="s">
        <v>440</v>
      </c>
      <c r="I84" s="324" t="s">
        <v>428</v>
      </c>
      <c r="J84" s="324">
        <v>15</v>
      </c>
      <c r="K84" s="314"/>
    </row>
    <row r="85" s="1" customFormat="1" ht="15" customHeight="1">
      <c r="B85" s="323"/>
      <c r="C85" s="324" t="s">
        <v>441</v>
      </c>
      <c r="D85" s="324"/>
      <c r="E85" s="324"/>
      <c r="F85" s="325" t="s">
        <v>432</v>
      </c>
      <c r="G85" s="324"/>
      <c r="H85" s="324" t="s">
        <v>442</v>
      </c>
      <c r="I85" s="324" t="s">
        <v>428</v>
      </c>
      <c r="J85" s="324">
        <v>20</v>
      </c>
      <c r="K85" s="314"/>
    </row>
    <row r="86" s="1" customFormat="1" ht="15" customHeight="1">
      <c r="B86" s="323"/>
      <c r="C86" s="324" t="s">
        <v>443</v>
      </c>
      <c r="D86" s="324"/>
      <c r="E86" s="324"/>
      <c r="F86" s="325" t="s">
        <v>432</v>
      </c>
      <c r="G86" s="324"/>
      <c r="H86" s="324" t="s">
        <v>444</v>
      </c>
      <c r="I86" s="324" t="s">
        <v>428</v>
      </c>
      <c r="J86" s="324">
        <v>20</v>
      </c>
      <c r="K86" s="314"/>
    </row>
    <row r="87" s="1" customFormat="1" ht="15" customHeight="1">
      <c r="B87" s="323"/>
      <c r="C87" s="300" t="s">
        <v>445</v>
      </c>
      <c r="D87" s="300"/>
      <c r="E87" s="300"/>
      <c r="F87" s="322" t="s">
        <v>432</v>
      </c>
      <c r="G87" s="321"/>
      <c r="H87" s="300" t="s">
        <v>446</v>
      </c>
      <c r="I87" s="300" t="s">
        <v>428</v>
      </c>
      <c r="J87" s="300">
        <v>50</v>
      </c>
      <c r="K87" s="314"/>
    </row>
    <row r="88" s="1" customFormat="1" ht="15" customHeight="1">
      <c r="B88" s="323"/>
      <c r="C88" s="300" t="s">
        <v>447</v>
      </c>
      <c r="D88" s="300"/>
      <c r="E88" s="300"/>
      <c r="F88" s="322" t="s">
        <v>432</v>
      </c>
      <c r="G88" s="321"/>
      <c r="H88" s="300" t="s">
        <v>448</v>
      </c>
      <c r="I88" s="300" t="s">
        <v>428</v>
      </c>
      <c r="J88" s="300">
        <v>20</v>
      </c>
      <c r="K88" s="314"/>
    </row>
    <row r="89" s="1" customFormat="1" ht="15" customHeight="1">
      <c r="B89" s="323"/>
      <c r="C89" s="300" t="s">
        <v>449</v>
      </c>
      <c r="D89" s="300"/>
      <c r="E89" s="300"/>
      <c r="F89" s="322" t="s">
        <v>432</v>
      </c>
      <c r="G89" s="321"/>
      <c r="H89" s="300" t="s">
        <v>450</v>
      </c>
      <c r="I89" s="300" t="s">
        <v>428</v>
      </c>
      <c r="J89" s="300">
        <v>20</v>
      </c>
      <c r="K89" s="314"/>
    </row>
    <row r="90" s="1" customFormat="1" ht="15" customHeight="1">
      <c r="B90" s="323"/>
      <c r="C90" s="300" t="s">
        <v>451</v>
      </c>
      <c r="D90" s="300"/>
      <c r="E90" s="300"/>
      <c r="F90" s="322" t="s">
        <v>432</v>
      </c>
      <c r="G90" s="321"/>
      <c r="H90" s="300" t="s">
        <v>452</v>
      </c>
      <c r="I90" s="300" t="s">
        <v>428</v>
      </c>
      <c r="J90" s="300">
        <v>50</v>
      </c>
      <c r="K90" s="314"/>
    </row>
    <row r="91" s="1" customFormat="1" ht="15" customHeight="1">
      <c r="B91" s="323"/>
      <c r="C91" s="300" t="s">
        <v>453</v>
      </c>
      <c r="D91" s="300"/>
      <c r="E91" s="300"/>
      <c r="F91" s="322" t="s">
        <v>432</v>
      </c>
      <c r="G91" s="321"/>
      <c r="H91" s="300" t="s">
        <v>453</v>
      </c>
      <c r="I91" s="300" t="s">
        <v>428</v>
      </c>
      <c r="J91" s="300">
        <v>50</v>
      </c>
      <c r="K91" s="314"/>
    </row>
    <row r="92" s="1" customFormat="1" ht="15" customHeight="1">
      <c r="B92" s="323"/>
      <c r="C92" s="300" t="s">
        <v>454</v>
      </c>
      <c r="D92" s="300"/>
      <c r="E92" s="300"/>
      <c r="F92" s="322" t="s">
        <v>432</v>
      </c>
      <c r="G92" s="321"/>
      <c r="H92" s="300" t="s">
        <v>455</v>
      </c>
      <c r="I92" s="300" t="s">
        <v>428</v>
      </c>
      <c r="J92" s="300">
        <v>255</v>
      </c>
      <c r="K92" s="314"/>
    </row>
    <row r="93" s="1" customFormat="1" ht="15" customHeight="1">
      <c r="B93" s="323"/>
      <c r="C93" s="300" t="s">
        <v>456</v>
      </c>
      <c r="D93" s="300"/>
      <c r="E93" s="300"/>
      <c r="F93" s="322" t="s">
        <v>426</v>
      </c>
      <c r="G93" s="321"/>
      <c r="H93" s="300" t="s">
        <v>457</v>
      </c>
      <c r="I93" s="300" t="s">
        <v>458</v>
      </c>
      <c r="J93" s="300"/>
      <c r="K93" s="314"/>
    </row>
    <row r="94" s="1" customFormat="1" ht="15" customHeight="1">
      <c r="B94" s="323"/>
      <c r="C94" s="300" t="s">
        <v>459</v>
      </c>
      <c r="D94" s="300"/>
      <c r="E94" s="300"/>
      <c r="F94" s="322" t="s">
        <v>426</v>
      </c>
      <c r="G94" s="321"/>
      <c r="H94" s="300" t="s">
        <v>460</v>
      </c>
      <c r="I94" s="300" t="s">
        <v>461</v>
      </c>
      <c r="J94" s="300"/>
      <c r="K94" s="314"/>
    </row>
    <row r="95" s="1" customFormat="1" ht="15" customHeight="1">
      <c r="B95" s="323"/>
      <c r="C95" s="300" t="s">
        <v>462</v>
      </c>
      <c r="D95" s="300"/>
      <c r="E95" s="300"/>
      <c r="F95" s="322" t="s">
        <v>426</v>
      </c>
      <c r="G95" s="321"/>
      <c r="H95" s="300" t="s">
        <v>462</v>
      </c>
      <c r="I95" s="300" t="s">
        <v>461</v>
      </c>
      <c r="J95" s="300"/>
      <c r="K95" s="314"/>
    </row>
    <row r="96" s="1" customFormat="1" ht="15" customHeight="1">
      <c r="B96" s="323"/>
      <c r="C96" s="300" t="s">
        <v>39</v>
      </c>
      <c r="D96" s="300"/>
      <c r="E96" s="300"/>
      <c r="F96" s="322" t="s">
        <v>426</v>
      </c>
      <c r="G96" s="321"/>
      <c r="H96" s="300" t="s">
        <v>463</v>
      </c>
      <c r="I96" s="300" t="s">
        <v>461</v>
      </c>
      <c r="J96" s="300"/>
      <c r="K96" s="314"/>
    </row>
    <row r="97" s="1" customFormat="1" ht="15" customHeight="1">
      <c r="B97" s="323"/>
      <c r="C97" s="300" t="s">
        <v>49</v>
      </c>
      <c r="D97" s="300"/>
      <c r="E97" s="300"/>
      <c r="F97" s="322" t="s">
        <v>426</v>
      </c>
      <c r="G97" s="321"/>
      <c r="H97" s="300" t="s">
        <v>464</v>
      </c>
      <c r="I97" s="300" t="s">
        <v>461</v>
      </c>
      <c r="J97" s="300"/>
      <c r="K97" s="314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465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420</v>
      </c>
      <c r="D103" s="315"/>
      <c r="E103" s="315"/>
      <c r="F103" s="315" t="s">
        <v>421</v>
      </c>
      <c r="G103" s="316"/>
      <c r="H103" s="315" t="s">
        <v>55</v>
      </c>
      <c r="I103" s="315" t="s">
        <v>58</v>
      </c>
      <c r="J103" s="315" t="s">
        <v>422</v>
      </c>
      <c r="K103" s="314"/>
    </row>
    <row r="104" s="1" customFormat="1" ht="17.25" customHeight="1">
      <c r="B104" s="312"/>
      <c r="C104" s="317" t="s">
        <v>423</v>
      </c>
      <c r="D104" s="317"/>
      <c r="E104" s="317"/>
      <c r="F104" s="318" t="s">
        <v>424</v>
      </c>
      <c r="G104" s="319"/>
      <c r="H104" s="317"/>
      <c r="I104" s="317"/>
      <c r="J104" s="317" t="s">
        <v>425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1"/>
      <c r="H105" s="315"/>
      <c r="I105" s="315"/>
      <c r="J105" s="315"/>
      <c r="K105" s="314"/>
    </row>
    <row r="106" s="1" customFormat="1" ht="15" customHeight="1">
      <c r="B106" s="312"/>
      <c r="C106" s="300" t="s">
        <v>54</v>
      </c>
      <c r="D106" s="320"/>
      <c r="E106" s="320"/>
      <c r="F106" s="322" t="s">
        <v>426</v>
      </c>
      <c r="G106" s="331"/>
      <c r="H106" s="300" t="s">
        <v>466</v>
      </c>
      <c r="I106" s="300" t="s">
        <v>428</v>
      </c>
      <c r="J106" s="300">
        <v>20</v>
      </c>
      <c r="K106" s="314"/>
    </row>
    <row r="107" s="1" customFormat="1" ht="15" customHeight="1">
      <c r="B107" s="312"/>
      <c r="C107" s="300" t="s">
        <v>429</v>
      </c>
      <c r="D107" s="300"/>
      <c r="E107" s="300"/>
      <c r="F107" s="322" t="s">
        <v>426</v>
      </c>
      <c r="G107" s="300"/>
      <c r="H107" s="300" t="s">
        <v>466</v>
      </c>
      <c r="I107" s="300" t="s">
        <v>428</v>
      </c>
      <c r="J107" s="300">
        <v>120</v>
      </c>
      <c r="K107" s="314"/>
    </row>
    <row r="108" s="1" customFormat="1" ht="15" customHeight="1">
      <c r="B108" s="323"/>
      <c r="C108" s="300" t="s">
        <v>431</v>
      </c>
      <c r="D108" s="300"/>
      <c r="E108" s="300"/>
      <c r="F108" s="322" t="s">
        <v>432</v>
      </c>
      <c r="G108" s="300"/>
      <c r="H108" s="300" t="s">
        <v>466</v>
      </c>
      <c r="I108" s="300" t="s">
        <v>428</v>
      </c>
      <c r="J108" s="300">
        <v>50</v>
      </c>
      <c r="K108" s="314"/>
    </row>
    <row r="109" s="1" customFormat="1" ht="15" customHeight="1">
      <c r="B109" s="323"/>
      <c r="C109" s="300" t="s">
        <v>434</v>
      </c>
      <c r="D109" s="300"/>
      <c r="E109" s="300"/>
      <c r="F109" s="322" t="s">
        <v>426</v>
      </c>
      <c r="G109" s="300"/>
      <c r="H109" s="300" t="s">
        <v>466</v>
      </c>
      <c r="I109" s="300" t="s">
        <v>436</v>
      </c>
      <c r="J109" s="300"/>
      <c r="K109" s="314"/>
    </row>
    <row r="110" s="1" customFormat="1" ht="15" customHeight="1">
      <c r="B110" s="323"/>
      <c r="C110" s="300" t="s">
        <v>445</v>
      </c>
      <c r="D110" s="300"/>
      <c r="E110" s="300"/>
      <c r="F110" s="322" t="s">
        <v>432</v>
      </c>
      <c r="G110" s="300"/>
      <c r="H110" s="300" t="s">
        <v>466</v>
      </c>
      <c r="I110" s="300" t="s">
        <v>428</v>
      </c>
      <c r="J110" s="300">
        <v>50</v>
      </c>
      <c r="K110" s="314"/>
    </row>
    <row r="111" s="1" customFormat="1" ht="15" customHeight="1">
      <c r="B111" s="323"/>
      <c r="C111" s="300" t="s">
        <v>453</v>
      </c>
      <c r="D111" s="300"/>
      <c r="E111" s="300"/>
      <c r="F111" s="322" t="s">
        <v>432</v>
      </c>
      <c r="G111" s="300"/>
      <c r="H111" s="300" t="s">
        <v>466</v>
      </c>
      <c r="I111" s="300" t="s">
        <v>428</v>
      </c>
      <c r="J111" s="300">
        <v>50</v>
      </c>
      <c r="K111" s="314"/>
    </row>
    <row r="112" s="1" customFormat="1" ht="15" customHeight="1">
      <c r="B112" s="323"/>
      <c r="C112" s="300" t="s">
        <v>451</v>
      </c>
      <c r="D112" s="300"/>
      <c r="E112" s="300"/>
      <c r="F112" s="322" t="s">
        <v>432</v>
      </c>
      <c r="G112" s="300"/>
      <c r="H112" s="300" t="s">
        <v>466</v>
      </c>
      <c r="I112" s="300" t="s">
        <v>428</v>
      </c>
      <c r="J112" s="300">
        <v>50</v>
      </c>
      <c r="K112" s="314"/>
    </row>
    <row r="113" s="1" customFormat="1" ht="15" customHeight="1">
      <c r="B113" s="323"/>
      <c r="C113" s="300" t="s">
        <v>54</v>
      </c>
      <c r="D113" s="300"/>
      <c r="E113" s="300"/>
      <c r="F113" s="322" t="s">
        <v>426</v>
      </c>
      <c r="G113" s="300"/>
      <c r="H113" s="300" t="s">
        <v>467</v>
      </c>
      <c r="I113" s="300" t="s">
        <v>428</v>
      </c>
      <c r="J113" s="300">
        <v>20</v>
      </c>
      <c r="K113" s="314"/>
    </row>
    <row r="114" s="1" customFormat="1" ht="15" customHeight="1">
      <c r="B114" s="323"/>
      <c r="C114" s="300" t="s">
        <v>468</v>
      </c>
      <c r="D114" s="300"/>
      <c r="E114" s="300"/>
      <c r="F114" s="322" t="s">
        <v>426</v>
      </c>
      <c r="G114" s="300"/>
      <c r="H114" s="300" t="s">
        <v>469</v>
      </c>
      <c r="I114" s="300" t="s">
        <v>428</v>
      </c>
      <c r="J114" s="300">
        <v>120</v>
      </c>
      <c r="K114" s="314"/>
    </row>
    <row r="115" s="1" customFormat="1" ht="15" customHeight="1">
      <c r="B115" s="323"/>
      <c r="C115" s="300" t="s">
        <v>39</v>
      </c>
      <c r="D115" s="300"/>
      <c r="E115" s="300"/>
      <c r="F115" s="322" t="s">
        <v>426</v>
      </c>
      <c r="G115" s="300"/>
      <c r="H115" s="300" t="s">
        <v>470</v>
      </c>
      <c r="I115" s="300" t="s">
        <v>461</v>
      </c>
      <c r="J115" s="300"/>
      <c r="K115" s="314"/>
    </row>
    <row r="116" s="1" customFormat="1" ht="15" customHeight="1">
      <c r="B116" s="323"/>
      <c r="C116" s="300" t="s">
        <v>49</v>
      </c>
      <c r="D116" s="300"/>
      <c r="E116" s="300"/>
      <c r="F116" s="322" t="s">
        <v>426</v>
      </c>
      <c r="G116" s="300"/>
      <c r="H116" s="300" t="s">
        <v>471</v>
      </c>
      <c r="I116" s="300" t="s">
        <v>461</v>
      </c>
      <c r="J116" s="300"/>
      <c r="K116" s="314"/>
    </row>
    <row r="117" s="1" customFormat="1" ht="15" customHeight="1">
      <c r="B117" s="323"/>
      <c r="C117" s="300" t="s">
        <v>58</v>
      </c>
      <c r="D117" s="300"/>
      <c r="E117" s="300"/>
      <c r="F117" s="322" t="s">
        <v>426</v>
      </c>
      <c r="G117" s="300"/>
      <c r="H117" s="300" t="s">
        <v>472</v>
      </c>
      <c r="I117" s="300" t="s">
        <v>473</v>
      </c>
      <c r="J117" s="300"/>
      <c r="K117" s="314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297"/>
      <c r="D119" s="297"/>
      <c r="E119" s="297"/>
      <c r="F119" s="334"/>
      <c r="G119" s="297"/>
      <c r="H119" s="297"/>
      <c r="I119" s="297"/>
      <c r="J119" s="297"/>
      <c r="K119" s="333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91" t="s">
        <v>474</v>
      </c>
      <c r="D122" s="291"/>
      <c r="E122" s="291"/>
      <c r="F122" s="291"/>
      <c r="G122" s="291"/>
      <c r="H122" s="291"/>
      <c r="I122" s="291"/>
      <c r="J122" s="291"/>
      <c r="K122" s="339"/>
    </row>
    <row r="123" s="1" customFormat="1" ht="17.25" customHeight="1">
      <c r="B123" s="340"/>
      <c r="C123" s="315" t="s">
        <v>420</v>
      </c>
      <c r="D123" s="315"/>
      <c r="E123" s="315"/>
      <c r="F123" s="315" t="s">
        <v>421</v>
      </c>
      <c r="G123" s="316"/>
      <c r="H123" s="315" t="s">
        <v>55</v>
      </c>
      <c r="I123" s="315" t="s">
        <v>58</v>
      </c>
      <c r="J123" s="315" t="s">
        <v>422</v>
      </c>
      <c r="K123" s="341"/>
    </row>
    <row r="124" s="1" customFormat="1" ht="17.25" customHeight="1">
      <c r="B124" s="340"/>
      <c r="C124" s="317" t="s">
        <v>423</v>
      </c>
      <c r="D124" s="317"/>
      <c r="E124" s="317"/>
      <c r="F124" s="318" t="s">
        <v>424</v>
      </c>
      <c r="G124" s="319"/>
      <c r="H124" s="317"/>
      <c r="I124" s="317"/>
      <c r="J124" s="317" t="s">
        <v>425</v>
      </c>
      <c r="K124" s="341"/>
    </row>
    <row r="125" s="1" customFormat="1" ht="5.25" customHeight="1">
      <c r="B125" s="342"/>
      <c r="C125" s="320"/>
      <c r="D125" s="320"/>
      <c r="E125" s="320"/>
      <c r="F125" s="320"/>
      <c r="G125" s="300"/>
      <c r="H125" s="320"/>
      <c r="I125" s="320"/>
      <c r="J125" s="320"/>
      <c r="K125" s="343"/>
    </row>
    <row r="126" s="1" customFormat="1" ht="15" customHeight="1">
      <c r="B126" s="342"/>
      <c r="C126" s="300" t="s">
        <v>429</v>
      </c>
      <c r="D126" s="320"/>
      <c r="E126" s="320"/>
      <c r="F126" s="322" t="s">
        <v>426</v>
      </c>
      <c r="G126" s="300"/>
      <c r="H126" s="300" t="s">
        <v>466</v>
      </c>
      <c r="I126" s="300" t="s">
        <v>428</v>
      </c>
      <c r="J126" s="300">
        <v>120</v>
      </c>
      <c r="K126" s="344"/>
    </row>
    <row r="127" s="1" customFormat="1" ht="15" customHeight="1">
      <c r="B127" s="342"/>
      <c r="C127" s="300" t="s">
        <v>475</v>
      </c>
      <c r="D127" s="300"/>
      <c r="E127" s="300"/>
      <c r="F127" s="322" t="s">
        <v>426</v>
      </c>
      <c r="G127" s="300"/>
      <c r="H127" s="300" t="s">
        <v>476</v>
      </c>
      <c r="I127" s="300" t="s">
        <v>428</v>
      </c>
      <c r="J127" s="300" t="s">
        <v>477</v>
      </c>
      <c r="K127" s="344"/>
    </row>
    <row r="128" s="1" customFormat="1" ht="15" customHeight="1">
      <c r="B128" s="342"/>
      <c r="C128" s="300" t="s">
        <v>374</v>
      </c>
      <c r="D128" s="300"/>
      <c r="E128" s="300"/>
      <c r="F128" s="322" t="s">
        <v>426</v>
      </c>
      <c r="G128" s="300"/>
      <c r="H128" s="300" t="s">
        <v>478</v>
      </c>
      <c r="I128" s="300" t="s">
        <v>428</v>
      </c>
      <c r="J128" s="300" t="s">
        <v>477</v>
      </c>
      <c r="K128" s="344"/>
    </row>
    <row r="129" s="1" customFormat="1" ht="15" customHeight="1">
      <c r="B129" s="342"/>
      <c r="C129" s="300" t="s">
        <v>437</v>
      </c>
      <c r="D129" s="300"/>
      <c r="E129" s="300"/>
      <c r="F129" s="322" t="s">
        <v>432</v>
      </c>
      <c r="G129" s="300"/>
      <c r="H129" s="300" t="s">
        <v>438</v>
      </c>
      <c r="I129" s="300" t="s">
        <v>428</v>
      </c>
      <c r="J129" s="300">
        <v>15</v>
      </c>
      <c r="K129" s="344"/>
    </row>
    <row r="130" s="1" customFormat="1" ht="15" customHeight="1">
      <c r="B130" s="342"/>
      <c r="C130" s="324" t="s">
        <v>439</v>
      </c>
      <c r="D130" s="324"/>
      <c r="E130" s="324"/>
      <c r="F130" s="325" t="s">
        <v>432</v>
      </c>
      <c r="G130" s="324"/>
      <c r="H130" s="324" t="s">
        <v>440</v>
      </c>
      <c r="I130" s="324" t="s">
        <v>428</v>
      </c>
      <c r="J130" s="324">
        <v>15</v>
      </c>
      <c r="K130" s="344"/>
    </row>
    <row r="131" s="1" customFormat="1" ht="15" customHeight="1">
      <c r="B131" s="342"/>
      <c r="C131" s="324" t="s">
        <v>441</v>
      </c>
      <c r="D131" s="324"/>
      <c r="E131" s="324"/>
      <c r="F131" s="325" t="s">
        <v>432</v>
      </c>
      <c r="G131" s="324"/>
      <c r="H131" s="324" t="s">
        <v>442</v>
      </c>
      <c r="I131" s="324" t="s">
        <v>428</v>
      </c>
      <c r="J131" s="324">
        <v>20</v>
      </c>
      <c r="K131" s="344"/>
    </row>
    <row r="132" s="1" customFormat="1" ht="15" customHeight="1">
      <c r="B132" s="342"/>
      <c r="C132" s="324" t="s">
        <v>443</v>
      </c>
      <c r="D132" s="324"/>
      <c r="E132" s="324"/>
      <c r="F132" s="325" t="s">
        <v>432</v>
      </c>
      <c r="G132" s="324"/>
      <c r="H132" s="324" t="s">
        <v>444</v>
      </c>
      <c r="I132" s="324" t="s">
        <v>428</v>
      </c>
      <c r="J132" s="324">
        <v>20</v>
      </c>
      <c r="K132" s="344"/>
    </row>
    <row r="133" s="1" customFormat="1" ht="15" customHeight="1">
      <c r="B133" s="342"/>
      <c r="C133" s="300" t="s">
        <v>431</v>
      </c>
      <c r="D133" s="300"/>
      <c r="E133" s="300"/>
      <c r="F133" s="322" t="s">
        <v>432</v>
      </c>
      <c r="G133" s="300"/>
      <c r="H133" s="300" t="s">
        <v>466</v>
      </c>
      <c r="I133" s="300" t="s">
        <v>428</v>
      </c>
      <c r="J133" s="300">
        <v>50</v>
      </c>
      <c r="K133" s="344"/>
    </row>
    <row r="134" s="1" customFormat="1" ht="15" customHeight="1">
      <c r="B134" s="342"/>
      <c r="C134" s="300" t="s">
        <v>445</v>
      </c>
      <c r="D134" s="300"/>
      <c r="E134" s="300"/>
      <c r="F134" s="322" t="s">
        <v>432</v>
      </c>
      <c r="G134" s="300"/>
      <c r="H134" s="300" t="s">
        <v>466</v>
      </c>
      <c r="I134" s="300" t="s">
        <v>428</v>
      </c>
      <c r="J134" s="300">
        <v>50</v>
      </c>
      <c r="K134" s="344"/>
    </row>
    <row r="135" s="1" customFormat="1" ht="15" customHeight="1">
      <c r="B135" s="342"/>
      <c r="C135" s="300" t="s">
        <v>451</v>
      </c>
      <c r="D135" s="300"/>
      <c r="E135" s="300"/>
      <c r="F135" s="322" t="s">
        <v>432</v>
      </c>
      <c r="G135" s="300"/>
      <c r="H135" s="300" t="s">
        <v>466</v>
      </c>
      <c r="I135" s="300" t="s">
        <v>428</v>
      </c>
      <c r="J135" s="300">
        <v>50</v>
      </c>
      <c r="K135" s="344"/>
    </row>
    <row r="136" s="1" customFormat="1" ht="15" customHeight="1">
      <c r="B136" s="342"/>
      <c r="C136" s="300" t="s">
        <v>453</v>
      </c>
      <c r="D136" s="300"/>
      <c r="E136" s="300"/>
      <c r="F136" s="322" t="s">
        <v>432</v>
      </c>
      <c r="G136" s="300"/>
      <c r="H136" s="300" t="s">
        <v>466</v>
      </c>
      <c r="I136" s="300" t="s">
        <v>428</v>
      </c>
      <c r="J136" s="300">
        <v>50</v>
      </c>
      <c r="K136" s="344"/>
    </row>
    <row r="137" s="1" customFormat="1" ht="15" customHeight="1">
      <c r="B137" s="342"/>
      <c r="C137" s="300" t="s">
        <v>454</v>
      </c>
      <c r="D137" s="300"/>
      <c r="E137" s="300"/>
      <c r="F137" s="322" t="s">
        <v>432</v>
      </c>
      <c r="G137" s="300"/>
      <c r="H137" s="300" t="s">
        <v>479</v>
      </c>
      <c r="I137" s="300" t="s">
        <v>428</v>
      </c>
      <c r="J137" s="300">
        <v>255</v>
      </c>
      <c r="K137" s="344"/>
    </row>
    <row r="138" s="1" customFormat="1" ht="15" customHeight="1">
      <c r="B138" s="342"/>
      <c r="C138" s="300" t="s">
        <v>456</v>
      </c>
      <c r="D138" s="300"/>
      <c r="E138" s="300"/>
      <c r="F138" s="322" t="s">
        <v>426</v>
      </c>
      <c r="G138" s="300"/>
      <c r="H138" s="300" t="s">
        <v>480</v>
      </c>
      <c r="I138" s="300" t="s">
        <v>458</v>
      </c>
      <c r="J138" s="300"/>
      <c r="K138" s="344"/>
    </row>
    <row r="139" s="1" customFormat="1" ht="15" customHeight="1">
      <c r="B139" s="342"/>
      <c r="C139" s="300" t="s">
        <v>459</v>
      </c>
      <c r="D139" s="300"/>
      <c r="E139" s="300"/>
      <c r="F139" s="322" t="s">
        <v>426</v>
      </c>
      <c r="G139" s="300"/>
      <c r="H139" s="300" t="s">
        <v>481</v>
      </c>
      <c r="I139" s="300" t="s">
        <v>461</v>
      </c>
      <c r="J139" s="300"/>
      <c r="K139" s="344"/>
    </row>
    <row r="140" s="1" customFormat="1" ht="15" customHeight="1">
      <c r="B140" s="342"/>
      <c r="C140" s="300" t="s">
        <v>462</v>
      </c>
      <c r="D140" s="300"/>
      <c r="E140" s="300"/>
      <c r="F140" s="322" t="s">
        <v>426</v>
      </c>
      <c r="G140" s="300"/>
      <c r="H140" s="300" t="s">
        <v>462</v>
      </c>
      <c r="I140" s="300" t="s">
        <v>461</v>
      </c>
      <c r="J140" s="300"/>
      <c r="K140" s="344"/>
    </row>
    <row r="141" s="1" customFormat="1" ht="15" customHeight="1">
      <c r="B141" s="342"/>
      <c r="C141" s="300" t="s">
        <v>39</v>
      </c>
      <c r="D141" s="300"/>
      <c r="E141" s="300"/>
      <c r="F141" s="322" t="s">
        <v>426</v>
      </c>
      <c r="G141" s="300"/>
      <c r="H141" s="300" t="s">
        <v>482</v>
      </c>
      <c r="I141" s="300" t="s">
        <v>461</v>
      </c>
      <c r="J141" s="300"/>
      <c r="K141" s="344"/>
    </row>
    <row r="142" s="1" customFormat="1" ht="15" customHeight="1">
      <c r="B142" s="342"/>
      <c r="C142" s="300" t="s">
        <v>483</v>
      </c>
      <c r="D142" s="300"/>
      <c r="E142" s="300"/>
      <c r="F142" s="322" t="s">
        <v>426</v>
      </c>
      <c r="G142" s="300"/>
      <c r="H142" s="300" t="s">
        <v>484</v>
      </c>
      <c r="I142" s="300" t="s">
        <v>461</v>
      </c>
      <c r="J142" s="300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297"/>
      <c r="C144" s="297"/>
      <c r="D144" s="297"/>
      <c r="E144" s="297"/>
      <c r="F144" s="334"/>
      <c r="G144" s="297"/>
      <c r="H144" s="297"/>
      <c r="I144" s="297"/>
      <c r="J144" s="297"/>
      <c r="K144" s="297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485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420</v>
      </c>
      <c r="D148" s="315"/>
      <c r="E148" s="315"/>
      <c r="F148" s="315" t="s">
        <v>421</v>
      </c>
      <c r="G148" s="316"/>
      <c r="H148" s="315" t="s">
        <v>55</v>
      </c>
      <c r="I148" s="315" t="s">
        <v>58</v>
      </c>
      <c r="J148" s="315" t="s">
        <v>422</v>
      </c>
      <c r="K148" s="314"/>
    </row>
    <row r="149" s="1" customFormat="1" ht="17.25" customHeight="1">
      <c r="B149" s="312"/>
      <c r="C149" s="317" t="s">
        <v>423</v>
      </c>
      <c r="D149" s="317"/>
      <c r="E149" s="317"/>
      <c r="F149" s="318" t="s">
        <v>424</v>
      </c>
      <c r="G149" s="319"/>
      <c r="H149" s="317"/>
      <c r="I149" s="317"/>
      <c r="J149" s="317" t="s">
        <v>425</v>
      </c>
      <c r="K149" s="314"/>
    </row>
    <row r="150" s="1" customFormat="1" ht="5.25" customHeight="1">
      <c r="B150" s="323"/>
      <c r="C150" s="320"/>
      <c r="D150" s="320"/>
      <c r="E150" s="320"/>
      <c r="F150" s="320"/>
      <c r="G150" s="321"/>
      <c r="H150" s="320"/>
      <c r="I150" s="320"/>
      <c r="J150" s="320"/>
      <c r="K150" s="344"/>
    </row>
    <row r="151" s="1" customFormat="1" ht="15" customHeight="1">
      <c r="B151" s="323"/>
      <c r="C151" s="348" t="s">
        <v>429</v>
      </c>
      <c r="D151" s="300"/>
      <c r="E151" s="300"/>
      <c r="F151" s="349" t="s">
        <v>426</v>
      </c>
      <c r="G151" s="300"/>
      <c r="H151" s="348" t="s">
        <v>466</v>
      </c>
      <c r="I151" s="348" t="s">
        <v>428</v>
      </c>
      <c r="J151" s="348">
        <v>120</v>
      </c>
      <c r="K151" s="344"/>
    </row>
    <row r="152" s="1" customFormat="1" ht="15" customHeight="1">
      <c r="B152" s="323"/>
      <c r="C152" s="348" t="s">
        <v>475</v>
      </c>
      <c r="D152" s="300"/>
      <c r="E152" s="300"/>
      <c r="F152" s="349" t="s">
        <v>426</v>
      </c>
      <c r="G152" s="300"/>
      <c r="H152" s="348" t="s">
        <v>486</v>
      </c>
      <c r="I152" s="348" t="s">
        <v>428</v>
      </c>
      <c r="J152" s="348" t="s">
        <v>477</v>
      </c>
      <c r="K152" s="344"/>
    </row>
    <row r="153" s="1" customFormat="1" ht="15" customHeight="1">
      <c r="B153" s="323"/>
      <c r="C153" s="348" t="s">
        <v>374</v>
      </c>
      <c r="D153" s="300"/>
      <c r="E153" s="300"/>
      <c r="F153" s="349" t="s">
        <v>426</v>
      </c>
      <c r="G153" s="300"/>
      <c r="H153" s="348" t="s">
        <v>487</v>
      </c>
      <c r="I153" s="348" t="s">
        <v>428</v>
      </c>
      <c r="J153" s="348" t="s">
        <v>477</v>
      </c>
      <c r="K153" s="344"/>
    </row>
    <row r="154" s="1" customFormat="1" ht="15" customHeight="1">
      <c r="B154" s="323"/>
      <c r="C154" s="348" t="s">
        <v>431</v>
      </c>
      <c r="D154" s="300"/>
      <c r="E154" s="300"/>
      <c r="F154" s="349" t="s">
        <v>432</v>
      </c>
      <c r="G154" s="300"/>
      <c r="H154" s="348" t="s">
        <v>466</v>
      </c>
      <c r="I154" s="348" t="s">
        <v>428</v>
      </c>
      <c r="J154" s="348">
        <v>50</v>
      </c>
      <c r="K154" s="344"/>
    </row>
    <row r="155" s="1" customFormat="1" ht="15" customHeight="1">
      <c r="B155" s="323"/>
      <c r="C155" s="348" t="s">
        <v>434</v>
      </c>
      <c r="D155" s="300"/>
      <c r="E155" s="300"/>
      <c r="F155" s="349" t="s">
        <v>426</v>
      </c>
      <c r="G155" s="300"/>
      <c r="H155" s="348" t="s">
        <v>466</v>
      </c>
      <c r="I155" s="348" t="s">
        <v>436</v>
      </c>
      <c r="J155" s="348"/>
      <c r="K155" s="344"/>
    </row>
    <row r="156" s="1" customFormat="1" ht="15" customHeight="1">
      <c r="B156" s="323"/>
      <c r="C156" s="348" t="s">
        <v>445</v>
      </c>
      <c r="D156" s="300"/>
      <c r="E156" s="300"/>
      <c r="F156" s="349" t="s">
        <v>432</v>
      </c>
      <c r="G156" s="300"/>
      <c r="H156" s="348" t="s">
        <v>466</v>
      </c>
      <c r="I156" s="348" t="s">
        <v>428</v>
      </c>
      <c r="J156" s="348">
        <v>50</v>
      </c>
      <c r="K156" s="344"/>
    </row>
    <row r="157" s="1" customFormat="1" ht="15" customHeight="1">
      <c r="B157" s="323"/>
      <c r="C157" s="348" t="s">
        <v>453</v>
      </c>
      <c r="D157" s="300"/>
      <c r="E157" s="300"/>
      <c r="F157" s="349" t="s">
        <v>432</v>
      </c>
      <c r="G157" s="300"/>
      <c r="H157" s="348" t="s">
        <v>466</v>
      </c>
      <c r="I157" s="348" t="s">
        <v>428</v>
      </c>
      <c r="J157" s="348">
        <v>50</v>
      </c>
      <c r="K157" s="344"/>
    </row>
    <row r="158" s="1" customFormat="1" ht="15" customHeight="1">
      <c r="B158" s="323"/>
      <c r="C158" s="348" t="s">
        <v>451</v>
      </c>
      <c r="D158" s="300"/>
      <c r="E158" s="300"/>
      <c r="F158" s="349" t="s">
        <v>432</v>
      </c>
      <c r="G158" s="300"/>
      <c r="H158" s="348" t="s">
        <v>466</v>
      </c>
      <c r="I158" s="348" t="s">
        <v>428</v>
      </c>
      <c r="J158" s="348">
        <v>50</v>
      </c>
      <c r="K158" s="344"/>
    </row>
    <row r="159" s="1" customFormat="1" ht="15" customHeight="1">
      <c r="B159" s="323"/>
      <c r="C159" s="348" t="s">
        <v>83</v>
      </c>
      <c r="D159" s="300"/>
      <c r="E159" s="300"/>
      <c r="F159" s="349" t="s">
        <v>426</v>
      </c>
      <c r="G159" s="300"/>
      <c r="H159" s="348" t="s">
        <v>488</v>
      </c>
      <c r="I159" s="348" t="s">
        <v>428</v>
      </c>
      <c r="J159" s="348" t="s">
        <v>489</v>
      </c>
      <c r="K159" s="344"/>
    </row>
    <row r="160" s="1" customFormat="1" ht="15" customHeight="1">
      <c r="B160" s="323"/>
      <c r="C160" s="348" t="s">
        <v>490</v>
      </c>
      <c r="D160" s="300"/>
      <c r="E160" s="300"/>
      <c r="F160" s="349" t="s">
        <v>426</v>
      </c>
      <c r="G160" s="300"/>
      <c r="H160" s="348" t="s">
        <v>491</v>
      </c>
      <c r="I160" s="348" t="s">
        <v>461</v>
      </c>
      <c r="J160" s="348"/>
      <c r="K160" s="344"/>
    </row>
    <row r="161" s="1" customFormat="1" ht="15" customHeight="1">
      <c r="B161" s="350"/>
      <c r="C161" s="332"/>
      <c r="D161" s="332"/>
      <c r="E161" s="332"/>
      <c r="F161" s="332"/>
      <c r="G161" s="332"/>
      <c r="H161" s="332"/>
      <c r="I161" s="332"/>
      <c r="J161" s="332"/>
      <c r="K161" s="351"/>
    </row>
    <row r="162" s="1" customFormat="1" ht="18.75" customHeight="1">
      <c r="B162" s="297"/>
      <c r="C162" s="300"/>
      <c r="D162" s="300"/>
      <c r="E162" s="300"/>
      <c r="F162" s="322"/>
      <c r="G162" s="300"/>
      <c r="H162" s="300"/>
      <c r="I162" s="300"/>
      <c r="J162" s="300"/>
      <c r="K162" s="297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492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420</v>
      </c>
      <c r="D166" s="315"/>
      <c r="E166" s="315"/>
      <c r="F166" s="315" t="s">
        <v>421</v>
      </c>
      <c r="G166" s="352"/>
      <c r="H166" s="353" t="s">
        <v>55</v>
      </c>
      <c r="I166" s="353" t="s">
        <v>58</v>
      </c>
      <c r="J166" s="315" t="s">
        <v>422</v>
      </c>
      <c r="K166" s="292"/>
    </row>
    <row r="167" s="1" customFormat="1" ht="17.25" customHeight="1">
      <c r="B167" s="293"/>
      <c r="C167" s="317" t="s">
        <v>423</v>
      </c>
      <c r="D167" s="317"/>
      <c r="E167" s="317"/>
      <c r="F167" s="318" t="s">
        <v>424</v>
      </c>
      <c r="G167" s="354"/>
      <c r="H167" s="355"/>
      <c r="I167" s="355"/>
      <c r="J167" s="317" t="s">
        <v>425</v>
      </c>
      <c r="K167" s="295"/>
    </row>
    <row r="168" s="1" customFormat="1" ht="5.25" customHeight="1">
      <c r="B168" s="323"/>
      <c r="C168" s="320"/>
      <c r="D168" s="320"/>
      <c r="E168" s="320"/>
      <c r="F168" s="320"/>
      <c r="G168" s="321"/>
      <c r="H168" s="320"/>
      <c r="I168" s="320"/>
      <c r="J168" s="320"/>
      <c r="K168" s="344"/>
    </row>
    <row r="169" s="1" customFormat="1" ht="15" customHeight="1">
      <c r="B169" s="323"/>
      <c r="C169" s="300" t="s">
        <v>429</v>
      </c>
      <c r="D169" s="300"/>
      <c r="E169" s="300"/>
      <c r="F169" s="322" t="s">
        <v>426</v>
      </c>
      <c r="G169" s="300"/>
      <c r="H169" s="300" t="s">
        <v>466</v>
      </c>
      <c r="I169" s="300" t="s">
        <v>428</v>
      </c>
      <c r="J169" s="300">
        <v>120</v>
      </c>
      <c r="K169" s="344"/>
    </row>
    <row r="170" s="1" customFormat="1" ht="15" customHeight="1">
      <c r="B170" s="323"/>
      <c r="C170" s="300" t="s">
        <v>475</v>
      </c>
      <c r="D170" s="300"/>
      <c r="E170" s="300"/>
      <c r="F170" s="322" t="s">
        <v>426</v>
      </c>
      <c r="G170" s="300"/>
      <c r="H170" s="300" t="s">
        <v>476</v>
      </c>
      <c r="I170" s="300" t="s">
        <v>428</v>
      </c>
      <c r="J170" s="300" t="s">
        <v>477</v>
      </c>
      <c r="K170" s="344"/>
    </row>
    <row r="171" s="1" customFormat="1" ht="15" customHeight="1">
      <c r="B171" s="323"/>
      <c r="C171" s="300" t="s">
        <v>374</v>
      </c>
      <c r="D171" s="300"/>
      <c r="E171" s="300"/>
      <c r="F171" s="322" t="s">
        <v>426</v>
      </c>
      <c r="G171" s="300"/>
      <c r="H171" s="300" t="s">
        <v>493</v>
      </c>
      <c r="I171" s="300" t="s">
        <v>428</v>
      </c>
      <c r="J171" s="300" t="s">
        <v>477</v>
      </c>
      <c r="K171" s="344"/>
    </row>
    <row r="172" s="1" customFormat="1" ht="15" customHeight="1">
      <c r="B172" s="323"/>
      <c r="C172" s="300" t="s">
        <v>431</v>
      </c>
      <c r="D172" s="300"/>
      <c r="E172" s="300"/>
      <c r="F172" s="322" t="s">
        <v>432</v>
      </c>
      <c r="G172" s="300"/>
      <c r="H172" s="300" t="s">
        <v>493</v>
      </c>
      <c r="I172" s="300" t="s">
        <v>428</v>
      </c>
      <c r="J172" s="300">
        <v>50</v>
      </c>
      <c r="K172" s="344"/>
    </row>
    <row r="173" s="1" customFormat="1" ht="15" customHeight="1">
      <c r="B173" s="323"/>
      <c r="C173" s="300" t="s">
        <v>434</v>
      </c>
      <c r="D173" s="300"/>
      <c r="E173" s="300"/>
      <c r="F173" s="322" t="s">
        <v>426</v>
      </c>
      <c r="G173" s="300"/>
      <c r="H173" s="300" t="s">
        <v>493</v>
      </c>
      <c r="I173" s="300" t="s">
        <v>436</v>
      </c>
      <c r="J173" s="300"/>
      <c r="K173" s="344"/>
    </row>
    <row r="174" s="1" customFormat="1" ht="15" customHeight="1">
      <c r="B174" s="323"/>
      <c r="C174" s="300" t="s">
        <v>445</v>
      </c>
      <c r="D174" s="300"/>
      <c r="E174" s="300"/>
      <c r="F174" s="322" t="s">
        <v>432</v>
      </c>
      <c r="G174" s="300"/>
      <c r="H174" s="300" t="s">
        <v>493</v>
      </c>
      <c r="I174" s="300" t="s">
        <v>428</v>
      </c>
      <c r="J174" s="300">
        <v>50</v>
      </c>
      <c r="K174" s="344"/>
    </row>
    <row r="175" s="1" customFormat="1" ht="15" customHeight="1">
      <c r="B175" s="323"/>
      <c r="C175" s="300" t="s">
        <v>453</v>
      </c>
      <c r="D175" s="300"/>
      <c r="E175" s="300"/>
      <c r="F175" s="322" t="s">
        <v>432</v>
      </c>
      <c r="G175" s="300"/>
      <c r="H175" s="300" t="s">
        <v>493</v>
      </c>
      <c r="I175" s="300" t="s">
        <v>428</v>
      </c>
      <c r="J175" s="300">
        <v>50</v>
      </c>
      <c r="K175" s="344"/>
    </row>
    <row r="176" s="1" customFormat="1" ht="15" customHeight="1">
      <c r="B176" s="323"/>
      <c r="C176" s="300" t="s">
        <v>451</v>
      </c>
      <c r="D176" s="300"/>
      <c r="E176" s="300"/>
      <c r="F176" s="322" t="s">
        <v>432</v>
      </c>
      <c r="G176" s="300"/>
      <c r="H176" s="300" t="s">
        <v>493</v>
      </c>
      <c r="I176" s="300" t="s">
        <v>428</v>
      </c>
      <c r="J176" s="300">
        <v>50</v>
      </c>
      <c r="K176" s="344"/>
    </row>
    <row r="177" s="1" customFormat="1" ht="15" customHeight="1">
      <c r="B177" s="323"/>
      <c r="C177" s="300" t="s">
        <v>100</v>
      </c>
      <c r="D177" s="300"/>
      <c r="E177" s="300"/>
      <c r="F177" s="322" t="s">
        <v>426</v>
      </c>
      <c r="G177" s="300"/>
      <c r="H177" s="300" t="s">
        <v>494</v>
      </c>
      <c r="I177" s="300" t="s">
        <v>495</v>
      </c>
      <c r="J177" s="300"/>
      <c r="K177" s="344"/>
    </row>
    <row r="178" s="1" customFormat="1" ht="15" customHeight="1">
      <c r="B178" s="323"/>
      <c r="C178" s="300" t="s">
        <v>58</v>
      </c>
      <c r="D178" s="300"/>
      <c r="E178" s="300"/>
      <c r="F178" s="322" t="s">
        <v>426</v>
      </c>
      <c r="G178" s="300"/>
      <c r="H178" s="300" t="s">
        <v>496</v>
      </c>
      <c r="I178" s="300" t="s">
        <v>497</v>
      </c>
      <c r="J178" s="300">
        <v>1</v>
      </c>
      <c r="K178" s="344"/>
    </row>
    <row r="179" s="1" customFormat="1" ht="15" customHeight="1">
      <c r="B179" s="323"/>
      <c r="C179" s="300" t="s">
        <v>54</v>
      </c>
      <c r="D179" s="300"/>
      <c r="E179" s="300"/>
      <c r="F179" s="322" t="s">
        <v>426</v>
      </c>
      <c r="G179" s="300"/>
      <c r="H179" s="300" t="s">
        <v>498</v>
      </c>
      <c r="I179" s="300" t="s">
        <v>428</v>
      </c>
      <c r="J179" s="300">
        <v>20</v>
      </c>
      <c r="K179" s="344"/>
    </row>
    <row r="180" s="1" customFormat="1" ht="15" customHeight="1">
      <c r="B180" s="323"/>
      <c r="C180" s="300" t="s">
        <v>55</v>
      </c>
      <c r="D180" s="300"/>
      <c r="E180" s="300"/>
      <c r="F180" s="322" t="s">
        <v>426</v>
      </c>
      <c r="G180" s="300"/>
      <c r="H180" s="300" t="s">
        <v>499</v>
      </c>
      <c r="I180" s="300" t="s">
        <v>428</v>
      </c>
      <c r="J180" s="300">
        <v>255</v>
      </c>
      <c r="K180" s="344"/>
    </row>
    <row r="181" s="1" customFormat="1" ht="15" customHeight="1">
      <c r="B181" s="323"/>
      <c r="C181" s="300" t="s">
        <v>101</v>
      </c>
      <c r="D181" s="300"/>
      <c r="E181" s="300"/>
      <c r="F181" s="322" t="s">
        <v>426</v>
      </c>
      <c r="G181" s="300"/>
      <c r="H181" s="300" t="s">
        <v>390</v>
      </c>
      <c r="I181" s="300" t="s">
        <v>428</v>
      </c>
      <c r="J181" s="300">
        <v>10</v>
      </c>
      <c r="K181" s="344"/>
    </row>
    <row r="182" s="1" customFormat="1" ht="15" customHeight="1">
      <c r="B182" s="323"/>
      <c r="C182" s="300" t="s">
        <v>102</v>
      </c>
      <c r="D182" s="300"/>
      <c r="E182" s="300"/>
      <c r="F182" s="322" t="s">
        <v>426</v>
      </c>
      <c r="G182" s="300"/>
      <c r="H182" s="300" t="s">
        <v>500</v>
      </c>
      <c r="I182" s="300" t="s">
        <v>461</v>
      </c>
      <c r="J182" s="300"/>
      <c r="K182" s="344"/>
    </row>
    <row r="183" s="1" customFormat="1" ht="15" customHeight="1">
      <c r="B183" s="323"/>
      <c r="C183" s="300" t="s">
        <v>501</v>
      </c>
      <c r="D183" s="300"/>
      <c r="E183" s="300"/>
      <c r="F183" s="322" t="s">
        <v>426</v>
      </c>
      <c r="G183" s="300"/>
      <c r="H183" s="300" t="s">
        <v>502</v>
      </c>
      <c r="I183" s="300" t="s">
        <v>461</v>
      </c>
      <c r="J183" s="300"/>
      <c r="K183" s="344"/>
    </row>
    <row r="184" s="1" customFormat="1" ht="15" customHeight="1">
      <c r="B184" s="323"/>
      <c r="C184" s="300" t="s">
        <v>490</v>
      </c>
      <c r="D184" s="300"/>
      <c r="E184" s="300"/>
      <c r="F184" s="322" t="s">
        <v>426</v>
      </c>
      <c r="G184" s="300"/>
      <c r="H184" s="300" t="s">
        <v>503</v>
      </c>
      <c r="I184" s="300" t="s">
        <v>461</v>
      </c>
      <c r="J184" s="300"/>
      <c r="K184" s="344"/>
    </row>
    <row r="185" s="1" customFormat="1" ht="15" customHeight="1">
      <c r="B185" s="323"/>
      <c r="C185" s="300" t="s">
        <v>104</v>
      </c>
      <c r="D185" s="300"/>
      <c r="E185" s="300"/>
      <c r="F185" s="322" t="s">
        <v>432</v>
      </c>
      <c r="G185" s="300"/>
      <c r="H185" s="300" t="s">
        <v>504</v>
      </c>
      <c r="I185" s="300" t="s">
        <v>428</v>
      </c>
      <c r="J185" s="300">
        <v>50</v>
      </c>
      <c r="K185" s="344"/>
    </row>
    <row r="186" s="1" customFormat="1" ht="15" customHeight="1">
      <c r="B186" s="323"/>
      <c r="C186" s="300" t="s">
        <v>505</v>
      </c>
      <c r="D186" s="300"/>
      <c r="E186" s="300"/>
      <c r="F186" s="322" t="s">
        <v>432</v>
      </c>
      <c r="G186" s="300"/>
      <c r="H186" s="300" t="s">
        <v>506</v>
      </c>
      <c r="I186" s="300" t="s">
        <v>507</v>
      </c>
      <c r="J186" s="300"/>
      <c r="K186" s="344"/>
    </row>
    <row r="187" s="1" customFormat="1" ht="15" customHeight="1">
      <c r="B187" s="323"/>
      <c r="C187" s="300" t="s">
        <v>508</v>
      </c>
      <c r="D187" s="300"/>
      <c r="E187" s="300"/>
      <c r="F187" s="322" t="s">
        <v>432</v>
      </c>
      <c r="G187" s="300"/>
      <c r="H187" s="300" t="s">
        <v>509</v>
      </c>
      <c r="I187" s="300" t="s">
        <v>507</v>
      </c>
      <c r="J187" s="300"/>
      <c r="K187" s="344"/>
    </row>
    <row r="188" s="1" customFormat="1" ht="15" customHeight="1">
      <c r="B188" s="323"/>
      <c r="C188" s="300" t="s">
        <v>510</v>
      </c>
      <c r="D188" s="300"/>
      <c r="E188" s="300"/>
      <c r="F188" s="322" t="s">
        <v>432</v>
      </c>
      <c r="G188" s="300"/>
      <c r="H188" s="300" t="s">
        <v>511</v>
      </c>
      <c r="I188" s="300" t="s">
        <v>507</v>
      </c>
      <c r="J188" s="300"/>
      <c r="K188" s="344"/>
    </row>
    <row r="189" s="1" customFormat="1" ht="15" customHeight="1">
      <c r="B189" s="323"/>
      <c r="C189" s="356" t="s">
        <v>512</v>
      </c>
      <c r="D189" s="300"/>
      <c r="E189" s="300"/>
      <c r="F189" s="322" t="s">
        <v>432</v>
      </c>
      <c r="G189" s="300"/>
      <c r="H189" s="300" t="s">
        <v>513</v>
      </c>
      <c r="I189" s="300" t="s">
        <v>514</v>
      </c>
      <c r="J189" s="357" t="s">
        <v>515</v>
      </c>
      <c r="K189" s="344"/>
    </row>
    <row r="190" s="1" customFormat="1" ht="15" customHeight="1">
      <c r="B190" s="323"/>
      <c r="C190" s="307" t="s">
        <v>43</v>
      </c>
      <c r="D190" s="300"/>
      <c r="E190" s="300"/>
      <c r="F190" s="322" t="s">
        <v>426</v>
      </c>
      <c r="G190" s="300"/>
      <c r="H190" s="297" t="s">
        <v>516</v>
      </c>
      <c r="I190" s="300" t="s">
        <v>517</v>
      </c>
      <c r="J190" s="300"/>
      <c r="K190" s="344"/>
    </row>
    <row r="191" s="1" customFormat="1" ht="15" customHeight="1">
      <c r="B191" s="323"/>
      <c r="C191" s="307" t="s">
        <v>518</v>
      </c>
      <c r="D191" s="300"/>
      <c r="E191" s="300"/>
      <c r="F191" s="322" t="s">
        <v>426</v>
      </c>
      <c r="G191" s="300"/>
      <c r="H191" s="300" t="s">
        <v>519</v>
      </c>
      <c r="I191" s="300" t="s">
        <v>461</v>
      </c>
      <c r="J191" s="300"/>
      <c r="K191" s="344"/>
    </row>
    <row r="192" s="1" customFormat="1" ht="15" customHeight="1">
      <c r="B192" s="323"/>
      <c r="C192" s="307" t="s">
        <v>520</v>
      </c>
      <c r="D192" s="300"/>
      <c r="E192" s="300"/>
      <c r="F192" s="322" t="s">
        <v>426</v>
      </c>
      <c r="G192" s="300"/>
      <c r="H192" s="300" t="s">
        <v>521</v>
      </c>
      <c r="I192" s="300" t="s">
        <v>461</v>
      </c>
      <c r="J192" s="300"/>
      <c r="K192" s="344"/>
    </row>
    <row r="193" s="1" customFormat="1" ht="15" customHeight="1">
      <c r="B193" s="323"/>
      <c r="C193" s="307" t="s">
        <v>522</v>
      </c>
      <c r="D193" s="300"/>
      <c r="E193" s="300"/>
      <c r="F193" s="322" t="s">
        <v>432</v>
      </c>
      <c r="G193" s="300"/>
      <c r="H193" s="300" t="s">
        <v>523</v>
      </c>
      <c r="I193" s="300" t="s">
        <v>461</v>
      </c>
      <c r="J193" s="300"/>
      <c r="K193" s="344"/>
    </row>
    <row r="194" s="1" customFormat="1" ht="15" customHeight="1">
      <c r="B194" s="350"/>
      <c r="C194" s="358"/>
      <c r="D194" s="332"/>
      <c r="E194" s="332"/>
      <c r="F194" s="332"/>
      <c r="G194" s="332"/>
      <c r="H194" s="332"/>
      <c r="I194" s="332"/>
      <c r="J194" s="332"/>
      <c r="K194" s="351"/>
    </row>
    <row r="195" s="1" customFormat="1" ht="18.75" customHeight="1">
      <c r="B195" s="297"/>
      <c r="C195" s="300"/>
      <c r="D195" s="300"/>
      <c r="E195" s="300"/>
      <c r="F195" s="322"/>
      <c r="G195" s="300"/>
      <c r="H195" s="300"/>
      <c r="I195" s="300"/>
      <c r="J195" s="300"/>
      <c r="K195" s="297"/>
    </row>
    <row r="196" s="1" customFormat="1" ht="18.75" customHeight="1">
      <c r="B196" s="297"/>
      <c r="C196" s="300"/>
      <c r="D196" s="300"/>
      <c r="E196" s="300"/>
      <c r="F196" s="322"/>
      <c r="G196" s="300"/>
      <c r="H196" s="300"/>
      <c r="I196" s="300"/>
      <c r="J196" s="300"/>
      <c r="K196" s="297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524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59" t="s">
        <v>525</v>
      </c>
      <c r="D200" s="359"/>
      <c r="E200" s="359"/>
      <c r="F200" s="359" t="s">
        <v>526</v>
      </c>
      <c r="G200" s="360"/>
      <c r="H200" s="359" t="s">
        <v>527</v>
      </c>
      <c r="I200" s="359"/>
      <c r="J200" s="359"/>
      <c r="K200" s="292"/>
    </row>
    <row r="201" s="1" customFormat="1" ht="5.25" customHeight="1">
      <c r="B201" s="323"/>
      <c r="C201" s="320"/>
      <c r="D201" s="320"/>
      <c r="E201" s="320"/>
      <c r="F201" s="320"/>
      <c r="G201" s="300"/>
      <c r="H201" s="320"/>
      <c r="I201" s="320"/>
      <c r="J201" s="320"/>
      <c r="K201" s="344"/>
    </row>
    <row r="202" s="1" customFormat="1" ht="15" customHeight="1">
      <c r="B202" s="323"/>
      <c r="C202" s="300" t="s">
        <v>517</v>
      </c>
      <c r="D202" s="300"/>
      <c r="E202" s="300"/>
      <c r="F202" s="322" t="s">
        <v>44</v>
      </c>
      <c r="G202" s="300"/>
      <c r="H202" s="300" t="s">
        <v>528</v>
      </c>
      <c r="I202" s="300"/>
      <c r="J202" s="300"/>
      <c r="K202" s="344"/>
    </row>
    <row r="203" s="1" customFormat="1" ht="15" customHeight="1">
      <c r="B203" s="323"/>
      <c r="C203" s="329"/>
      <c r="D203" s="300"/>
      <c r="E203" s="300"/>
      <c r="F203" s="322" t="s">
        <v>45</v>
      </c>
      <c r="G203" s="300"/>
      <c r="H203" s="300" t="s">
        <v>529</v>
      </c>
      <c r="I203" s="300"/>
      <c r="J203" s="300"/>
      <c r="K203" s="344"/>
    </row>
    <row r="204" s="1" customFormat="1" ht="15" customHeight="1">
      <c r="B204" s="323"/>
      <c r="C204" s="329"/>
      <c r="D204" s="300"/>
      <c r="E204" s="300"/>
      <c r="F204" s="322" t="s">
        <v>48</v>
      </c>
      <c r="G204" s="300"/>
      <c r="H204" s="300" t="s">
        <v>530</v>
      </c>
      <c r="I204" s="300"/>
      <c r="J204" s="300"/>
      <c r="K204" s="344"/>
    </row>
    <row r="205" s="1" customFormat="1" ht="15" customHeight="1">
      <c r="B205" s="323"/>
      <c r="C205" s="300"/>
      <c r="D205" s="300"/>
      <c r="E205" s="300"/>
      <c r="F205" s="322" t="s">
        <v>46</v>
      </c>
      <c r="G205" s="300"/>
      <c r="H205" s="300" t="s">
        <v>531</v>
      </c>
      <c r="I205" s="300"/>
      <c r="J205" s="300"/>
      <c r="K205" s="344"/>
    </row>
    <row r="206" s="1" customFormat="1" ht="15" customHeight="1">
      <c r="B206" s="323"/>
      <c r="C206" s="300"/>
      <c r="D206" s="300"/>
      <c r="E206" s="300"/>
      <c r="F206" s="322" t="s">
        <v>47</v>
      </c>
      <c r="G206" s="300"/>
      <c r="H206" s="300" t="s">
        <v>532</v>
      </c>
      <c r="I206" s="300"/>
      <c r="J206" s="300"/>
      <c r="K206" s="344"/>
    </row>
    <row r="207" s="1" customFormat="1" ht="15" customHeight="1">
      <c r="B207" s="323"/>
      <c r="C207" s="300"/>
      <c r="D207" s="300"/>
      <c r="E207" s="300"/>
      <c r="F207" s="322"/>
      <c r="G207" s="300"/>
      <c r="H207" s="300"/>
      <c r="I207" s="300"/>
      <c r="J207" s="300"/>
      <c r="K207" s="344"/>
    </row>
    <row r="208" s="1" customFormat="1" ht="15" customHeight="1">
      <c r="B208" s="323"/>
      <c r="C208" s="300" t="s">
        <v>473</v>
      </c>
      <c r="D208" s="300"/>
      <c r="E208" s="300"/>
      <c r="F208" s="322" t="s">
        <v>77</v>
      </c>
      <c r="G208" s="300"/>
      <c r="H208" s="300" t="s">
        <v>533</v>
      </c>
      <c r="I208" s="300"/>
      <c r="J208" s="300"/>
      <c r="K208" s="344"/>
    </row>
    <row r="209" s="1" customFormat="1" ht="15" customHeight="1">
      <c r="B209" s="323"/>
      <c r="C209" s="329"/>
      <c r="D209" s="300"/>
      <c r="E209" s="300"/>
      <c r="F209" s="322" t="s">
        <v>368</v>
      </c>
      <c r="G209" s="300"/>
      <c r="H209" s="300" t="s">
        <v>369</v>
      </c>
      <c r="I209" s="300"/>
      <c r="J209" s="300"/>
      <c r="K209" s="344"/>
    </row>
    <row r="210" s="1" customFormat="1" ht="15" customHeight="1">
      <c r="B210" s="323"/>
      <c r="C210" s="300"/>
      <c r="D210" s="300"/>
      <c r="E210" s="300"/>
      <c r="F210" s="322" t="s">
        <v>366</v>
      </c>
      <c r="G210" s="300"/>
      <c r="H210" s="300" t="s">
        <v>534</v>
      </c>
      <c r="I210" s="300"/>
      <c r="J210" s="300"/>
      <c r="K210" s="344"/>
    </row>
    <row r="211" s="1" customFormat="1" ht="15" customHeight="1">
      <c r="B211" s="361"/>
      <c r="C211" s="329"/>
      <c r="D211" s="329"/>
      <c r="E211" s="329"/>
      <c r="F211" s="322" t="s">
        <v>370</v>
      </c>
      <c r="G211" s="307"/>
      <c r="H211" s="348" t="s">
        <v>371</v>
      </c>
      <c r="I211" s="348"/>
      <c r="J211" s="348"/>
      <c r="K211" s="362"/>
    </row>
    <row r="212" s="1" customFormat="1" ht="15" customHeight="1">
      <c r="B212" s="361"/>
      <c r="C212" s="329"/>
      <c r="D212" s="329"/>
      <c r="E212" s="329"/>
      <c r="F212" s="322" t="s">
        <v>372</v>
      </c>
      <c r="G212" s="307"/>
      <c r="H212" s="348" t="s">
        <v>535</v>
      </c>
      <c r="I212" s="348"/>
      <c r="J212" s="348"/>
      <c r="K212" s="362"/>
    </row>
    <row r="213" s="1" customFormat="1" ht="15" customHeight="1">
      <c r="B213" s="361"/>
      <c r="C213" s="329"/>
      <c r="D213" s="329"/>
      <c r="E213" s="329"/>
      <c r="F213" s="363"/>
      <c r="G213" s="307"/>
      <c r="H213" s="364"/>
      <c r="I213" s="364"/>
      <c r="J213" s="364"/>
      <c r="K213" s="362"/>
    </row>
    <row r="214" s="1" customFormat="1" ht="15" customHeight="1">
      <c r="B214" s="361"/>
      <c r="C214" s="300" t="s">
        <v>497</v>
      </c>
      <c r="D214" s="329"/>
      <c r="E214" s="329"/>
      <c r="F214" s="322">
        <v>1</v>
      </c>
      <c r="G214" s="307"/>
      <c r="H214" s="348" t="s">
        <v>536</v>
      </c>
      <c r="I214" s="348"/>
      <c r="J214" s="348"/>
      <c r="K214" s="362"/>
    </row>
    <row r="215" s="1" customFormat="1" ht="15" customHeight="1">
      <c r="B215" s="361"/>
      <c r="C215" s="329"/>
      <c r="D215" s="329"/>
      <c r="E215" s="329"/>
      <c r="F215" s="322">
        <v>2</v>
      </c>
      <c r="G215" s="307"/>
      <c r="H215" s="348" t="s">
        <v>537</v>
      </c>
      <c r="I215" s="348"/>
      <c r="J215" s="348"/>
      <c r="K215" s="362"/>
    </row>
    <row r="216" s="1" customFormat="1" ht="15" customHeight="1">
      <c r="B216" s="361"/>
      <c r="C216" s="329"/>
      <c r="D216" s="329"/>
      <c r="E216" s="329"/>
      <c r="F216" s="322">
        <v>3</v>
      </c>
      <c r="G216" s="307"/>
      <c r="H216" s="348" t="s">
        <v>538</v>
      </c>
      <c r="I216" s="348"/>
      <c r="J216" s="348"/>
      <c r="K216" s="362"/>
    </row>
    <row r="217" s="1" customFormat="1" ht="15" customHeight="1">
      <c r="B217" s="361"/>
      <c r="C217" s="329"/>
      <c r="D217" s="329"/>
      <c r="E217" s="329"/>
      <c r="F217" s="322">
        <v>4</v>
      </c>
      <c r="G217" s="307"/>
      <c r="H217" s="348" t="s">
        <v>539</v>
      </c>
      <c r="I217" s="348"/>
      <c r="J217" s="348"/>
      <c r="K217" s="362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Kamil Urbánek</dc:creator>
  <cp:lastModifiedBy>Kamil Urbánek</cp:lastModifiedBy>
  <dcterms:created xsi:type="dcterms:W3CDTF">2020-11-23T12:07:42Z</dcterms:created>
  <dcterms:modified xsi:type="dcterms:W3CDTF">2020-11-23T12:07:51Z</dcterms:modified>
</cp:coreProperties>
</file>