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2"/>
  </bookViews>
  <sheets>
    <sheet name="Rekapitulace stavby" sheetId="1" r:id="rId1"/>
    <sheet name="00 - Vedlejší rozpočtové ..." sheetId="2" r:id="rId2"/>
    <sheet name="01 - Oprava" sheetId="3" r:id="rId3"/>
  </sheets>
  <definedNames>
    <definedName name="_xlnm._FilterDatabase" localSheetId="1" hidden="1">'00 - Vedlejší rozpočtové ...'!$C$79:$K$90</definedName>
    <definedName name="_xlnm._FilterDatabase" localSheetId="2" hidden="1">'01 - Oprava'!$C$82:$K$148</definedName>
    <definedName name="_xlnm.Print_Area" localSheetId="1">'00 - Vedlejší rozpočtové ...'!$C$4:$J$39,'00 - Vedlejší rozpočtové ...'!$C$45:$J$61,'00 - Vedlejší rozpočtové ...'!$C$67:$K$90</definedName>
    <definedName name="_xlnm.Print_Area" localSheetId="2">'01 - Oprava'!$C$4:$J$39,'01 - Oprava'!$C$45:$J$64,'01 - Oprava'!$C$70:$K$148</definedName>
    <definedName name="_xlnm.Print_Area" localSheetId="0">'Rekapitulace stavby'!$D$4:$AO$36,'Rekapitulace stavby'!$C$42:$AQ$57</definedName>
    <definedName name="_xlnm.Print_Titles" localSheetId="0">'Rekapitulace stavby'!$52:$52</definedName>
    <definedName name="_xlnm.Print_Titles" localSheetId="1">'00 - Vedlejší rozpočtové ...'!$79:$79</definedName>
    <definedName name="_xlnm.Print_Titles" localSheetId="2">'01 - Oprava'!$82:$82</definedName>
  </definedNames>
  <calcPr calcId="152511"/>
</workbook>
</file>

<file path=xl/sharedStrings.xml><?xml version="1.0" encoding="utf-8"?>
<sst xmlns="http://schemas.openxmlformats.org/spreadsheetml/2006/main" count="1059" uniqueCount="246">
  <si>
    <t>Export Komplet</t>
  </si>
  <si>
    <t>VZ</t>
  </si>
  <si>
    <t>2.0</t>
  </si>
  <si>
    <t>ZAMOK</t>
  </si>
  <si>
    <t>False</t>
  </si>
  <si>
    <t>{37af9957-5a02-44f6-9e8a-f7c248cf9d53}</t>
  </si>
  <si>
    <t>0,01</t>
  </si>
  <si>
    <t>21</t>
  </si>
  <si>
    <t>15</t>
  </si>
  <si>
    <t>REKAPITULACE STAVBY</t>
  </si>
  <si>
    <t>v ---  níže se nacházejí doplnkové a pomocné údaje k sestavám  --- v</t>
  </si>
  <si>
    <t>Návod na vyplnění</t>
  </si>
  <si>
    <t>0,001</t>
  </si>
  <si>
    <t>Kód:</t>
  </si>
  <si>
    <t>20-08-02</t>
  </si>
  <si>
    <t>Měnit lze pouze buňky se žlutým podbarvením!
1) v Rekapitulaci stavby vyplňte údaje o Uchazeči (přenesou se do ostatních sestav i v jiných listech)
2) na vybraných listech vyplňte v sestavě Soupis prací ceny u položek</t>
  </si>
  <si>
    <t>Stavba:</t>
  </si>
  <si>
    <t>VD Seč, oprava podhledu římsy na vzdušní straně hráze</t>
  </si>
  <si>
    <t>KSO:</t>
  </si>
  <si>
    <t/>
  </si>
  <si>
    <t>CC-CZ:</t>
  </si>
  <si>
    <t>Místo:</t>
  </si>
  <si>
    <t>VD Seč</t>
  </si>
  <si>
    <t>Datum:</t>
  </si>
  <si>
    <t>7. 7. 2020</t>
  </si>
  <si>
    <t>Zadavatel:</t>
  </si>
  <si>
    <t>IČ:</t>
  </si>
  <si>
    <t>70890005</t>
  </si>
  <si>
    <t>Povodí Labe, státní podnik</t>
  </si>
  <si>
    <t>DIČ:</t>
  </si>
  <si>
    <t>CZ70890005</t>
  </si>
  <si>
    <t>Uchazeč:</t>
  </si>
  <si>
    <t>Vyplň údaj</t>
  </si>
  <si>
    <t>Projektant:</t>
  </si>
  <si>
    <t xml:space="preserve"> </t>
  </si>
  <si>
    <t>True</t>
  </si>
  <si>
    <t>Zpracovatel:</t>
  </si>
  <si>
    <t>04373863</t>
  </si>
  <si>
    <t>Ing. Vít Pučálek</t>
  </si>
  <si>
    <t>CZ8208233528</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</si>
  <si>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</si>
  <si>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</si>
  <si>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</si>
  <si>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</si>
  <si>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</si>
  <si>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</si>
  <si>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</si>
  <si>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</si>
  <si>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</si>
  <si>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</si>
  <si>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</si>
  <si>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</si>
  <si>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</si>
  <si>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</si>
  <si>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</si>
  <si>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</si>
  <si>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</si>
  <si>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</si>
  <si>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</si>
  <si>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</si>
  <si>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</si>
  <si>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</si>
  <si>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</si>
  <si>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</si>
  <si>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</si>
  <si>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</si>
  <si>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</si>
  <si>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</si>
  <si>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</si>
  <si>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</si>
  <si>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</si>
  <si>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</si>
  <si>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</si>
  <si>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</si>
  <si>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</si>
  <si>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</si>
  <si>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</si>
  <si>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</si>
  <si>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</si>
  <si>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</si>
  <si>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</si>
  <si>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</si>
  <si>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rozpočtové náklady</t>
  </si>
  <si>
    <t>STA</t>
  </si>
  <si>
    <t>1</t>
  </si>
  <si>
    <t>{df04fab3-b5a9-4819-b48e-be12bc33a6b9}</t>
  </si>
  <si>
    <t>2</t>
  </si>
  <si>
    <t>01</t>
  </si>
  <si>
    <t>Oprava</t>
  </si>
  <si>
    <t>{c4ab8a72-d658-4271-803c-faae232e1305}</t>
  </si>
  <si>
    <t>KRYCÍ LIST SOUPISU PRACÍ</t>
  </si>
  <si>
    <t>Objekt:</t>
  </si>
  <si>
    <t>00 - Vedlejší rozpočtové náklady</t>
  </si>
  <si>
    <t>REKAPITULACE ČLENĚNÍ SOUPISU PRACÍ</t>
  </si>
  <si>
    <t>Kód dílu - Popis</t>
  </si>
  <si>
    <t>Cena celkem [CZK]</t>
  </si>
  <si>
    <t>-1</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</si>
  <si>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</si>
  <si>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</si>
  <si>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</si>
  <si>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</si>
  <si>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</si>
  <si>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</si>
  <si>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</si>
  <si>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</si>
  <si>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</si>
  <si>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</si>
  <si>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</si>
  <si>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</si>
  <si>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</si>
  <si>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</si>
  <si>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</si>
  <si>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</si>
  <si>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</si>
  <si>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K</t>
  </si>
  <si>
    <t>R01</t>
  </si>
  <si>
    <t>Zkoušky sanovaných betonových konstrukcí</t>
  </si>
  <si>
    <t>soubor</t>
  </si>
  <si>
    <t>4</t>
  </si>
  <si>
    <t>1879559060</t>
  </si>
  <si>
    <t>P</t>
  </si>
  <si>
    <t>Poznámka k položce:
- dle kontrolního zkušebního plánu</t>
  </si>
  <si>
    <t>R02</t>
  </si>
  <si>
    <t>Zajištění souhlasů se zvláštním užíváním komunikací</t>
  </si>
  <si>
    <t>2063882292</t>
  </si>
  <si>
    <t>3</t>
  </si>
  <si>
    <t>R03</t>
  </si>
  <si>
    <t>Zajištění dopravně inženýrských opatření</t>
  </si>
  <si>
    <t>-193274697</t>
  </si>
  <si>
    <t>Poznámka k položce:
- zajištění dopravně inženýrských opatření
- zajištění zřízení a likvidace dopravního značení včetně případné světelné signalizace
- zajištění vydání dopravně inženýrského rozhodnutí</t>
  </si>
  <si>
    <t>R04</t>
  </si>
  <si>
    <t>Vyhotovení plánu bezpečnosti a ochrany zdraví při práci</t>
  </si>
  <si>
    <t>-871972537</t>
  </si>
  <si>
    <t>R05</t>
  </si>
  <si>
    <t>Zajištění fotodokumentace veškerých konstrukcí, i těch, které budou v průběhu výstavby skryty a zakryty</t>
  </si>
  <si>
    <t>-750820006</t>
  </si>
  <si>
    <t>6</t>
  </si>
  <si>
    <t>R06</t>
  </si>
  <si>
    <t>Zajištění průběžné evidence odpadů</t>
  </si>
  <si>
    <t>557471777</t>
  </si>
  <si>
    <t>7</t>
  </si>
  <si>
    <t>R07</t>
  </si>
  <si>
    <t>Aktualizace kontrolního zkušebního plánu stavby</t>
  </si>
  <si>
    <t>842349440</t>
  </si>
  <si>
    <t>01 - Oprava</t>
  </si>
  <si>
    <t>HSV - Práce a dodávky HSV</t>
  </si>
  <si>
    <t xml:space="preserve">    9 - Ostatní konstrukce a práce, bourání</t>
  </si>
  <si>
    <t xml:space="preserve">    997 - Přesun sutě</t>
  </si>
  <si>
    <t xml:space="preserve">    998 - Přesun hmot</t>
  </si>
  <si>
    <t>HSV</t>
  </si>
  <si>
    <t>Práce a dodávky HSV</t>
  </si>
  <si>
    <t>9</t>
  </si>
  <si>
    <t>Ostatní konstrukce a práce, bourání</t>
  </si>
  <si>
    <t>R901</t>
  </si>
  <si>
    <t>Příprava staveniště</t>
  </si>
  <si>
    <t>-1564343667</t>
  </si>
  <si>
    <t>Poznámka k položce:
- zřízení a provoz mobilní zavěšené lávky včetně prokázání plnění dle zák. č. 309/2006 Sb
- po celou dobu stavby v rámci všech etap výstavby</t>
  </si>
  <si>
    <t>985112112</t>
  </si>
  <si>
    <t>Odsekání degradovaného betonu stěn, tloušťky přes 10 do 30 mm</t>
  </si>
  <si>
    <t>m2</t>
  </si>
  <si>
    <t>CS ÚRS 2020 01</t>
  </si>
  <si>
    <t>1887287716</t>
  </si>
  <si>
    <t>PSC</t>
  </si>
  <si>
    <t xml:space="preserve">Poznámka k souboru cen:
1. V ceně -2111 až -2133 jsou započteny i náklady na odstranění degradovaného betonu ručním pneumatickým kladivem s dočištěním k obnažení betonářské výztuže a jejím ručním očištěním.
</t>
  </si>
  <si>
    <t>VV</t>
  </si>
  <si>
    <t>"podhled římsy zábradlí - 30%"27</t>
  </si>
  <si>
    <t>Součet</t>
  </si>
  <si>
    <t>8</t>
  </si>
  <si>
    <t>985112192</t>
  </si>
  <si>
    <t>Odsekání degradovaného betonu Příplatek k cenám za práci ve stísněném prostoru</t>
  </si>
  <si>
    <t>185640090</t>
  </si>
  <si>
    <t>985121223</t>
  </si>
  <si>
    <t>Tryskání degradovaného betonu líce kleneb a podhledů vodou pod tlakem přes 1 250 do 2 500 barů</t>
  </si>
  <si>
    <t>121945812</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</si>
  <si>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</si>
  <si>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"podhled římsy zábradlí"89</t>
  </si>
  <si>
    <t>10</t>
  </si>
  <si>
    <t>985132111</t>
  </si>
  <si>
    <t>Očištění ploch líce kleneb a podhledů tlakovou vodou</t>
  </si>
  <si>
    <t>-923097802</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</si>
  <si>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</si>
  <si>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11</t>
  </si>
  <si>
    <t>985323112</t>
  </si>
  <si>
    <t>Spojovací můstek reprofilovaného betonu na cementové bázi, tloušťky 2 mm</t>
  </si>
  <si>
    <t>-986462320</t>
  </si>
  <si>
    <t>13</t>
  </si>
  <si>
    <t>985323911</t>
  </si>
  <si>
    <t>Spojovací můstek reprofilovaného betonu Příplatek k cenám za práci ve stísněném prostoru</t>
  </si>
  <si>
    <t>-1651337189</t>
  </si>
  <si>
    <t>12</t>
  </si>
  <si>
    <t>985311213</t>
  </si>
  <si>
    <t>Reprofilace betonu sanačními maltami na cementové bázi ručně líce kleneb a podhledů, tloušťky přes 20 do 30 mm</t>
  </si>
  <si>
    <t>-1045002815</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</si>
  <si>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</si>
  <si>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14</t>
  </si>
  <si>
    <t>985311911</t>
  </si>
  <si>
    <t>Reprofilace betonu sanačními maltami na cementové bázi ručně Příplatek k cenám za práci ve stísněném prostoru</t>
  </si>
  <si>
    <t>-2101198456</t>
  </si>
  <si>
    <t>18</t>
  </si>
  <si>
    <t>985312123</t>
  </si>
  <si>
    <t>Stěrka k vyrovnání ploch reprofilovaného betonu líce kleneb a podhledů, tloušťky přes 3 do 4 mm</t>
  </si>
  <si>
    <t>1224559938</t>
  </si>
  <si>
    <t xml:space="preserve">Poznámka k souboru cen:
1. V cenách nejsou započteny náklady na ochranný nátěr, které se oceňují souborem cen 985 32-4 Ochranný nátěr betonu.
</t>
  </si>
  <si>
    <t>17</t>
  </si>
  <si>
    <t>985312191</t>
  </si>
  <si>
    <t>Stěrka k vyrovnání ploch reprofilovaného betonu Příplatek k cenám za práci ve stísněném prostoru</t>
  </si>
  <si>
    <t>1115761928</t>
  </si>
  <si>
    <t>985324211</t>
  </si>
  <si>
    <t>Ochranný nátěr betonu akrylátový dvojnásobný s impregnací (OS-B)</t>
  </si>
  <si>
    <t>-130090454</t>
  </si>
  <si>
    <t>16</t>
  </si>
  <si>
    <t>985324911</t>
  </si>
  <si>
    <t>Ochranný nátěr betonu Příplatek k cenám za práci ve stísněném prostoru</t>
  </si>
  <si>
    <t>-1245891026</t>
  </si>
  <si>
    <t>19</t>
  </si>
  <si>
    <t>R902</t>
  </si>
  <si>
    <t>Oprava dilatační spáry</t>
  </si>
  <si>
    <t>1856192855</t>
  </si>
  <si>
    <t>Poznámka k položce:
- vložení těsnícího provazce dle šířky dilatační spáry
- penetrační nátěř
- flexibilní tmel - 1komponentní PU tmel nabývající na objemu při styku s vodou</t>
  </si>
  <si>
    <t>"odhadované množství"40</t>
  </si>
  <si>
    <t>997</t>
  </si>
  <si>
    <t>Přesun sutě</t>
  </si>
  <si>
    <t>997002511</t>
  </si>
  <si>
    <t>Vodorovné přemístění suti a vybouraných hmot bez naložení, se složením a hrubým urovnáním na vzdálenost do 1 km</t>
  </si>
  <si>
    <t>t</t>
  </si>
  <si>
    <t>2002553149</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</si>
  <si>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</si>
  <si>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997002519</t>
  </si>
  <si>
    <t>Vodorovné přemístění suti a vybouraných hmot bez naložení, se složením a hrubým urovnáním Příplatek k ceně za každý další i započatý 1 km přes 1 km</t>
  </si>
  <si>
    <t>-1166497867</t>
  </si>
  <si>
    <t>8,457*20 'Přepočtené koeficientem množství</t>
  </si>
  <si>
    <t>997013601</t>
  </si>
  <si>
    <t>Poplatek za uložení stavebního odpadu na skládce (skládkovné) z prostého betonu zatříděného do Katalogu odpadů pod kódem 17 01 01</t>
  </si>
  <si>
    <t>-1775999314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</si>
  <si>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</si>
  <si>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20</t>
  </si>
  <si>
    <t>997321211</t>
  </si>
  <si>
    <t>Svislá doprava suti a vybouraných hmot s naložením do dopravního zařízení a s vyprázdněním dopravního zařízení na hromadu nebo do dopravního prostředku na výšku do 4 m</t>
  </si>
  <si>
    <t>1907414988</t>
  </si>
  <si>
    <t xml:space="preserve">Poznámka k souboru cen:
1. Výška svislé dopravy je svislá vzdálenost mezi místem nakládání do zařízení pro svislou dopravu a místem, kde se toto zařízení vyprazdňuje.
2. Ceny nelze použít pro pouhé shazování suti nebo vybouraných hmot z jakékoliv výšky bez užití dopravního zařízení; náklady na toto shazování jsou započteny v cenách souboru cen 960 . . -12 Bourání konstrukcí vodních staveb a 978 02-71 Odstranění poškozených cementových omítek.
</t>
  </si>
  <si>
    <t>998</t>
  </si>
  <si>
    <t>Přesun hmot</t>
  </si>
  <si>
    <t>998331011</t>
  </si>
  <si>
    <t>Přesun hmot pro nádrže dopravní vzdálenost do 500 m</t>
  </si>
  <si>
    <t>-804811843</t>
  </si>
  <si>
    <t xml:space="preserve">Poznámka k souboru cen:
1. Ceny jsou určeny pro jakoukoliv konstrukčně-materiálovou charakteristiku.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</si>
</sst>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28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0" fontId="9" fillId="0" borderId="20" xfId="0" applyFont="1" applyBorder="1" applyAlignment="1" applyProtection="1">
      <alignment vertical="center"/>
      <protection locked="0"/>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233"/>
      <c r="AS2" s="233"/>
      <c r="AT2" s="233"/>
      <c r="AU2" s="233"/>
      <c r="AV2" s="233"/>
      <c r="AW2" s="233"/>
      <c r="AX2" s="233"/>
      <c r="AY2" s="233"/>
      <c r="AZ2" s="233"/>
      <c r="BA2" s="233"/>
      <c r="BB2" s="233"/>
      <c r="BC2" s="233"/>
      <c r="BD2" s="233"/>
      <c r="BE2" s="233"/>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4" t="s">
        <v>14</v>
      </c>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1"/>
      <c r="AQ5" s="21"/>
      <c r="AR5" s="19"/>
      <c r="BE5" s="261" t="s">
        <v>15</v>
      </c>
      <c r="BS5" s="16" t="s">
        <v>6</v>
      </c>
    </row>
    <row r="6" spans="2:71" s="1" customFormat="1" ht="36.95" customHeight="1">
      <c r="B6" s="20"/>
      <c r="C6" s="21"/>
      <c r="D6" s="27" t="s">
        <v>16</v>
      </c>
      <c r="E6" s="21"/>
      <c r="F6" s="21"/>
      <c r="G6" s="21"/>
      <c r="H6" s="21"/>
      <c r="I6" s="21"/>
      <c r="J6" s="21"/>
      <c r="K6" s="266" t="s">
        <v>17</v>
      </c>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1"/>
      <c r="AQ6" s="21"/>
      <c r="AR6" s="19"/>
      <c r="BE6" s="262"/>
      <c r="BS6" s="16" t="s">
        <v>6</v>
      </c>
    </row>
    <row r="7" spans="2:71" s="1" customFormat="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262"/>
      <c r="BS7" s="16" t="s">
        <v>6</v>
      </c>
    </row>
    <row r="8" spans="2:71" s="1" customFormat="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9" t="s">
        <v>24</v>
      </c>
      <c r="AO8" s="21"/>
      <c r="AP8" s="21"/>
      <c r="AQ8" s="21"/>
      <c r="AR8" s="19"/>
      <c r="BE8" s="262"/>
      <c r="BS8" s="16" t="s">
        <v>6</v>
      </c>
    </row>
    <row r="9" spans="2:71" s="1" customFormat="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262"/>
      <c r="BS9" s="16" t="s">
        <v>6</v>
      </c>
    </row>
    <row r="10" spans="2:71" s="1" customFormat="1" ht="12" customHeight="1">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27</v>
      </c>
      <c r="AO10" s="21"/>
      <c r="AP10" s="21"/>
      <c r="AQ10" s="21"/>
      <c r="AR10" s="19"/>
      <c r="BE10" s="262"/>
      <c r="BS10" s="16" t="s">
        <v>6</v>
      </c>
    </row>
    <row r="11" spans="2:71" s="1" customFormat="1" ht="18.4"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29</v>
      </c>
      <c r="AL11" s="21"/>
      <c r="AM11" s="21"/>
      <c r="AN11" s="26" t="s">
        <v>30</v>
      </c>
      <c r="AO11" s="21"/>
      <c r="AP11" s="21"/>
      <c r="AQ11" s="21"/>
      <c r="AR11" s="19"/>
      <c r="BE11" s="262"/>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262"/>
      <c r="BS12" s="16" t="s">
        <v>6</v>
      </c>
    </row>
    <row r="13" spans="2:71" s="1" customFormat="1" ht="12" customHeight="1">
      <c r="B13" s="20"/>
      <c r="C13" s="21"/>
      <c r="D13" s="28" t="s">
        <v>31</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32</v>
      </c>
      <c r="AO13" s="21"/>
      <c r="AP13" s="21"/>
      <c r="AQ13" s="21"/>
      <c r="AR13" s="19"/>
      <c r="BE13" s="262"/>
      <c r="BS13" s="16" t="s">
        <v>6</v>
      </c>
    </row>
    <row r="14" spans="2:71" ht="12.75">
      <c r="B14" s="20"/>
      <c r="C14" s="21"/>
      <c r="D14" s="21"/>
      <c r="E14" s="267" t="s">
        <v>32</v>
      </c>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8" t="s">
        <v>29</v>
      </c>
      <c r="AL14" s="21"/>
      <c r="AM14" s="21"/>
      <c r="AN14" s="30" t="s">
        <v>32</v>
      </c>
      <c r="AO14" s="21"/>
      <c r="AP14" s="21"/>
      <c r="AQ14" s="21"/>
      <c r="AR14" s="19"/>
      <c r="BE14" s="262"/>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262"/>
      <c r="BS15" s="16" t="s">
        <v>4</v>
      </c>
    </row>
    <row r="16" spans="2:71" s="1" customFormat="1" ht="12" customHeight="1">
      <c r="B16" s="20"/>
      <c r="C16" s="21"/>
      <c r="D16" s="28" t="s">
        <v>33</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19</v>
      </c>
      <c r="AO16" s="21"/>
      <c r="AP16" s="21"/>
      <c r="AQ16" s="21"/>
      <c r="AR16" s="19"/>
      <c r="BE16" s="262"/>
      <c r="BS16" s="16" t="s">
        <v>4</v>
      </c>
    </row>
    <row r="17" spans="2:71" s="1" customFormat="1" ht="18.4" customHeight="1">
      <c r="B17" s="20"/>
      <c r="C17" s="21"/>
      <c r="D17" s="21"/>
      <c r="E17" s="26" t="s">
        <v>34</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29</v>
      </c>
      <c r="AL17" s="21"/>
      <c r="AM17" s="21"/>
      <c r="AN17" s="26" t="s">
        <v>19</v>
      </c>
      <c r="AO17" s="21"/>
      <c r="AP17" s="21"/>
      <c r="AQ17" s="21"/>
      <c r="AR17" s="19"/>
      <c r="BE17" s="262"/>
      <c r="BS17" s="16" t="s">
        <v>35</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262"/>
      <c r="BS18" s="16" t="s">
        <v>6</v>
      </c>
    </row>
    <row r="19" spans="2:71" s="1" customFormat="1" ht="12" customHeight="1">
      <c r="B19" s="20"/>
      <c r="C19" s="21"/>
      <c r="D19" s="28" t="s">
        <v>36</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37</v>
      </c>
      <c r="AO19" s="21"/>
      <c r="AP19" s="21"/>
      <c r="AQ19" s="21"/>
      <c r="AR19" s="19"/>
      <c r="BE19" s="262"/>
      <c r="BS19" s="16" t="s">
        <v>6</v>
      </c>
    </row>
    <row r="20" spans="2:71" s="1" customFormat="1" ht="18.4" customHeight="1">
      <c r="B20" s="20"/>
      <c r="C20" s="21"/>
      <c r="D20" s="21"/>
      <c r="E20" s="26" t="s">
        <v>38</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29</v>
      </c>
      <c r="AL20" s="21"/>
      <c r="AM20" s="21"/>
      <c r="AN20" s="26" t="s">
        <v>39</v>
      </c>
      <c r="AO20" s="21"/>
      <c r="AP20" s="21"/>
      <c r="AQ20" s="21"/>
      <c r="AR20" s="19"/>
      <c r="BE20" s="262"/>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262"/>
    </row>
    <row r="22" spans="2:57" s="1" customFormat="1" ht="12" customHeight="1">
      <c r="B22" s="20"/>
      <c r="C22" s="21"/>
      <c r="D22" s="28" t="s">
        <v>40</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262"/>
    </row>
    <row r="23" spans="2:57" s="1" customFormat="1" ht="47.25" customHeight="1">
      <c r="B23" s="20"/>
      <c r="C23" s="21"/>
      <c r="D23" s="21"/>
      <c r="E23" s="269" t="s">
        <v>41</v>
      </c>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1"/>
      <c r="AP23" s="21"/>
      <c r="AQ23" s="21"/>
      <c r="AR23" s="19"/>
      <c r="BE23" s="262"/>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262"/>
    </row>
    <row r="25" spans="2:57" s="1" customFormat="1"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262"/>
    </row>
    <row r="26" spans="1:57" s="2" customFormat="1" ht="25.9" customHeight="1">
      <c r="A26" s="33"/>
      <c r="B26" s="34"/>
      <c r="C26" s="35"/>
      <c r="D26" s="36" t="s">
        <v>42</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70">
        <f>ROUND(AG54,2)</f>
        <v>0</v>
      </c>
      <c r="AL26" s="271"/>
      <c r="AM26" s="271"/>
      <c r="AN26" s="271"/>
      <c r="AO26" s="271"/>
      <c r="AP26" s="35"/>
      <c r="AQ26" s="35"/>
      <c r="AR26" s="38"/>
      <c r="BE26" s="262"/>
    </row>
    <row r="27" spans="1:57" s="2" customFormat="1" ht="6.95"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262"/>
    </row>
    <row r="28" spans="1:57" s="2" customFormat="1" ht="12.75">
      <c r="A28" s="33"/>
      <c r="B28" s="34"/>
      <c r="C28" s="35"/>
      <c r="D28" s="35"/>
      <c r="E28" s="35"/>
      <c r="F28" s="35"/>
      <c r="G28" s="35"/>
      <c r="H28" s="35"/>
      <c r="I28" s="35"/>
      <c r="J28" s="35"/>
      <c r="K28" s="35"/>
      <c r="L28" s="272" t="s">
        <v>43</v>
      </c>
      <c r="M28" s="272"/>
      <c r="N28" s="272"/>
      <c r="O28" s="272"/>
      <c r="P28" s="272"/>
      <c r="Q28" s="35"/>
      <c r="R28" s="35"/>
      <c r="S28" s="35"/>
      <c r="T28" s="35"/>
      <c r="U28" s="35"/>
      <c r="V28" s="35"/>
      <c r="W28" s="272" t="s">
        <v>44</v>
      </c>
      <c r="X28" s="272"/>
      <c r="Y28" s="272"/>
      <c r="Z28" s="272"/>
      <c r="AA28" s="272"/>
      <c r="AB28" s="272"/>
      <c r="AC28" s="272"/>
      <c r="AD28" s="272"/>
      <c r="AE28" s="272"/>
      <c r="AF28" s="35"/>
      <c r="AG28" s="35"/>
      <c r="AH28" s="35"/>
      <c r="AI28" s="35"/>
      <c r="AJ28" s="35"/>
      <c r="AK28" s="272" t="s">
        <v>45</v>
      </c>
      <c r="AL28" s="272"/>
      <c r="AM28" s="272"/>
      <c r="AN28" s="272"/>
      <c r="AO28" s="272"/>
      <c r="AP28" s="35"/>
      <c r="AQ28" s="35"/>
      <c r="AR28" s="38"/>
      <c r="BE28" s="262"/>
    </row>
    <row r="29" spans="2:57" s="3" customFormat="1" ht="14.45" customHeight="1">
      <c r="B29" s="39"/>
      <c r="C29" s="40"/>
      <c r="D29" s="28" t="s">
        <v>46</v>
      </c>
      <c r="E29" s="40"/>
      <c r="F29" s="28" t="s">
        <v>47</v>
      </c>
      <c r="G29" s="40"/>
      <c r="H29" s="40"/>
      <c r="I29" s="40"/>
      <c r="J29" s="40"/>
      <c r="K29" s="40"/>
      <c r="L29" s="256">
        <v>0.21</v>
      </c>
      <c r="M29" s="255"/>
      <c r="N29" s="255"/>
      <c r="O29" s="255"/>
      <c r="P29" s="255"/>
      <c r="Q29" s="40"/>
      <c r="R29" s="40"/>
      <c r="S29" s="40"/>
      <c r="T29" s="40"/>
      <c r="U29" s="40"/>
      <c r="V29" s="40"/>
      <c r="W29" s="254">
        <f>ROUND(AZ54,2)</f>
        <v>0</v>
      </c>
      <c r="X29" s="255"/>
      <c r="Y29" s="255"/>
      <c r="Z29" s="255"/>
      <c r="AA29" s="255"/>
      <c r="AB29" s="255"/>
      <c r="AC29" s="255"/>
      <c r="AD29" s="255"/>
      <c r="AE29" s="255"/>
      <c r="AF29" s="40"/>
      <c r="AG29" s="40"/>
      <c r="AH29" s="40"/>
      <c r="AI29" s="40"/>
      <c r="AJ29" s="40"/>
      <c r="AK29" s="254">
        <f>ROUND(AV54,2)</f>
        <v>0</v>
      </c>
      <c r="AL29" s="255"/>
      <c r="AM29" s="255"/>
      <c r="AN29" s="255"/>
      <c r="AO29" s="255"/>
      <c r="AP29" s="40"/>
      <c r="AQ29" s="40"/>
      <c r="AR29" s="41"/>
      <c r="BE29" s="263"/>
    </row>
    <row r="30" spans="2:57" s="3" customFormat="1" ht="14.45" customHeight="1">
      <c r="B30" s="39"/>
      <c r="C30" s="40"/>
      <c r="D30" s="40"/>
      <c r="E30" s="40"/>
      <c r="F30" s="28" t="s">
        <v>48</v>
      </c>
      <c r="G30" s="40"/>
      <c r="H30" s="40"/>
      <c r="I30" s="40"/>
      <c r="J30" s="40"/>
      <c r="K30" s="40"/>
      <c r="L30" s="256">
        <v>0.15</v>
      </c>
      <c r="M30" s="255"/>
      <c r="N30" s="255"/>
      <c r="O30" s="255"/>
      <c r="P30" s="255"/>
      <c r="Q30" s="40"/>
      <c r="R30" s="40"/>
      <c r="S30" s="40"/>
      <c r="T30" s="40"/>
      <c r="U30" s="40"/>
      <c r="V30" s="40"/>
      <c r="W30" s="254">
        <f>ROUND(BA54,2)</f>
        <v>0</v>
      </c>
      <c r="X30" s="255"/>
      <c r="Y30" s="255"/>
      <c r="Z30" s="255"/>
      <c r="AA30" s="255"/>
      <c r="AB30" s="255"/>
      <c r="AC30" s="255"/>
      <c r="AD30" s="255"/>
      <c r="AE30" s="255"/>
      <c r="AF30" s="40"/>
      <c r="AG30" s="40"/>
      <c r="AH30" s="40"/>
      <c r="AI30" s="40"/>
      <c r="AJ30" s="40"/>
      <c r="AK30" s="254">
        <f>ROUND(AW54,2)</f>
        <v>0</v>
      </c>
      <c r="AL30" s="255"/>
      <c r="AM30" s="255"/>
      <c r="AN30" s="255"/>
      <c r="AO30" s="255"/>
      <c r="AP30" s="40"/>
      <c r="AQ30" s="40"/>
      <c r="AR30" s="41"/>
      <c r="BE30" s="263"/>
    </row>
    <row r="31" spans="2:57" s="3" customFormat="1" ht="14.45" customHeight="1" hidden="1">
      <c r="B31" s="39"/>
      <c r="C31" s="40"/>
      <c r="D31" s="40"/>
      <c r="E31" s="40"/>
      <c r="F31" s="28" t="s">
        <v>49</v>
      </c>
      <c r="G31" s="40"/>
      <c r="H31" s="40"/>
      <c r="I31" s="40"/>
      <c r="J31" s="40"/>
      <c r="K31" s="40"/>
      <c r="L31" s="256">
        <v>0.21</v>
      </c>
      <c r="M31" s="255"/>
      <c r="N31" s="255"/>
      <c r="O31" s="255"/>
      <c r="P31" s="255"/>
      <c r="Q31" s="40"/>
      <c r="R31" s="40"/>
      <c r="S31" s="40"/>
      <c r="T31" s="40"/>
      <c r="U31" s="40"/>
      <c r="V31" s="40"/>
      <c r="W31" s="254">
        <f>ROUND(BB54,2)</f>
        <v>0</v>
      </c>
      <c r="X31" s="255"/>
      <c r="Y31" s="255"/>
      <c r="Z31" s="255"/>
      <c r="AA31" s="255"/>
      <c r="AB31" s="255"/>
      <c r="AC31" s="255"/>
      <c r="AD31" s="255"/>
      <c r="AE31" s="255"/>
      <c r="AF31" s="40"/>
      <c r="AG31" s="40"/>
      <c r="AH31" s="40"/>
      <c r="AI31" s="40"/>
      <c r="AJ31" s="40"/>
      <c r="AK31" s="254">
        <v>0</v>
      </c>
      <c r="AL31" s="255"/>
      <c r="AM31" s="255"/>
      <c r="AN31" s="255"/>
      <c r="AO31" s="255"/>
      <c r="AP31" s="40"/>
      <c r="AQ31" s="40"/>
      <c r="AR31" s="41"/>
      <c r="BE31" s="263"/>
    </row>
    <row r="32" spans="2:57" s="3" customFormat="1" ht="14.45" customHeight="1" hidden="1">
      <c r="B32" s="39"/>
      <c r="C32" s="40"/>
      <c r="D32" s="40"/>
      <c r="E32" s="40"/>
      <c r="F32" s="28" t="s">
        <v>50</v>
      </c>
      <c r="G32" s="40"/>
      <c r="H32" s="40"/>
      <c r="I32" s="40"/>
      <c r="J32" s="40"/>
      <c r="K32" s="40"/>
      <c r="L32" s="256">
        <v>0.15</v>
      </c>
      <c r="M32" s="255"/>
      <c r="N32" s="255"/>
      <c r="O32" s="255"/>
      <c r="P32" s="255"/>
      <c r="Q32" s="40"/>
      <c r="R32" s="40"/>
      <c r="S32" s="40"/>
      <c r="T32" s="40"/>
      <c r="U32" s="40"/>
      <c r="V32" s="40"/>
      <c r="W32" s="254">
        <f>ROUND(BC54,2)</f>
        <v>0</v>
      </c>
      <c r="X32" s="255"/>
      <c r="Y32" s="255"/>
      <c r="Z32" s="255"/>
      <c r="AA32" s="255"/>
      <c r="AB32" s="255"/>
      <c r="AC32" s="255"/>
      <c r="AD32" s="255"/>
      <c r="AE32" s="255"/>
      <c r="AF32" s="40"/>
      <c r="AG32" s="40"/>
      <c r="AH32" s="40"/>
      <c r="AI32" s="40"/>
      <c r="AJ32" s="40"/>
      <c r="AK32" s="254">
        <v>0</v>
      </c>
      <c r="AL32" s="255"/>
      <c r="AM32" s="255"/>
      <c r="AN32" s="255"/>
      <c r="AO32" s="255"/>
      <c r="AP32" s="40"/>
      <c r="AQ32" s="40"/>
      <c r="AR32" s="41"/>
      <c r="BE32" s="263"/>
    </row>
    <row r="33" spans="2:44" s="3" customFormat="1" ht="14.45" customHeight="1" hidden="1">
      <c r="B33" s="39"/>
      <c r="C33" s="40"/>
      <c r="D33" s="40"/>
      <c r="E33" s="40"/>
      <c r="F33" s="28" t="s">
        <v>51</v>
      </c>
      <c r="G33" s="40"/>
      <c r="H33" s="40"/>
      <c r="I33" s="40"/>
      <c r="J33" s="40"/>
      <c r="K33" s="40"/>
      <c r="L33" s="256">
        <v>0</v>
      </c>
      <c r="M33" s="255"/>
      <c r="N33" s="255"/>
      <c r="O33" s="255"/>
      <c r="P33" s="255"/>
      <c r="Q33" s="40"/>
      <c r="R33" s="40"/>
      <c r="S33" s="40"/>
      <c r="T33" s="40"/>
      <c r="U33" s="40"/>
      <c r="V33" s="40"/>
      <c r="W33" s="254">
        <f>ROUND(BD54,2)</f>
        <v>0</v>
      </c>
      <c r="X33" s="255"/>
      <c r="Y33" s="255"/>
      <c r="Z33" s="255"/>
      <c r="AA33" s="255"/>
      <c r="AB33" s="255"/>
      <c r="AC33" s="255"/>
      <c r="AD33" s="255"/>
      <c r="AE33" s="255"/>
      <c r="AF33" s="40"/>
      <c r="AG33" s="40"/>
      <c r="AH33" s="40"/>
      <c r="AI33" s="40"/>
      <c r="AJ33" s="40"/>
      <c r="AK33" s="254">
        <v>0</v>
      </c>
      <c r="AL33" s="255"/>
      <c r="AM33" s="255"/>
      <c r="AN33" s="255"/>
      <c r="AO33" s="255"/>
      <c r="AP33" s="40"/>
      <c r="AQ33" s="40"/>
      <c r="AR33" s="41"/>
    </row>
    <row r="34" spans="1:57" s="2" customFormat="1" ht="6.95"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33"/>
    </row>
    <row r="35" spans="1:57" s="2" customFormat="1" ht="25.9" customHeight="1">
      <c r="A35" s="33"/>
      <c r="B35" s="34"/>
      <c r="C35" s="42"/>
      <c r="D35" s="43" t="s">
        <v>52</v>
      </c>
      <c r="E35" s="44"/>
      <c r="F35" s="44"/>
      <c r="G35" s="44"/>
      <c r="H35" s="44"/>
      <c r="I35" s="44"/>
      <c r="J35" s="44"/>
      <c r="K35" s="44"/>
      <c r="L35" s="44"/>
      <c r="M35" s="44"/>
      <c r="N35" s="44"/>
      <c r="O35" s="44"/>
      <c r="P35" s="44"/>
      <c r="Q35" s="44"/>
      <c r="R35" s="44"/>
      <c r="S35" s="44"/>
      <c r="T35" s="45" t="s">
        <v>53</v>
      </c>
      <c r="U35" s="44"/>
      <c r="V35" s="44"/>
      <c r="W35" s="44"/>
      <c r="X35" s="257" t="s">
        <v>54</v>
      </c>
      <c r="Y35" s="258"/>
      <c r="Z35" s="258"/>
      <c r="AA35" s="258"/>
      <c r="AB35" s="258"/>
      <c r="AC35" s="44"/>
      <c r="AD35" s="44"/>
      <c r="AE35" s="44"/>
      <c r="AF35" s="44"/>
      <c r="AG35" s="44"/>
      <c r="AH35" s="44"/>
      <c r="AI35" s="44"/>
      <c r="AJ35" s="44"/>
      <c r="AK35" s="259">
        <f>SUM(AK26:AK33)</f>
        <v>0</v>
      </c>
      <c r="AL35" s="258"/>
      <c r="AM35" s="258"/>
      <c r="AN35" s="258"/>
      <c r="AO35" s="260"/>
      <c r="AP35" s="42"/>
      <c r="AQ35" s="42"/>
      <c r="AR35" s="38"/>
      <c r="BE35" s="33"/>
    </row>
    <row r="36" spans="1:57" s="2" customFormat="1" ht="6.95"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6.95" customHeight="1">
      <c r="A37" s="33"/>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c r="BE37" s="33"/>
    </row>
    <row r="41" spans="1:57" s="2" customFormat="1" ht="6.95" customHeight="1">
      <c r="A41" s="33"/>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c r="BE41" s="33"/>
    </row>
    <row r="42" spans="1:57" s="2" customFormat="1" ht="24.95" customHeight="1">
      <c r="A42" s="33"/>
      <c r="B42" s="34"/>
      <c r="C42" s="22" t="s">
        <v>55</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c r="BE42" s="33"/>
    </row>
    <row r="43" spans="1:57" s="2" customFormat="1" ht="6.95" customHeight="1">
      <c r="A43" s="33"/>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c r="BE43" s="33"/>
    </row>
    <row r="44" spans="2:44" s="4" customFormat="1" ht="12" customHeight="1">
      <c r="B44" s="50"/>
      <c r="C44" s="28" t="s">
        <v>13</v>
      </c>
      <c r="D44" s="51"/>
      <c r="E44" s="51"/>
      <c r="F44" s="51"/>
      <c r="G44" s="51"/>
      <c r="H44" s="51"/>
      <c r="I44" s="51"/>
      <c r="J44" s="51"/>
      <c r="K44" s="51"/>
      <c r="L44" s="51" t="str">
        <f>K5</f>
        <v>20-08-02</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2:44" s="5" customFormat="1" ht="36.95" customHeight="1">
      <c r="B45" s="53"/>
      <c r="C45" s="54" t="s">
        <v>16</v>
      </c>
      <c r="D45" s="55"/>
      <c r="E45" s="55"/>
      <c r="F45" s="55"/>
      <c r="G45" s="55"/>
      <c r="H45" s="55"/>
      <c r="I45" s="55"/>
      <c r="J45" s="55"/>
      <c r="K45" s="55"/>
      <c r="L45" s="243" t="str">
        <f>K6</f>
        <v>VD Seč, oprava podhledu římsy na vzdušní straně hráze</v>
      </c>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55"/>
      <c r="AQ45" s="55"/>
      <c r="AR45" s="56"/>
    </row>
    <row r="46" spans="1:57" s="2" customFormat="1" ht="6.95" customHeight="1">
      <c r="A46" s="33"/>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c r="BE46" s="33"/>
    </row>
    <row r="47" spans="1:57" s="2" customFormat="1" ht="12" customHeight="1">
      <c r="A47" s="33"/>
      <c r="B47" s="34"/>
      <c r="C47" s="28" t="s">
        <v>21</v>
      </c>
      <c r="D47" s="35"/>
      <c r="E47" s="35"/>
      <c r="F47" s="35"/>
      <c r="G47" s="35"/>
      <c r="H47" s="35"/>
      <c r="I47" s="35"/>
      <c r="J47" s="35"/>
      <c r="K47" s="35"/>
      <c r="L47" s="57" t="str">
        <f>IF(K8="","",K8)</f>
        <v>VD Seč</v>
      </c>
      <c r="M47" s="35"/>
      <c r="N47" s="35"/>
      <c r="O47" s="35"/>
      <c r="P47" s="35"/>
      <c r="Q47" s="35"/>
      <c r="R47" s="35"/>
      <c r="S47" s="35"/>
      <c r="T47" s="35"/>
      <c r="U47" s="35"/>
      <c r="V47" s="35"/>
      <c r="W47" s="35"/>
      <c r="X47" s="35"/>
      <c r="Y47" s="35"/>
      <c r="Z47" s="35"/>
      <c r="AA47" s="35"/>
      <c r="AB47" s="35"/>
      <c r="AC47" s="35"/>
      <c r="AD47" s="35"/>
      <c r="AE47" s="35"/>
      <c r="AF47" s="35"/>
      <c r="AG47" s="35"/>
      <c r="AH47" s="35"/>
      <c r="AI47" s="28" t="s">
        <v>23</v>
      </c>
      <c r="AJ47" s="35"/>
      <c r="AK47" s="35"/>
      <c r="AL47" s="35"/>
      <c r="AM47" s="245" t="str">
        <f>IF(AN8="","",AN8)</f>
        <v>7. 7. 2020</v>
      </c>
      <c r="AN47" s="245"/>
      <c r="AO47" s="35"/>
      <c r="AP47" s="35"/>
      <c r="AQ47" s="35"/>
      <c r="AR47" s="38"/>
      <c r="BE47" s="33"/>
    </row>
    <row r="48" spans="1:57" s="2" customFormat="1" ht="6.95" customHeight="1">
      <c r="A48" s="33"/>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c r="BE48" s="33"/>
    </row>
    <row r="49" spans="1:57" s="2" customFormat="1" ht="15.2" customHeight="1">
      <c r="A49" s="33"/>
      <c r="B49" s="34"/>
      <c r="C49" s="28" t="s">
        <v>25</v>
      </c>
      <c r="D49" s="35"/>
      <c r="E49" s="35"/>
      <c r="F49" s="35"/>
      <c r="G49" s="35"/>
      <c r="H49" s="35"/>
      <c r="I49" s="35"/>
      <c r="J49" s="35"/>
      <c r="K49" s="35"/>
      <c r="L49" s="51" t="str">
        <f>IF(E11="","",E11)</f>
        <v>Povodí Labe, státní podnik</v>
      </c>
      <c r="M49" s="35"/>
      <c r="N49" s="35"/>
      <c r="O49" s="35"/>
      <c r="P49" s="35"/>
      <c r="Q49" s="35"/>
      <c r="R49" s="35"/>
      <c r="S49" s="35"/>
      <c r="T49" s="35"/>
      <c r="U49" s="35"/>
      <c r="V49" s="35"/>
      <c r="W49" s="35"/>
      <c r="X49" s="35"/>
      <c r="Y49" s="35"/>
      <c r="Z49" s="35"/>
      <c r="AA49" s="35"/>
      <c r="AB49" s="35"/>
      <c r="AC49" s="35"/>
      <c r="AD49" s="35"/>
      <c r="AE49" s="35"/>
      <c r="AF49" s="35"/>
      <c r="AG49" s="35"/>
      <c r="AH49" s="35"/>
      <c r="AI49" s="28" t="s">
        <v>33</v>
      </c>
      <c r="AJ49" s="35"/>
      <c r="AK49" s="35"/>
      <c r="AL49" s="35"/>
      <c r="AM49" s="246" t="str">
        <f>IF(E17="","",E17)</f>
        <v xml:space="preserve"> </v>
      </c>
      <c r="AN49" s="247"/>
      <c r="AO49" s="247"/>
      <c r="AP49" s="247"/>
      <c r="AQ49" s="35"/>
      <c r="AR49" s="38"/>
      <c r="AS49" s="248" t="s">
        <v>56</v>
      </c>
      <c r="AT49" s="249"/>
      <c r="AU49" s="59"/>
      <c r="AV49" s="59"/>
      <c r="AW49" s="59"/>
      <c r="AX49" s="59"/>
      <c r="AY49" s="59"/>
      <c r="AZ49" s="59"/>
      <c r="BA49" s="59"/>
      <c r="BB49" s="59"/>
      <c r="BC49" s="59"/>
      <c r="BD49" s="60"/>
      <c r="BE49" s="33"/>
    </row>
    <row r="50" spans="1:57" s="2" customFormat="1" ht="15.2" customHeight="1">
      <c r="A50" s="33"/>
      <c r="B50" s="34"/>
      <c r="C50" s="28" t="s">
        <v>31</v>
      </c>
      <c r="D50" s="35"/>
      <c r="E50" s="35"/>
      <c r="F50" s="35"/>
      <c r="G50" s="35"/>
      <c r="H50" s="35"/>
      <c r="I50" s="35"/>
      <c r="J50" s="35"/>
      <c r="K50" s="35"/>
      <c r="L50" s="51"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8" t="s">
        <v>36</v>
      </c>
      <c r="AJ50" s="35"/>
      <c r="AK50" s="35"/>
      <c r="AL50" s="35"/>
      <c r="AM50" s="246" t="str">
        <f>IF(E20="","",E20)</f>
        <v>Ing. Vít Pučálek</v>
      </c>
      <c r="AN50" s="247"/>
      <c r="AO50" s="247"/>
      <c r="AP50" s="247"/>
      <c r="AQ50" s="35"/>
      <c r="AR50" s="38"/>
      <c r="AS50" s="250"/>
      <c r="AT50" s="251"/>
      <c r="AU50" s="61"/>
      <c r="AV50" s="61"/>
      <c r="AW50" s="61"/>
      <c r="AX50" s="61"/>
      <c r="AY50" s="61"/>
      <c r="AZ50" s="61"/>
      <c r="BA50" s="61"/>
      <c r="BB50" s="61"/>
      <c r="BC50" s="61"/>
      <c r="BD50" s="62"/>
      <c r="BE50" s="33"/>
    </row>
    <row r="51" spans="1:57" s="2" customFormat="1" ht="10.9" customHeight="1">
      <c r="A51" s="33"/>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252"/>
      <c r="AT51" s="253"/>
      <c r="AU51" s="63"/>
      <c r="AV51" s="63"/>
      <c r="AW51" s="63"/>
      <c r="AX51" s="63"/>
      <c r="AY51" s="63"/>
      <c r="AZ51" s="63"/>
      <c r="BA51" s="63"/>
      <c r="BB51" s="63"/>
      <c r="BC51" s="63"/>
      <c r="BD51" s="64"/>
      <c r="BE51" s="33"/>
    </row>
    <row r="52" spans="1:57" s="2" customFormat="1" ht="29.25" customHeight="1">
      <c r="A52" s="33"/>
      <c r="B52" s="34"/>
      <c r="C52" s="239" t="s">
        <v>57</v>
      </c>
      <c r="D52" s="240"/>
      <c r="E52" s="240"/>
      <c r="F52" s="240"/>
      <c r="G52" s="240"/>
      <c r="H52" s="65"/>
      <c r="I52" s="241" t="s">
        <v>58</v>
      </c>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2" t="s">
        <v>59</v>
      </c>
      <c r="AH52" s="240"/>
      <c r="AI52" s="240"/>
      <c r="AJ52" s="240"/>
      <c r="AK52" s="240"/>
      <c r="AL52" s="240"/>
      <c r="AM52" s="240"/>
      <c r="AN52" s="241" t="s">
        <v>60</v>
      </c>
      <c r="AO52" s="240"/>
      <c r="AP52" s="240"/>
      <c r="AQ52" s="66" t="s">
        <v>61</v>
      </c>
      <c r="AR52" s="38"/>
      <c r="AS52" s="67" t="s">
        <v>62</v>
      </c>
      <c r="AT52" s="68" t="s">
        <v>63</v>
      </c>
      <c r="AU52" s="68" t="s">
        <v>64</v>
      </c>
      <c r="AV52" s="68" t="s">
        <v>65</v>
      </c>
      <c r="AW52" s="68" t="s">
        <v>66</v>
      </c>
      <c r="AX52" s="68" t="s">
        <v>67</v>
      </c>
      <c r="AY52" s="68" t="s">
        <v>68</v>
      </c>
      <c r="AZ52" s="68" t="s">
        <v>69</v>
      </c>
      <c r="BA52" s="68" t="s">
        <v>70</v>
      </c>
      <c r="BB52" s="68" t="s">
        <v>71</v>
      </c>
      <c r="BC52" s="68" t="s">
        <v>72</v>
      </c>
      <c r="BD52" s="69" t="s">
        <v>73</v>
      </c>
      <c r="BE52" s="33"/>
    </row>
    <row r="53" spans="1:57" s="2" customFormat="1" ht="10.9" customHeight="1">
      <c r="A53" s="33"/>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70"/>
      <c r="AT53" s="71"/>
      <c r="AU53" s="71"/>
      <c r="AV53" s="71"/>
      <c r="AW53" s="71"/>
      <c r="AX53" s="71"/>
      <c r="AY53" s="71"/>
      <c r="AZ53" s="71"/>
      <c r="BA53" s="71"/>
      <c r="BB53" s="71"/>
      <c r="BC53" s="71"/>
      <c r="BD53" s="72"/>
      <c r="BE53" s="33"/>
    </row>
    <row r="54" spans="2:90" s="6" customFormat="1" ht="32.45" customHeight="1">
      <c r="B54" s="73"/>
      <c r="C54" s="74" t="s">
        <v>74</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237">
        <f>ROUND(SUM(AG55:AG56),2)</f>
        <v>0</v>
      </c>
      <c r="AH54" s="237"/>
      <c r="AI54" s="237"/>
      <c r="AJ54" s="237"/>
      <c r="AK54" s="237"/>
      <c r="AL54" s="237"/>
      <c r="AM54" s="237"/>
      <c r="AN54" s="238">
        <f>SUM(AG54,AT54)</f>
        <v>0</v>
      </c>
      <c r="AO54" s="238"/>
      <c r="AP54" s="238"/>
      <c r="AQ54" s="77" t="s">
        <v>19</v>
      </c>
      <c r="AR54" s="78"/>
      <c r="AS54" s="79">
        <f>ROUND(SUM(AS55:AS56),2)</f>
        <v>0</v>
      </c>
      <c r="AT54" s="80">
        <f>ROUND(SUM(AV54:AW54),2)</f>
        <v>0</v>
      </c>
      <c r="AU54" s="81">
        <f>ROUND(SUM(AU55:AU56),5)</f>
        <v>0</v>
      </c>
      <c r="AV54" s="80">
        <f>ROUND(AZ54*L29,2)</f>
        <v>0</v>
      </c>
      <c r="AW54" s="80">
        <f>ROUND(BA54*L30,2)</f>
        <v>0</v>
      </c>
      <c r="AX54" s="80">
        <f>ROUND(BB54*L29,2)</f>
        <v>0</v>
      </c>
      <c r="AY54" s="80">
        <f>ROUND(BC54*L30,2)</f>
        <v>0</v>
      </c>
      <c r="AZ54" s="80">
        <f>ROUND(SUM(AZ55:AZ56),2)</f>
        <v>0</v>
      </c>
      <c r="BA54" s="80">
        <f>ROUND(SUM(BA55:BA56),2)</f>
        <v>0</v>
      </c>
      <c r="BB54" s="80">
        <f>ROUND(SUM(BB55:BB56),2)</f>
        <v>0</v>
      </c>
      <c r="BC54" s="80">
        <f>ROUND(SUM(BC55:BC56),2)</f>
        <v>0</v>
      </c>
      <c r="BD54" s="82">
        <f>ROUND(SUM(BD55:BD56),2)</f>
        <v>0</v>
      </c>
      <c r="BS54" s="83" t="s">
        <v>75</v>
      </c>
      <c r="BT54" s="83" t="s">
        <v>76</v>
      </c>
      <c r="BU54" s="84" t="s">
        <v>77</v>
      </c>
      <c r="BV54" s="83" t="s">
        <v>78</v>
      </c>
      <c r="BW54" s="83" t="s">
        <v>5</v>
      </c>
      <c r="BX54" s="83" t="s">
        <v>79</v>
      </c>
      <c r="CL54" s="83" t="s">
        <v>19</v>
      </c>
    </row>
    <row r="55" spans="1:91" s="7" customFormat="1" ht="16.5" customHeight="1">
      <c r="A55" s="85" t="s">
        <v>80</v>
      </c>
      <c r="B55" s="86"/>
      <c r="C55" s="87"/>
      <c r="D55" s="236" t="s">
        <v>81</v>
      </c>
      <c r="E55" s="236"/>
      <c r="F55" s="236"/>
      <c r="G55" s="236"/>
      <c r="H55" s="236"/>
      <c r="I55" s="88"/>
      <c r="J55" s="236" t="s">
        <v>82</v>
      </c>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4">
        <f>'00 - Vedlejší rozpočtové ...'!J30</f>
        <v>0</v>
      </c>
      <c r="AH55" s="235"/>
      <c r="AI55" s="235"/>
      <c r="AJ55" s="235"/>
      <c r="AK55" s="235"/>
      <c r="AL55" s="235"/>
      <c r="AM55" s="235"/>
      <c r="AN55" s="234">
        <f>SUM(AG55,AT55)</f>
        <v>0</v>
      </c>
      <c r="AO55" s="235"/>
      <c r="AP55" s="235"/>
      <c r="AQ55" s="89" t="s">
        <v>83</v>
      </c>
      <c r="AR55" s="90"/>
      <c r="AS55" s="91">
        <v>0</v>
      </c>
      <c r="AT55" s="92">
        <f>ROUND(SUM(AV55:AW55),2)</f>
        <v>0</v>
      </c>
      <c r="AU55" s="93">
        <f>'00 - Vedlejší rozpočtové ...'!P80</f>
        <v>0</v>
      </c>
      <c r="AV55" s="92">
        <f>'00 - Vedlejší rozpočtové ...'!J33</f>
        <v>0</v>
      </c>
      <c r="AW55" s="92">
        <f>'00 - Vedlejší rozpočtové ...'!J34</f>
        <v>0</v>
      </c>
      <c r="AX55" s="92">
        <f>'00 - Vedlejší rozpočtové ...'!J35</f>
        <v>0</v>
      </c>
      <c r="AY55" s="92">
        <f>'00 - Vedlejší rozpočtové ...'!J36</f>
        <v>0</v>
      </c>
      <c r="AZ55" s="92">
        <f>'00 - Vedlejší rozpočtové ...'!F33</f>
        <v>0</v>
      </c>
      <c r="BA55" s="92">
        <f>'00 - Vedlejší rozpočtové ...'!F34</f>
        <v>0</v>
      </c>
      <c r="BB55" s="92">
        <f>'00 - Vedlejší rozpočtové ...'!F35</f>
        <v>0</v>
      </c>
      <c r="BC55" s="92">
        <f>'00 - Vedlejší rozpočtové ...'!F36</f>
        <v>0</v>
      </c>
      <c r="BD55" s="94">
        <f>'00 - Vedlejší rozpočtové ...'!F37</f>
        <v>0</v>
      </c>
      <c r="BT55" s="95" t="s">
        <v>84</v>
      </c>
      <c r="BV55" s="95" t="s">
        <v>78</v>
      </c>
      <c r="BW55" s="95" t="s">
        <v>85</v>
      </c>
      <c r="BX55" s="95" t="s">
        <v>5</v>
      </c>
      <c r="CL55" s="95" t="s">
        <v>19</v>
      </c>
      <c r="CM55" s="95" t="s">
        <v>86</v>
      </c>
    </row>
    <row r="56" spans="1:91" s="7" customFormat="1" ht="16.5" customHeight="1">
      <c r="A56" s="85" t="s">
        <v>80</v>
      </c>
      <c r="B56" s="86"/>
      <c r="C56" s="87"/>
      <c r="D56" s="236" t="s">
        <v>87</v>
      </c>
      <c r="E56" s="236"/>
      <c r="F56" s="236"/>
      <c r="G56" s="236"/>
      <c r="H56" s="236"/>
      <c r="I56" s="88"/>
      <c r="J56" s="236" t="s">
        <v>88</v>
      </c>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4">
        <f>'01 - Oprava'!J30</f>
        <v>0</v>
      </c>
      <c r="AH56" s="235"/>
      <c r="AI56" s="235"/>
      <c r="AJ56" s="235"/>
      <c r="AK56" s="235"/>
      <c r="AL56" s="235"/>
      <c r="AM56" s="235"/>
      <c r="AN56" s="234">
        <f>SUM(AG56,AT56)</f>
        <v>0</v>
      </c>
      <c r="AO56" s="235"/>
      <c r="AP56" s="235"/>
      <c r="AQ56" s="89" t="s">
        <v>83</v>
      </c>
      <c r="AR56" s="90"/>
      <c r="AS56" s="96">
        <v>0</v>
      </c>
      <c r="AT56" s="97">
        <f>ROUND(SUM(AV56:AW56),2)</f>
        <v>0</v>
      </c>
      <c r="AU56" s="98">
        <f>'01 - Oprava'!P83</f>
        <v>0</v>
      </c>
      <c r="AV56" s="97">
        <f>'01 - Oprava'!J33</f>
        <v>0</v>
      </c>
      <c r="AW56" s="97">
        <f>'01 - Oprava'!J34</f>
        <v>0</v>
      </c>
      <c r="AX56" s="97">
        <f>'01 - Oprava'!J35</f>
        <v>0</v>
      </c>
      <c r="AY56" s="97">
        <f>'01 - Oprava'!J36</f>
        <v>0</v>
      </c>
      <c r="AZ56" s="97">
        <f>'01 - Oprava'!F33</f>
        <v>0</v>
      </c>
      <c r="BA56" s="97">
        <f>'01 - Oprava'!F34</f>
        <v>0</v>
      </c>
      <c r="BB56" s="97">
        <f>'01 - Oprava'!F35</f>
        <v>0</v>
      </c>
      <c r="BC56" s="97">
        <f>'01 - Oprava'!F36</f>
        <v>0</v>
      </c>
      <c r="BD56" s="99">
        <f>'01 - Oprava'!F37</f>
        <v>0</v>
      </c>
      <c r="BT56" s="95" t="s">
        <v>84</v>
      </c>
      <c r="BV56" s="95" t="s">
        <v>78</v>
      </c>
      <c r="BW56" s="95" t="s">
        <v>89</v>
      </c>
      <c r="BX56" s="95" t="s">
        <v>5</v>
      </c>
      <c r="CL56" s="95" t="s">
        <v>19</v>
      </c>
      <c r="CM56" s="95" t="s">
        <v>86</v>
      </c>
    </row>
    <row r="57" spans="1:57" s="2" customFormat="1"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8"/>
      <c r="AS57" s="33"/>
      <c r="AT57" s="33"/>
      <c r="AU57" s="33"/>
      <c r="AV57" s="33"/>
      <c r="AW57" s="33"/>
      <c r="AX57" s="33"/>
      <c r="AY57" s="33"/>
      <c r="AZ57" s="33"/>
      <c r="BA57" s="33"/>
      <c r="BB57" s="33"/>
      <c r="BC57" s="33"/>
      <c r="BD57" s="33"/>
      <c r="BE57" s="33"/>
    </row>
    <row r="58" spans="1:57" s="2" customFormat="1" ht="6.95" customHeight="1">
      <c r="A58" s="33"/>
      <c r="B58" s="46"/>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38"/>
      <c r="AS58" s="33"/>
      <c r="AT58" s="33"/>
      <c r="AU58" s="33"/>
      <c r="AV58" s="33"/>
      <c r="AW58" s="33"/>
      <c r="AX58" s="33"/>
      <c r="AY58" s="33"/>
      <c r="AZ58" s="33"/>
      <c r="BA58" s="33"/>
      <c r="BB58" s="33"/>
      <c r="BC58" s="33"/>
      <c r="BD58" s="33"/>
      <c r="BE58" s="33"/>
    </row>
  </sheetData>
  <sheetProtection algorithmName="SHA-512" hashValue="Vbz4TEAOVdD5kjiTsfyMmjJfRfhEQ65Tk39UJQHEbbjlvIwMRnIfVRJZ1hzp/F5vA3/MyTABFgfPNaoGKnvYkw==" saltValue="jaruSbBq6lPOtqjPER1u/t7xz+bBymqL/W6duoeflNWYnh3j1ZCCgwm1c4NQhA3834rAmXKs+UERq84OzNFThg==" spinCount="100000"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3:P33"/>
    <mergeCell ref="X35:AB35"/>
    <mergeCell ref="AK35:AO35"/>
    <mergeCell ref="AK31:AO31"/>
    <mergeCell ref="L31:P31"/>
    <mergeCell ref="W32:AE32"/>
    <mergeCell ref="AK32:AO32"/>
    <mergeCell ref="L32:P32"/>
    <mergeCell ref="AM47:AN47"/>
    <mergeCell ref="AM49:AP49"/>
    <mergeCell ref="AS49:AT51"/>
    <mergeCell ref="AM50:AP50"/>
    <mergeCell ref="W33:AE33"/>
    <mergeCell ref="AK33:AO33"/>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s>
  <hyperlinks>
    <hyperlink ref="A55" location="'00 - Vedlejší rozpočtové ...'!C2" display="/"/>
    <hyperlink ref="A56" location="'01 - Oprava'!C2" display="/"/>
  </hyperlinks>
  <printOptions/>
  <pageMargins left="0.39375" right="0.39375" top="0.39375" bottom="0.39375" header="0" footer="0"/>
  <pageSetup blackAndWhite="1" fitToHeight="100" fitToWidth="1" horizontalDpi="600" verticalDpi="600" orientation="landscape" paperSize="9" scale="9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9" width="20.140625" style="10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0"/>
      <c r="L2" s="233"/>
      <c r="M2" s="233"/>
      <c r="N2" s="233"/>
      <c r="O2" s="233"/>
      <c r="P2" s="233"/>
      <c r="Q2" s="233"/>
      <c r="R2" s="233"/>
      <c r="S2" s="233"/>
      <c r="T2" s="233"/>
      <c r="U2" s="233"/>
      <c r="V2" s="233"/>
      <c r="AT2" s="16" t="s">
        <v>85</v>
      </c>
    </row>
    <row r="3" spans="2:46" s="1" customFormat="1" ht="6.95" customHeight="1">
      <c r="B3" s="101"/>
      <c r="C3" s="102"/>
      <c r="D3" s="102"/>
      <c r="E3" s="102"/>
      <c r="F3" s="102"/>
      <c r="G3" s="102"/>
      <c r="H3" s="102"/>
      <c r="I3" s="103"/>
      <c r="J3" s="102"/>
      <c r="K3" s="102"/>
      <c r="L3" s="19"/>
      <c r="AT3" s="16" t="s">
        <v>86</v>
      </c>
    </row>
    <row r="4" spans="2:46" s="1" customFormat="1" ht="24.95" customHeight="1">
      <c r="B4" s="19"/>
      <c r="D4" s="104" t="s">
        <v>90</v>
      </c>
      <c r="I4" s="100"/>
      <c r="L4" s="19"/>
      <c r="M4" s="105" t="s">
        <v>10</v>
      </c>
      <c r="AT4" s="16" t="s">
        <v>4</v>
      </c>
    </row>
    <row r="5" spans="2:12" s="1" customFormat="1" ht="6.95" customHeight="1">
      <c r="B5" s="19"/>
      <c r="I5" s="100"/>
      <c r="L5" s="19"/>
    </row>
    <row r="6" spans="2:12" s="1" customFormat="1" ht="12" customHeight="1">
      <c r="B6" s="19"/>
      <c r="D6" s="106" t="s">
        <v>16</v>
      </c>
      <c r="I6" s="100"/>
      <c r="L6" s="19"/>
    </row>
    <row r="7" spans="2:12" s="1" customFormat="1" ht="16.5" customHeight="1">
      <c r="B7" s="19"/>
      <c r="E7" s="276" t="str">
        <f>'Rekapitulace stavby'!K6</f>
        <v>VD Seč, oprava podhledu římsy na vzdušní straně hráze</v>
      </c>
      <c r="F7" s="277"/>
      <c r="G7" s="277"/>
      <c r="H7" s="277"/>
      <c r="I7" s="100"/>
      <c r="L7" s="19"/>
    </row>
    <row r="8" spans="1:31" s="2" customFormat="1" ht="12" customHeight="1">
      <c r="A8" s="33"/>
      <c r="B8" s="38"/>
      <c r="C8" s="33"/>
      <c r="D8" s="106" t="s">
        <v>91</v>
      </c>
      <c r="E8" s="33"/>
      <c r="F8" s="33"/>
      <c r="G8" s="33"/>
      <c r="H8" s="33"/>
      <c r="I8" s="107"/>
      <c r="J8" s="33"/>
      <c r="K8" s="33"/>
      <c r="L8" s="108"/>
      <c r="S8" s="33"/>
      <c r="T8" s="33"/>
      <c r="U8" s="33"/>
      <c r="V8" s="33"/>
      <c r="W8" s="33"/>
      <c r="X8" s="33"/>
      <c r="Y8" s="33"/>
      <c r="Z8" s="33"/>
      <c r="AA8" s="33"/>
      <c r="AB8" s="33"/>
      <c r="AC8" s="33"/>
      <c r="AD8" s="33"/>
      <c r="AE8" s="33"/>
    </row>
    <row r="9" spans="1:31" s="2" customFormat="1" ht="16.5" customHeight="1">
      <c r="A9" s="33"/>
      <c r="B9" s="38"/>
      <c r="C9" s="33"/>
      <c r="D9" s="33"/>
      <c r="E9" s="278" t="s">
        <v>92</v>
      </c>
      <c r="F9" s="279"/>
      <c r="G9" s="279"/>
      <c r="H9" s="279"/>
      <c r="I9" s="107"/>
      <c r="J9" s="33"/>
      <c r="K9" s="33"/>
      <c r="L9" s="108"/>
      <c r="S9" s="33"/>
      <c r="T9" s="33"/>
      <c r="U9" s="33"/>
      <c r="V9" s="33"/>
      <c r="W9" s="33"/>
      <c r="X9" s="33"/>
      <c r="Y9" s="33"/>
      <c r="Z9" s="33"/>
      <c r="AA9" s="33"/>
      <c r="AB9" s="33"/>
      <c r="AC9" s="33"/>
      <c r="AD9" s="33"/>
      <c r="AE9" s="33"/>
    </row>
    <row r="10" spans="1:31" s="2" customFormat="1" ht="12">
      <c r="A10" s="33"/>
      <c r="B10" s="38"/>
      <c r="C10" s="33"/>
      <c r="D10" s="33"/>
      <c r="E10" s="33"/>
      <c r="F10" s="33"/>
      <c r="G10" s="33"/>
      <c r="H10" s="33"/>
      <c r="I10" s="107"/>
      <c r="J10" s="33"/>
      <c r="K10" s="33"/>
      <c r="L10" s="108"/>
      <c r="S10" s="33"/>
      <c r="T10" s="33"/>
      <c r="U10" s="33"/>
      <c r="V10" s="33"/>
      <c r="W10" s="33"/>
      <c r="X10" s="33"/>
      <c r="Y10" s="33"/>
      <c r="Z10" s="33"/>
      <c r="AA10" s="33"/>
      <c r="AB10" s="33"/>
      <c r="AC10" s="33"/>
      <c r="AD10" s="33"/>
      <c r="AE10" s="33"/>
    </row>
    <row r="11" spans="1:31" s="2" customFormat="1" ht="12" customHeight="1">
      <c r="A11" s="33"/>
      <c r="B11" s="38"/>
      <c r="C11" s="33"/>
      <c r="D11" s="106" t="s">
        <v>18</v>
      </c>
      <c r="E11" s="33"/>
      <c r="F11" s="109" t="s">
        <v>19</v>
      </c>
      <c r="G11" s="33"/>
      <c r="H11" s="33"/>
      <c r="I11" s="110" t="s">
        <v>20</v>
      </c>
      <c r="J11" s="109" t="s">
        <v>19</v>
      </c>
      <c r="K11" s="33"/>
      <c r="L11" s="108"/>
      <c r="S11" s="33"/>
      <c r="T11" s="33"/>
      <c r="U11" s="33"/>
      <c r="V11" s="33"/>
      <c r="W11" s="33"/>
      <c r="X11" s="33"/>
      <c r="Y11" s="33"/>
      <c r="Z11" s="33"/>
      <c r="AA11" s="33"/>
      <c r="AB11" s="33"/>
      <c r="AC11" s="33"/>
      <c r="AD11" s="33"/>
      <c r="AE11" s="33"/>
    </row>
    <row r="12" spans="1:31" s="2" customFormat="1" ht="12" customHeight="1">
      <c r="A12" s="33"/>
      <c r="B12" s="38"/>
      <c r="C12" s="33"/>
      <c r="D12" s="106" t="s">
        <v>21</v>
      </c>
      <c r="E12" s="33"/>
      <c r="F12" s="109" t="s">
        <v>22</v>
      </c>
      <c r="G12" s="33"/>
      <c r="H12" s="33"/>
      <c r="I12" s="110" t="s">
        <v>23</v>
      </c>
      <c r="J12" s="111" t="str">
        <f>'Rekapitulace stavby'!AN8</f>
        <v>7. 7. 2020</v>
      </c>
      <c r="K12" s="33"/>
      <c r="L12" s="108"/>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07"/>
      <c r="J13" s="33"/>
      <c r="K13" s="33"/>
      <c r="L13" s="108"/>
      <c r="S13" s="33"/>
      <c r="T13" s="33"/>
      <c r="U13" s="33"/>
      <c r="V13" s="33"/>
      <c r="W13" s="33"/>
      <c r="X13" s="33"/>
      <c r="Y13" s="33"/>
      <c r="Z13" s="33"/>
      <c r="AA13" s="33"/>
      <c r="AB13" s="33"/>
      <c r="AC13" s="33"/>
      <c r="AD13" s="33"/>
      <c r="AE13" s="33"/>
    </row>
    <row r="14" spans="1:31" s="2" customFormat="1" ht="12" customHeight="1">
      <c r="A14" s="33"/>
      <c r="B14" s="38"/>
      <c r="C14" s="33"/>
      <c r="D14" s="106" t="s">
        <v>25</v>
      </c>
      <c r="E14" s="33"/>
      <c r="F14" s="33"/>
      <c r="G14" s="33"/>
      <c r="H14" s="33"/>
      <c r="I14" s="110" t="s">
        <v>26</v>
      </c>
      <c r="J14" s="109" t="s">
        <v>27</v>
      </c>
      <c r="K14" s="33"/>
      <c r="L14" s="108"/>
      <c r="S14" s="33"/>
      <c r="T14" s="33"/>
      <c r="U14" s="33"/>
      <c r="V14" s="33"/>
      <c r="W14" s="33"/>
      <c r="X14" s="33"/>
      <c r="Y14" s="33"/>
      <c r="Z14" s="33"/>
      <c r="AA14" s="33"/>
      <c r="AB14" s="33"/>
      <c r="AC14" s="33"/>
      <c r="AD14" s="33"/>
      <c r="AE14" s="33"/>
    </row>
    <row r="15" spans="1:31" s="2" customFormat="1" ht="18" customHeight="1">
      <c r="A15" s="33"/>
      <c r="B15" s="38"/>
      <c r="C15" s="33"/>
      <c r="D15" s="33"/>
      <c r="E15" s="109" t="s">
        <v>28</v>
      </c>
      <c r="F15" s="33"/>
      <c r="G15" s="33"/>
      <c r="H15" s="33"/>
      <c r="I15" s="110" t="s">
        <v>29</v>
      </c>
      <c r="J15" s="109" t="s">
        <v>30</v>
      </c>
      <c r="K15" s="33"/>
      <c r="L15" s="108"/>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07"/>
      <c r="J16" s="33"/>
      <c r="K16" s="33"/>
      <c r="L16" s="108"/>
      <c r="S16" s="33"/>
      <c r="T16" s="33"/>
      <c r="U16" s="33"/>
      <c r="V16" s="33"/>
      <c r="W16" s="33"/>
      <c r="X16" s="33"/>
      <c r="Y16" s="33"/>
      <c r="Z16" s="33"/>
      <c r="AA16" s="33"/>
      <c r="AB16" s="33"/>
      <c r="AC16" s="33"/>
      <c r="AD16" s="33"/>
      <c r="AE16" s="33"/>
    </row>
    <row r="17" spans="1:31" s="2" customFormat="1" ht="12" customHeight="1">
      <c r="A17" s="33"/>
      <c r="B17" s="38"/>
      <c r="C17" s="33"/>
      <c r="D17" s="106" t="s">
        <v>31</v>
      </c>
      <c r="E17" s="33"/>
      <c r="F17" s="33"/>
      <c r="G17" s="33"/>
      <c r="H17" s="33"/>
      <c r="I17" s="110" t="s">
        <v>26</v>
      </c>
      <c r="J17" s="29" t="str">
        <f>'Rekapitulace stavby'!AN13</f>
        <v>Vyplň údaj</v>
      </c>
      <c r="K17" s="33"/>
      <c r="L17" s="108"/>
      <c r="S17" s="33"/>
      <c r="T17" s="33"/>
      <c r="U17" s="33"/>
      <c r="V17" s="33"/>
      <c r="W17" s="33"/>
      <c r="X17" s="33"/>
      <c r="Y17" s="33"/>
      <c r="Z17" s="33"/>
      <c r="AA17" s="33"/>
      <c r="AB17" s="33"/>
      <c r="AC17" s="33"/>
      <c r="AD17" s="33"/>
      <c r="AE17" s="33"/>
    </row>
    <row r="18" spans="1:31" s="2" customFormat="1" ht="18" customHeight="1">
      <c r="A18" s="33"/>
      <c r="B18" s="38"/>
      <c r="C18" s="33"/>
      <c r="D18" s="33"/>
      <c r="E18" s="280" t="str">
        <f>'Rekapitulace stavby'!E14</f>
        <v>Vyplň údaj</v>
      </c>
      <c r="F18" s="281"/>
      <c r="G18" s="281"/>
      <c r="H18" s="281"/>
      <c r="I18" s="110" t="s">
        <v>29</v>
      </c>
      <c r="J18" s="29" t="str">
        <f>'Rekapitulace stavby'!AN14</f>
        <v>Vyplň údaj</v>
      </c>
      <c r="K18" s="33"/>
      <c r="L18" s="108"/>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07"/>
      <c r="J19" s="33"/>
      <c r="K19" s="33"/>
      <c r="L19" s="108"/>
      <c r="S19" s="33"/>
      <c r="T19" s="33"/>
      <c r="U19" s="33"/>
      <c r="V19" s="33"/>
      <c r="W19" s="33"/>
      <c r="X19" s="33"/>
      <c r="Y19" s="33"/>
      <c r="Z19" s="33"/>
      <c r="AA19" s="33"/>
      <c r="AB19" s="33"/>
      <c r="AC19" s="33"/>
      <c r="AD19" s="33"/>
      <c r="AE19" s="33"/>
    </row>
    <row r="20" spans="1:31" s="2" customFormat="1" ht="12" customHeight="1">
      <c r="A20" s="33"/>
      <c r="B20" s="38"/>
      <c r="C20" s="33"/>
      <c r="D20" s="106" t="s">
        <v>33</v>
      </c>
      <c r="E20" s="33"/>
      <c r="F20" s="33"/>
      <c r="G20" s="33"/>
      <c r="H20" s="33"/>
      <c r="I20" s="110" t="s">
        <v>26</v>
      </c>
      <c r="J20" s="109" t="str">
        <f>IF('Rekapitulace stavby'!AN16="","",'Rekapitulace stavby'!AN16)</f>
        <v/>
      </c>
      <c r="K20" s="33"/>
      <c r="L20" s="108"/>
      <c r="S20" s="33"/>
      <c r="T20" s="33"/>
      <c r="U20" s="33"/>
      <c r="V20" s="33"/>
      <c r="W20" s="33"/>
      <c r="X20" s="33"/>
      <c r="Y20" s="33"/>
      <c r="Z20" s="33"/>
      <c r="AA20" s="33"/>
      <c r="AB20" s="33"/>
      <c r="AC20" s="33"/>
      <c r="AD20" s="33"/>
      <c r="AE20" s="33"/>
    </row>
    <row r="21" spans="1:31" s="2" customFormat="1" ht="18" customHeight="1">
      <c r="A21" s="33"/>
      <c r="B21" s="38"/>
      <c r="C21" s="33"/>
      <c r="D21" s="33"/>
      <c r="E21" s="109" t="str">
        <f>IF('Rekapitulace stavby'!E17="","",'Rekapitulace stavby'!E17)</f>
        <v xml:space="preserve"> </v>
      </c>
      <c r="F21" s="33"/>
      <c r="G21" s="33"/>
      <c r="H21" s="33"/>
      <c r="I21" s="110" t="s">
        <v>29</v>
      </c>
      <c r="J21" s="109" t="str">
        <f>IF('Rekapitulace stavby'!AN17="","",'Rekapitulace stavby'!AN17)</f>
        <v/>
      </c>
      <c r="K21" s="33"/>
      <c r="L21" s="108"/>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07"/>
      <c r="J22" s="33"/>
      <c r="K22" s="33"/>
      <c r="L22" s="108"/>
      <c r="S22" s="33"/>
      <c r="T22" s="33"/>
      <c r="U22" s="33"/>
      <c r="V22" s="33"/>
      <c r="W22" s="33"/>
      <c r="X22" s="33"/>
      <c r="Y22" s="33"/>
      <c r="Z22" s="33"/>
      <c r="AA22" s="33"/>
      <c r="AB22" s="33"/>
      <c r="AC22" s="33"/>
      <c r="AD22" s="33"/>
      <c r="AE22" s="33"/>
    </row>
    <row r="23" spans="1:31" s="2" customFormat="1" ht="12" customHeight="1">
      <c r="A23" s="33"/>
      <c r="B23" s="38"/>
      <c r="C23" s="33"/>
      <c r="D23" s="106" t="s">
        <v>36</v>
      </c>
      <c r="E23" s="33"/>
      <c r="F23" s="33"/>
      <c r="G23" s="33"/>
      <c r="H23" s="33"/>
      <c r="I23" s="110" t="s">
        <v>26</v>
      </c>
      <c r="J23" s="109" t="s">
        <v>37</v>
      </c>
      <c r="K23" s="33"/>
      <c r="L23" s="108"/>
      <c r="S23" s="33"/>
      <c r="T23" s="33"/>
      <c r="U23" s="33"/>
      <c r="V23" s="33"/>
      <c r="W23" s="33"/>
      <c r="X23" s="33"/>
      <c r="Y23" s="33"/>
      <c r="Z23" s="33"/>
      <c r="AA23" s="33"/>
      <c r="AB23" s="33"/>
      <c r="AC23" s="33"/>
      <c r="AD23" s="33"/>
      <c r="AE23" s="33"/>
    </row>
    <row r="24" spans="1:31" s="2" customFormat="1" ht="18" customHeight="1">
      <c r="A24" s="33"/>
      <c r="B24" s="38"/>
      <c r="C24" s="33"/>
      <c r="D24" s="33"/>
      <c r="E24" s="109" t="s">
        <v>38</v>
      </c>
      <c r="F24" s="33"/>
      <c r="G24" s="33"/>
      <c r="H24" s="33"/>
      <c r="I24" s="110" t="s">
        <v>29</v>
      </c>
      <c r="J24" s="109" t="s">
        <v>39</v>
      </c>
      <c r="K24" s="33"/>
      <c r="L24" s="108"/>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07"/>
      <c r="J25" s="33"/>
      <c r="K25" s="33"/>
      <c r="L25" s="108"/>
      <c r="S25" s="33"/>
      <c r="T25" s="33"/>
      <c r="U25" s="33"/>
      <c r="V25" s="33"/>
      <c r="W25" s="33"/>
      <c r="X25" s="33"/>
      <c r="Y25" s="33"/>
      <c r="Z25" s="33"/>
      <c r="AA25" s="33"/>
      <c r="AB25" s="33"/>
      <c r="AC25" s="33"/>
      <c r="AD25" s="33"/>
      <c r="AE25" s="33"/>
    </row>
    <row r="26" spans="1:31" s="2" customFormat="1" ht="12" customHeight="1">
      <c r="A26" s="33"/>
      <c r="B26" s="38"/>
      <c r="C26" s="33"/>
      <c r="D26" s="106" t="s">
        <v>40</v>
      </c>
      <c r="E26" s="33"/>
      <c r="F26" s="33"/>
      <c r="G26" s="33"/>
      <c r="H26" s="33"/>
      <c r="I26" s="107"/>
      <c r="J26" s="33"/>
      <c r="K26" s="33"/>
      <c r="L26" s="108"/>
      <c r="S26" s="33"/>
      <c r="T26" s="33"/>
      <c r="U26" s="33"/>
      <c r="V26" s="33"/>
      <c r="W26" s="33"/>
      <c r="X26" s="33"/>
      <c r="Y26" s="33"/>
      <c r="Z26" s="33"/>
      <c r="AA26" s="33"/>
      <c r="AB26" s="33"/>
      <c r="AC26" s="33"/>
      <c r="AD26" s="33"/>
      <c r="AE26" s="33"/>
    </row>
    <row r="27" spans="1:31" s="8" customFormat="1" ht="16.5" customHeight="1">
      <c r="A27" s="112"/>
      <c r="B27" s="113"/>
      <c r="C27" s="112"/>
      <c r="D27" s="112"/>
      <c r="E27" s="282" t="s">
        <v>19</v>
      </c>
      <c r="F27" s="282"/>
      <c r="G27" s="282"/>
      <c r="H27" s="282"/>
      <c r="I27" s="114"/>
      <c r="J27" s="112"/>
      <c r="K27" s="112"/>
      <c r="L27" s="115"/>
      <c r="S27" s="112"/>
      <c r="T27" s="112"/>
      <c r="U27" s="112"/>
      <c r="V27" s="112"/>
      <c r="W27" s="112"/>
      <c r="X27" s="112"/>
      <c r="Y27" s="112"/>
      <c r="Z27" s="112"/>
      <c r="AA27" s="112"/>
      <c r="AB27" s="112"/>
      <c r="AC27" s="112"/>
      <c r="AD27" s="112"/>
      <c r="AE27" s="112"/>
    </row>
    <row r="28" spans="1:31" s="2" customFormat="1" ht="6.95" customHeight="1">
      <c r="A28" s="33"/>
      <c r="B28" s="38"/>
      <c r="C28" s="33"/>
      <c r="D28" s="33"/>
      <c r="E28" s="33"/>
      <c r="F28" s="33"/>
      <c r="G28" s="33"/>
      <c r="H28" s="33"/>
      <c r="I28" s="107"/>
      <c r="J28" s="33"/>
      <c r="K28" s="33"/>
      <c r="L28" s="108"/>
      <c r="S28" s="33"/>
      <c r="T28" s="33"/>
      <c r="U28" s="33"/>
      <c r="V28" s="33"/>
      <c r="W28" s="33"/>
      <c r="X28" s="33"/>
      <c r="Y28" s="33"/>
      <c r="Z28" s="33"/>
      <c r="AA28" s="33"/>
      <c r="AB28" s="33"/>
      <c r="AC28" s="33"/>
      <c r="AD28" s="33"/>
      <c r="AE28" s="33"/>
    </row>
    <row r="29" spans="1:31" s="2" customFormat="1" ht="6.95" customHeight="1">
      <c r="A29" s="33"/>
      <c r="B29" s="38"/>
      <c r="C29" s="33"/>
      <c r="D29" s="116"/>
      <c r="E29" s="116"/>
      <c r="F29" s="116"/>
      <c r="G29" s="116"/>
      <c r="H29" s="116"/>
      <c r="I29" s="117"/>
      <c r="J29" s="116"/>
      <c r="K29" s="116"/>
      <c r="L29" s="108"/>
      <c r="S29" s="33"/>
      <c r="T29" s="33"/>
      <c r="U29" s="33"/>
      <c r="V29" s="33"/>
      <c r="W29" s="33"/>
      <c r="X29" s="33"/>
      <c r="Y29" s="33"/>
      <c r="Z29" s="33"/>
      <c r="AA29" s="33"/>
      <c r="AB29" s="33"/>
      <c r="AC29" s="33"/>
      <c r="AD29" s="33"/>
      <c r="AE29" s="33"/>
    </row>
    <row r="30" spans="1:31" s="2" customFormat="1" ht="25.35" customHeight="1">
      <c r="A30" s="33"/>
      <c r="B30" s="38"/>
      <c r="C30" s="33"/>
      <c r="D30" s="118" t="s">
        <v>42</v>
      </c>
      <c r="E30" s="33"/>
      <c r="F30" s="33"/>
      <c r="G30" s="33"/>
      <c r="H30" s="33"/>
      <c r="I30" s="107"/>
      <c r="J30" s="119">
        <f>ROUND(J80,2)</f>
        <v>0</v>
      </c>
      <c r="K30" s="33"/>
      <c r="L30" s="108"/>
      <c r="S30" s="33"/>
      <c r="T30" s="33"/>
      <c r="U30" s="33"/>
      <c r="V30" s="33"/>
      <c r="W30" s="33"/>
      <c r="X30" s="33"/>
      <c r="Y30" s="33"/>
      <c r="Z30" s="33"/>
      <c r="AA30" s="33"/>
      <c r="AB30" s="33"/>
      <c r="AC30" s="33"/>
      <c r="AD30" s="33"/>
      <c r="AE30" s="33"/>
    </row>
    <row r="31" spans="1:31" s="2" customFormat="1" ht="6.95" customHeight="1">
      <c r="A31" s="33"/>
      <c r="B31" s="38"/>
      <c r="C31" s="33"/>
      <c r="D31" s="116"/>
      <c r="E31" s="116"/>
      <c r="F31" s="116"/>
      <c r="G31" s="116"/>
      <c r="H31" s="116"/>
      <c r="I31" s="117"/>
      <c r="J31" s="116"/>
      <c r="K31" s="116"/>
      <c r="L31" s="108"/>
      <c r="S31" s="33"/>
      <c r="T31" s="33"/>
      <c r="U31" s="33"/>
      <c r="V31" s="33"/>
      <c r="W31" s="33"/>
      <c r="X31" s="33"/>
      <c r="Y31" s="33"/>
      <c r="Z31" s="33"/>
      <c r="AA31" s="33"/>
      <c r="AB31" s="33"/>
      <c r="AC31" s="33"/>
      <c r="AD31" s="33"/>
      <c r="AE31" s="33"/>
    </row>
    <row r="32" spans="1:31" s="2" customFormat="1" ht="14.45" customHeight="1">
      <c r="A32" s="33"/>
      <c r="B32" s="38"/>
      <c r="C32" s="33"/>
      <c r="D32" s="33"/>
      <c r="E32" s="33"/>
      <c r="F32" s="120" t="s">
        <v>44</v>
      </c>
      <c r="G32" s="33"/>
      <c r="H32" s="33"/>
      <c r="I32" s="121" t="s">
        <v>43</v>
      </c>
      <c r="J32" s="120" t="s">
        <v>45</v>
      </c>
      <c r="K32" s="33"/>
      <c r="L32" s="108"/>
      <c r="S32" s="33"/>
      <c r="T32" s="33"/>
      <c r="U32" s="33"/>
      <c r="V32" s="33"/>
      <c r="W32" s="33"/>
      <c r="X32" s="33"/>
      <c r="Y32" s="33"/>
      <c r="Z32" s="33"/>
      <c r="AA32" s="33"/>
      <c r="AB32" s="33"/>
      <c r="AC32" s="33"/>
      <c r="AD32" s="33"/>
      <c r="AE32" s="33"/>
    </row>
    <row r="33" spans="1:31" s="2" customFormat="1" ht="14.45" customHeight="1">
      <c r="A33" s="33"/>
      <c r="B33" s="38"/>
      <c r="C33" s="33"/>
      <c r="D33" s="122" t="s">
        <v>46</v>
      </c>
      <c r="E33" s="106" t="s">
        <v>47</v>
      </c>
      <c r="F33" s="123">
        <f>ROUND((SUM(BE80:BE90)),2)</f>
        <v>0</v>
      </c>
      <c r="G33" s="33"/>
      <c r="H33" s="33"/>
      <c r="I33" s="124">
        <v>0.21</v>
      </c>
      <c r="J33" s="123">
        <f>ROUND(((SUM(BE80:BE90))*I33),2)</f>
        <v>0</v>
      </c>
      <c r="K33" s="33"/>
      <c r="L33" s="108"/>
      <c r="S33" s="33"/>
      <c r="T33" s="33"/>
      <c r="U33" s="33"/>
      <c r="V33" s="33"/>
      <c r="W33" s="33"/>
      <c r="X33" s="33"/>
      <c r="Y33" s="33"/>
      <c r="Z33" s="33"/>
      <c r="AA33" s="33"/>
      <c r="AB33" s="33"/>
      <c r="AC33" s="33"/>
      <c r="AD33" s="33"/>
      <c r="AE33" s="33"/>
    </row>
    <row r="34" spans="1:31" s="2" customFormat="1" ht="14.45" customHeight="1">
      <c r="A34" s="33"/>
      <c r="B34" s="38"/>
      <c r="C34" s="33"/>
      <c r="D34" s="33"/>
      <c r="E34" s="106" t="s">
        <v>48</v>
      </c>
      <c r="F34" s="123">
        <f>ROUND((SUM(BF80:BF90)),2)</f>
        <v>0</v>
      </c>
      <c r="G34" s="33"/>
      <c r="H34" s="33"/>
      <c r="I34" s="124">
        <v>0.15</v>
      </c>
      <c r="J34" s="123">
        <f>ROUND(((SUM(BF80:BF90))*I34),2)</f>
        <v>0</v>
      </c>
      <c r="K34" s="33"/>
      <c r="L34" s="108"/>
      <c r="S34" s="33"/>
      <c r="T34" s="33"/>
      <c r="U34" s="33"/>
      <c r="V34" s="33"/>
      <c r="W34" s="33"/>
      <c r="X34" s="33"/>
      <c r="Y34" s="33"/>
      <c r="Z34" s="33"/>
      <c r="AA34" s="33"/>
      <c r="AB34" s="33"/>
      <c r="AC34" s="33"/>
      <c r="AD34" s="33"/>
      <c r="AE34" s="33"/>
    </row>
    <row r="35" spans="1:31" s="2" customFormat="1" ht="14.45" customHeight="1" hidden="1">
      <c r="A35" s="33"/>
      <c r="B35" s="38"/>
      <c r="C35" s="33"/>
      <c r="D35" s="33"/>
      <c r="E35" s="106" t="s">
        <v>49</v>
      </c>
      <c r="F35" s="123">
        <f>ROUND((SUM(BG80:BG90)),2)</f>
        <v>0</v>
      </c>
      <c r="G35" s="33"/>
      <c r="H35" s="33"/>
      <c r="I35" s="124">
        <v>0.21</v>
      </c>
      <c r="J35" s="123">
        <f>0</f>
        <v>0</v>
      </c>
      <c r="K35" s="33"/>
      <c r="L35" s="108"/>
      <c r="S35" s="33"/>
      <c r="T35" s="33"/>
      <c r="U35" s="33"/>
      <c r="V35" s="33"/>
      <c r="W35" s="33"/>
      <c r="X35" s="33"/>
      <c r="Y35" s="33"/>
      <c r="Z35" s="33"/>
      <c r="AA35" s="33"/>
      <c r="AB35" s="33"/>
      <c r="AC35" s="33"/>
      <c r="AD35" s="33"/>
      <c r="AE35" s="33"/>
    </row>
    <row r="36" spans="1:31" s="2" customFormat="1" ht="14.45" customHeight="1" hidden="1">
      <c r="A36" s="33"/>
      <c r="B36" s="38"/>
      <c r="C36" s="33"/>
      <c r="D36" s="33"/>
      <c r="E36" s="106" t="s">
        <v>50</v>
      </c>
      <c r="F36" s="123">
        <f>ROUND((SUM(BH80:BH90)),2)</f>
        <v>0</v>
      </c>
      <c r="G36" s="33"/>
      <c r="H36" s="33"/>
      <c r="I36" s="124">
        <v>0.15</v>
      </c>
      <c r="J36" s="123">
        <f>0</f>
        <v>0</v>
      </c>
      <c r="K36" s="33"/>
      <c r="L36" s="108"/>
      <c r="S36" s="33"/>
      <c r="T36" s="33"/>
      <c r="U36" s="33"/>
      <c r="V36" s="33"/>
      <c r="W36" s="33"/>
      <c r="X36" s="33"/>
      <c r="Y36" s="33"/>
      <c r="Z36" s="33"/>
      <c r="AA36" s="33"/>
      <c r="AB36" s="33"/>
      <c r="AC36" s="33"/>
      <c r="AD36" s="33"/>
      <c r="AE36" s="33"/>
    </row>
    <row r="37" spans="1:31" s="2" customFormat="1" ht="14.45" customHeight="1" hidden="1">
      <c r="A37" s="33"/>
      <c r="B37" s="38"/>
      <c r="C37" s="33"/>
      <c r="D37" s="33"/>
      <c r="E37" s="106" t="s">
        <v>51</v>
      </c>
      <c r="F37" s="123">
        <f>ROUND((SUM(BI80:BI90)),2)</f>
        <v>0</v>
      </c>
      <c r="G37" s="33"/>
      <c r="H37" s="33"/>
      <c r="I37" s="124">
        <v>0</v>
      </c>
      <c r="J37" s="123">
        <f>0</f>
        <v>0</v>
      </c>
      <c r="K37" s="33"/>
      <c r="L37" s="108"/>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07"/>
      <c r="J38" s="33"/>
      <c r="K38" s="33"/>
      <c r="L38" s="108"/>
      <c r="S38" s="33"/>
      <c r="T38" s="33"/>
      <c r="U38" s="33"/>
      <c r="V38" s="33"/>
      <c r="W38" s="33"/>
      <c r="X38" s="33"/>
      <c r="Y38" s="33"/>
      <c r="Z38" s="33"/>
      <c r="AA38" s="33"/>
      <c r="AB38" s="33"/>
      <c r="AC38" s="33"/>
      <c r="AD38" s="33"/>
      <c r="AE38" s="33"/>
    </row>
    <row r="39" spans="1:31" s="2" customFormat="1" ht="25.35" customHeight="1">
      <c r="A39" s="33"/>
      <c r="B39" s="38"/>
      <c r="C39" s="125"/>
      <c r="D39" s="126" t="s">
        <v>52</v>
      </c>
      <c r="E39" s="127"/>
      <c r="F39" s="127"/>
      <c r="G39" s="128" t="s">
        <v>53</v>
      </c>
      <c r="H39" s="129" t="s">
        <v>54</v>
      </c>
      <c r="I39" s="130"/>
      <c r="J39" s="131">
        <f>SUM(J30:J37)</f>
        <v>0</v>
      </c>
      <c r="K39" s="132"/>
      <c r="L39" s="108"/>
      <c r="S39" s="33"/>
      <c r="T39" s="33"/>
      <c r="U39" s="33"/>
      <c r="V39" s="33"/>
      <c r="W39" s="33"/>
      <c r="X39" s="33"/>
      <c r="Y39" s="33"/>
      <c r="Z39" s="33"/>
      <c r="AA39" s="33"/>
      <c r="AB39" s="33"/>
      <c r="AC39" s="33"/>
      <c r="AD39" s="33"/>
      <c r="AE39" s="33"/>
    </row>
    <row r="40" spans="1:31" s="2" customFormat="1" ht="14.45" customHeight="1">
      <c r="A40" s="33"/>
      <c r="B40" s="133"/>
      <c r="C40" s="134"/>
      <c r="D40" s="134"/>
      <c r="E40" s="134"/>
      <c r="F40" s="134"/>
      <c r="G40" s="134"/>
      <c r="H40" s="134"/>
      <c r="I40" s="135"/>
      <c r="J40" s="134"/>
      <c r="K40" s="134"/>
      <c r="L40" s="108"/>
      <c r="S40" s="33"/>
      <c r="T40" s="33"/>
      <c r="U40" s="33"/>
      <c r="V40" s="33"/>
      <c r="W40" s="33"/>
      <c r="X40" s="33"/>
      <c r="Y40" s="33"/>
      <c r="Z40" s="33"/>
      <c r="AA40" s="33"/>
      <c r="AB40" s="33"/>
      <c r="AC40" s="33"/>
      <c r="AD40" s="33"/>
      <c r="AE40" s="33"/>
    </row>
    <row r="44" spans="1:31" s="2" customFormat="1" ht="6.95" customHeight="1">
      <c r="A44" s="33"/>
      <c r="B44" s="136"/>
      <c r="C44" s="137"/>
      <c r="D44" s="137"/>
      <c r="E44" s="137"/>
      <c r="F44" s="137"/>
      <c r="G44" s="137"/>
      <c r="H44" s="137"/>
      <c r="I44" s="138"/>
      <c r="J44" s="137"/>
      <c r="K44" s="137"/>
      <c r="L44" s="108"/>
      <c r="S44" s="33"/>
      <c r="T44" s="33"/>
      <c r="U44" s="33"/>
      <c r="V44" s="33"/>
      <c r="W44" s="33"/>
      <c r="X44" s="33"/>
      <c r="Y44" s="33"/>
      <c r="Z44" s="33"/>
      <c r="AA44" s="33"/>
      <c r="AB44" s="33"/>
      <c r="AC44" s="33"/>
      <c r="AD44" s="33"/>
      <c r="AE44" s="33"/>
    </row>
    <row r="45" spans="1:31" s="2" customFormat="1" ht="24.95" customHeight="1">
      <c r="A45" s="33"/>
      <c r="B45" s="34"/>
      <c r="C45" s="22" t="s">
        <v>93</v>
      </c>
      <c r="D45" s="35"/>
      <c r="E45" s="35"/>
      <c r="F45" s="35"/>
      <c r="G45" s="35"/>
      <c r="H45" s="35"/>
      <c r="I45" s="107"/>
      <c r="J45" s="35"/>
      <c r="K45" s="35"/>
      <c r="L45" s="108"/>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107"/>
      <c r="J46" s="35"/>
      <c r="K46" s="35"/>
      <c r="L46" s="108"/>
      <c r="S46" s="33"/>
      <c r="T46" s="33"/>
      <c r="U46" s="33"/>
      <c r="V46" s="33"/>
      <c r="W46" s="33"/>
      <c r="X46" s="33"/>
      <c r="Y46" s="33"/>
      <c r="Z46" s="33"/>
      <c r="AA46" s="33"/>
      <c r="AB46" s="33"/>
      <c r="AC46" s="33"/>
      <c r="AD46" s="33"/>
      <c r="AE46" s="33"/>
    </row>
    <row r="47" spans="1:31" s="2" customFormat="1" ht="12" customHeight="1">
      <c r="A47" s="33"/>
      <c r="B47" s="34"/>
      <c r="C47" s="28" t="s">
        <v>16</v>
      </c>
      <c r="D47" s="35"/>
      <c r="E47" s="35"/>
      <c r="F47" s="35"/>
      <c r="G47" s="35"/>
      <c r="H47" s="35"/>
      <c r="I47" s="107"/>
      <c r="J47" s="35"/>
      <c r="K47" s="35"/>
      <c r="L47" s="108"/>
      <c r="S47" s="33"/>
      <c r="T47" s="33"/>
      <c r="U47" s="33"/>
      <c r="V47" s="33"/>
      <c r="W47" s="33"/>
      <c r="X47" s="33"/>
      <c r="Y47" s="33"/>
      <c r="Z47" s="33"/>
      <c r="AA47" s="33"/>
      <c r="AB47" s="33"/>
      <c r="AC47" s="33"/>
      <c r="AD47" s="33"/>
      <c r="AE47" s="33"/>
    </row>
    <row r="48" spans="1:31" s="2" customFormat="1" ht="16.5" customHeight="1">
      <c r="A48" s="33"/>
      <c r="B48" s="34"/>
      <c r="C48" s="35"/>
      <c r="D48" s="35"/>
      <c r="E48" s="274" t="str">
        <f>E7</f>
        <v>VD Seč, oprava podhledu římsy na vzdušní straně hráze</v>
      </c>
      <c r="F48" s="275"/>
      <c r="G48" s="275"/>
      <c r="H48" s="275"/>
      <c r="I48" s="107"/>
      <c r="J48" s="35"/>
      <c r="K48" s="35"/>
      <c r="L48" s="108"/>
      <c r="S48" s="33"/>
      <c r="T48" s="33"/>
      <c r="U48" s="33"/>
      <c r="V48" s="33"/>
      <c r="W48" s="33"/>
      <c r="X48" s="33"/>
      <c r="Y48" s="33"/>
      <c r="Z48" s="33"/>
      <c r="AA48" s="33"/>
      <c r="AB48" s="33"/>
      <c r="AC48" s="33"/>
      <c r="AD48" s="33"/>
      <c r="AE48" s="33"/>
    </row>
    <row r="49" spans="1:31" s="2" customFormat="1" ht="12" customHeight="1">
      <c r="A49" s="33"/>
      <c r="B49" s="34"/>
      <c r="C49" s="28" t="s">
        <v>91</v>
      </c>
      <c r="D49" s="35"/>
      <c r="E49" s="35"/>
      <c r="F49" s="35"/>
      <c r="G49" s="35"/>
      <c r="H49" s="35"/>
      <c r="I49" s="107"/>
      <c r="J49" s="35"/>
      <c r="K49" s="35"/>
      <c r="L49" s="108"/>
      <c r="S49" s="33"/>
      <c r="T49" s="33"/>
      <c r="U49" s="33"/>
      <c r="V49" s="33"/>
      <c r="W49" s="33"/>
      <c r="X49" s="33"/>
      <c r="Y49" s="33"/>
      <c r="Z49" s="33"/>
      <c r="AA49" s="33"/>
      <c r="AB49" s="33"/>
      <c r="AC49" s="33"/>
      <c r="AD49" s="33"/>
      <c r="AE49" s="33"/>
    </row>
    <row r="50" spans="1:31" s="2" customFormat="1" ht="16.5" customHeight="1">
      <c r="A50" s="33"/>
      <c r="B50" s="34"/>
      <c r="C50" s="35"/>
      <c r="D50" s="35"/>
      <c r="E50" s="243" t="str">
        <f>E9</f>
        <v>00 - Vedlejší rozpočtové náklady</v>
      </c>
      <c r="F50" s="273"/>
      <c r="G50" s="273"/>
      <c r="H50" s="273"/>
      <c r="I50" s="107"/>
      <c r="J50" s="35"/>
      <c r="K50" s="35"/>
      <c r="L50" s="108"/>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107"/>
      <c r="J51" s="35"/>
      <c r="K51" s="35"/>
      <c r="L51" s="108"/>
      <c r="S51" s="33"/>
      <c r="T51" s="33"/>
      <c r="U51" s="33"/>
      <c r="V51" s="33"/>
      <c r="W51" s="33"/>
      <c r="X51" s="33"/>
      <c r="Y51" s="33"/>
      <c r="Z51" s="33"/>
      <c r="AA51" s="33"/>
      <c r="AB51" s="33"/>
      <c r="AC51" s="33"/>
      <c r="AD51" s="33"/>
      <c r="AE51" s="33"/>
    </row>
    <row r="52" spans="1:31" s="2" customFormat="1" ht="12" customHeight="1">
      <c r="A52" s="33"/>
      <c r="B52" s="34"/>
      <c r="C52" s="28" t="s">
        <v>21</v>
      </c>
      <c r="D52" s="35"/>
      <c r="E52" s="35"/>
      <c r="F52" s="26" t="str">
        <f>F12</f>
        <v>VD Seč</v>
      </c>
      <c r="G52" s="35"/>
      <c r="H52" s="35"/>
      <c r="I52" s="110" t="s">
        <v>23</v>
      </c>
      <c r="J52" s="58" t="str">
        <f>IF(J12="","",J12)</f>
        <v>7. 7. 2020</v>
      </c>
      <c r="K52" s="35"/>
      <c r="L52" s="108"/>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107"/>
      <c r="J53" s="35"/>
      <c r="K53" s="35"/>
      <c r="L53" s="108"/>
      <c r="S53" s="33"/>
      <c r="T53" s="33"/>
      <c r="U53" s="33"/>
      <c r="V53" s="33"/>
      <c r="W53" s="33"/>
      <c r="X53" s="33"/>
      <c r="Y53" s="33"/>
      <c r="Z53" s="33"/>
      <c r="AA53" s="33"/>
      <c r="AB53" s="33"/>
      <c r="AC53" s="33"/>
      <c r="AD53" s="33"/>
      <c r="AE53" s="33"/>
    </row>
    <row r="54" spans="1:31" s="2" customFormat="1" ht="15.2" customHeight="1">
      <c r="A54" s="33"/>
      <c r="B54" s="34"/>
      <c r="C54" s="28" t="s">
        <v>25</v>
      </c>
      <c r="D54" s="35"/>
      <c r="E54" s="35"/>
      <c r="F54" s="26" t="str">
        <f>E15</f>
        <v>Povodí Labe, státní podnik</v>
      </c>
      <c r="G54" s="35"/>
      <c r="H54" s="35"/>
      <c r="I54" s="110" t="s">
        <v>33</v>
      </c>
      <c r="J54" s="31" t="str">
        <f>E21</f>
        <v xml:space="preserve"> </v>
      </c>
      <c r="K54" s="35"/>
      <c r="L54" s="108"/>
      <c r="S54" s="33"/>
      <c r="T54" s="33"/>
      <c r="U54" s="33"/>
      <c r="V54" s="33"/>
      <c r="W54" s="33"/>
      <c r="X54" s="33"/>
      <c r="Y54" s="33"/>
      <c r="Z54" s="33"/>
      <c r="AA54" s="33"/>
      <c r="AB54" s="33"/>
      <c r="AC54" s="33"/>
      <c r="AD54" s="33"/>
      <c r="AE54" s="33"/>
    </row>
    <row r="55" spans="1:31" s="2" customFormat="1" ht="15.2" customHeight="1">
      <c r="A55" s="33"/>
      <c r="B55" s="34"/>
      <c r="C55" s="28" t="s">
        <v>31</v>
      </c>
      <c r="D55" s="35"/>
      <c r="E55" s="35"/>
      <c r="F55" s="26" t="str">
        <f>IF(E18="","",E18)</f>
        <v>Vyplň údaj</v>
      </c>
      <c r="G55" s="35"/>
      <c r="H55" s="35"/>
      <c r="I55" s="110" t="s">
        <v>36</v>
      </c>
      <c r="J55" s="31" t="str">
        <f>E24</f>
        <v>Ing. Vít Pučálek</v>
      </c>
      <c r="K55" s="35"/>
      <c r="L55" s="108"/>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107"/>
      <c r="J56" s="35"/>
      <c r="K56" s="35"/>
      <c r="L56" s="108"/>
      <c r="S56" s="33"/>
      <c r="T56" s="33"/>
      <c r="U56" s="33"/>
      <c r="V56" s="33"/>
      <c r="W56" s="33"/>
      <c r="X56" s="33"/>
      <c r="Y56" s="33"/>
      <c r="Z56" s="33"/>
      <c r="AA56" s="33"/>
      <c r="AB56" s="33"/>
      <c r="AC56" s="33"/>
      <c r="AD56" s="33"/>
      <c r="AE56" s="33"/>
    </row>
    <row r="57" spans="1:31" s="2" customFormat="1" ht="29.25" customHeight="1">
      <c r="A57" s="33"/>
      <c r="B57" s="34"/>
      <c r="C57" s="139" t="s">
        <v>94</v>
      </c>
      <c r="D57" s="140"/>
      <c r="E57" s="140"/>
      <c r="F57" s="140"/>
      <c r="G57" s="140"/>
      <c r="H57" s="140"/>
      <c r="I57" s="141"/>
      <c r="J57" s="142" t="s">
        <v>95</v>
      </c>
      <c r="K57" s="140"/>
      <c r="L57" s="108"/>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107"/>
      <c r="J58" s="35"/>
      <c r="K58" s="35"/>
      <c r="L58" s="108"/>
      <c r="S58" s="33"/>
      <c r="T58" s="33"/>
      <c r="U58" s="33"/>
      <c r="V58" s="33"/>
      <c r="W58" s="33"/>
      <c r="X58" s="33"/>
      <c r="Y58" s="33"/>
      <c r="Z58" s="33"/>
      <c r="AA58" s="33"/>
      <c r="AB58" s="33"/>
      <c r="AC58" s="33"/>
      <c r="AD58" s="33"/>
      <c r="AE58" s="33"/>
    </row>
    <row r="59" spans="1:47" s="2" customFormat="1" ht="22.9" customHeight="1">
      <c r="A59" s="33"/>
      <c r="B59" s="34"/>
      <c r="C59" s="143" t="s">
        <v>74</v>
      </c>
      <c r="D59" s="35"/>
      <c r="E59" s="35"/>
      <c r="F59" s="35"/>
      <c r="G59" s="35"/>
      <c r="H59" s="35"/>
      <c r="I59" s="107"/>
      <c r="J59" s="76">
        <f>J80</f>
        <v>0</v>
      </c>
      <c r="K59" s="35"/>
      <c r="L59" s="108"/>
      <c r="S59" s="33"/>
      <c r="T59" s="33"/>
      <c r="U59" s="33"/>
      <c r="V59" s="33"/>
      <c r="W59" s="33"/>
      <c r="X59" s="33"/>
      <c r="Y59" s="33"/>
      <c r="Z59" s="33"/>
      <c r="AA59" s="33"/>
      <c r="AB59" s="33"/>
      <c r="AC59" s="33"/>
      <c r="AD59" s="33"/>
      <c r="AE59" s="33"/>
      <c r="AU59" s="16" t="s">
        <v>96</v>
      </c>
    </row>
    <row r="60" spans="2:12" s="9" customFormat="1" ht="24.95" customHeight="1">
      <c r="B60" s="144"/>
      <c r="C60" s="145"/>
      <c r="D60" s="146" t="s">
        <v>97</v>
      </c>
      <c r="E60" s="147"/>
      <c r="F60" s="147"/>
      <c r="G60" s="147"/>
      <c r="H60" s="147"/>
      <c r="I60" s="148"/>
      <c r="J60" s="149">
        <f>J81</f>
        <v>0</v>
      </c>
      <c r="K60" s="145"/>
      <c r="L60" s="150"/>
    </row>
    <row r="61" spans="1:31" s="2" customFormat="1" ht="21.75" customHeight="1">
      <c r="A61" s="33"/>
      <c r="B61" s="34"/>
      <c r="C61" s="35"/>
      <c r="D61" s="35"/>
      <c r="E61" s="35"/>
      <c r="F61" s="35"/>
      <c r="G61" s="35"/>
      <c r="H61" s="35"/>
      <c r="I61" s="107"/>
      <c r="J61" s="35"/>
      <c r="K61" s="35"/>
      <c r="L61" s="108"/>
      <c r="S61" s="33"/>
      <c r="T61" s="33"/>
      <c r="U61" s="33"/>
      <c r="V61" s="33"/>
      <c r="W61" s="33"/>
      <c r="X61" s="33"/>
      <c r="Y61" s="33"/>
      <c r="Z61" s="33"/>
      <c r="AA61" s="33"/>
      <c r="AB61" s="33"/>
      <c r="AC61" s="33"/>
      <c r="AD61" s="33"/>
      <c r="AE61" s="33"/>
    </row>
    <row r="62" spans="1:31" s="2" customFormat="1" ht="6.95" customHeight="1">
      <c r="A62" s="33"/>
      <c r="B62" s="46"/>
      <c r="C62" s="47"/>
      <c r="D62" s="47"/>
      <c r="E62" s="47"/>
      <c r="F62" s="47"/>
      <c r="G62" s="47"/>
      <c r="H62" s="47"/>
      <c r="I62" s="135"/>
      <c r="J62" s="47"/>
      <c r="K62" s="47"/>
      <c r="L62" s="108"/>
      <c r="S62" s="33"/>
      <c r="T62" s="33"/>
      <c r="U62" s="33"/>
      <c r="V62" s="33"/>
      <c r="W62" s="33"/>
      <c r="X62" s="33"/>
      <c r="Y62" s="33"/>
      <c r="Z62" s="33"/>
      <c r="AA62" s="33"/>
      <c r="AB62" s="33"/>
      <c r="AC62" s="33"/>
      <c r="AD62" s="33"/>
      <c r="AE62" s="33"/>
    </row>
    <row r="66" spans="1:31" s="2" customFormat="1" ht="6.95" customHeight="1">
      <c r="A66" s="33"/>
      <c r="B66" s="48"/>
      <c r="C66" s="49"/>
      <c r="D66" s="49"/>
      <c r="E66" s="49"/>
      <c r="F66" s="49"/>
      <c r="G66" s="49"/>
      <c r="H66" s="49"/>
      <c r="I66" s="138"/>
      <c r="J66" s="49"/>
      <c r="K66" s="49"/>
      <c r="L66" s="108"/>
      <c r="S66" s="33"/>
      <c r="T66" s="33"/>
      <c r="U66" s="33"/>
      <c r="V66" s="33"/>
      <c r="W66" s="33"/>
      <c r="X66" s="33"/>
      <c r="Y66" s="33"/>
      <c r="Z66" s="33"/>
      <c r="AA66" s="33"/>
      <c r="AB66" s="33"/>
      <c r="AC66" s="33"/>
      <c r="AD66" s="33"/>
      <c r="AE66" s="33"/>
    </row>
    <row r="67" spans="1:31" s="2" customFormat="1" ht="24.95" customHeight="1">
      <c r="A67" s="33"/>
      <c r="B67" s="34"/>
      <c r="C67" s="22" t="s">
        <v>98</v>
      </c>
      <c r="D67" s="35"/>
      <c r="E67" s="35"/>
      <c r="F67" s="35"/>
      <c r="G67" s="35"/>
      <c r="H67" s="35"/>
      <c r="I67" s="107"/>
      <c r="J67" s="35"/>
      <c r="K67" s="35"/>
      <c r="L67" s="108"/>
      <c r="S67" s="33"/>
      <c r="T67" s="33"/>
      <c r="U67" s="33"/>
      <c r="V67" s="33"/>
      <c r="W67" s="33"/>
      <c r="X67" s="33"/>
      <c r="Y67" s="33"/>
      <c r="Z67" s="33"/>
      <c r="AA67" s="33"/>
      <c r="AB67" s="33"/>
      <c r="AC67" s="33"/>
      <c r="AD67" s="33"/>
      <c r="AE67" s="33"/>
    </row>
    <row r="68" spans="1:31" s="2" customFormat="1" ht="6.95" customHeight="1">
      <c r="A68" s="33"/>
      <c r="B68" s="34"/>
      <c r="C68" s="35"/>
      <c r="D68" s="35"/>
      <c r="E68" s="35"/>
      <c r="F68" s="35"/>
      <c r="G68" s="35"/>
      <c r="H68" s="35"/>
      <c r="I68" s="107"/>
      <c r="J68" s="35"/>
      <c r="K68" s="35"/>
      <c r="L68" s="108"/>
      <c r="S68" s="33"/>
      <c r="T68" s="33"/>
      <c r="U68" s="33"/>
      <c r="V68" s="33"/>
      <c r="W68" s="33"/>
      <c r="X68" s="33"/>
      <c r="Y68" s="33"/>
      <c r="Z68" s="33"/>
      <c r="AA68" s="33"/>
      <c r="AB68" s="33"/>
      <c r="AC68" s="33"/>
      <c r="AD68" s="33"/>
      <c r="AE68" s="33"/>
    </row>
    <row r="69" spans="1:31" s="2" customFormat="1" ht="12" customHeight="1">
      <c r="A69" s="33"/>
      <c r="B69" s="34"/>
      <c r="C69" s="28" t="s">
        <v>16</v>
      </c>
      <c r="D69" s="35"/>
      <c r="E69" s="35"/>
      <c r="F69" s="35"/>
      <c r="G69" s="35"/>
      <c r="H69" s="35"/>
      <c r="I69" s="107"/>
      <c r="J69" s="35"/>
      <c r="K69" s="35"/>
      <c r="L69" s="108"/>
      <c r="S69" s="33"/>
      <c r="T69" s="33"/>
      <c r="U69" s="33"/>
      <c r="V69" s="33"/>
      <c r="W69" s="33"/>
      <c r="X69" s="33"/>
      <c r="Y69" s="33"/>
      <c r="Z69" s="33"/>
      <c r="AA69" s="33"/>
      <c r="AB69" s="33"/>
      <c r="AC69" s="33"/>
      <c r="AD69" s="33"/>
      <c r="AE69" s="33"/>
    </row>
    <row r="70" spans="1:31" s="2" customFormat="1" ht="16.5" customHeight="1">
      <c r="A70" s="33"/>
      <c r="B70" s="34"/>
      <c r="C70" s="35"/>
      <c r="D70" s="35"/>
      <c r="E70" s="274" t="str">
        <f>E7</f>
        <v>VD Seč, oprava podhledu římsy na vzdušní straně hráze</v>
      </c>
      <c r="F70" s="275"/>
      <c r="G70" s="275"/>
      <c r="H70" s="275"/>
      <c r="I70" s="107"/>
      <c r="J70" s="35"/>
      <c r="K70" s="35"/>
      <c r="L70" s="108"/>
      <c r="S70" s="33"/>
      <c r="T70" s="33"/>
      <c r="U70" s="33"/>
      <c r="V70" s="33"/>
      <c r="W70" s="33"/>
      <c r="X70" s="33"/>
      <c r="Y70" s="33"/>
      <c r="Z70" s="33"/>
      <c r="AA70" s="33"/>
      <c r="AB70" s="33"/>
      <c r="AC70" s="33"/>
      <c r="AD70" s="33"/>
      <c r="AE70" s="33"/>
    </row>
    <row r="71" spans="1:31" s="2" customFormat="1" ht="12" customHeight="1">
      <c r="A71" s="33"/>
      <c r="B71" s="34"/>
      <c r="C71" s="28" t="s">
        <v>91</v>
      </c>
      <c r="D71" s="35"/>
      <c r="E71" s="35"/>
      <c r="F71" s="35"/>
      <c r="G71" s="35"/>
      <c r="H71" s="35"/>
      <c r="I71" s="107"/>
      <c r="J71" s="35"/>
      <c r="K71" s="35"/>
      <c r="L71" s="108"/>
      <c r="S71" s="33"/>
      <c r="T71" s="33"/>
      <c r="U71" s="33"/>
      <c r="V71" s="33"/>
      <c r="W71" s="33"/>
      <c r="X71" s="33"/>
      <c r="Y71" s="33"/>
      <c r="Z71" s="33"/>
      <c r="AA71" s="33"/>
      <c r="AB71" s="33"/>
      <c r="AC71" s="33"/>
      <c r="AD71" s="33"/>
      <c r="AE71" s="33"/>
    </row>
    <row r="72" spans="1:31" s="2" customFormat="1" ht="16.5" customHeight="1">
      <c r="A72" s="33"/>
      <c r="B72" s="34"/>
      <c r="C72" s="35"/>
      <c r="D72" s="35"/>
      <c r="E72" s="243" t="str">
        <f>E9</f>
        <v>00 - Vedlejší rozpočtové náklady</v>
      </c>
      <c r="F72" s="273"/>
      <c r="G72" s="273"/>
      <c r="H72" s="273"/>
      <c r="I72" s="107"/>
      <c r="J72" s="35"/>
      <c r="K72" s="35"/>
      <c r="L72" s="108"/>
      <c r="S72" s="33"/>
      <c r="T72" s="33"/>
      <c r="U72" s="33"/>
      <c r="V72" s="33"/>
      <c r="W72" s="33"/>
      <c r="X72" s="33"/>
      <c r="Y72" s="33"/>
      <c r="Z72" s="33"/>
      <c r="AA72" s="33"/>
      <c r="AB72" s="33"/>
      <c r="AC72" s="33"/>
      <c r="AD72" s="33"/>
      <c r="AE72" s="33"/>
    </row>
    <row r="73" spans="1:31" s="2" customFormat="1" ht="6.95" customHeight="1">
      <c r="A73" s="33"/>
      <c r="B73" s="34"/>
      <c r="C73" s="35"/>
      <c r="D73" s="35"/>
      <c r="E73" s="35"/>
      <c r="F73" s="35"/>
      <c r="G73" s="35"/>
      <c r="H73" s="35"/>
      <c r="I73" s="107"/>
      <c r="J73" s="35"/>
      <c r="K73" s="35"/>
      <c r="L73" s="108"/>
      <c r="S73" s="33"/>
      <c r="T73" s="33"/>
      <c r="U73" s="33"/>
      <c r="V73" s="33"/>
      <c r="W73" s="33"/>
      <c r="X73" s="33"/>
      <c r="Y73" s="33"/>
      <c r="Z73" s="33"/>
      <c r="AA73" s="33"/>
      <c r="AB73" s="33"/>
      <c r="AC73" s="33"/>
      <c r="AD73" s="33"/>
      <c r="AE73" s="33"/>
    </row>
    <row r="74" spans="1:31" s="2" customFormat="1" ht="12" customHeight="1">
      <c r="A74" s="33"/>
      <c r="B74" s="34"/>
      <c r="C74" s="28" t="s">
        <v>21</v>
      </c>
      <c r="D74" s="35"/>
      <c r="E74" s="35"/>
      <c r="F74" s="26" t="str">
        <f>F12</f>
        <v>VD Seč</v>
      </c>
      <c r="G74" s="35"/>
      <c r="H74" s="35"/>
      <c r="I74" s="110" t="s">
        <v>23</v>
      </c>
      <c r="J74" s="58" t="str">
        <f>IF(J12="","",J12)</f>
        <v>7. 7. 2020</v>
      </c>
      <c r="K74" s="35"/>
      <c r="L74" s="108"/>
      <c r="S74" s="33"/>
      <c r="T74" s="33"/>
      <c r="U74" s="33"/>
      <c r="V74" s="33"/>
      <c r="W74" s="33"/>
      <c r="X74" s="33"/>
      <c r="Y74" s="33"/>
      <c r="Z74" s="33"/>
      <c r="AA74" s="33"/>
      <c r="AB74" s="33"/>
      <c r="AC74" s="33"/>
      <c r="AD74" s="33"/>
      <c r="AE74" s="33"/>
    </row>
    <row r="75" spans="1:31" s="2" customFormat="1" ht="6.95" customHeight="1">
      <c r="A75" s="33"/>
      <c r="B75" s="34"/>
      <c r="C75" s="35"/>
      <c r="D75" s="35"/>
      <c r="E75" s="35"/>
      <c r="F75" s="35"/>
      <c r="G75" s="35"/>
      <c r="H75" s="35"/>
      <c r="I75" s="107"/>
      <c r="J75" s="35"/>
      <c r="K75" s="35"/>
      <c r="L75" s="108"/>
      <c r="S75" s="33"/>
      <c r="T75" s="33"/>
      <c r="U75" s="33"/>
      <c r="V75" s="33"/>
      <c r="W75" s="33"/>
      <c r="X75" s="33"/>
      <c r="Y75" s="33"/>
      <c r="Z75" s="33"/>
      <c r="AA75" s="33"/>
      <c r="AB75" s="33"/>
      <c r="AC75" s="33"/>
      <c r="AD75" s="33"/>
      <c r="AE75" s="33"/>
    </row>
    <row r="76" spans="1:31" s="2" customFormat="1" ht="15.2" customHeight="1">
      <c r="A76" s="33"/>
      <c r="B76" s="34"/>
      <c r="C76" s="28" t="s">
        <v>25</v>
      </c>
      <c r="D76" s="35"/>
      <c r="E76" s="35"/>
      <c r="F76" s="26" t="str">
        <f>E15</f>
        <v>Povodí Labe, státní podnik</v>
      </c>
      <c r="G76" s="35"/>
      <c r="H76" s="35"/>
      <c r="I76" s="110" t="s">
        <v>33</v>
      </c>
      <c r="J76" s="31" t="str">
        <f>E21</f>
        <v xml:space="preserve"> </v>
      </c>
      <c r="K76" s="35"/>
      <c r="L76" s="108"/>
      <c r="S76" s="33"/>
      <c r="T76" s="33"/>
      <c r="U76" s="33"/>
      <c r="V76" s="33"/>
      <c r="W76" s="33"/>
      <c r="X76" s="33"/>
      <c r="Y76" s="33"/>
      <c r="Z76" s="33"/>
      <c r="AA76" s="33"/>
      <c r="AB76" s="33"/>
      <c r="AC76" s="33"/>
      <c r="AD76" s="33"/>
      <c r="AE76" s="33"/>
    </row>
    <row r="77" spans="1:31" s="2" customFormat="1" ht="15.2" customHeight="1">
      <c r="A77" s="33"/>
      <c r="B77" s="34"/>
      <c r="C77" s="28" t="s">
        <v>31</v>
      </c>
      <c r="D77" s="35"/>
      <c r="E77" s="35"/>
      <c r="F77" s="26" t="str">
        <f>IF(E18="","",E18)</f>
        <v>Vyplň údaj</v>
      </c>
      <c r="G77" s="35"/>
      <c r="H77" s="35"/>
      <c r="I77" s="110" t="s">
        <v>36</v>
      </c>
      <c r="J77" s="31" t="str">
        <f>E24</f>
        <v>Ing. Vít Pučálek</v>
      </c>
      <c r="K77" s="35"/>
      <c r="L77" s="108"/>
      <c r="S77" s="33"/>
      <c r="T77" s="33"/>
      <c r="U77" s="33"/>
      <c r="V77" s="33"/>
      <c r="W77" s="33"/>
      <c r="X77" s="33"/>
      <c r="Y77" s="33"/>
      <c r="Z77" s="33"/>
      <c r="AA77" s="33"/>
      <c r="AB77" s="33"/>
      <c r="AC77" s="33"/>
      <c r="AD77" s="33"/>
      <c r="AE77" s="33"/>
    </row>
    <row r="78" spans="1:31" s="2" customFormat="1" ht="10.35" customHeight="1">
      <c r="A78" s="33"/>
      <c r="B78" s="34"/>
      <c r="C78" s="35"/>
      <c r="D78" s="35"/>
      <c r="E78" s="35"/>
      <c r="F78" s="35"/>
      <c r="G78" s="35"/>
      <c r="H78" s="35"/>
      <c r="I78" s="107"/>
      <c r="J78" s="35"/>
      <c r="K78" s="35"/>
      <c r="L78" s="108"/>
      <c r="S78" s="33"/>
      <c r="T78" s="33"/>
      <c r="U78" s="33"/>
      <c r="V78" s="33"/>
      <c r="W78" s="33"/>
      <c r="X78" s="33"/>
      <c r="Y78" s="33"/>
      <c r="Z78" s="33"/>
      <c r="AA78" s="33"/>
      <c r="AB78" s="33"/>
      <c r="AC78" s="33"/>
      <c r="AD78" s="33"/>
      <c r="AE78" s="33"/>
    </row>
    <row r="79" spans="1:31" s="10" customFormat="1" ht="29.25" customHeight="1">
      <c r="A79" s="151"/>
      <c r="B79" s="152"/>
      <c r="C79" s="153" t="s">
        <v>99</v>
      </c>
      <c r="D79" s="154" t="s">
        <v>61</v>
      </c>
      <c r="E79" s="154" t="s">
        <v>57</v>
      </c>
      <c r="F79" s="154" t="s">
        <v>58</v>
      </c>
      <c r="G79" s="154" t="s">
        <v>100</v>
      </c>
      <c r="H79" s="154" t="s">
        <v>101</v>
      </c>
      <c r="I79" s="155" t="s">
        <v>102</v>
      </c>
      <c r="J79" s="154" t="s">
        <v>95</v>
      </c>
      <c r="K79" s="156" t="s">
        <v>103</v>
      </c>
      <c r="L79" s="157"/>
      <c r="M79" s="67" t="s">
        <v>19</v>
      </c>
      <c r="N79" s="68" t="s">
        <v>46</v>
      </c>
      <c r="O79" s="68" t="s">
        <v>104</v>
      </c>
      <c r="P79" s="68" t="s">
        <v>105</v>
      </c>
      <c r="Q79" s="68" t="s">
        <v>106</v>
      </c>
      <c r="R79" s="68" t="s">
        <v>107</v>
      </c>
      <c r="S79" s="68" t="s">
        <v>108</v>
      </c>
      <c r="T79" s="69" t="s">
        <v>109</v>
      </c>
      <c r="U79" s="151"/>
      <c r="V79" s="151"/>
      <c r="W79" s="151"/>
      <c r="X79" s="151"/>
      <c r="Y79" s="151"/>
      <c r="Z79" s="151"/>
      <c r="AA79" s="151"/>
      <c r="AB79" s="151"/>
      <c r="AC79" s="151"/>
      <c r="AD79" s="151"/>
      <c r="AE79" s="151"/>
    </row>
    <row r="80" spans="1:63" s="2" customFormat="1" ht="22.9" customHeight="1">
      <c r="A80" s="33"/>
      <c r="B80" s="34"/>
      <c r="C80" s="74" t="s">
        <v>110</v>
      </c>
      <c r="D80" s="35"/>
      <c r="E80" s="35"/>
      <c r="F80" s="35"/>
      <c r="G80" s="35"/>
      <c r="H80" s="35"/>
      <c r="I80" s="107"/>
      <c r="J80" s="158">
        <f>BK80</f>
        <v>0</v>
      </c>
      <c r="K80" s="35"/>
      <c r="L80" s="38"/>
      <c r="M80" s="70"/>
      <c r="N80" s="159"/>
      <c r="O80" s="71"/>
      <c r="P80" s="160">
        <f>P81</f>
        <v>0</v>
      </c>
      <c r="Q80" s="71"/>
      <c r="R80" s="160">
        <f>R81</f>
        <v>0</v>
      </c>
      <c r="S80" s="71"/>
      <c r="T80" s="161">
        <f>T81</f>
        <v>0</v>
      </c>
      <c r="U80" s="33"/>
      <c r="V80" s="33"/>
      <c r="W80" s="33"/>
      <c r="X80" s="33"/>
      <c r="Y80" s="33"/>
      <c r="Z80" s="33"/>
      <c r="AA80" s="33"/>
      <c r="AB80" s="33"/>
      <c r="AC80" s="33"/>
      <c r="AD80" s="33"/>
      <c r="AE80" s="33"/>
      <c r="AT80" s="16" t="s">
        <v>75</v>
      </c>
      <c r="AU80" s="16" t="s">
        <v>96</v>
      </c>
      <c r="BK80" s="162">
        <f>BK81</f>
        <v>0</v>
      </c>
    </row>
    <row r="81" spans="2:63" s="11" customFormat="1" ht="25.9" customHeight="1">
      <c r="B81" s="163"/>
      <c r="C81" s="164"/>
      <c r="D81" s="165" t="s">
        <v>75</v>
      </c>
      <c r="E81" s="166" t="s">
        <v>111</v>
      </c>
      <c r="F81" s="166" t="s">
        <v>82</v>
      </c>
      <c r="G81" s="164"/>
      <c r="H81" s="164"/>
      <c r="I81" s="167"/>
      <c r="J81" s="168">
        <f>BK81</f>
        <v>0</v>
      </c>
      <c r="K81" s="164"/>
      <c r="L81" s="169"/>
      <c r="M81" s="170"/>
      <c r="N81" s="171"/>
      <c r="O81" s="171"/>
      <c r="P81" s="172">
        <f>SUM(P82:P90)</f>
        <v>0</v>
      </c>
      <c r="Q81" s="171"/>
      <c r="R81" s="172">
        <f>SUM(R82:R90)</f>
        <v>0</v>
      </c>
      <c r="S81" s="171"/>
      <c r="T81" s="173">
        <f>SUM(T82:T90)</f>
        <v>0</v>
      </c>
      <c r="AR81" s="174" t="s">
        <v>112</v>
      </c>
      <c r="AT81" s="175" t="s">
        <v>75</v>
      </c>
      <c r="AU81" s="175" t="s">
        <v>76</v>
      </c>
      <c r="AY81" s="174" t="s">
        <v>113</v>
      </c>
      <c r="BK81" s="176">
        <f>SUM(BK82:BK90)</f>
        <v>0</v>
      </c>
    </row>
    <row r="82" spans="1:65" s="2" customFormat="1" ht="14.45" customHeight="1">
      <c r="A82" s="33"/>
      <c r="B82" s="34"/>
      <c r="C82" s="177" t="s">
        <v>84</v>
      </c>
      <c r="D82" s="177" t="s">
        <v>114</v>
      </c>
      <c r="E82" s="178" t="s">
        <v>115</v>
      </c>
      <c r="F82" s="179" t="s">
        <v>116</v>
      </c>
      <c r="G82" s="180" t="s">
        <v>117</v>
      </c>
      <c r="H82" s="181">
        <v>1</v>
      </c>
      <c r="I82" s="182"/>
      <c r="J82" s="183">
        <f>ROUND(I82*H82,2)</f>
        <v>0</v>
      </c>
      <c r="K82" s="179" t="s">
        <v>19</v>
      </c>
      <c r="L82" s="38"/>
      <c r="M82" s="184" t="s">
        <v>19</v>
      </c>
      <c r="N82" s="185" t="s">
        <v>47</v>
      </c>
      <c r="O82" s="63"/>
      <c r="P82" s="186">
        <f>O82*H82</f>
        <v>0</v>
      </c>
      <c r="Q82" s="186">
        <v>0</v>
      </c>
      <c r="R82" s="186">
        <f>Q82*H82</f>
        <v>0</v>
      </c>
      <c r="S82" s="186">
        <v>0</v>
      </c>
      <c r="T82" s="187">
        <f>S82*H82</f>
        <v>0</v>
      </c>
      <c r="U82" s="33"/>
      <c r="V82" s="33"/>
      <c r="W82" s="33"/>
      <c r="X82" s="33"/>
      <c r="Y82" s="33"/>
      <c r="Z82" s="33"/>
      <c r="AA82" s="33"/>
      <c r="AB82" s="33"/>
      <c r="AC82" s="33"/>
      <c r="AD82" s="33"/>
      <c r="AE82" s="33"/>
      <c r="AR82" s="188" t="s">
        <v>118</v>
      </c>
      <c r="AT82" s="188" t="s">
        <v>114</v>
      </c>
      <c r="AU82" s="188" t="s">
        <v>84</v>
      </c>
      <c r="AY82" s="16" t="s">
        <v>113</v>
      </c>
      <c r="BE82" s="189">
        <f>IF(N82="základní",J82,0)</f>
        <v>0</v>
      </c>
      <c r="BF82" s="189">
        <f>IF(N82="snížená",J82,0)</f>
        <v>0</v>
      </c>
      <c r="BG82" s="189">
        <f>IF(N82="zákl. přenesená",J82,0)</f>
        <v>0</v>
      </c>
      <c r="BH82" s="189">
        <f>IF(N82="sníž. přenesená",J82,0)</f>
        <v>0</v>
      </c>
      <c r="BI82" s="189">
        <f>IF(N82="nulová",J82,0)</f>
        <v>0</v>
      </c>
      <c r="BJ82" s="16" t="s">
        <v>84</v>
      </c>
      <c r="BK82" s="189">
        <f>ROUND(I82*H82,2)</f>
        <v>0</v>
      </c>
      <c r="BL82" s="16" t="s">
        <v>118</v>
      </c>
      <c r="BM82" s="188" t="s">
        <v>119</v>
      </c>
    </row>
    <row r="83" spans="1:47" s="2" customFormat="1" ht="19.5">
      <c r="A83" s="33"/>
      <c r="B83" s="34"/>
      <c r="C83" s="35"/>
      <c r="D83" s="190" t="s">
        <v>120</v>
      </c>
      <c r="E83" s="35"/>
      <c r="F83" s="191" t="s">
        <v>121</v>
      </c>
      <c r="G83" s="35"/>
      <c r="H83" s="35"/>
      <c r="I83" s="107"/>
      <c r="J83" s="35"/>
      <c r="K83" s="35"/>
      <c r="L83" s="38"/>
      <c r="M83" s="192"/>
      <c r="N83" s="193"/>
      <c r="O83" s="63"/>
      <c r="P83" s="63"/>
      <c r="Q83" s="63"/>
      <c r="R83" s="63"/>
      <c r="S83" s="63"/>
      <c r="T83" s="64"/>
      <c r="U83" s="33"/>
      <c r="V83" s="33"/>
      <c r="W83" s="33"/>
      <c r="X83" s="33"/>
      <c r="Y83" s="33"/>
      <c r="Z83" s="33"/>
      <c r="AA83" s="33"/>
      <c r="AB83" s="33"/>
      <c r="AC83" s="33"/>
      <c r="AD83" s="33"/>
      <c r="AE83" s="33"/>
      <c r="AT83" s="16" t="s">
        <v>120</v>
      </c>
      <c r="AU83" s="16" t="s">
        <v>84</v>
      </c>
    </row>
    <row r="84" spans="1:65" s="2" customFormat="1" ht="14.45" customHeight="1">
      <c r="A84" s="33"/>
      <c r="B84" s="34"/>
      <c r="C84" s="177" t="s">
        <v>86</v>
      </c>
      <c r="D84" s="177" t="s">
        <v>114</v>
      </c>
      <c r="E84" s="178" t="s">
        <v>122</v>
      </c>
      <c r="F84" s="179" t="s">
        <v>123</v>
      </c>
      <c r="G84" s="180" t="s">
        <v>117</v>
      </c>
      <c r="H84" s="181">
        <v>1</v>
      </c>
      <c r="I84" s="182"/>
      <c r="J84" s="183">
        <f>ROUND(I84*H84,2)</f>
        <v>0</v>
      </c>
      <c r="K84" s="179" t="s">
        <v>19</v>
      </c>
      <c r="L84" s="38"/>
      <c r="M84" s="184" t="s">
        <v>19</v>
      </c>
      <c r="N84" s="185" t="s">
        <v>47</v>
      </c>
      <c r="O84" s="63"/>
      <c r="P84" s="186">
        <f>O84*H84</f>
        <v>0</v>
      </c>
      <c r="Q84" s="186">
        <v>0</v>
      </c>
      <c r="R84" s="186">
        <f>Q84*H84</f>
        <v>0</v>
      </c>
      <c r="S84" s="186">
        <v>0</v>
      </c>
      <c r="T84" s="187">
        <f>S84*H84</f>
        <v>0</v>
      </c>
      <c r="U84" s="33"/>
      <c r="V84" s="33"/>
      <c r="W84" s="33"/>
      <c r="X84" s="33"/>
      <c r="Y84" s="33"/>
      <c r="Z84" s="33"/>
      <c r="AA84" s="33"/>
      <c r="AB84" s="33"/>
      <c r="AC84" s="33"/>
      <c r="AD84" s="33"/>
      <c r="AE84" s="33"/>
      <c r="AR84" s="188" t="s">
        <v>118</v>
      </c>
      <c r="AT84" s="188" t="s">
        <v>114</v>
      </c>
      <c r="AU84" s="188" t="s">
        <v>84</v>
      </c>
      <c r="AY84" s="16" t="s">
        <v>113</v>
      </c>
      <c r="BE84" s="189">
        <f>IF(N84="základní",J84,0)</f>
        <v>0</v>
      </c>
      <c r="BF84" s="189">
        <f>IF(N84="snížená",J84,0)</f>
        <v>0</v>
      </c>
      <c r="BG84" s="189">
        <f>IF(N84="zákl. přenesená",J84,0)</f>
        <v>0</v>
      </c>
      <c r="BH84" s="189">
        <f>IF(N84="sníž. přenesená",J84,0)</f>
        <v>0</v>
      </c>
      <c r="BI84" s="189">
        <f>IF(N84="nulová",J84,0)</f>
        <v>0</v>
      </c>
      <c r="BJ84" s="16" t="s">
        <v>84</v>
      </c>
      <c r="BK84" s="189">
        <f>ROUND(I84*H84,2)</f>
        <v>0</v>
      </c>
      <c r="BL84" s="16" t="s">
        <v>118</v>
      </c>
      <c r="BM84" s="188" t="s">
        <v>124</v>
      </c>
    </row>
    <row r="85" spans="1:65" s="2" customFormat="1" ht="14.45" customHeight="1">
      <c r="A85" s="33"/>
      <c r="B85" s="34"/>
      <c r="C85" s="177" t="s">
        <v>125</v>
      </c>
      <c r="D85" s="177" t="s">
        <v>114</v>
      </c>
      <c r="E85" s="178" t="s">
        <v>126</v>
      </c>
      <c r="F85" s="179" t="s">
        <v>127</v>
      </c>
      <c r="G85" s="180" t="s">
        <v>117</v>
      </c>
      <c r="H85" s="181">
        <v>1</v>
      </c>
      <c r="I85" s="182"/>
      <c r="J85" s="183">
        <f>ROUND(I85*H85,2)</f>
        <v>0</v>
      </c>
      <c r="K85" s="179" t="s">
        <v>19</v>
      </c>
      <c r="L85" s="38"/>
      <c r="M85" s="184" t="s">
        <v>19</v>
      </c>
      <c r="N85" s="185" t="s">
        <v>47</v>
      </c>
      <c r="O85" s="63"/>
      <c r="P85" s="186">
        <f>O85*H85</f>
        <v>0</v>
      </c>
      <c r="Q85" s="186">
        <v>0</v>
      </c>
      <c r="R85" s="186">
        <f>Q85*H85</f>
        <v>0</v>
      </c>
      <c r="S85" s="186">
        <v>0</v>
      </c>
      <c r="T85" s="187">
        <f>S85*H85</f>
        <v>0</v>
      </c>
      <c r="U85" s="33"/>
      <c r="V85" s="33"/>
      <c r="W85" s="33"/>
      <c r="X85" s="33"/>
      <c r="Y85" s="33"/>
      <c r="Z85" s="33"/>
      <c r="AA85" s="33"/>
      <c r="AB85" s="33"/>
      <c r="AC85" s="33"/>
      <c r="AD85" s="33"/>
      <c r="AE85" s="33"/>
      <c r="AR85" s="188" t="s">
        <v>118</v>
      </c>
      <c r="AT85" s="188" t="s">
        <v>114</v>
      </c>
      <c r="AU85" s="188" t="s">
        <v>84</v>
      </c>
      <c r="AY85" s="16" t="s">
        <v>113</v>
      </c>
      <c r="BE85" s="189">
        <f>IF(N85="základní",J85,0)</f>
        <v>0</v>
      </c>
      <c r="BF85" s="189">
        <f>IF(N85="snížená",J85,0)</f>
        <v>0</v>
      </c>
      <c r="BG85" s="189">
        <f>IF(N85="zákl. přenesená",J85,0)</f>
        <v>0</v>
      </c>
      <c r="BH85" s="189">
        <f>IF(N85="sníž. přenesená",J85,0)</f>
        <v>0</v>
      </c>
      <c r="BI85" s="189">
        <f>IF(N85="nulová",J85,0)</f>
        <v>0</v>
      </c>
      <c r="BJ85" s="16" t="s">
        <v>84</v>
      </c>
      <c r="BK85" s="189">
        <f>ROUND(I85*H85,2)</f>
        <v>0</v>
      </c>
      <c r="BL85" s="16" t="s">
        <v>118</v>
      </c>
      <c r="BM85" s="188" t="s">
        <v>128</v>
      </c>
    </row>
    <row r="86" spans="1:47" s="2" customFormat="1" ht="39">
      <c r="A86" s="33"/>
      <c r="B86" s="34"/>
      <c r="C86" s="35"/>
      <c r="D86" s="190" t="s">
        <v>120</v>
      </c>
      <c r="E86" s="35"/>
      <c r="F86" s="191" t="s">
        <v>129</v>
      </c>
      <c r="G86" s="35"/>
      <c r="H86" s="35"/>
      <c r="I86" s="107"/>
      <c r="J86" s="35"/>
      <c r="K86" s="35"/>
      <c r="L86" s="38"/>
      <c r="M86" s="192"/>
      <c r="N86" s="193"/>
      <c r="O86" s="63"/>
      <c r="P86" s="63"/>
      <c r="Q86" s="63"/>
      <c r="R86" s="63"/>
      <c r="S86" s="63"/>
      <c r="T86" s="64"/>
      <c r="U86" s="33"/>
      <c r="V86" s="33"/>
      <c r="W86" s="33"/>
      <c r="X86" s="33"/>
      <c r="Y86" s="33"/>
      <c r="Z86" s="33"/>
      <c r="AA86" s="33"/>
      <c r="AB86" s="33"/>
      <c r="AC86" s="33"/>
      <c r="AD86" s="33"/>
      <c r="AE86" s="33"/>
      <c r="AT86" s="16" t="s">
        <v>120</v>
      </c>
      <c r="AU86" s="16" t="s">
        <v>84</v>
      </c>
    </row>
    <row r="87" spans="1:65" s="2" customFormat="1" ht="14.45" customHeight="1">
      <c r="A87" s="33"/>
      <c r="B87" s="34"/>
      <c r="C87" s="177" t="s">
        <v>118</v>
      </c>
      <c r="D87" s="177" t="s">
        <v>114</v>
      </c>
      <c r="E87" s="178" t="s">
        <v>130</v>
      </c>
      <c r="F87" s="179" t="s">
        <v>131</v>
      </c>
      <c r="G87" s="180" t="s">
        <v>117</v>
      </c>
      <c r="H87" s="181">
        <v>1</v>
      </c>
      <c r="I87" s="182"/>
      <c r="J87" s="183">
        <f>ROUND(I87*H87,2)</f>
        <v>0</v>
      </c>
      <c r="K87" s="179" t="s">
        <v>19</v>
      </c>
      <c r="L87" s="38"/>
      <c r="M87" s="184" t="s">
        <v>19</v>
      </c>
      <c r="N87" s="185" t="s">
        <v>47</v>
      </c>
      <c r="O87" s="63"/>
      <c r="P87" s="186">
        <f>O87*H87</f>
        <v>0</v>
      </c>
      <c r="Q87" s="186">
        <v>0</v>
      </c>
      <c r="R87" s="186">
        <f>Q87*H87</f>
        <v>0</v>
      </c>
      <c r="S87" s="186">
        <v>0</v>
      </c>
      <c r="T87" s="187">
        <f>S87*H87</f>
        <v>0</v>
      </c>
      <c r="U87" s="33"/>
      <c r="V87" s="33"/>
      <c r="W87" s="33"/>
      <c r="X87" s="33"/>
      <c r="Y87" s="33"/>
      <c r="Z87" s="33"/>
      <c r="AA87" s="33"/>
      <c r="AB87" s="33"/>
      <c r="AC87" s="33"/>
      <c r="AD87" s="33"/>
      <c r="AE87" s="33"/>
      <c r="AR87" s="188" t="s">
        <v>118</v>
      </c>
      <c r="AT87" s="188" t="s">
        <v>114</v>
      </c>
      <c r="AU87" s="188" t="s">
        <v>84</v>
      </c>
      <c r="AY87" s="16" t="s">
        <v>113</v>
      </c>
      <c r="BE87" s="189">
        <f>IF(N87="základní",J87,0)</f>
        <v>0</v>
      </c>
      <c r="BF87" s="189">
        <f>IF(N87="snížená",J87,0)</f>
        <v>0</v>
      </c>
      <c r="BG87" s="189">
        <f>IF(N87="zákl. přenesená",J87,0)</f>
        <v>0</v>
      </c>
      <c r="BH87" s="189">
        <f>IF(N87="sníž. přenesená",J87,0)</f>
        <v>0</v>
      </c>
      <c r="BI87" s="189">
        <f>IF(N87="nulová",J87,0)</f>
        <v>0</v>
      </c>
      <c r="BJ87" s="16" t="s">
        <v>84</v>
      </c>
      <c r="BK87" s="189">
        <f>ROUND(I87*H87,2)</f>
        <v>0</v>
      </c>
      <c r="BL87" s="16" t="s">
        <v>118</v>
      </c>
      <c r="BM87" s="188" t="s">
        <v>132</v>
      </c>
    </row>
    <row r="88" spans="1:65" s="2" customFormat="1" ht="14.45" customHeight="1">
      <c r="A88" s="33"/>
      <c r="B88" s="34"/>
      <c r="C88" s="177" t="s">
        <v>112</v>
      </c>
      <c r="D88" s="177" t="s">
        <v>114</v>
      </c>
      <c r="E88" s="178" t="s">
        <v>133</v>
      </c>
      <c r="F88" s="179" t="s">
        <v>134</v>
      </c>
      <c r="G88" s="180" t="s">
        <v>117</v>
      </c>
      <c r="H88" s="181">
        <v>1</v>
      </c>
      <c r="I88" s="182"/>
      <c r="J88" s="183">
        <f>ROUND(I88*H88,2)</f>
        <v>0</v>
      </c>
      <c r="K88" s="179" t="s">
        <v>19</v>
      </c>
      <c r="L88" s="38"/>
      <c r="M88" s="184" t="s">
        <v>19</v>
      </c>
      <c r="N88" s="185" t="s">
        <v>47</v>
      </c>
      <c r="O88" s="63"/>
      <c r="P88" s="186">
        <f>O88*H88</f>
        <v>0</v>
      </c>
      <c r="Q88" s="186">
        <v>0</v>
      </c>
      <c r="R88" s="186">
        <f>Q88*H88</f>
        <v>0</v>
      </c>
      <c r="S88" s="186">
        <v>0</v>
      </c>
      <c r="T88" s="187">
        <f>S88*H88</f>
        <v>0</v>
      </c>
      <c r="U88" s="33"/>
      <c r="V88" s="33"/>
      <c r="W88" s="33"/>
      <c r="X88" s="33"/>
      <c r="Y88" s="33"/>
      <c r="Z88" s="33"/>
      <c r="AA88" s="33"/>
      <c r="AB88" s="33"/>
      <c r="AC88" s="33"/>
      <c r="AD88" s="33"/>
      <c r="AE88" s="33"/>
      <c r="AR88" s="188" t="s">
        <v>118</v>
      </c>
      <c r="AT88" s="188" t="s">
        <v>114</v>
      </c>
      <c r="AU88" s="188" t="s">
        <v>84</v>
      </c>
      <c r="AY88" s="16" t="s">
        <v>113</v>
      </c>
      <c r="BE88" s="189">
        <f>IF(N88="základní",J88,0)</f>
        <v>0</v>
      </c>
      <c r="BF88" s="189">
        <f>IF(N88="snížená",J88,0)</f>
        <v>0</v>
      </c>
      <c r="BG88" s="189">
        <f>IF(N88="zákl. přenesená",J88,0)</f>
        <v>0</v>
      </c>
      <c r="BH88" s="189">
        <f>IF(N88="sníž. přenesená",J88,0)</f>
        <v>0</v>
      </c>
      <c r="BI88" s="189">
        <f>IF(N88="nulová",J88,0)</f>
        <v>0</v>
      </c>
      <c r="BJ88" s="16" t="s">
        <v>84</v>
      </c>
      <c r="BK88" s="189">
        <f>ROUND(I88*H88,2)</f>
        <v>0</v>
      </c>
      <c r="BL88" s="16" t="s">
        <v>118</v>
      </c>
      <c r="BM88" s="188" t="s">
        <v>135</v>
      </c>
    </row>
    <row r="89" spans="1:65" s="2" customFormat="1" ht="14.45" customHeight="1">
      <c r="A89" s="33"/>
      <c r="B89" s="34"/>
      <c r="C89" s="177" t="s">
        <v>136</v>
      </c>
      <c r="D89" s="177" t="s">
        <v>114</v>
      </c>
      <c r="E89" s="178" t="s">
        <v>137</v>
      </c>
      <c r="F89" s="179" t="s">
        <v>138</v>
      </c>
      <c r="G89" s="180" t="s">
        <v>117</v>
      </c>
      <c r="H89" s="181">
        <v>1</v>
      </c>
      <c r="I89" s="182"/>
      <c r="J89" s="183">
        <f>ROUND(I89*H89,2)</f>
        <v>0</v>
      </c>
      <c r="K89" s="179" t="s">
        <v>19</v>
      </c>
      <c r="L89" s="38"/>
      <c r="M89" s="184" t="s">
        <v>19</v>
      </c>
      <c r="N89" s="185" t="s">
        <v>47</v>
      </c>
      <c r="O89" s="63"/>
      <c r="P89" s="186">
        <f>O89*H89</f>
        <v>0</v>
      </c>
      <c r="Q89" s="186">
        <v>0</v>
      </c>
      <c r="R89" s="186">
        <f>Q89*H89</f>
        <v>0</v>
      </c>
      <c r="S89" s="186">
        <v>0</v>
      </c>
      <c r="T89" s="187">
        <f>S89*H89</f>
        <v>0</v>
      </c>
      <c r="U89" s="33"/>
      <c r="V89" s="33"/>
      <c r="W89" s="33"/>
      <c r="X89" s="33"/>
      <c r="Y89" s="33"/>
      <c r="Z89" s="33"/>
      <c r="AA89" s="33"/>
      <c r="AB89" s="33"/>
      <c r="AC89" s="33"/>
      <c r="AD89" s="33"/>
      <c r="AE89" s="33"/>
      <c r="AR89" s="188" t="s">
        <v>118</v>
      </c>
      <c r="AT89" s="188" t="s">
        <v>114</v>
      </c>
      <c r="AU89" s="188" t="s">
        <v>84</v>
      </c>
      <c r="AY89" s="16" t="s">
        <v>113</v>
      </c>
      <c r="BE89" s="189">
        <f>IF(N89="základní",J89,0)</f>
        <v>0</v>
      </c>
      <c r="BF89" s="189">
        <f>IF(N89="snížená",J89,0)</f>
        <v>0</v>
      </c>
      <c r="BG89" s="189">
        <f>IF(N89="zákl. přenesená",J89,0)</f>
        <v>0</v>
      </c>
      <c r="BH89" s="189">
        <f>IF(N89="sníž. přenesená",J89,0)</f>
        <v>0</v>
      </c>
      <c r="BI89" s="189">
        <f>IF(N89="nulová",J89,0)</f>
        <v>0</v>
      </c>
      <c r="BJ89" s="16" t="s">
        <v>84</v>
      </c>
      <c r="BK89" s="189">
        <f>ROUND(I89*H89,2)</f>
        <v>0</v>
      </c>
      <c r="BL89" s="16" t="s">
        <v>118</v>
      </c>
      <c r="BM89" s="188" t="s">
        <v>139</v>
      </c>
    </row>
    <row r="90" spans="1:65" s="2" customFormat="1" ht="14.45" customHeight="1">
      <c r="A90" s="33"/>
      <c r="B90" s="34"/>
      <c r="C90" s="177" t="s">
        <v>140</v>
      </c>
      <c r="D90" s="177" t="s">
        <v>114</v>
      </c>
      <c r="E90" s="178" t="s">
        <v>141</v>
      </c>
      <c r="F90" s="179" t="s">
        <v>142</v>
      </c>
      <c r="G90" s="180" t="s">
        <v>117</v>
      </c>
      <c r="H90" s="181">
        <v>1</v>
      </c>
      <c r="I90" s="182"/>
      <c r="J90" s="183">
        <f>ROUND(I90*H90,2)</f>
        <v>0</v>
      </c>
      <c r="K90" s="179" t="s">
        <v>19</v>
      </c>
      <c r="L90" s="38"/>
      <c r="M90" s="194" t="s">
        <v>19</v>
      </c>
      <c r="N90" s="195" t="s">
        <v>47</v>
      </c>
      <c r="O90" s="196"/>
      <c r="P90" s="197">
        <f>O90*H90</f>
        <v>0</v>
      </c>
      <c r="Q90" s="197">
        <v>0</v>
      </c>
      <c r="R90" s="197">
        <f>Q90*H90</f>
        <v>0</v>
      </c>
      <c r="S90" s="197">
        <v>0</v>
      </c>
      <c r="T90" s="198">
        <f>S90*H90</f>
        <v>0</v>
      </c>
      <c r="U90" s="33"/>
      <c r="V90" s="33"/>
      <c r="W90" s="33"/>
      <c r="X90" s="33"/>
      <c r="Y90" s="33"/>
      <c r="Z90" s="33"/>
      <c r="AA90" s="33"/>
      <c r="AB90" s="33"/>
      <c r="AC90" s="33"/>
      <c r="AD90" s="33"/>
      <c r="AE90" s="33"/>
      <c r="AR90" s="188" t="s">
        <v>118</v>
      </c>
      <c r="AT90" s="188" t="s">
        <v>114</v>
      </c>
      <c r="AU90" s="188" t="s">
        <v>84</v>
      </c>
      <c r="AY90" s="16" t="s">
        <v>113</v>
      </c>
      <c r="BE90" s="189">
        <f>IF(N90="základní",J90,0)</f>
        <v>0</v>
      </c>
      <c r="BF90" s="189">
        <f>IF(N90="snížená",J90,0)</f>
        <v>0</v>
      </c>
      <c r="BG90" s="189">
        <f>IF(N90="zákl. přenesená",J90,0)</f>
        <v>0</v>
      </c>
      <c r="BH90" s="189">
        <f>IF(N90="sníž. přenesená",J90,0)</f>
        <v>0</v>
      </c>
      <c r="BI90" s="189">
        <f>IF(N90="nulová",J90,0)</f>
        <v>0</v>
      </c>
      <c r="BJ90" s="16" t="s">
        <v>84</v>
      </c>
      <c r="BK90" s="189">
        <f>ROUND(I90*H90,2)</f>
        <v>0</v>
      </c>
      <c r="BL90" s="16" t="s">
        <v>118</v>
      </c>
      <c r="BM90" s="188" t="s">
        <v>143</v>
      </c>
    </row>
    <row r="91" spans="1:31" s="2" customFormat="1" ht="6.95" customHeight="1">
      <c r="A91" s="33"/>
      <c r="B91" s="46"/>
      <c r="C91" s="47"/>
      <c r="D91" s="47"/>
      <c r="E91" s="47"/>
      <c r="F91" s="47"/>
      <c r="G91" s="47"/>
      <c r="H91" s="47"/>
      <c r="I91" s="135"/>
      <c r="J91" s="47"/>
      <c r="K91" s="47"/>
      <c r="L91" s="38"/>
      <c r="M91" s="33"/>
      <c r="O91" s="33"/>
      <c r="P91" s="33"/>
      <c r="Q91" s="33"/>
      <c r="R91" s="33"/>
      <c r="S91" s="33"/>
      <c r="T91" s="33"/>
      <c r="U91" s="33"/>
      <c r="V91" s="33"/>
      <c r="W91" s="33"/>
      <c r="X91" s="33"/>
      <c r="Y91" s="33"/>
      <c r="Z91" s="33"/>
      <c r="AA91" s="33"/>
      <c r="AB91" s="33"/>
      <c r="AC91" s="33"/>
      <c r="AD91" s="33"/>
      <c r="AE91" s="33"/>
    </row>
  </sheetData>
  <sheetProtection algorithmName="SHA-512" hashValue="FTXJwyBJjFyRrWqg0SsjudgRd72H/qnoy1L1X1X7vOyl+KFMSiwPheGdM21QNoWwXZMW4g9h3gjQnA6s3GBikg==" saltValue="eXUzIrjgBDaNu61aZs/NHX6fLgYv05FV/eYP58GRdNJpLlY2OarX2JUiC/T0BijCqdOF1ZsZdnKVMZ1+MgTKTg==" spinCount="100000" sheet="1" objects="1" scenarios="1" formatColumns="0" formatRows="0" autoFilter="0"/>
  <autoFilter ref="C79:K90"/>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9"/>
  <sheetViews>
    <sheetView showGridLines="0" tabSelected="1"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9" width="20.140625" style="10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0"/>
      <c r="L2" s="233"/>
      <c r="M2" s="233"/>
      <c r="N2" s="233"/>
      <c r="O2" s="233"/>
      <c r="P2" s="233"/>
      <c r="Q2" s="233"/>
      <c r="R2" s="233"/>
      <c r="S2" s="233"/>
      <c r="T2" s="233"/>
      <c r="U2" s="233"/>
      <c r="V2" s="233"/>
      <c r="AT2" s="16" t="s">
        <v>89</v>
      </c>
    </row>
    <row r="3" spans="2:46" s="1" customFormat="1" ht="6.95" customHeight="1">
      <c r="B3" s="101"/>
      <c r="C3" s="102"/>
      <c r="D3" s="102"/>
      <c r="E3" s="102"/>
      <c r="F3" s="102"/>
      <c r="G3" s="102"/>
      <c r="H3" s="102"/>
      <c r="I3" s="103"/>
      <c r="J3" s="102"/>
      <c r="K3" s="102"/>
      <c r="L3" s="19"/>
      <c r="AT3" s="16" t="s">
        <v>86</v>
      </c>
    </row>
    <row r="4" spans="2:46" s="1" customFormat="1" ht="24.95" customHeight="1">
      <c r="B4" s="19"/>
      <c r="D4" s="104" t="s">
        <v>90</v>
      </c>
      <c r="I4" s="100"/>
      <c r="L4" s="19"/>
      <c r="M4" s="105" t="s">
        <v>10</v>
      </c>
      <c r="AT4" s="16" t="s">
        <v>4</v>
      </c>
    </row>
    <row r="5" spans="2:12" s="1" customFormat="1" ht="6.95" customHeight="1">
      <c r="B5" s="19"/>
      <c r="I5" s="100"/>
      <c r="L5" s="19"/>
    </row>
    <row r="6" spans="2:12" s="1" customFormat="1" ht="12" customHeight="1">
      <c r="B6" s="19"/>
      <c r="D6" s="106" t="s">
        <v>16</v>
      </c>
      <c r="I6" s="100"/>
      <c r="L6" s="19"/>
    </row>
    <row r="7" spans="2:12" s="1" customFormat="1" ht="16.5" customHeight="1">
      <c r="B7" s="19"/>
      <c r="E7" s="276" t="str">
        <f>'Rekapitulace stavby'!K6</f>
        <v>VD Seč, oprava podhledu římsy na vzdušní straně hráze</v>
      </c>
      <c r="F7" s="277"/>
      <c r="G7" s="277"/>
      <c r="H7" s="277"/>
      <c r="I7" s="100"/>
      <c r="L7" s="19"/>
    </row>
    <row r="8" spans="1:31" s="2" customFormat="1" ht="12" customHeight="1">
      <c r="A8" s="33"/>
      <c r="B8" s="38"/>
      <c r="C8" s="33"/>
      <c r="D8" s="106" t="s">
        <v>91</v>
      </c>
      <c r="E8" s="33"/>
      <c r="F8" s="33"/>
      <c r="G8" s="33"/>
      <c r="H8" s="33"/>
      <c r="I8" s="107"/>
      <c r="J8" s="33"/>
      <c r="K8" s="33"/>
      <c r="L8" s="108"/>
      <c r="S8" s="33"/>
      <c r="T8" s="33"/>
      <c r="U8" s="33"/>
      <c r="V8" s="33"/>
      <c r="W8" s="33"/>
      <c r="X8" s="33"/>
      <c r="Y8" s="33"/>
      <c r="Z8" s="33"/>
      <c r="AA8" s="33"/>
      <c r="AB8" s="33"/>
      <c r="AC8" s="33"/>
      <c r="AD8" s="33"/>
      <c r="AE8" s="33"/>
    </row>
    <row r="9" spans="1:31" s="2" customFormat="1" ht="16.5" customHeight="1">
      <c r="A9" s="33"/>
      <c r="B9" s="38"/>
      <c r="C9" s="33"/>
      <c r="D9" s="33"/>
      <c r="E9" s="278" t="s">
        <v>144</v>
      </c>
      <c r="F9" s="279"/>
      <c r="G9" s="279"/>
      <c r="H9" s="279"/>
      <c r="I9" s="107"/>
      <c r="J9" s="33"/>
      <c r="K9" s="33"/>
      <c r="L9" s="108"/>
      <c r="S9" s="33"/>
      <c r="T9" s="33"/>
      <c r="U9" s="33"/>
      <c r="V9" s="33"/>
      <c r="W9" s="33"/>
      <c r="X9" s="33"/>
      <c r="Y9" s="33"/>
      <c r="Z9" s="33"/>
      <c r="AA9" s="33"/>
      <c r="AB9" s="33"/>
      <c r="AC9" s="33"/>
      <c r="AD9" s="33"/>
      <c r="AE9" s="33"/>
    </row>
    <row r="10" spans="1:31" s="2" customFormat="1" ht="12">
      <c r="A10" s="33"/>
      <c r="B10" s="38"/>
      <c r="C10" s="33"/>
      <c r="D10" s="33"/>
      <c r="E10" s="33"/>
      <c r="F10" s="33"/>
      <c r="G10" s="33"/>
      <c r="H10" s="33"/>
      <c r="I10" s="107"/>
      <c r="J10" s="33"/>
      <c r="K10" s="33"/>
      <c r="L10" s="108"/>
      <c r="S10" s="33"/>
      <c r="T10" s="33"/>
      <c r="U10" s="33"/>
      <c r="V10" s="33"/>
      <c r="W10" s="33"/>
      <c r="X10" s="33"/>
      <c r="Y10" s="33"/>
      <c r="Z10" s="33"/>
      <c r="AA10" s="33"/>
      <c r="AB10" s="33"/>
      <c r="AC10" s="33"/>
      <c r="AD10" s="33"/>
      <c r="AE10" s="33"/>
    </row>
    <row r="11" spans="1:31" s="2" customFormat="1" ht="12" customHeight="1">
      <c r="A11" s="33"/>
      <c r="B11" s="38"/>
      <c r="C11" s="33"/>
      <c r="D11" s="106" t="s">
        <v>18</v>
      </c>
      <c r="E11" s="33"/>
      <c r="F11" s="109" t="s">
        <v>19</v>
      </c>
      <c r="G11" s="33"/>
      <c r="H11" s="33"/>
      <c r="I11" s="110" t="s">
        <v>20</v>
      </c>
      <c r="J11" s="109" t="s">
        <v>19</v>
      </c>
      <c r="K11" s="33"/>
      <c r="L11" s="108"/>
      <c r="S11" s="33"/>
      <c r="T11" s="33"/>
      <c r="U11" s="33"/>
      <c r="V11" s="33"/>
      <c r="W11" s="33"/>
      <c r="X11" s="33"/>
      <c r="Y11" s="33"/>
      <c r="Z11" s="33"/>
      <c r="AA11" s="33"/>
      <c r="AB11" s="33"/>
      <c r="AC11" s="33"/>
      <c r="AD11" s="33"/>
      <c r="AE11" s="33"/>
    </row>
    <row r="12" spans="1:31" s="2" customFormat="1" ht="12" customHeight="1">
      <c r="A12" s="33"/>
      <c r="B12" s="38"/>
      <c r="C12" s="33"/>
      <c r="D12" s="106" t="s">
        <v>21</v>
      </c>
      <c r="E12" s="33"/>
      <c r="F12" s="109" t="s">
        <v>22</v>
      </c>
      <c r="G12" s="33"/>
      <c r="H12" s="33"/>
      <c r="I12" s="110" t="s">
        <v>23</v>
      </c>
      <c r="J12" s="111" t="str">
        <f>'Rekapitulace stavby'!AN8</f>
        <v>7. 7. 2020</v>
      </c>
      <c r="K12" s="33"/>
      <c r="L12" s="108"/>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07"/>
      <c r="J13" s="33"/>
      <c r="K13" s="33"/>
      <c r="L13" s="108"/>
      <c r="S13" s="33"/>
      <c r="T13" s="33"/>
      <c r="U13" s="33"/>
      <c r="V13" s="33"/>
      <c r="W13" s="33"/>
      <c r="X13" s="33"/>
      <c r="Y13" s="33"/>
      <c r="Z13" s="33"/>
      <c r="AA13" s="33"/>
      <c r="AB13" s="33"/>
      <c r="AC13" s="33"/>
      <c r="AD13" s="33"/>
      <c r="AE13" s="33"/>
    </row>
    <row r="14" spans="1:31" s="2" customFormat="1" ht="12" customHeight="1">
      <c r="A14" s="33"/>
      <c r="B14" s="38"/>
      <c r="C14" s="33"/>
      <c r="D14" s="106" t="s">
        <v>25</v>
      </c>
      <c r="E14" s="33"/>
      <c r="F14" s="33"/>
      <c r="G14" s="33"/>
      <c r="H14" s="33"/>
      <c r="I14" s="110" t="s">
        <v>26</v>
      </c>
      <c r="J14" s="109" t="s">
        <v>27</v>
      </c>
      <c r="K14" s="33"/>
      <c r="L14" s="108"/>
      <c r="S14" s="33"/>
      <c r="T14" s="33"/>
      <c r="U14" s="33"/>
      <c r="V14" s="33"/>
      <c r="W14" s="33"/>
      <c r="X14" s="33"/>
      <c r="Y14" s="33"/>
      <c r="Z14" s="33"/>
      <c r="AA14" s="33"/>
      <c r="AB14" s="33"/>
      <c r="AC14" s="33"/>
      <c r="AD14" s="33"/>
      <c r="AE14" s="33"/>
    </row>
    <row r="15" spans="1:31" s="2" customFormat="1" ht="18" customHeight="1">
      <c r="A15" s="33"/>
      <c r="B15" s="38"/>
      <c r="C15" s="33"/>
      <c r="D15" s="33"/>
      <c r="E15" s="109" t="s">
        <v>28</v>
      </c>
      <c r="F15" s="33"/>
      <c r="G15" s="33"/>
      <c r="H15" s="33"/>
      <c r="I15" s="110" t="s">
        <v>29</v>
      </c>
      <c r="J15" s="109" t="s">
        <v>30</v>
      </c>
      <c r="K15" s="33"/>
      <c r="L15" s="108"/>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07"/>
      <c r="J16" s="33"/>
      <c r="K16" s="33"/>
      <c r="L16" s="108"/>
      <c r="S16" s="33"/>
      <c r="T16" s="33"/>
      <c r="U16" s="33"/>
      <c r="V16" s="33"/>
      <c r="W16" s="33"/>
      <c r="X16" s="33"/>
      <c r="Y16" s="33"/>
      <c r="Z16" s="33"/>
      <c r="AA16" s="33"/>
      <c r="AB16" s="33"/>
      <c r="AC16" s="33"/>
      <c r="AD16" s="33"/>
      <c r="AE16" s="33"/>
    </row>
    <row r="17" spans="1:31" s="2" customFormat="1" ht="12" customHeight="1">
      <c r="A17" s="33"/>
      <c r="B17" s="38"/>
      <c r="C17" s="33"/>
      <c r="D17" s="106" t="s">
        <v>31</v>
      </c>
      <c r="E17" s="33"/>
      <c r="F17" s="33"/>
      <c r="G17" s="33"/>
      <c r="H17" s="33"/>
      <c r="I17" s="110" t="s">
        <v>26</v>
      </c>
      <c r="J17" s="29" t="str">
        <f>'Rekapitulace stavby'!AN13</f>
        <v>Vyplň údaj</v>
      </c>
      <c r="K17" s="33"/>
      <c r="L17" s="108"/>
      <c r="S17" s="33"/>
      <c r="T17" s="33"/>
      <c r="U17" s="33"/>
      <c r="V17" s="33"/>
      <c r="W17" s="33"/>
      <c r="X17" s="33"/>
      <c r="Y17" s="33"/>
      <c r="Z17" s="33"/>
      <c r="AA17" s="33"/>
      <c r="AB17" s="33"/>
      <c r="AC17" s="33"/>
      <c r="AD17" s="33"/>
      <c r="AE17" s="33"/>
    </row>
    <row r="18" spans="1:31" s="2" customFormat="1" ht="18" customHeight="1">
      <c r="A18" s="33"/>
      <c r="B18" s="38"/>
      <c r="C18" s="33"/>
      <c r="D18" s="33"/>
      <c r="E18" s="280" t="str">
        <f>'Rekapitulace stavby'!E14</f>
        <v>Vyplň údaj</v>
      </c>
      <c r="F18" s="281"/>
      <c r="G18" s="281"/>
      <c r="H18" s="281"/>
      <c r="I18" s="110" t="s">
        <v>29</v>
      </c>
      <c r="J18" s="29" t="str">
        <f>'Rekapitulace stavby'!AN14</f>
        <v>Vyplň údaj</v>
      </c>
      <c r="K18" s="33"/>
      <c r="L18" s="108"/>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07"/>
      <c r="J19" s="33"/>
      <c r="K19" s="33"/>
      <c r="L19" s="108"/>
      <c r="S19" s="33"/>
      <c r="T19" s="33"/>
      <c r="U19" s="33"/>
      <c r="V19" s="33"/>
      <c r="W19" s="33"/>
      <c r="X19" s="33"/>
      <c r="Y19" s="33"/>
      <c r="Z19" s="33"/>
      <c r="AA19" s="33"/>
      <c r="AB19" s="33"/>
      <c r="AC19" s="33"/>
      <c r="AD19" s="33"/>
      <c r="AE19" s="33"/>
    </row>
    <row r="20" spans="1:31" s="2" customFormat="1" ht="12" customHeight="1">
      <c r="A20" s="33"/>
      <c r="B20" s="38"/>
      <c r="C20" s="33"/>
      <c r="D20" s="106" t="s">
        <v>33</v>
      </c>
      <c r="E20" s="33"/>
      <c r="F20" s="33"/>
      <c r="G20" s="33"/>
      <c r="H20" s="33"/>
      <c r="I20" s="110" t="s">
        <v>26</v>
      </c>
      <c r="J20" s="109" t="str">
        <f>IF('Rekapitulace stavby'!AN16="","",'Rekapitulace stavby'!AN16)</f>
        <v/>
      </c>
      <c r="K20" s="33"/>
      <c r="L20" s="108"/>
      <c r="S20" s="33"/>
      <c r="T20" s="33"/>
      <c r="U20" s="33"/>
      <c r="V20" s="33"/>
      <c r="W20" s="33"/>
      <c r="X20" s="33"/>
      <c r="Y20" s="33"/>
      <c r="Z20" s="33"/>
      <c r="AA20" s="33"/>
      <c r="AB20" s="33"/>
      <c r="AC20" s="33"/>
      <c r="AD20" s="33"/>
      <c r="AE20" s="33"/>
    </row>
    <row r="21" spans="1:31" s="2" customFormat="1" ht="18" customHeight="1">
      <c r="A21" s="33"/>
      <c r="B21" s="38"/>
      <c r="C21" s="33"/>
      <c r="D21" s="33"/>
      <c r="E21" s="109" t="str">
        <f>IF('Rekapitulace stavby'!E17="","",'Rekapitulace stavby'!E17)</f>
        <v xml:space="preserve"> </v>
      </c>
      <c r="F21" s="33"/>
      <c r="G21" s="33"/>
      <c r="H21" s="33"/>
      <c r="I21" s="110" t="s">
        <v>29</v>
      </c>
      <c r="J21" s="109" t="str">
        <f>IF('Rekapitulace stavby'!AN17="","",'Rekapitulace stavby'!AN17)</f>
        <v/>
      </c>
      <c r="K21" s="33"/>
      <c r="L21" s="108"/>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07"/>
      <c r="J22" s="33"/>
      <c r="K22" s="33"/>
      <c r="L22" s="108"/>
      <c r="S22" s="33"/>
      <c r="T22" s="33"/>
      <c r="U22" s="33"/>
      <c r="V22" s="33"/>
      <c r="W22" s="33"/>
      <c r="X22" s="33"/>
      <c r="Y22" s="33"/>
      <c r="Z22" s="33"/>
      <c r="AA22" s="33"/>
      <c r="AB22" s="33"/>
      <c r="AC22" s="33"/>
      <c r="AD22" s="33"/>
      <c r="AE22" s="33"/>
    </row>
    <row r="23" spans="1:31" s="2" customFormat="1" ht="12" customHeight="1">
      <c r="A23" s="33"/>
      <c r="B23" s="38"/>
      <c r="C23" s="33"/>
      <c r="D23" s="106" t="s">
        <v>36</v>
      </c>
      <c r="E23" s="33"/>
      <c r="F23" s="33"/>
      <c r="G23" s="33"/>
      <c r="H23" s="33"/>
      <c r="I23" s="110" t="s">
        <v>26</v>
      </c>
      <c r="J23" s="109" t="s">
        <v>37</v>
      </c>
      <c r="K23" s="33"/>
      <c r="L23" s="108"/>
      <c r="S23" s="33"/>
      <c r="T23" s="33"/>
      <c r="U23" s="33"/>
      <c r="V23" s="33"/>
      <c r="W23" s="33"/>
      <c r="X23" s="33"/>
      <c r="Y23" s="33"/>
      <c r="Z23" s="33"/>
      <c r="AA23" s="33"/>
      <c r="AB23" s="33"/>
      <c r="AC23" s="33"/>
      <c r="AD23" s="33"/>
      <c r="AE23" s="33"/>
    </row>
    <row r="24" spans="1:31" s="2" customFormat="1" ht="18" customHeight="1">
      <c r="A24" s="33"/>
      <c r="B24" s="38"/>
      <c r="C24" s="33"/>
      <c r="D24" s="33"/>
      <c r="E24" s="109" t="s">
        <v>38</v>
      </c>
      <c r="F24" s="33"/>
      <c r="G24" s="33"/>
      <c r="H24" s="33"/>
      <c r="I24" s="110" t="s">
        <v>29</v>
      </c>
      <c r="J24" s="109" t="s">
        <v>39</v>
      </c>
      <c r="K24" s="33"/>
      <c r="L24" s="108"/>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07"/>
      <c r="J25" s="33"/>
      <c r="K25" s="33"/>
      <c r="L25" s="108"/>
      <c r="S25" s="33"/>
      <c r="T25" s="33"/>
      <c r="U25" s="33"/>
      <c r="V25" s="33"/>
      <c r="W25" s="33"/>
      <c r="X25" s="33"/>
      <c r="Y25" s="33"/>
      <c r="Z25" s="33"/>
      <c r="AA25" s="33"/>
      <c r="AB25" s="33"/>
      <c r="AC25" s="33"/>
      <c r="AD25" s="33"/>
      <c r="AE25" s="33"/>
    </row>
    <row r="26" spans="1:31" s="2" customFormat="1" ht="12" customHeight="1">
      <c r="A26" s="33"/>
      <c r="B26" s="38"/>
      <c r="C26" s="33"/>
      <c r="D26" s="106" t="s">
        <v>40</v>
      </c>
      <c r="E26" s="33"/>
      <c r="F26" s="33"/>
      <c r="G26" s="33"/>
      <c r="H26" s="33"/>
      <c r="I26" s="107"/>
      <c r="J26" s="33"/>
      <c r="K26" s="33"/>
      <c r="L26" s="108"/>
      <c r="S26" s="33"/>
      <c r="T26" s="33"/>
      <c r="U26" s="33"/>
      <c r="V26" s="33"/>
      <c r="W26" s="33"/>
      <c r="X26" s="33"/>
      <c r="Y26" s="33"/>
      <c r="Z26" s="33"/>
      <c r="AA26" s="33"/>
      <c r="AB26" s="33"/>
      <c r="AC26" s="33"/>
      <c r="AD26" s="33"/>
      <c r="AE26" s="33"/>
    </row>
    <row r="27" spans="1:31" s="8" customFormat="1" ht="16.5" customHeight="1">
      <c r="A27" s="112"/>
      <c r="B27" s="113"/>
      <c r="C27" s="112"/>
      <c r="D27" s="112"/>
      <c r="E27" s="282" t="s">
        <v>19</v>
      </c>
      <c r="F27" s="282"/>
      <c r="G27" s="282"/>
      <c r="H27" s="282"/>
      <c r="I27" s="114"/>
      <c r="J27" s="112"/>
      <c r="K27" s="112"/>
      <c r="L27" s="115"/>
      <c r="S27" s="112"/>
      <c r="T27" s="112"/>
      <c r="U27" s="112"/>
      <c r="V27" s="112"/>
      <c r="W27" s="112"/>
      <c r="X27" s="112"/>
      <c r="Y27" s="112"/>
      <c r="Z27" s="112"/>
      <c r="AA27" s="112"/>
      <c r="AB27" s="112"/>
      <c r="AC27" s="112"/>
      <c r="AD27" s="112"/>
      <c r="AE27" s="112"/>
    </row>
    <row r="28" spans="1:31" s="2" customFormat="1" ht="6.95" customHeight="1">
      <c r="A28" s="33"/>
      <c r="B28" s="38"/>
      <c r="C28" s="33"/>
      <c r="D28" s="33"/>
      <c r="E28" s="33"/>
      <c r="F28" s="33"/>
      <c r="G28" s="33"/>
      <c r="H28" s="33"/>
      <c r="I28" s="107"/>
      <c r="J28" s="33"/>
      <c r="K28" s="33"/>
      <c r="L28" s="108"/>
      <c r="S28" s="33"/>
      <c r="T28" s="33"/>
      <c r="U28" s="33"/>
      <c r="V28" s="33"/>
      <c r="W28" s="33"/>
      <c r="X28" s="33"/>
      <c r="Y28" s="33"/>
      <c r="Z28" s="33"/>
      <c r="AA28" s="33"/>
      <c r="AB28" s="33"/>
      <c r="AC28" s="33"/>
      <c r="AD28" s="33"/>
      <c r="AE28" s="33"/>
    </row>
    <row r="29" spans="1:31" s="2" customFormat="1" ht="6.95" customHeight="1">
      <c r="A29" s="33"/>
      <c r="B29" s="38"/>
      <c r="C29" s="33"/>
      <c r="D29" s="116"/>
      <c r="E29" s="116"/>
      <c r="F29" s="116"/>
      <c r="G29" s="116"/>
      <c r="H29" s="116"/>
      <c r="I29" s="117"/>
      <c r="J29" s="116"/>
      <c r="K29" s="116"/>
      <c r="L29" s="108"/>
      <c r="S29" s="33"/>
      <c r="T29" s="33"/>
      <c r="U29" s="33"/>
      <c r="V29" s="33"/>
      <c r="W29" s="33"/>
      <c r="X29" s="33"/>
      <c r="Y29" s="33"/>
      <c r="Z29" s="33"/>
      <c r="AA29" s="33"/>
      <c r="AB29" s="33"/>
      <c r="AC29" s="33"/>
      <c r="AD29" s="33"/>
      <c r="AE29" s="33"/>
    </row>
    <row r="30" spans="1:31" s="2" customFormat="1" ht="25.35" customHeight="1">
      <c r="A30" s="33"/>
      <c r="B30" s="38"/>
      <c r="C30" s="33"/>
      <c r="D30" s="118" t="s">
        <v>42</v>
      </c>
      <c r="E30" s="33"/>
      <c r="F30" s="33"/>
      <c r="G30" s="33"/>
      <c r="H30" s="33"/>
      <c r="I30" s="107"/>
      <c r="J30" s="119">
        <f>ROUND(J83,2)</f>
        <v>0</v>
      </c>
      <c r="K30" s="33"/>
      <c r="L30" s="108"/>
      <c r="S30" s="33"/>
      <c r="T30" s="33"/>
      <c r="U30" s="33"/>
      <c r="V30" s="33"/>
      <c r="W30" s="33"/>
      <c r="X30" s="33"/>
      <c r="Y30" s="33"/>
      <c r="Z30" s="33"/>
      <c r="AA30" s="33"/>
      <c r="AB30" s="33"/>
      <c r="AC30" s="33"/>
      <c r="AD30" s="33"/>
      <c r="AE30" s="33"/>
    </row>
    <row r="31" spans="1:31" s="2" customFormat="1" ht="6.95" customHeight="1">
      <c r="A31" s="33"/>
      <c r="B31" s="38"/>
      <c r="C31" s="33"/>
      <c r="D31" s="116"/>
      <c r="E31" s="116"/>
      <c r="F31" s="116"/>
      <c r="G31" s="116"/>
      <c r="H31" s="116"/>
      <c r="I31" s="117"/>
      <c r="J31" s="116"/>
      <c r="K31" s="116"/>
      <c r="L31" s="108"/>
      <c r="S31" s="33"/>
      <c r="T31" s="33"/>
      <c r="U31" s="33"/>
      <c r="V31" s="33"/>
      <c r="W31" s="33"/>
      <c r="X31" s="33"/>
      <c r="Y31" s="33"/>
      <c r="Z31" s="33"/>
      <c r="AA31" s="33"/>
      <c r="AB31" s="33"/>
      <c r="AC31" s="33"/>
      <c r="AD31" s="33"/>
      <c r="AE31" s="33"/>
    </row>
    <row r="32" spans="1:31" s="2" customFormat="1" ht="14.45" customHeight="1">
      <c r="A32" s="33"/>
      <c r="B32" s="38"/>
      <c r="C32" s="33"/>
      <c r="D32" s="33"/>
      <c r="E32" s="33"/>
      <c r="F32" s="120" t="s">
        <v>44</v>
      </c>
      <c r="G32" s="33"/>
      <c r="H32" s="33"/>
      <c r="I32" s="121" t="s">
        <v>43</v>
      </c>
      <c r="J32" s="120" t="s">
        <v>45</v>
      </c>
      <c r="K32" s="33"/>
      <c r="L32" s="108"/>
      <c r="S32" s="33"/>
      <c r="T32" s="33"/>
      <c r="U32" s="33"/>
      <c r="V32" s="33"/>
      <c r="W32" s="33"/>
      <c r="X32" s="33"/>
      <c r="Y32" s="33"/>
      <c r="Z32" s="33"/>
      <c r="AA32" s="33"/>
      <c r="AB32" s="33"/>
      <c r="AC32" s="33"/>
      <c r="AD32" s="33"/>
      <c r="AE32" s="33"/>
    </row>
    <row r="33" spans="1:31" s="2" customFormat="1" ht="14.45" customHeight="1">
      <c r="A33" s="33"/>
      <c r="B33" s="38"/>
      <c r="C33" s="33"/>
      <c r="D33" s="122" t="s">
        <v>46</v>
      </c>
      <c r="E33" s="106" t="s">
        <v>47</v>
      </c>
      <c r="F33" s="123">
        <f>ROUND((SUM(BE83:BE148)),2)</f>
        <v>0</v>
      </c>
      <c r="G33" s="33"/>
      <c r="H33" s="33"/>
      <c r="I33" s="124">
        <v>0.21</v>
      </c>
      <c r="J33" s="123">
        <f>ROUND(((SUM(BE83:BE148))*I33),2)</f>
        <v>0</v>
      </c>
      <c r="K33" s="33"/>
      <c r="L33" s="108"/>
      <c r="S33" s="33"/>
      <c r="T33" s="33"/>
      <c r="U33" s="33"/>
      <c r="V33" s="33"/>
      <c r="W33" s="33"/>
      <c r="X33" s="33"/>
      <c r="Y33" s="33"/>
      <c r="Z33" s="33"/>
      <c r="AA33" s="33"/>
      <c r="AB33" s="33"/>
      <c r="AC33" s="33"/>
      <c r="AD33" s="33"/>
      <c r="AE33" s="33"/>
    </row>
    <row r="34" spans="1:31" s="2" customFormat="1" ht="14.45" customHeight="1">
      <c r="A34" s="33"/>
      <c r="B34" s="38"/>
      <c r="C34" s="33"/>
      <c r="D34" s="33"/>
      <c r="E34" s="106" t="s">
        <v>48</v>
      </c>
      <c r="F34" s="123">
        <f>ROUND((SUM(BF83:BF148)),2)</f>
        <v>0</v>
      </c>
      <c r="G34" s="33"/>
      <c r="H34" s="33"/>
      <c r="I34" s="124">
        <v>0.15</v>
      </c>
      <c r="J34" s="123">
        <f>ROUND(((SUM(BF83:BF148))*I34),2)</f>
        <v>0</v>
      </c>
      <c r="K34" s="33"/>
      <c r="L34" s="108"/>
      <c r="S34" s="33"/>
      <c r="T34" s="33"/>
      <c r="U34" s="33"/>
      <c r="V34" s="33"/>
      <c r="W34" s="33"/>
      <c r="X34" s="33"/>
      <c r="Y34" s="33"/>
      <c r="Z34" s="33"/>
      <c r="AA34" s="33"/>
      <c r="AB34" s="33"/>
      <c r="AC34" s="33"/>
      <c r="AD34" s="33"/>
      <c r="AE34" s="33"/>
    </row>
    <row r="35" spans="1:31" s="2" customFormat="1" ht="14.45" customHeight="1" hidden="1">
      <c r="A35" s="33"/>
      <c r="B35" s="38"/>
      <c r="C35" s="33"/>
      <c r="D35" s="33"/>
      <c r="E35" s="106" t="s">
        <v>49</v>
      </c>
      <c r="F35" s="123">
        <f>ROUND((SUM(BG83:BG148)),2)</f>
        <v>0</v>
      </c>
      <c r="G35" s="33"/>
      <c r="H35" s="33"/>
      <c r="I35" s="124">
        <v>0.21</v>
      </c>
      <c r="J35" s="123">
        <f>0</f>
        <v>0</v>
      </c>
      <c r="K35" s="33"/>
      <c r="L35" s="108"/>
      <c r="S35" s="33"/>
      <c r="T35" s="33"/>
      <c r="U35" s="33"/>
      <c r="V35" s="33"/>
      <c r="W35" s="33"/>
      <c r="X35" s="33"/>
      <c r="Y35" s="33"/>
      <c r="Z35" s="33"/>
      <c r="AA35" s="33"/>
      <c r="AB35" s="33"/>
      <c r="AC35" s="33"/>
      <c r="AD35" s="33"/>
      <c r="AE35" s="33"/>
    </row>
    <row r="36" spans="1:31" s="2" customFormat="1" ht="14.45" customHeight="1" hidden="1">
      <c r="A36" s="33"/>
      <c r="B36" s="38"/>
      <c r="C36" s="33"/>
      <c r="D36" s="33"/>
      <c r="E36" s="106" t="s">
        <v>50</v>
      </c>
      <c r="F36" s="123">
        <f>ROUND((SUM(BH83:BH148)),2)</f>
        <v>0</v>
      </c>
      <c r="G36" s="33"/>
      <c r="H36" s="33"/>
      <c r="I36" s="124">
        <v>0.15</v>
      </c>
      <c r="J36" s="123">
        <f>0</f>
        <v>0</v>
      </c>
      <c r="K36" s="33"/>
      <c r="L36" s="108"/>
      <c r="S36" s="33"/>
      <c r="T36" s="33"/>
      <c r="U36" s="33"/>
      <c r="V36" s="33"/>
      <c r="W36" s="33"/>
      <c r="X36" s="33"/>
      <c r="Y36" s="33"/>
      <c r="Z36" s="33"/>
      <c r="AA36" s="33"/>
      <c r="AB36" s="33"/>
      <c r="AC36" s="33"/>
      <c r="AD36" s="33"/>
      <c r="AE36" s="33"/>
    </row>
    <row r="37" spans="1:31" s="2" customFormat="1" ht="14.45" customHeight="1" hidden="1">
      <c r="A37" s="33"/>
      <c r="B37" s="38"/>
      <c r="C37" s="33"/>
      <c r="D37" s="33"/>
      <c r="E37" s="106" t="s">
        <v>51</v>
      </c>
      <c r="F37" s="123">
        <f>ROUND((SUM(BI83:BI148)),2)</f>
        <v>0</v>
      </c>
      <c r="G37" s="33"/>
      <c r="H37" s="33"/>
      <c r="I37" s="124">
        <v>0</v>
      </c>
      <c r="J37" s="123">
        <f>0</f>
        <v>0</v>
      </c>
      <c r="K37" s="33"/>
      <c r="L37" s="108"/>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07"/>
      <c r="J38" s="33"/>
      <c r="K38" s="33"/>
      <c r="L38" s="108"/>
      <c r="S38" s="33"/>
      <c r="T38" s="33"/>
      <c r="U38" s="33"/>
      <c r="V38" s="33"/>
      <c r="W38" s="33"/>
      <c r="X38" s="33"/>
      <c r="Y38" s="33"/>
      <c r="Z38" s="33"/>
      <c r="AA38" s="33"/>
      <c r="AB38" s="33"/>
      <c r="AC38" s="33"/>
      <c r="AD38" s="33"/>
      <c r="AE38" s="33"/>
    </row>
    <row r="39" spans="1:31" s="2" customFormat="1" ht="25.35" customHeight="1">
      <c r="A39" s="33"/>
      <c r="B39" s="38"/>
      <c r="C39" s="125"/>
      <c r="D39" s="126" t="s">
        <v>52</v>
      </c>
      <c r="E39" s="127"/>
      <c r="F39" s="127"/>
      <c r="G39" s="128" t="s">
        <v>53</v>
      </c>
      <c r="H39" s="129" t="s">
        <v>54</v>
      </c>
      <c r="I39" s="130"/>
      <c r="J39" s="131">
        <f>SUM(J30:J37)</f>
        <v>0</v>
      </c>
      <c r="K39" s="132"/>
      <c r="L39" s="108"/>
      <c r="S39" s="33"/>
      <c r="T39" s="33"/>
      <c r="U39" s="33"/>
      <c r="V39" s="33"/>
      <c r="W39" s="33"/>
      <c r="X39" s="33"/>
      <c r="Y39" s="33"/>
      <c r="Z39" s="33"/>
      <c r="AA39" s="33"/>
      <c r="AB39" s="33"/>
      <c r="AC39" s="33"/>
      <c r="AD39" s="33"/>
      <c r="AE39" s="33"/>
    </row>
    <row r="40" spans="1:31" s="2" customFormat="1" ht="14.45" customHeight="1">
      <c r="A40" s="33"/>
      <c r="B40" s="133"/>
      <c r="C40" s="134"/>
      <c r="D40" s="134"/>
      <c r="E40" s="134"/>
      <c r="F40" s="134"/>
      <c r="G40" s="134"/>
      <c r="H40" s="134"/>
      <c r="I40" s="135"/>
      <c r="J40" s="134"/>
      <c r="K40" s="134"/>
      <c r="L40" s="108"/>
      <c r="S40" s="33"/>
      <c r="T40" s="33"/>
      <c r="U40" s="33"/>
      <c r="V40" s="33"/>
      <c r="W40" s="33"/>
      <c r="X40" s="33"/>
      <c r="Y40" s="33"/>
      <c r="Z40" s="33"/>
      <c r="AA40" s="33"/>
      <c r="AB40" s="33"/>
      <c r="AC40" s="33"/>
      <c r="AD40" s="33"/>
      <c r="AE40" s="33"/>
    </row>
    <row r="44" spans="1:31" s="2" customFormat="1" ht="6.95" customHeight="1">
      <c r="A44" s="33"/>
      <c r="B44" s="136"/>
      <c r="C44" s="137"/>
      <c r="D44" s="137"/>
      <c r="E44" s="137"/>
      <c r="F44" s="137"/>
      <c r="G44" s="137"/>
      <c r="H44" s="137"/>
      <c r="I44" s="138"/>
      <c r="J44" s="137"/>
      <c r="K44" s="137"/>
      <c r="L44" s="108"/>
      <c r="S44" s="33"/>
      <c r="T44" s="33"/>
      <c r="U44" s="33"/>
      <c r="V44" s="33"/>
      <c r="W44" s="33"/>
      <c r="X44" s="33"/>
      <c r="Y44" s="33"/>
      <c r="Z44" s="33"/>
      <c r="AA44" s="33"/>
      <c r="AB44" s="33"/>
      <c r="AC44" s="33"/>
      <c r="AD44" s="33"/>
      <c r="AE44" s="33"/>
    </row>
    <row r="45" spans="1:31" s="2" customFormat="1" ht="24.95" customHeight="1">
      <c r="A45" s="33"/>
      <c r="B45" s="34"/>
      <c r="C45" s="22" t="s">
        <v>93</v>
      </c>
      <c r="D45" s="35"/>
      <c r="E45" s="35"/>
      <c r="F45" s="35"/>
      <c r="G45" s="35"/>
      <c r="H45" s="35"/>
      <c r="I45" s="107"/>
      <c r="J45" s="35"/>
      <c r="K45" s="35"/>
      <c r="L45" s="108"/>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107"/>
      <c r="J46" s="35"/>
      <c r="K46" s="35"/>
      <c r="L46" s="108"/>
      <c r="S46" s="33"/>
      <c r="T46" s="33"/>
      <c r="U46" s="33"/>
      <c r="V46" s="33"/>
      <c r="W46" s="33"/>
      <c r="X46" s="33"/>
      <c r="Y46" s="33"/>
      <c r="Z46" s="33"/>
      <c r="AA46" s="33"/>
      <c r="AB46" s="33"/>
      <c r="AC46" s="33"/>
      <c r="AD46" s="33"/>
      <c r="AE46" s="33"/>
    </row>
    <row r="47" spans="1:31" s="2" customFormat="1" ht="12" customHeight="1">
      <c r="A47" s="33"/>
      <c r="B47" s="34"/>
      <c r="C47" s="28" t="s">
        <v>16</v>
      </c>
      <c r="D47" s="35"/>
      <c r="E47" s="35"/>
      <c r="F47" s="35"/>
      <c r="G47" s="35"/>
      <c r="H47" s="35"/>
      <c r="I47" s="107"/>
      <c r="J47" s="35"/>
      <c r="K47" s="35"/>
      <c r="L47" s="108"/>
      <c r="S47" s="33"/>
      <c r="T47" s="33"/>
      <c r="U47" s="33"/>
      <c r="V47" s="33"/>
      <c r="W47" s="33"/>
      <c r="X47" s="33"/>
      <c r="Y47" s="33"/>
      <c r="Z47" s="33"/>
      <c r="AA47" s="33"/>
      <c r="AB47" s="33"/>
      <c r="AC47" s="33"/>
      <c r="AD47" s="33"/>
      <c r="AE47" s="33"/>
    </row>
    <row r="48" spans="1:31" s="2" customFormat="1" ht="16.5" customHeight="1">
      <c r="A48" s="33"/>
      <c r="B48" s="34"/>
      <c r="C48" s="35"/>
      <c r="D48" s="35"/>
      <c r="E48" s="274" t="str">
        <f>E7</f>
        <v>VD Seč, oprava podhledu římsy na vzdušní straně hráze</v>
      </c>
      <c r="F48" s="275"/>
      <c r="G48" s="275"/>
      <c r="H48" s="275"/>
      <c r="I48" s="107"/>
      <c r="J48" s="35"/>
      <c r="K48" s="35"/>
      <c r="L48" s="108"/>
      <c r="S48" s="33"/>
      <c r="T48" s="33"/>
      <c r="U48" s="33"/>
      <c r="V48" s="33"/>
      <c r="W48" s="33"/>
      <c r="X48" s="33"/>
      <c r="Y48" s="33"/>
      <c r="Z48" s="33"/>
      <c r="AA48" s="33"/>
      <c r="AB48" s="33"/>
      <c r="AC48" s="33"/>
      <c r="AD48" s="33"/>
      <c r="AE48" s="33"/>
    </row>
    <row r="49" spans="1:31" s="2" customFormat="1" ht="12" customHeight="1">
      <c r="A49" s="33"/>
      <c r="B49" s="34"/>
      <c r="C49" s="28" t="s">
        <v>91</v>
      </c>
      <c r="D49" s="35"/>
      <c r="E49" s="35"/>
      <c r="F49" s="35"/>
      <c r="G49" s="35"/>
      <c r="H49" s="35"/>
      <c r="I49" s="107"/>
      <c r="J49" s="35"/>
      <c r="K49" s="35"/>
      <c r="L49" s="108"/>
      <c r="S49" s="33"/>
      <c r="T49" s="33"/>
      <c r="U49" s="33"/>
      <c r="V49" s="33"/>
      <c r="W49" s="33"/>
      <c r="X49" s="33"/>
      <c r="Y49" s="33"/>
      <c r="Z49" s="33"/>
      <c r="AA49" s="33"/>
      <c r="AB49" s="33"/>
      <c r="AC49" s="33"/>
      <c r="AD49" s="33"/>
      <c r="AE49" s="33"/>
    </row>
    <row r="50" spans="1:31" s="2" customFormat="1" ht="16.5" customHeight="1">
      <c r="A50" s="33"/>
      <c r="B50" s="34"/>
      <c r="C50" s="35"/>
      <c r="D50" s="35"/>
      <c r="E50" s="243" t="str">
        <f>E9</f>
        <v>01 - Oprava</v>
      </c>
      <c r="F50" s="273"/>
      <c r="G50" s="273"/>
      <c r="H50" s="273"/>
      <c r="I50" s="107"/>
      <c r="J50" s="35"/>
      <c r="K50" s="35"/>
      <c r="L50" s="108"/>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107"/>
      <c r="J51" s="35"/>
      <c r="K51" s="35"/>
      <c r="L51" s="108"/>
      <c r="S51" s="33"/>
      <c r="T51" s="33"/>
      <c r="U51" s="33"/>
      <c r="V51" s="33"/>
      <c r="W51" s="33"/>
      <c r="X51" s="33"/>
      <c r="Y51" s="33"/>
      <c r="Z51" s="33"/>
      <c r="AA51" s="33"/>
      <c r="AB51" s="33"/>
      <c r="AC51" s="33"/>
      <c r="AD51" s="33"/>
      <c r="AE51" s="33"/>
    </row>
    <row r="52" spans="1:31" s="2" customFormat="1" ht="12" customHeight="1">
      <c r="A52" s="33"/>
      <c r="B52" s="34"/>
      <c r="C52" s="28" t="s">
        <v>21</v>
      </c>
      <c r="D52" s="35"/>
      <c r="E52" s="35"/>
      <c r="F52" s="26" t="str">
        <f>F12</f>
        <v>VD Seč</v>
      </c>
      <c r="G52" s="35"/>
      <c r="H52" s="35"/>
      <c r="I52" s="110" t="s">
        <v>23</v>
      </c>
      <c r="J52" s="58" t="str">
        <f>IF(J12="","",J12)</f>
        <v>7. 7. 2020</v>
      </c>
      <c r="K52" s="35"/>
      <c r="L52" s="108"/>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107"/>
      <c r="J53" s="35"/>
      <c r="K53" s="35"/>
      <c r="L53" s="108"/>
      <c r="S53" s="33"/>
      <c r="T53" s="33"/>
      <c r="U53" s="33"/>
      <c r="V53" s="33"/>
      <c r="W53" s="33"/>
      <c r="X53" s="33"/>
      <c r="Y53" s="33"/>
      <c r="Z53" s="33"/>
      <c r="AA53" s="33"/>
      <c r="AB53" s="33"/>
      <c r="AC53" s="33"/>
      <c r="AD53" s="33"/>
      <c r="AE53" s="33"/>
    </row>
    <row r="54" spans="1:31" s="2" customFormat="1" ht="15.2" customHeight="1">
      <c r="A54" s="33"/>
      <c r="B54" s="34"/>
      <c r="C54" s="28" t="s">
        <v>25</v>
      </c>
      <c r="D54" s="35"/>
      <c r="E54" s="35"/>
      <c r="F54" s="26" t="str">
        <f>E15</f>
        <v>Povodí Labe, státní podnik</v>
      </c>
      <c r="G54" s="35"/>
      <c r="H54" s="35"/>
      <c r="I54" s="110" t="s">
        <v>33</v>
      </c>
      <c r="J54" s="31" t="str">
        <f>E21</f>
        <v xml:space="preserve"> </v>
      </c>
      <c r="K54" s="35"/>
      <c r="L54" s="108"/>
      <c r="S54" s="33"/>
      <c r="T54" s="33"/>
      <c r="U54" s="33"/>
      <c r="V54" s="33"/>
      <c r="W54" s="33"/>
      <c r="X54" s="33"/>
      <c r="Y54" s="33"/>
      <c r="Z54" s="33"/>
      <c r="AA54" s="33"/>
      <c r="AB54" s="33"/>
      <c r="AC54" s="33"/>
      <c r="AD54" s="33"/>
      <c r="AE54" s="33"/>
    </row>
    <row r="55" spans="1:31" s="2" customFormat="1" ht="15.2" customHeight="1">
      <c r="A55" s="33"/>
      <c r="B55" s="34"/>
      <c r="C55" s="28" t="s">
        <v>31</v>
      </c>
      <c r="D55" s="35"/>
      <c r="E55" s="35"/>
      <c r="F55" s="26" t="str">
        <f>IF(E18="","",E18)</f>
        <v>Vyplň údaj</v>
      </c>
      <c r="G55" s="35"/>
      <c r="H55" s="35"/>
      <c r="I55" s="110" t="s">
        <v>36</v>
      </c>
      <c r="J55" s="31" t="str">
        <f>E24</f>
        <v>Ing. Vít Pučálek</v>
      </c>
      <c r="K55" s="35"/>
      <c r="L55" s="108"/>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107"/>
      <c r="J56" s="35"/>
      <c r="K56" s="35"/>
      <c r="L56" s="108"/>
      <c r="S56" s="33"/>
      <c r="T56" s="33"/>
      <c r="U56" s="33"/>
      <c r="V56" s="33"/>
      <c r="W56" s="33"/>
      <c r="X56" s="33"/>
      <c r="Y56" s="33"/>
      <c r="Z56" s="33"/>
      <c r="AA56" s="33"/>
      <c r="AB56" s="33"/>
      <c r="AC56" s="33"/>
      <c r="AD56" s="33"/>
      <c r="AE56" s="33"/>
    </row>
    <row r="57" spans="1:31" s="2" customFormat="1" ht="29.25" customHeight="1">
      <c r="A57" s="33"/>
      <c r="B57" s="34"/>
      <c r="C57" s="139" t="s">
        <v>94</v>
      </c>
      <c r="D57" s="140"/>
      <c r="E57" s="140"/>
      <c r="F57" s="140"/>
      <c r="G57" s="140"/>
      <c r="H57" s="140"/>
      <c r="I57" s="141"/>
      <c r="J57" s="142" t="s">
        <v>95</v>
      </c>
      <c r="K57" s="140"/>
      <c r="L57" s="108"/>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107"/>
      <c r="J58" s="35"/>
      <c r="K58" s="35"/>
      <c r="L58" s="108"/>
      <c r="S58" s="33"/>
      <c r="T58" s="33"/>
      <c r="U58" s="33"/>
      <c r="V58" s="33"/>
      <c r="W58" s="33"/>
      <c r="X58" s="33"/>
      <c r="Y58" s="33"/>
      <c r="Z58" s="33"/>
      <c r="AA58" s="33"/>
      <c r="AB58" s="33"/>
      <c r="AC58" s="33"/>
      <c r="AD58" s="33"/>
      <c r="AE58" s="33"/>
    </row>
    <row r="59" spans="1:47" s="2" customFormat="1" ht="22.9" customHeight="1">
      <c r="A59" s="33"/>
      <c r="B59" s="34"/>
      <c r="C59" s="143" t="s">
        <v>74</v>
      </c>
      <c r="D59" s="35"/>
      <c r="E59" s="35"/>
      <c r="F59" s="35"/>
      <c r="G59" s="35"/>
      <c r="H59" s="35"/>
      <c r="I59" s="107"/>
      <c r="J59" s="76">
        <f>J83</f>
        <v>0</v>
      </c>
      <c r="K59" s="35"/>
      <c r="L59" s="108"/>
      <c r="S59" s="33"/>
      <c r="T59" s="33"/>
      <c r="U59" s="33"/>
      <c r="V59" s="33"/>
      <c r="W59" s="33"/>
      <c r="X59" s="33"/>
      <c r="Y59" s="33"/>
      <c r="Z59" s="33"/>
      <c r="AA59" s="33"/>
      <c r="AB59" s="33"/>
      <c r="AC59" s="33"/>
      <c r="AD59" s="33"/>
      <c r="AE59" s="33"/>
      <c r="AU59" s="16" t="s">
        <v>96</v>
      </c>
    </row>
    <row r="60" spans="2:12" s="9" customFormat="1" ht="24.95" customHeight="1">
      <c r="B60" s="144"/>
      <c r="C60" s="145"/>
      <c r="D60" s="146" t="s">
        <v>145</v>
      </c>
      <c r="E60" s="147"/>
      <c r="F60" s="147"/>
      <c r="G60" s="147"/>
      <c r="H60" s="147"/>
      <c r="I60" s="148"/>
      <c r="J60" s="149">
        <f>J84</f>
        <v>0</v>
      </c>
      <c r="K60" s="145"/>
      <c r="L60" s="150"/>
    </row>
    <row r="61" spans="2:12" s="12" customFormat="1" ht="19.9" customHeight="1">
      <c r="B61" s="199"/>
      <c r="C61" s="200"/>
      <c r="D61" s="201" t="s">
        <v>146</v>
      </c>
      <c r="E61" s="202"/>
      <c r="F61" s="202"/>
      <c r="G61" s="202"/>
      <c r="H61" s="202"/>
      <c r="I61" s="203"/>
      <c r="J61" s="204">
        <f>J85</f>
        <v>0</v>
      </c>
      <c r="K61" s="200"/>
      <c r="L61" s="205"/>
    </row>
    <row r="62" spans="2:12" s="12" customFormat="1" ht="19.9" customHeight="1">
      <c r="B62" s="199"/>
      <c r="C62" s="200"/>
      <c r="D62" s="201" t="s">
        <v>147</v>
      </c>
      <c r="E62" s="202"/>
      <c r="F62" s="202"/>
      <c r="G62" s="202"/>
      <c r="H62" s="202"/>
      <c r="I62" s="203"/>
      <c r="J62" s="204">
        <f>J136</f>
        <v>0</v>
      </c>
      <c r="K62" s="200"/>
      <c r="L62" s="205"/>
    </row>
    <row r="63" spans="2:12" s="12" customFormat="1" ht="19.9" customHeight="1">
      <c r="B63" s="199"/>
      <c r="C63" s="200"/>
      <c r="D63" s="201" t="s">
        <v>148</v>
      </c>
      <c r="E63" s="202"/>
      <c r="F63" s="202"/>
      <c r="G63" s="202"/>
      <c r="H63" s="202"/>
      <c r="I63" s="203"/>
      <c r="J63" s="204">
        <f>J146</f>
        <v>0</v>
      </c>
      <c r="K63" s="200"/>
      <c r="L63" s="205"/>
    </row>
    <row r="64" spans="1:31" s="2" customFormat="1" ht="21.75" customHeight="1">
      <c r="A64" s="33"/>
      <c r="B64" s="34"/>
      <c r="C64" s="35"/>
      <c r="D64" s="35"/>
      <c r="E64" s="35"/>
      <c r="F64" s="35"/>
      <c r="G64" s="35"/>
      <c r="H64" s="35"/>
      <c r="I64" s="107"/>
      <c r="J64" s="35"/>
      <c r="K64" s="35"/>
      <c r="L64" s="108"/>
      <c r="S64" s="33"/>
      <c r="T64" s="33"/>
      <c r="U64" s="33"/>
      <c r="V64" s="33"/>
      <c r="W64" s="33"/>
      <c r="X64" s="33"/>
      <c r="Y64" s="33"/>
      <c r="Z64" s="33"/>
      <c r="AA64" s="33"/>
      <c r="AB64" s="33"/>
      <c r="AC64" s="33"/>
      <c r="AD64" s="33"/>
      <c r="AE64" s="33"/>
    </row>
    <row r="65" spans="1:31" s="2" customFormat="1" ht="6.95" customHeight="1">
      <c r="A65" s="33"/>
      <c r="B65" s="46"/>
      <c r="C65" s="47"/>
      <c r="D65" s="47"/>
      <c r="E65" s="47"/>
      <c r="F65" s="47"/>
      <c r="G65" s="47"/>
      <c r="H65" s="47"/>
      <c r="I65" s="135"/>
      <c r="J65" s="47"/>
      <c r="K65" s="47"/>
      <c r="L65" s="108"/>
      <c r="S65" s="33"/>
      <c r="T65" s="33"/>
      <c r="U65" s="33"/>
      <c r="V65" s="33"/>
      <c r="W65" s="33"/>
      <c r="X65" s="33"/>
      <c r="Y65" s="33"/>
      <c r="Z65" s="33"/>
      <c r="AA65" s="33"/>
      <c r="AB65" s="33"/>
      <c r="AC65" s="33"/>
      <c r="AD65" s="33"/>
      <c r="AE65" s="33"/>
    </row>
    <row r="69" spans="1:31" s="2" customFormat="1" ht="6.95" customHeight="1">
      <c r="A69" s="33"/>
      <c r="B69" s="48"/>
      <c r="C69" s="49"/>
      <c r="D69" s="49"/>
      <c r="E69" s="49"/>
      <c r="F69" s="49"/>
      <c r="G69" s="49"/>
      <c r="H69" s="49"/>
      <c r="I69" s="138"/>
      <c r="J69" s="49"/>
      <c r="K69" s="49"/>
      <c r="L69" s="108"/>
      <c r="S69" s="33"/>
      <c r="T69" s="33"/>
      <c r="U69" s="33"/>
      <c r="V69" s="33"/>
      <c r="W69" s="33"/>
      <c r="X69" s="33"/>
      <c r="Y69" s="33"/>
      <c r="Z69" s="33"/>
      <c r="AA69" s="33"/>
      <c r="AB69" s="33"/>
      <c r="AC69" s="33"/>
      <c r="AD69" s="33"/>
      <c r="AE69" s="33"/>
    </row>
    <row r="70" spans="1:31" s="2" customFormat="1" ht="24.95" customHeight="1">
      <c r="A70" s="33"/>
      <c r="B70" s="34"/>
      <c r="C70" s="22" t="s">
        <v>98</v>
      </c>
      <c r="D70" s="35"/>
      <c r="E70" s="35"/>
      <c r="F70" s="35"/>
      <c r="G70" s="35"/>
      <c r="H70" s="35"/>
      <c r="I70" s="107"/>
      <c r="J70" s="35"/>
      <c r="K70" s="35"/>
      <c r="L70" s="108"/>
      <c r="S70" s="33"/>
      <c r="T70" s="33"/>
      <c r="U70" s="33"/>
      <c r="V70" s="33"/>
      <c r="W70" s="33"/>
      <c r="X70" s="33"/>
      <c r="Y70" s="33"/>
      <c r="Z70" s="33"/>
      <c r="AA70" s="33"/>
      <c r="AB70" s="33"/>
      <c r="AC70" s="33"/>
      <c r="AD70" s="33"/>
      <c r="AE70" s="33"/>
    </row>
    <row r="71" spans="1:31" s="2" customFormat="1" ht="6.95" customHeight="1">
      <c r="A71" s="33"/>
      <c r="B71" s="34"/>
      <c r="C71" s="35"/>
      <c r="D71" s="35"/>
      <c r="E71" s="35"/>
      <c r="F71" s="35"/>
      <c r="G71" s="35"/>
      <c r="H71" s="35"/>
      <c r="I71" s="107"/>
      <c r="J71" s="35"/>
      <c r="K71" s="35"/>
      <c r="L71" s="108"/>
      <c r="S71" s="33"/>
      <c r="T71" s="33"/>
      <c r="U71" s="33"/>
      <c r="V71" s="33"/>
      <c r="W71" s="33"/>
      <c r="X71" s="33"/>
      <c r="Y71" s="33"/>
      <c r="Z71" s="33"/>
      <c r="AA71" s="33"/>
      <c r="AB71" s="33"/>
      <c r="AC71" s="33"/>
      <c r="AD71" s="33"/>
      <c r="AE71" s="33"/>
    </row>
    <row r="72" spans="1:31" s="2" customFormat="1" ht="12" customHeight="1">
      <c r="A72" s="33"/>
      <c r="B72" s="34"/>
      <c r="C72" s="28" t="s">
        <v>16</v>
      </c>
      <c r="D72" s="35"/>
      <c r="E72" s="35"/>
      <c r="F72" s="35"/>
      <c r="G72" s="35"/>
      <c r="H72" s="35"/>
      <c r="I72" s="107"/>
      <c r="J72" s="35"/>
      <c r="K72" s="35"/>
      <c r="L72" s="108"/>
      <c r="S72" s="33"/>
      <c r="T72" s="33"/>
      <c r="U72" s="33"/>
      <c r="V72" s="33"/>
      <c r="W72" s="33"/>
      <c r="X72" s="33"/>
      <c r="Y72" s="33"/>
      <c r="Z72" s="33"/>
      <c r="AA72" s="33"/>
      <c r="AB72" s="33"/>
      <c r="AC72" s="33"/>
      <c r="AD72" s="33"/>
      <c r="AE72" s="33"/>
    </row>
    <row r="73" spans="1:31" s="2" customFormat="1" ht="16.5" customHeight="1">
      <c r="A73" s="33"/>
      <c r="B73" s="34"/>
      <c r="C73" s="35"/>
      <c r="D73" s="35"/>
      <c r="E73" s="274" t="str">
        <f>E7</f>
        <v>VD Seč, oprava podhledu římsy na vzdušní straně hráze</v>
      </c>
      <c r="F73" s="275"/>
      <c r="G73" s="275"/>
      <c r="H73" s="275"/>
      <c r="I73" s="107"/>
      <c r="J73" s="35"/>
      <c r="K73" s="35"/>
      <c r="L73" s="108"/>
      <c r="S73" s="33"/>
      <c r="T73" s="33"/>
      <c r="U73" s="33"/>
      <c r="V73" s="33"/>
      <c r="W73" s="33"/>
      <c r="X73" s="33"/>
      <c r="Y73" s="33"/>
      <c r="Z73" s="33"/>
      <c r="AA73" s="33"/>
      <c r="AB73" s="33"/>
      <c r="AC73" s="33"/>
      <c r="AD73" s="33"/>
      <c r="AE73" s="33"/>
    </row>
    <row r="74" spans="1:31" s="2" customFormat="1" ht="12" customHeight="1">
      <c r="A74" s="33"/>
      <c r="B74" s="34"/>
      <c r="C74" s="28" t="s">
        <v>91</v>
      </c>
      <c r="D74" s="35"/>
      <c r="E74" s="35"/>
      <c r="F74" s="35"/>
      <c r="G74" s="35"/>
      <c r="H74" s="35"/>
      <c r="I74" s="107"/>
      <c r="J74" s="35"/>
      <c r="K74" s="35"/>
      <c r="L74" s="108"/>
      <c r="S74" s="33"/>
      <c r="T74" s="33"/>
      <c r="U74" s="33"/>
      <c r="V74" s="33"/>
      <c r="W74" s="33"/>
      <c r="X74" s="33"/>
      <c r="Y74" s="33"/>
      <c r="Z74" s="33"/>
      <c r="AA74" s="33"/>
      <c r="AB74" s="33"/>
      <c r="AC74" s="33"/>
      <c r="AD74" s="33"/>
      <c r="AE74" s="33"/>
    </row>
    <row r="75" spans="1:31" s="2" customFormat="1" ht="16.5" customHeight="1">
      <c r="A75" s="33"/>
      <c r="B75" s="34"/>
      <c r="C75" s="35"/>
      <c r="D75" s="35"/>
      <c r="E75" s="243" t="str">
        <f>E9</f>
        <v>01 - Oprava</v>
      </c>
      <c r="F75" s="273"/>
      <c r="G75" s="273"/>
      <c r="H75" s="273"/>
      <c r="I75" s="107"/>
      <c r="J75" s="35"/>
      <c r="K75" s="35"/>
      <c r="L75" s="108"/>
      <c r="S75" s="33"/>
      <c r="T75" s="33"/>
      <c r="U75" s="33"/>
      <c r="V75" s="33"/>
      <c r="W75" s="33"/>
      <c r="X75" s="33"/>
      <c r="Y75" s="33"/>
      <c r="Z75" s="33"/>
      <c r="AA75" s="33"/>
      <c r="AB75" s="33"/>
      <c r="AC75" s="33"/>
      <c r="AD75" s="33"/>
      <c r="AE75" s="33"/>
    </row>
    <row r="76" spans="1:31" s="2" customFormat="1" ht="6.95" customHeight="1">
      <c r="A76" s="33"/>
      <c r="B76" s="34"/>
      <c r="C76" s="35"/>
      <c r="D76" s="35"/>
      <c r="E76" s="35"/>
      <c r="F76" s="35"/>
      <c r="G76" s="35"/>
      <c r="H76" s="35"/>
      <c r="I76" s="107"/>
      <c r="J76" s="35"/>
      <c r="K76" s="35"/>
      <c r="L76" s="108"/>
      <c r="S76" s="33"/>
      <c r="T76" s="33"/>
      <c r="U76" s="33"/>
      <c r="V76" s="33"/>
      <c r="W76" s="33"/>
      <c r="X76" s="33"/>
      <c r="Y76" s="33"/>
      <c r="Z76" s="33"/>
      <c r="AA76" s="33"/>
      <c r="AB76" s="33"/>
      <c r="AC76" s="33"/>
      <c r="AD76" s="33"/>
      <c r="AE76" s="33"/>
    </row>
    <row r="77" spans="1:31" s="2" customFormat="1" ht="12" customHeight="1">
      <c r="A77" s="33"/>
      <c r="B77" s="34"/>
      <c r="C77" s="28" t="s">
        <v>21</v>
      </c>
      <c r="D77" s="35"/>
      <c r="E77" s="35"/>
      <c r="F77" s="26" t="str">
        <f>F12</f>
        <v>VD Seč</v>
      </c>
      <c r="G77" s="35"/>
      <c r="H77" s="35"/>
      <c r="I77" s="110" t="s">
        <v>23</v>
      </c>
      <c r="J77" s="58" t="str">
        <f>IF(J12="","",J12)</f>
        <v>7. 7. 2020</v>
      </c>
      <c r="K77" s="35"/>
      <c r="L77" s="108"/>
      <c r="S77" s="33"/>
      <c r="T77" s="33"/>
      <c r="U77" s="33"/>
      <c r="V77" s="33"/>
      <c r="W77" s="33"/>
      <c r="X77" s="33"/>
      <c r="Y77" s="33"/>
      <c r="Z77" s="33"/>
      <c r="AA77" s="33"/>
      <c r="AB77" s="33"/>
      <c r="AC77" s="33"/>
      <c r="AD77" s="33"/>
      <c r="AE77" s="33"/>
    </row>
    <row r="78" spans="1:31" s="2" customFormat="1" ht="6.95" customHeight="1">
      <c r="A78" s="33"/>
      <c r="B78" s="34"/>
      <c r="C78" s="35"/>
      <c r="D78" s="35"/>
      <c r="E78" s="35"/>
      <c r="F78" s="35"/>
      <c r="G78" s="35"/>
      <c r="H78" s="35"/>
      <c r="I78" s="107"/>
      <c r="J78" s="35"/>
      <c r="K78" s="35"/>
      <c r="L78" s="108"/>
      <c r="S78" s="33"/>
      <c r="T78" s="33"/>
      <c r="U78" s="33"/>
      <c r="V78" s="33"/>
      <c r="W78" s="33"/>
      <c r="X78" s="33"/>
      <c r="Y78" s="33"/>
      <c r="Z78" s="33"/>
      <c r="AA78" s="33"/>
      <c r="AB78" s="33"/>
      <c r="AC78" s="33"/>
      <c r="AD78" s="33"/>
      <c r="AE78" s="33"/>
    </row>
    <row r="79" spans="1:31" s="2" customFormat="1" ht="15.2" customHeight="1">
      <c r="A79" s="33"/>
      <c r="B79" s="34"/>
      <c r="C79" s="28" t="s">
        <v>25</v>
      </c>
      <c r="D79" s="35"/>
      <c r="E79" s="35"/>
      <c r="F79" s="26" t="str">
        <f>E15</f>
        <v>Povodí Labe, státní podnik</v>
      </c>
      <c r="G79" s="35"/>
      <c r="H79" s="35"/>
      <c r="I79" s="110" t="s">
        <v>33</v>
      </c>
      <c r="J79" s="31" t="str">
        <f>E21</f>
        <v xml:space="preserve"> </v>
      </c>
      <c r="K79" s="35"/>
      <c r="L79" s="108"/>
      <c r="S79" s="33"/>
      <c r="T79" s="33"/>
      <c r="U79" s="33"/>
      <c r="V79" s="33"/>
      <c r="W79" s="33"/>
      <c r="X79" s="33"/>
      <c r="Y79" s="33"/>
      <c r="Z79" s="33"/>
      <c r="AA79" s="33"/>
      <c r="AB79" s="33"/>
      <c r="AC79" s="33"/>
      <c r="AD79" s="33"/>
      <c r="AE79" s="33"/>
    </row>
    <row r="80" spans="1:31" s="2" customFormat="1" ht="15.2" customHeight="1">
      <c r="A80" s="33"/>
      <c r="B80" s="34"/>
      <c r="C80" s="28" t="s">
        <v>31</v>
      </c>
      <c r="D80" s="35"/>
      <c r="E80" s="35"/>
      <c r="F80" s="26" t="str">
        <f>IF(E18="","",E18)</f>
        <v>Vyplň údaj</v>
      </c>
      <c r="G80" s="35"/>
      <c r="H80" s="35"/>
      <c r="I80" s="110" t="s">
        <v>36</v>
      </c>
      <c r="J80" s="31" t="str">
        <f>E24</f>
        <v>Ing. Vít Pučálek</v>
      </c>
      <c r="K80" s="35"/>
      <c r="L80" s="108"/>
      <c r="S80" s="33"/>
      <c r="T80" s="33"/>
      <c r="U80" s="33"/>
      <c r="V80" s="33"/>
      <c r="W80" s="33"/>
      <c r="X80" s="33"/>
      <c r="Y80" s="33"/>
      <c r="Z80" s="33"/>
      <c r="AA80" s="33"/>
      <c r="AB80" s="33"/>
      <c r="AC80" s="33"/>
      <c r="AD80" s="33"/>
      <c r="AE80" s="33"/>
    </row>
    <row r="81" spans="1:31" s="2" customFormat="1" ht="10.35" customHeight="1">
      <c r="A81" s="33"/>
      <c r="B81" s="34"/>
      <c r="C81" s="35"/>
      <c r="D81" s="35"/>
      <c r="E81" s="35"/>
      <c r="F81" s="35"/>
      <c r="G81" s="35"/>
      <c r="H81" s="35"/>
      <c r="I81" s="107"/>
      <c r="J81" s="35"/>
      <c r="K81" s="35"/>
      <c r="L81" s="108"/>
      <c r="S81" s="33"/>
      <c r="T81" s="33"/>
      <c r="U81" s="33"/>
      <c r="V81" s="33"/>
      <c r="W81" s="33"/>
      <c r="X81" s="33"/>
      <c r="Y81" s="33"/>
      <c r="Z81" s="33"/>
      <c r="AA81" s="33"/>
      <c r="AB81" s="33"/>
      <c r="AC81" s="33"/>
      <c r="AD81" s="33"/>
      <c r="AE81" s="33"/>
    </row>
    <row r="82" spans="1:31" s="10" customFormat="1" ht="29.25" customHeight="1">
      <c r="A82" s="151"/>
      <c r="B82" s="152"/>
      <c r="C82" s="153" t="s">
        <v>99</v>
      </c>
      <c r="D82" s="154" t="s">
        <v>61</v>
      </c>
      <c r="E82" s="154" t="s">
        <v>57</v>
      </c>
      <c r="F82" s="154" t="s">
        <v>58</v>
      </c>
      <c r="G82" s="154" t="s">
        <v>100</v>
      </c>
      <c r="H82" s="154" t="s">
        <v>101</v>
      </c>
      <c r="I82" s="155" t="s">
        <v>102</v>
      </c>
      <c r="J82" s="154" t="s">
        <v>95</v>
      </c>
      <c r="K82" s="156" t="s">
        <v>103</v>
      </c>
      <c r="L82" s="157"/>
      <c r="M82" s="67" t="s">
        <v>19</v>
      </c>
      <c r="N82" s="68" t="s">
        <v>46</v>
      </c>
      <c r="O82" s="68" t="s">
        <v>104</v>
      </c>
      <c r="P82" s="68" t="s">
        <v>105</v>
      </c>
      <c r="Q82" s="68" t="s">
        <v>106</v>
      </c>
      <c r="R82" s="68" t="s">
        <v>107</v>
      </c>
      <c r="S82" s="68" t="s">
        <v>108</v>
      </c>
      <c r="T82" s="69" t="s">
        <v>109</v>
      </c>
      <c r="U82" s="151"/>
      <c r="V82" s="151"/>
      <c r="W82" s="151"/>
      <c r="X82" s="151"/>
      <c r="Y82" s="151"/>
      <c r="Z82" s="151"/>
      <c r="AA82" s="151"/>
      <c r="AB82" s="151"/>
      <c r="AC82" s="151"/>
      <c r="AD82" s="151"/>
      <c r="AE82" s="151"/>
    </row>
    <row r="83" spans="1:63" s="2" customFormat="1" ht="22.9" customHeight="1">
      <c r="A83" s="33"/>
      <c r="B83" s="34"/>
      <c r="C83" s="74" t="s">
        <v>110</v>
      </c>
      <c r="D83" s="35"/>
      <c r="E83" s="35"/>
      <c r="F83" s="35"/>
      <c r="G83" s="35"/>
      <c r="H83" s="35"/>
      <c r="I83" s="107"/>
      <c r="J83" s="158">
        <f>BK83</f>
        <v>0</v>
      </c>
      <c r="K83" s="35"/>
      <c r="L83" s="38"/>
      <c r="M83" s="70"/>
      <c r="N83" s="159"/>
      <c r="O83" s="71"/>
      <c r="P83" s="160">
        <f>P84</f>
        <v>0</v>
      </c>
      <c r="Q83" s="71"/>
      <c r="R83" s="160">
        <f>R84</f>
        <v>2.48759</v>
      </c>
      <c r="S83" s="71"/>
      <c r="T83" s="161">
        <f>T84</f>
        <v>8.457</v>
      </c>
      <c r="U83" s="33"/>
      <c r="V83" s="33"/>
      <c r="W83" s="33"/>
      <c r="X83" s="33"/>
      <c r="Y83" s="33"/>
      <c r="Z83" s="33"/>
      <c r="AA83" s="33"/>
      <c r="AB83" s="33"/>
      <c r="AC83" s="33"/>
      <c r="AD83" s="33"/>
      <c r="AE83" s="33"/>
      <c r="AT83" s="16" t="s">
        <v>75</v>
      </c>
      <c r="AU83" s="16" t="s">
        <v>96</v>
      </c>
      <c r="BK83" s="162">
        <f>BK84</f>
        <v>0</v>
      </c>
    </row>
    <row r="84" spans="2:63" s="11" customFormat="1" ht="25.9" customHeight="1">
      <c r="B84" s="163"/>
      <c r="C84" s="164"/>
      <c r="D84" s="165" t="s">
        <v>75</v>
      </c>
      <c r="E84" s="166" t="s">
        <v>149</v>
      </c>
      <c r="F84" s="166" t="s">
        <v>150</v>
      </c>
      <c r="G84" s="164"/>
      <c r="H84" s="164"/>
      <c r="I84" s="167"/>
      <c r="J84" s="168">
        <f>BK84</f>
        <v>0</v>
      </c>
      <c r="K84" s="164"/>
      <c r="L84" s="169"/>
      <c r="M84" s="170"/>
      <c r="N84" s="171"/>
      <c r="O84" s="171"/>
      <c r="P84" s="172">
        <f>P85+P136+P146</f>
        <v>0</v>
      </c>
      <c r="Q84" s="171"/>
      <c r="R84" s="172">
        <f>R85+R136+R146</f>
        <v>2.48759</v>
      </c>
      <c r="S84" s="171"/>
      <c r="T84" s="173">
        <f>T85+T136+T146</f>
        <v>8.457</v>
      </c>
      <c r="AR84" s="174" t="s">
        <v>84</v>
      </c>
      <c r="AT84" s="175" t="s">
        <v>75</v>
      </c>
      <c r="AU84" s="175" t="s">
        <v>76</v>
      </c>
      <c r="AY84" s="174" t="s">
        <v>113</v>
      </c>
      <c r="BK84" s="176">
        <f>BK85+BK136+BK146</f>
        <v>0</v>
      </c>
    </row>
    <row r="85" spans="2:63" s="11" customFormat="1" ht="22.9" customHeight="1">
      <c r="B85" s="163"/>
      <c r="C85" s="164"/>
      <c r="D85" s="165" t="s">
        <v>75</v>
      </c>
      <c r="E85" s="206" t="s">
        <v>151</v>
      </c>
      <c r="F85" s="206" t="s">
        <v>152</v>
      </c>
      <c r="G85" s="164"/>
      <c r="H85" s="164"/>
      <c r="I85" s="167"/>
      <c r="J85" s="207">
        <f>BK85</f>
        <v>0</v>
      </c>
      <c r="K85" s="164"/>
      <c r="L85" s="169"/>
      <c r="M85" s="170"/>
      <c r="N85" s="171"/>
      <c r="O85" s="171"/>
      <c r="P85" s="172">
        <f>SUM(P86:P135)</f>
        <v>0</v>
      </c>
      <c r="Q85" s="171"/>
      <c r="R85" s="172">
        <f>SUM(R86:R135)</f>
        <v>2.48759</v>
      </c>
      <c r="S85" s="171"/>
      <c r="T85" s="173">
        <f>SUM(T86:T135)</f>
        <v>8.457</v>
      </c>
      <c r="AR85" s="174" t="s">
        <v>84</v>
      </c>
      <c r="AT85" s="175" t="s">
        <v>75</v>
      </c>
      <c r="AU85" s="175" t="s">
        <v>84</v>
      </c>
      <c r="AY85" s="174" t="s">
        <v>113</v>
      </c>
      <c r="BK85" s="176">
        <f>SUM(BK86:BK135)</f>
        <v>0</v>
      </c>
    </row>
    <row r="86" spans="1:65" s="2" customFormat="1" ht="14.45" customHeight="1">
      <c r="A86" s="33"/>
      <c r="B86" s="34"/>
      <c r="C86" s="177" t="s">
        <v>112</v>
      </c>
      <c r="D86" s="177" t="s">
        <v>114</v>
      </c>
      <c r="E86" s="178" t="s">
        <v>153</v>
      </c>
      <c r="F86" s="179" t="s">
        <v>154</v>
      </c>
      <c r="G86" s="180" t="s">
        <v>117</v>
      </c>
      <c r="H86" s="181">
        <v>1</v>
      </c>
      <c r="I86" s="182"/>
      <c r="J86" s="183">
        <f>ROUND(I86*H86,2)</f>
        <v>0</v>
      </c>
      <c r="K86" s="179" t="s">
        <v>19</v>
      </c>
      <c r="L86" s="38"/>
      <c r="M86" s="184" t="s">
        <v>19</v>
      </c>
      <c r="N86" s="185" t="s">
        <v>47</v>
      </c>
      <c r="O86" s="63"/>
      <c r="P86" s="186">
        <f>O86*H86</f>
        <v>0</v>
      </c>
      <c r="Q86" s="186">
        <v>0</v>
      </c>
      <c r="R86" s="186">
        <f>Q86*H86</f>
        <v>0</v>
      </c>
      <c r="S86" s="186">
        <v>0</v>
      </c>
      <c r="T86" s="187">
        <f>S86*H86</f>
        <v>0</v>
      </c>
      <c r="U86" s="33"/>
      <c r="V86" s="33"/>
      <c r="W86" s="33"/>
      <c r="X86" s="33"/>
      <c r="Y86" s="33"/>
      <c r="Z86" s="33"/>
      <c r="AA86" s="33"/>
      <c r="AB86" s="33"/>
      <c r="AC86" s="33"/>
      <c r="AD86" s="33"/>
      <c r="AE86" s="33"/>
      <c r="AR86" s="188" t="s">
        <v>118</v>
      </c>
      <c r="AT86" s="188" t="s">
        <v>114</v>
      </c>
      <c r="AU86" s="188" t="s">
        <v>86</v>
      </c>
      <c r="AY86" s="16" t="s">
        <v>113</v>
      </c>
      <c r="BE86" s="189">
        <f>IF(N86="základní",J86,0)</f>
        <v>0</v>
      </c>
      <c r="BF86" s="189">
        <f>IF(N86="snížená",J86,0)</f>
        <v>0</v>
      </c>
      <c r="BG86" s="189">
        <f>IF(N86="zákl. přenesená",J86,0)</f>
        <v>0</v>
      </c>
      <c r="BH86" s="189">
        <f>IF(N86="sníž. přenesená",J86,0)</f>
        <v>0</v>
      </c>
      <c r="BI86" s="189">
        <f>IF(N86="nulová",J86,0)</f>
        <v>0</v>
      </c>
      <c r="BJ86" s="16" t="s">
        <v>84</v>
      </c>
      <c r="BK86" s="189">
        <f>ROUND(I86*H86,2)</f>
        <v>0</v>
      </c>
      <c r="BL86" s="16" t="s">
        <v>118</v>
      </c>
      <c r="BM86" s="188" t="s">
        <v>155</v>
      </c>
    </row>
    <row r="87" spans="1:47" s="2" customFormat="1" ht="29.25">
      <c r="A87" s="33"/>
      <c r="B87" s="34"/>
      <c r="C87" s="35"/>
      <c r="D87" s="190" t="s">
        <v>120</v>
      </c>
      <c r="E87" s="35"/>
      <c r="F87" s="191" t="s">
        <v>156</v>
      </c>
      <c r="G87" s="35"/>
      <c r="H87" s="35"/>
      <c r="I87" s="107"/>
      <c r="J87" s="35"/>
      <c r="K87" s="35"/>
      <c r="L87" s="38"/>
      <c r="M87" s="192"/>
      <c r="N87" s="193"/>
      <c r="O87" s="63"/>
      <c r="P87" s="63"/>
      <c r="Q87" s="63"/>
      <c r="R87" s="63"/>
      <c r="S87" s="63"/>
      <c r="T87" s="64"/>
      <c r="U87" s="33"/>
      <c r="V87" s="33"/>
      <c r="W87" s="33"/>
      <c r="X87" s="33"/>
      <c r="Y87" s="33"/>
      <c r="Z87" s="33"/>
      <c r="AA87" s="33"/>
      <c r="AB87" s="33"/>
      <c r="AC87" s="33"/>
      <c r="AD87" s="33"/>
      <c r="AE87" s="33"/>
      <c r="AT87" s="16" t="s">
        <v>120</v>
      </c>
      <c r="AU87" s="16" t="s">
        <v>86</v>
      </c>
    </row>
    <row r="88" spans="1:65" s="2" customFormat="1" ht="14.45" customHeight="1">
      <c r="A88" s="33"/>
      <c r="B88" s="34"/>
      <c r="C88" s="177" t="s">
        <v>140</v>
      </c>
      <c r="D88" s="177" t="s">
        <v>114</v>
      </c>
      <c r="E88" s="178" t="s">
        <v>157</v>
      </c>
      <c r="F88" s="179" t="s">
        <v>158</v>
      </c>
      <c r="G88" s="180" t="s">
        <v>159</v>
      </c>
      <c r="H88" s="181">
        <v>27</v>
      </c>
      <c r="I88" s="182"/>
      <c r="J88" s="183">
        <f>ROUND(I88*H88,2)</f>
        <v>0</v>
      </c>
      <c r="K88" s="179" t="s">
        <v>160</v>
      </c>
      <c r="L88" s="38"/>
      <c r="M88" s="184" t="s">
        <v>19</v>
      </c>
      <c r="N88" s="185" t="s">
        <v>47</v>
      </c>
      <c r="O88" s="63"/>
      <c r="P88" s="186">
        <f>O88*H88</f>
        <v>0</v>
      </c>
      <c r="Q88" s="186">
        <v>0</v>
      </c>
      <c r="R88" s="186">
        <f>Q88*H88</f>
        <v>0</v>
      </c>
      <c r="S88" s="186">
        <v>0.066</v>
      </c>
      <c r="T88" s="187">
        <f>S88*H88</f>
        <v>1.782</v>
      </c>
      <c r="U88" s="33"/>
      <c r="V88" s="33"/>
      <c r="W88" s="33"/>
      <c r="X88" s="33"/>
      <c r="Y88" s="33"/>
      <c r="Z88" s="33"/>
      <c r="AA88" s="33"/>
      <c r="AB88" s="33"/>
      <c r="AC88" s="33"/>
      <c r="AD88" s="33"/>
      <c r="AE88" s="33"/>
      <c r="AR88" s="188" t="s">
        <v>118</v>
      </c>
      <c r="AT88" s="188" t="s">
        <v>114</v>
      </c>
      <c r="AU88" s="188" t="s">
        <v>86</v>
      </c>
      <c r="AY88" s="16" t="s">
        <v>113</v>
      </c>
      <c r="BE88" s="189">
        <f>IF(N88="základní",J88,0)</f>
        <v>0</v>
      </c>
      <c r="BF88" s="189">
        <f>IF(N88="snížená",J88,0)</f>
        <v>0</v>
      </c>
      <c r="BG88" s="189">
        <f>IF(N88="zákl. přenesená",J88,0)</f>
        <v>0</v>
      </c>
      <c r="BH88" s="189">
        <f>IF(N88="sníž. přenesená",J88,0)</f>
        <v>0</v>
      </c>
      <c r="BI88" s="189">
        <f>IF(N88="nulová",J88,0)</f>
        <v>0</v>
      </c>
      <c r="BJ88" s="16" t="s">
        <v>84</v>
      </c>
      <c r="BK88" s="189">
        <f>ROUND(I88*H88,2)</f>
        <v>0</v>
      </c>
      <c r="BL88" s="16" t="s">
        <v>118</v>
      </c>
      <c r="BM88" s="188" t="s">
        <v>161</v>
      </c>
    </row>
    <row r="89" spans="1:47" s="2" customFormat="1" ht="39">
      <c r="A89" s="33"/>
      <c r="B89" s="34"/>
      <c r="C89" s="35"/>
      <c r="D89" s="190" t="s">
        <v>162</v>
      </c>
      <c r="E89" s="35"/>
      <c r="F89" s="191" t="s">
        <v>163</v>
      </c>
      <c r="G89" s="35"/>
      <c r="H89" s="35"/>
      <c r="I89" s="107"/>
      <c r="J89" s="35"/>
      <c r="K89" s="35"/>
      <c r="L89" s="38"/>
      <c r="M89" s="192"/>
      <c r="N89" s="193"/>
      <c r="O89" s="63"/>
      <c r="P89" s="63"/>
      <c r="Q89" s="63"/>
      <c r="R89" s="63"/>
      <c r="S89" s="63"/>
      <c r="T89" s="64"/>
      <c r="U89" s="33"/>
      <c r="V89" s="33"/>
      <c r="W89" s="33"/>
      <c r="X89" s="33"/>
      <c r="Y89" s="33"/>
      <c r="Z89" s="33"/>
      <c r="AA89" s="33"/>
      <c r="AB89" s="33"/>
      <c r="AC89" s="33"/>
      <c r="AD89" s="33"/>
      <c r="AE89" s="33"/>
      <c r="AT89" s="16" t="s">
        <v>162</v>
      </c>
      <c r="AU89" s="16" t="s">
        <v>86</v>
      </c>
    </row>
    <row r="90" spans="2:51" s="13" customFormat="1" ht="12">
      <c r="B90" s="208"/>
      <c r="C90" s="209"/>
      <c r="D90" s="190" t="s">
        <v>164</v>
      </c>
      <c r="E90" s="210" t="s">
        <v>19</v>
      </c>
      <c r="F90" s="211" t="s">
        <v>165</v>
      </c>
      <c r="G90" s="209"/>
      <c r="H90" s="212">
        <v>27</v>
      </c>
      <c r="I90" s="213"/>
      <c r="J90" s="209"/>
      <c r="K90" s="209"/>
      <c r="L90" s="214"/>
      <c r="M90" s="215"/>
      <c r="N90" s="216"/>
      <c r="O90" s="216"/>
      <c r="P90" s="216"/>
      <c r="Q90" s="216"/>
      <c r="R90" s="216"/>
      <c r="S90" s="216"/>
      <c r="T90" s="217"/>
      <c r="AT90" s="218" t="s">
        <v>164</v>
      </c>
      <c r="AU90" s="218" t="s">
        <v>86</v>
      </c>
      <c r="AV90" s="13" t="s">
        <v>86</v>
      </c>
      <c r="AW90" s="13" t="s">
        <v>35</v>
      </c>
      <c r="AX90" s="13" t="s">
        <v>76</v>
      </c>
      <c r="AY90" s="218" t="s">
        <v>113</v>
      </c>
    </row>
    <row r="91" spans="2:51" s="14" customFormat="1" ht="12">
      <c r="B91" s="219"/>
      <c r="C91" s="220"/>
      <c r="D91" s="190" t="s">
        <v>164</v>
      </c>
      <c r="E91" s="221" t="s">
        <v>19</v>
      </c>
      <c r="F91" s="222" t="s">
        <v>166</v>
      </c>
      <c r="G91" s="220"/>
      <c r="H91" s="223">
        <v>27</v>
      </c>
      <c r="I91" s="224"/>
      <c r="J91" s="220"/>
      <c r="K91" s="220"/>
      <c r="L91" s="225"/>
      <c r="M91" s="226"/>
      <c r="N91" s="227"/>
      <c r="O91" s="227"/>
      <c r="P91" s="227"/>
      <c r="Q91" s="227"/>
      <c r="R91" s="227"/>
      <c r="S91" s="227"/>
      <c r="T91" s="228"/>
      <c r="AT91" s="229" t="s">
        <v>164</v>
      </c>
      <c r="AU91" s="229" t="s">
        <v>86</v>
      </c>
      <c r="AV91" s="14" t="s">
        <v>118</v>
      </c>
      <c r="AW91" s="14" t="s">
        <v>35</v>
      </c>
      <c r="AX91" s="14" t="s">
        <v>84</v>
      </c>
      <c r="AY91" s="229" t="s">
        <v>113</v>
      </c>
    </row>
    <row r="92" spans="1:65" s="2" customFormat="1" ht="14.45" customHeight="1">
      <c r="A92" s="33"/>
      <c r="B92" s="34"/>
      <c r="C92" s="177" t="s">
        <v>167</v>
      </c>
      <c r="D92" s="177" t="s">
        <v>114</v>
      </c>
      <c r="E92" s="178" t="s">
        <v>168</v>
      </c>
      <c r="F92" s="179" t="s">
        <v>169</v>
      </c>
      <c r="G92" s="180" t="s">
        <v>159</v>
      </c>
      <c r="H92" s="181">
        <v>27</v>
      </c>
      <c r="I92" s="182"/>
      <c r="J92" s="183">
        <f>ROUND(I92*H92,2)</f>
        <v>0</v>
      </c>
      <c r="K92" s="179" t="s">
        <v>160</v>
      </c>
      <c r="L92" s="38"/>
      <c r="M92" s="184" t="s">
        <v>19</v>
      </c>
      <c r="N92" s="185" t="s">
        <v>47</v>
      </c>
      <c r="O92" s="63"/>
      <c r="P92" s="186">
        <f>O92*H92</f>
        <v>0</v>
      </c>
      <c r="Q92" s="186">
        <v>0</v>
      </c>
      <c r="R92" s="186">
        <f>Q92*H92</f>
        <v>0</v>
      </c>
      <c r="S92" s="186">
        <v>0</v>
      </c>
      <c r="T92" s="187">
        <f>S92*H92</f>
        <v>0</v>
      </c>
      <c r="U92" s="33"/>
      <c r="V92" s="33"/>
      <c r="W92" s="33"/>
      <c r="X92" s="33"/>
      <c r="Y92" s="33"/>
      <c r="Z92" s="33"/>
      <c r="AA92" s="33"/>
      <c r="AB92" s="33"/>
      <c r="AC92" s="33"/>
      <c r="AD92" s="33"/>
      <c r="AE92" s="33"/>
      <c r="AR92" s="188" t="s">
        <v>118</v>
      </c>
      <c r="AT92" s="188" t="s">
        <v>114</v>
      </c>
      <c r="AU92" s="188" t="s">
        <v>86</v>
      </c>
      <c r="AY92" s="16" t="s">
        <v>113</v>
      </c>
      <c r="BE92" s="189">
        <f>IF(N92="základní",J92,0)</f>
        <v>0</v>
      </c>
      <c r="BF92" s="189">
        <f>IF(N92="snížená",J92,0)</f>
        <v>0</v>
      </c>
      <c r="BG92" s="189">
        <f>IF(N92="zákl. přenesená",J92,0)</f>
        <v>0</v>
      </c>
      <c r="BH92" s="189">
        <f>IF(N92="sníž. přenesená",J92,0)</f>
        <v>0</v>
      </c>
      <c r="BI92" s="189">
        <f>IF(N92="nulová",J92,0)</f>
        <v>0</v>
      </c>
      <c r="BJ92" s="16" t="s">
        <v>84</v>
      </c>
      <c r="BK92" s="189">
        <f>ROUND(I92*H92,2)</f>
        <v>0</v>
      </c>
      <c r="BL92" s="16" t="s">
        <v>118</v>
      </c>
      <c r="BM92" s="188" t="s">
        <v>170</v>
      </c>
    </row>
    <row r="93" spans="1:47" s="2" customFormat="1" ht="39">
      <c r="A93" s="33"/>
      <c r="B93" s="34"/>
      <c r="C93" s="35"/>
      <c r="D93" s="190" t="s">
        <v>162</v>
      </c>
      <c r="E93" s="35"/>
      <c r="F93" s="191" t="s">
        <v>163</v>
      </c>
      <c r="G93" s="35"/>
      <c r="H93" s="35"/>
      <c r="I93" s="107"/>
      <c r="J93" s="35"/>
      <c r="K93" s="35"/>
      <c r="L93" s="38"/>
      <c r="M93" s="192"/>
      <c r="N93" s="193"/>
      <c r="O93" s="63"/>
      <c r="P93" s="63"/>
      <c r="Q93" s="63"/>
      <c r="R93" s="63"/>
      <c r="S93" s="63"/>
      <c r="T93" s="64"/>
      <c r="U93" s="33"/>
      <c r="V93" s="33"/>
      <c r="W93" s="33"/>
      <c r="X93" s="33"/>
      <c r="Y93" s="33"/>
      <c r="Z93" s="33"/>
      <c r="AA93" s="33"/>
      <c r="AB93" s="33"/>
      <c r="AC93" s="33"/>
      <c r="AD93" s="33"/>
      <c r="AE93" s="33"/>
      <c r="AT93" s="16" t="s">
        <v>162</v>
      </c>
      <c r="AU93" s="16" t="s">
        <v>86</v>
      </c>
    </row>
    <row r="94" spans="2:51" s="13" customFormat="1" ht="12">
      <c r="B94" s="208"/>
      <c r="C94" s="209"/>
      <c r="D94" s="190" t="s">
        <v>164</v>
      </c>
      <c r="E94" s="210" t="s">
        <v>19</v>
      </c>
      <c r="F94" s="211" t="s">
        <v>165</v>
      </c>
      <c r="G94" s="209"/>
      <c r="H94" s="212">
        <v>27</v>
      </c>
      <c r="I94" s="213"/>
      <c r="J94" s="209"/>
      <c r="K94" s="209"/>
      <c r="L94" s="214"/>
      <c r="M94" s="215"/>
      <c r="N94" s="216"/>
      <c r="O94" s="216"/>
      <c r="P94" s="216"/>
      <c r="Q94" s="216"/>
      <c r="R94" s="216"/>
      <c r="S94" s="216"/>
      <c r="T94" s="217"/>
      <c r="AT94" s="218" t="s">
        <v>164</v>
      </c>
      <c r="AU94" s="218" t="s">
        <v>86</v>
      </c>
      <c r="AV94" s="13" t="s">
        <v>86</v>
      </c>
      <c r="AW94" s="13" t="s">
        <v>35</v>
      </c>
      <c r="AX94" s="13" t="s">
        <v>76</v>
      </c>
      <c r="AY94" s="218" t="s">
        <v>113</v>
      </c>
    </row>
    <row r="95" spans="2:51" s="14" customFormat="1" ht="12">
      <c r="B95" s="219"/>
      <c r="C95" s="220"/>
      <c r="D95" s="190" t="s">
        <v>164</v>
      </c>
      <c r="E95" s="221" t="s">
        <v>19</v>
      </c>
      <c r="F95" s="222" t="s">
        <v>166</v>
      </c>
      <c r="G95" s="220"/>
      <c r="H95" s="223">
        <v>27</v>
      </c>
      <c r="I95" s="224"/>
      <c r="J95" s="220"/>
      <c r="K95" s="220"/>
      <c r="L95" s="225"/>
      <c r="M95" s="226"/>
      <c r="N95" s="227"/>
      <c r="O95" s="227"/>
      <c r="P95" s="227"/>
      <c r="Q95" s="227"/>
      <c r="R95" s="227"/>
      <c r="S95" s="227"/>
      <c r="T95" s="228"/>
      <c r="AT95" s="229" t="s">
        <v>164</v>
      </c>
      <c r="AU95" s="229" t="s">
        <v>86</v>
      </c>
      <c r="AV95" s="14" t="s">
        <v>118</v>
      </c>
      <c r="AW95" s="14" t="s">
        <v>35</v>
      </c>
      <c r="AX95" s="14" t="s">
        <v>84</v>
      </c>
      <c r="AY95" s="229" t="s">
        <v>113</v>
      </c>
    </row>
    <row r="96" spans="1:65" s="2" customFormat="1" ht="14.45" customHeight="1">
      <c r="A96" s="33"/>
      <c r="B96" s="34"/>
      <c r="C96" s="177" t="s">
        <v>151</v>
      </c>
      <c r="D96" s="177" t="s">
        <v>114</v>
      </c>
      <c r="E96" s="178" t="s">
        <v>171</v>
      </c>
      <c r="F96" s="179" t="s">
        <v>172</v>
      </c>
      <c r="G96" s="180" t="s">
        <v>159</v>
      </c>
      <c r="H96" s="181">
        <v>89</v>
      </c>
      <c r="I96" s="182"/>
      <c r="J96" s="183">
        <f>ROUND(I96*H96,2)</f>
        <v>0</v>
      </c>
      <c r="K96" s="179" t="s">
        <v>160</v>
      </c>
      <c r="L96" s="38"/>
      <c r="M96" s="184" t="s">
        <v>19</v>
      </c>
      <c r="N96" s="185" t="s">
        <v>47</v>
      </c>
      <c r="O96" s="63"/>
      <c r="P96" s="186">
        <f>O96*H96</f>
        <v>0</v>
      </c>
      <c r="Q96" s="186">
        <v>0</v>
      </c>
      <c r="R96" s="186">
        <f>Q96*H96</f>
        <v>0</v>
      </c>
      <c r="S96" s="186">
        <v>0.075</v>
      </c>
      <c r="T96" s="187">
        <f>S96*H96</f>
        <v>6.675</v>
      </c>
      <c r="U96" s="33"/>
      <c r="V96" s="33"/>
      <c r="W96" s="33"/>
      <c r="X96" s="33"/>
      <c r="Y96" s="33"/>
      <c r="Z96" s="33"/>
      <c r="AA96" s="33"/>
      <c r="AB96" s="33"/>
      <c r="AC96" s="33"/>
      <c r="AD96" s="33"/>
      <c r="AE96" s="33"/>
      <c r="AR96" s="188" t="s">
        <v>118</v>
      </c>
      <c r="AT96" s="188" t="s">
        <v>114</v>
      </c>
      <c r="AU96" s="188" t="s">
        <v>86</v>
      </c>
      <c r="AY96" s="16" t="s">
        <v>113</v>
      </c>
      <c r="BE96" s="189">
        <f>IF(N96="základní",J96,0)</f>
        <v>0</v>
      </c>
      <c r="BF96" s="189">
        <f>IF(N96="snížená",J96,0)</f>
        <v>0</v>
      </c>
      <c r="BG96" s="189">
        <f>IF(N96="zákl. přenesená",J96,0)</f>
        <v>0</v>
      </c>
      <c r="BH96" s="189">
        <f>IF(N96="sníž. přenesená",J96,0)</f>
        <v>0</v>
      </c>
      <c r="BI96" s="189">
        <f>IF(N96="nulová",J96,0)</f>
        <v>0</v>
      </c>
      <c r="BJ96" s="16" t="s">
        <v>84</v>
      </c>
      <c r="BK96" s="189">
        <f>ROUND(I96*H96,2)</f>
        <v>0</v>
      </c>
      <c r="BL96" s="16" t="s">
        <v>118</v>
      </c>
      <c r="BM96" s="188" t="s">
        <v>173</v>
      </c>
    </row>
    <row r="97" spans="1:47" s="2" customFormat="1" ht="58.5">
      <c r="A97" s="33"/>
      <c r="B97" s="34"/>
      <c r="C97" s="35"/>
      <c r="D97" s="190" t="s">
        <v>162</v>
      </c>
      <c r="E97" s="35"/>
      <c r="F97" s="191" t="s">
        <v>174</v>
      </c>
      <c r="G97" s="35"/>
      <c r="H97" s="35"/>
      <c r="I97" s="107"/>
      <c r="J97" s="35"/>
      <c r="K97" s="35"/>
      <c r="L97" s="38"/>
      <c r="M97" s="192"/>
      <c r="N97" s="193"/>
      <c r="O97" s="63"/>
      <c r="P97" s="63"/>
      <c r="Q97" s="63"/>
      <c r="R97" s="63"/>
      <c r="S97" s="63"/>
      <c r="T97" s="64"/>
      <c r="U97" s="33"/>
      <c r="V97" s="33"/>
      <c r="W97" s="33"/>
      <c r="X97" s="33"/>
      <c r="Y97" s="33"/>
      <c r="Z97" s="33"/>
      <c r="AA97" s="33"/>
      <c r="AB97" s="33"/>
      <c r="AC97" s="33"/>
      <c r="AD97" s="33"/>
      <c r="AE97" s="33"/>
      <c r="AT97" s="16" t="s">
        <v>162</v>
      </c>
      <c r="AU97" s="16" t="s">
        <v>86</v>
      </c>
    </row>
    <row r="98" spans="2:51" s="13" customFormat="1" ht="12">
      <c r="B98" s="208"/>
      <c r="C98" s="209"/>
      <c r="D98" s="190" t="s">
        <v>164</v>
      </c>
      <c r="E98" s="210" t="s">
        <v>19</v>
      </c>
      <c r="F98" s="211" t="s">
        <v>175</v>
      </c>
      <c r="G98" s="209"/>
      <c r="H98" s="212">
        <v>89</v>
      </c>
      <c r="I98" s="213"/>
      <c r="J98" s="209"/>
      <c r="K98" s="209"/>
      <c r="L98" s="214"/>
      <c r="M98" s="215"/>
      <c r="N98" s="216"/>
      <c r="O98" s="216"/>
      <c r="P98" s="216"/>
      <c r="Q98" s="216"/>
      <c r="R98" s="216"/>
      <c r="S98" s="216"/>
      <c r="T98" s="217"/>
      <c r="AT98" s="218" t="s">
        <v>164</v>
      </c>
      <c r="AU98" s="218" t="s">
        <v>86</v>
      </c>
      <c r="AV98" s="13" t="s">
        <v>86</v>
      </c>
      <c r="AW98" s="13" t="s">
        <v>35</v>
      </c>
      <c r="AX98" s="13" t="s">
        <v>76</v>
      </c>
      <c r="AY98" s="218" t="s">
        <v>113</v>
      </c>
    </row>
    <row r="99" spans="2:51" s="14" customFormat="1" ht="12">
      <c r="B99" s="219"/>
      <c r="C99" s="220"/>
      <c r="D99" s="190" t="s">
        <v>164</v>
      </c>
      <c r="E99" s="221" t="s">
        <v>19</v>
      </c>
      <c r="F99" s="222" t="s">
        <v>166</v>
      </c>
      <c r="G99" s="220"/>
      <c r="H99" s="223">
        <v>89</v>
      </c>
      <c r="I99" s="224"/>
      <c r="J99" s="220"/>
      <c r="K99" s="220"/>
      <c r="L99" s="225"/>
      <c r="M99" s="226"/>
      <c r="N99" s="227"/>
      <c r="O99" s="227"/>
      <c r="P99" s="227"/>
      <c r="Q99" s="227"/>
      <c r="R99" s="227"/>
      <c r="S99" s="227"/>
      <c r="T99" s="228"/>
      <c r="AT99" s="229" t="s">
        <v>164</v>
      </c>
      <c r="AU99" s="229" t="s">
        <v>86</v>
      </c>
      <c r="AV99" s="14" t="s">
        <v>118</v>
      </c>
      <c r="AW99" s="14" t="s">
        <v>35</v>
      </c>
      <c r="AX99" s="14" t="s">
        <v>84</v>
      </c>
      <c r="AY99" s="229" t="s">
        <v>113</v>
      </c>
    </row>
    <row r="100" spans="1:65" s="2" customFormat="1" ht="14.45" customHeight="1">
      <c r="A100" s="33"/>
      <c r="B100" s="34"/>
      <c r="C100" s="177" t="s">
        <v>176</v>
      </c>
      <c r="D100" s="177" t="s">
        <v>114</v>
      </c>
      <c r="E100" s="178" t="s">
        <v>177</v>
      </c>
      <c r="F100" s="179" t="s">
        <v>178</v>
      </c>
      <c r="G100" s="180" t="s">
        <v>159</v>
      </c>
      <c r="H100" s="181">
        <v>89</v>
      </c>
      <c r="I100" s="182"/>
      <c r="J100" s="183">
        <f>ROUND(I100*H100,2)</f>
        <v>0</v>
      </c>
      <c r="K100" s="179" t="s">
        <v>160</v>
      </c>
      <c r="L100" s="38"/>
      <c r="M100" s="184" t="s">
        <v>19</v>
      </c>
      <c r="N100" s="185" t="s">
        <v>47</v>
      </c>
      <c r="O100" s="63"/>
      <c r="P100" s="186">
        <f>O100*H100</f>
        <v>0</v>
      </c>
      <c r="Q100" s="186">
        <v>0</v>
      </c>
      <c r="R100" s="186">
        <f>Q100*H100</f>
        <v>0</v>
      </c>
      <c r="S100" s="186">
        <v>0</v>
      </c>
      <c r="T100" s="187">
        <f>S100*H100</f>
        <v>0</v>
      </c>
      <c r="U100" s="33"/>
      <c r="V100" s="33"/>
      <c r="W100" s="33"/>
      <c r="X100" s="33"/>
      <c r="Y100" s="33"/>
      <c r="Z100" s="33"/>
      <c r="AA100" s="33"/>
      <c r="AB100" s="33"/>
      <c r="AC100" s="33"/>
      <c r="AD100" s="33"/>
      <c r="AE100" s="33"/>
      <c r="AR100" s="188" t="s">
        <v>118</v>
      </c>
      <c r="AT100" s="188" t="s">
        <v>114</v>
      </c>
      <c r="AU100" s="188" t="s">
        <v>86</v>
      </c>
      <c r="AY100" s="16" t="s">
        <v>113</v>
      </c>
      <c r="BE100" s="189">
        <f>IF(N100="základní",J100,0)</f>
        <v>0</v>
      </c>
      <c r="BF100" s="189">
        <f>IF(N100="snížená",J100,0)</f>
        <v>0</v>
      </c>
      <c r="BG100" s="189">
        <f>IF(N100="zákl. přenesená",J100,0)</f>
        <v>0</v>
      </c>
      <c r="BH100" s="189">
        <f>IF(N100="sníž. přenesená",J100,0)</f>
        <v>0</v>
      </c>
      <c r="BI100" s="189">
        <f>IF(N100="nulová",J100,0)</f>
        <v>0</v>
      </c>
      <c r="BJ100" s="16" t="s">
        <v>84</v>
      </c>
      <c r="BK100" s="189">
        <f>ROUND(I100*H100,2)</f>
        <v>0</v>
      </c>
      <c r="BL100" s="16" t="s">
        <v>118</v>
      </c>
      <c r="BM100" s="188" t="s">
        <v>179</v>
      </c>
    </row>
    <row r="101" spans="1:47" s="2" customFormat="1" ht="58.5">
      <c r="A101" s="33"/>
      <c r="B101" s="34"/>
      <c r="C101" s="35"/>
      <c r="D101" s="190" t="s">
        <v>162</v>
      </c>
      <c r="E101" s="35"/>
      <c r="F101" s="191" t="s">
        <v>180</v>
      </c>
      <c r="G101" s="35"/>
      <c r="H101" s="35"/>
      <c r="I101" s="107"/>
      <c r="J101" s="35"/>
      <c r="K101" s="35"/>
      <c r="L101" s="38"/>
      <c r="M101" s="192"/>
      <c r="N101" s="193"/>
      <c r="O101" s="63"/>
      <c r="P101" s="63"/>
      <c r="Q101" s="63"/>
      <c r="R101" s="63"/>
      <c r="S101" s="63"/>
      <c r="T101" s="64"/>
      <c r="U101" s="33"/>
      <c r="V101" s="33"/>
      <c r="W101" s="33"/>
      <c r="X101" s="33"/>
      <c r="Y101" s="33"/>
      <c r="Z101" s="33"/>
      <c r="AA101" s="33"/>
      <c r="AB101" s="33"/>
      <c r="AC101" s="33"/>
      <c r="AD101" s="33"/>
      <c r="AE101" s="33"/>
      <c r="AT101" s="16" t="s">
        <v>162</v>
      </c>
      <c r="AU101" s="16" t="s">
        <v>86</v>
      </c>
    </row>
    <row r="102" spans="2:51" s="13" customFormat="1" ht="12">
      <c r="B102" s="208"/>
      <c r="C102" s="209"/>
      <c r="D102" s="190" t="s">
        <v>164</v>
      </c>
      <c r="E102" s="210" t="s">
        <v>19</v>
      </c>
      <c r="F102" s="211" t="s">
        <v>175</v>
      </c>
      <c r="G102" s="209"/>
      <c r="H102" s="212">
        <v>89</v>
      </c>
      <c r="I102" s="213"/>
      <c r="J102" s="209"/>
      <c r="K102" s="209"/>
      <c r="L102" s="214"/>
      <c r="M102" s="215"/>
      <c r="N102" s="216"/>
      <c r="O102" s="216"/>
      <c r="P102" s="216"/>
      <c r="Q102" s="216"/>
      <c r="R102" s="216"/>
      <c r="S102" s="216"/>
      <c r="T102" s="217"/>
      <c r="AT102" s="218" t="s">
        <v>164</v>
      </c>
      <c r="AU102" s="218" t="s">
        <v>86</v>
      </c>
      <c r="AV102" s="13" t="s">
        <v>86</v>
      </c>
      <c r="AW102" s="13" t="s">
        <v>35</v>
      </c>
      <c r="AX102" s="13" t="s">
        <v>76</v>
      </c>
      <c r="AY102" s="218" t="s">
        <v>113</v>
      </c>
    </row>
    <row r="103" spans="2:51" s="14" customFormat="1" ht="12">
      <c r="B103" s="219"/>
      <c r="C103" s="220"/>
      <c r="D103" s="190" t="s">
        <v>164</v>
      </c>
      <c r="E103" s="221" t="s">
        <v>19</v>
      </c>
      <c r="F103" s="222" t="s">
        <v>166</v>
      </c>
      <c r="G103" s="220"/>
      <c r="H103" s="223">
        <v>89</v>
      </c>
      <c r="I103" s="224"/>
      <c r="J103" s="220"/>
      <c r="K103" s="220"/>
      <c r="L103" s="225"/>
      <c r="M103" s="226"/>
      <c r="N103" s="227"/>
      <c r="O103" s="227"/>
      <c r="P103" s="227"/>
      <c r="Q103" s="227"/>
      <c r="R103" s="227"/>
      <c r="S103" s="227"/>
      <c r="T103" s="228"/>
      <c r="AT103" s="229" t="s">
        <v>164</v>
      </c>
      <c r="AU103" s="229" t="s">
        <v>86</v>
      </c>
      <c r="AV103" s="14" t="s">
        <v>118</v>
      </c>
      <c r="AW103" s="14" t="s">
        <v>35</v>
      </c>
      <c r="AX103" s="14" t="s">
        <v>84</v>
      </c>
      <c r="AY103" s="229" t="s">
        <v>113</v>
      </c>
    </row>
    <row r="104" spans="1:65" s="2" customFormat="1" ht="14.45" customHeight="1">
      <c r="A104" s="33"/>
      <c r="B104" s="34"/>
      <c r="C104" s="177" t="s">
        <v>181</v>
      </c>
      <c r="D104" s="177" t="s">
        <v>114</v>
      </c>
      <c r="E104" s="178" t="s">
        <v>182</v>
      </c>
      <c r="F104" s="179" t="s">
        <v>183</v>
      </c>
      <c r="G104" s="180" t="s">
        <v>159</v>
      </c>
      <c r="H104" s="181">
        <v>89</v>
      </c>
      <c r="I104" s="182"/>
      <c r="J104" s="183">
        <f>ROUND(I104*H104,2)</f>
        <v>0</v>
      </c>
      <c r="K104" s="179" t="s">
        <v>160</v>
      </c>
      <c r="L104" s="38"/>
      <c r="M104" s="184" t="s">
        <v>19</v>
      </c>
      <c r="N104" s="185" t="s">
        <v>47</v>
      </c>
      <c r="O104" s="63"/>
      <c r="P104" s="186">
        <f>O104*H104</f>
        <v>0</v>
      </c>
      <c r="Q104" s="186">
        <v>0.00315</v>
      </c>
      <c r="R104" s="186">
        <f>Q104*H104</f>
        <v>0.28035</v>
      </c>
      <c r="S104" s="186">
        <v>0</v>
      </c>
      <c r="T104" s="187">
        <f>S104*H104</f>
        <v>0</v>
      </c>
      <c r="U104" s="33"/>
      <c r="V104" s="33"/>
      <c r="W104" s="33"/>
      <c r="X104" s="33"/>
      <c r="Y104" s="33"/>
      <c r="Z104" s="33"/>
      <c r="AA104" s="33"/>
      <c r="AB104" s="33"/>
      <c r="AC104" s="33"/>
      <c r="AD104" s="33"/>
      <c r="AE104" s="33"/>
      <c r="AR104" s="188" t="s">
        <v>118</v>
      </c>
      <c r="AT104" s="188" t="s">
        <v>114</v>
      </c>
      <c r="AU104" s="188" t="s">
        <v>86</v>
      </c>
      <c r="AY104" s="16" t="s">
        <v>113</v>
      </c>
      <c r="BE104" s="189">
        <f>IF(N104="základní",J104,0)</f>
        <v>0</v>
      </c>
      <c r="BF104" s="189">
        <f>IF(N104="snížená",J104,0)</f>
        <v>0</v>
      </c>
      <c r="BG104" s="189">
        <f>IF(N104="zákl. přenesená",J104,0)</f>
        <v>0</v>
      </c>
      <c r="BH104" s="189">
        <f>IF(N104="sníž. přenesená",J104,0)</f>
        <v>0</v>
      </c>
      <c r="BI104" s="189">
        <f>IF(N104="nulová",J104,0)</f>
        <v>0</v>
      </c>
      <c r="BJ104" s="16" t="s">
        <v>84</v>
      </c>
      <c r="BK104" s="189">
        <f>ROUND(I104*H104,2)</f>
        <v>0</v>
      </c>
      <c r="BL104" s="16" t="s">
        <v>118</v>
      </c>
      <c r="BM104" s="188" t="s">
        <v>184</v>
      </c>
    </row>
    <row r="105" spans="2:51" s="13" customFormat="1" ht="12">
      <c r="B105" s="208"/>
      <c r="C105" s="209"/>
      <c r="D105" s="190" t="s">
        <v>164</v>
      </c>
      <c r="E105" s="210" t="s">
        <v>19</v>
      </c>
      <c r="F105" s="211" t="s">
        <v>175</v>
      </c>
      <c r="G105" s="209"/>
      <c r="H105" s="212">
        <v>89</v>
      </c>
      <c r="I105" s="213"/>
      <c r="J105" s="209"/>
      <c r="K105" s="209"/>
      <c r="L105" s="214"/>
      <c r="M105" s="215"/>
      <c r="N105" s="216"/>
      <c r="O105" s="216"/>
      <c r="P105" s="216"/>
      <c r="Q105" s="216"/>
      <c r="R105" s="216"/>
      <c r="S105" s="216"/>
      <c r="T105" s="217"/>
      <c r="AT105" s="218" t="s">
        <v>164</v>
      </c>
      <c r="AU105" s="218" t="s">
        <v>86</v>
      </c>
      <c r="AV105" s="13" t="s">
        <v>86</v>
      </c>
      <c r="AW105" s="13" t="s">
        <v>35</v>
      </c>
      <c r="AX105" s="13" t="s">
        <v>76</v>
      </c>
      <c r="AY105" s="218" t="s">
        <v>113</v>
      </c>
    </row>
    <row r="106" spans="2:51" s="14" customFormat="1" ht="12">
      <c r="B106" s="219"/>
      <c r="C106" s="220"/>
      <c r="D106" s="190" t="s">
        <v>164</v>
      </c>
      <c r="E106" s="221" t="s">
        <v>19</v>
      </c>
      <c r="F106" s="222" t="s">
        <v>166</v>
      </c>
      <c r="G106" s="220"/>
      <c r="H106" s="223">
        <v>89</v>
      </c>
      <c r="I106" s="224"/>
      <c r="J106" s="220"/>
      <c r="K106" s="220"/>
      <c r="L106" s="225"/>
      <c r="M106" s="226"/>
      <c r="N106" s="227"/>
      <c r="O106" s="227"/>
      <c r="P106" s="227"/>
      <c r="Q106" s="227"/>
      <c r="R106" s="227"/>
      <c r="S106" s="227"/>
      <c r="T106" s="228"/>
      <c r="AT106" s="229" t="s">
        <v>164</v>
      </c>
      <c r="AU106" s="229" t="s">
        <v>86</v>
      </c>
      <c r="AV106" s="14" t="s">
        <v>118</v>
      </c>
      <c r="AW106" s="14" t="s">
        <v>35</v>
      </c>
      <c r="AX106" s="14" t="s">
        <v>84</v>
      </c>
      <c r="AY106" s="229" t="s">
        <v>113</v>
      </c>
    </row>
    <row r="107" spans="1:65" s="2" customFormat="1" ht="14.45" customHeight="1">
      <c r="A107" s="33"/>
      <c r="B107" s="34"/>
      <c r="C107" s="177" t="s">
        <v>185</v>
      </c>
      <c r="D107" s="177" t="s">
        <v>114</v>
      </c>
      <c r="E107" s="178" t="s">
        <v>186</v>
      </c>
      <c r="F107" s="179" t="s">
        <v>187</v>
      </c>
      <c r="G107" s="180" t="s">
        <v>159</v>
      </c>
      <c r="H107" s="181">
        <v>89</v>
      </c>
      <c r="I107" s="182"/>
      <c r="J107" s="183">
        <f>ROUND(I107*H107,2)</f>
        <v>0</v>
      </c>
      <c r="K107" s="179" t="s">
        <v>160</v>
      </c>
      <c r="L107" s="38"/>
      <c r="M107" s="184" t="s">
        <v>19</v>
      </c>
      <c r="N107" s="185" t="s">
        <v>47</v>
      </c>
      <c r="O107" s="63"/>
      <c r="P107" s="186">
        <f>O107*H107</f>
        <v>0</v>
      </c>
      <c r="Q107" s="186">
        <v>0</v>
      </c>
      <c r="R107" s="186">
        <f>Q107*H107</f>
        <v>0</v>
      </c>
      <c r="S107" s="186">
        <v>0</v>
      </c>
      <c r="T107" s="187">
        <f>S107*H107</f>
        <v>0</v>
      </c>
      <c r="U107" s="33"/>
      <c r="V107" s="33"/>
      <c r="W107" s="33"/>
      <c r="X107" s="33"/>
      <c r="Y107" s="33"/>
      <c r="Z107" s="33"/>
      <c r="AA107" s="33"/>
      <c r="AB107" s="33"/>
      <c r="AC107" s="33"/>
      <c r="AD107" s="33"/>
      <c r="AE107" s="33"/>
      <c r="AR107" s="188" t="s">
        <v>118</v>
      </c>
      <c r="AT107" s="188" t="s">
        <v>114</v>
      </c>
      <c r="AU107" s="188" t="s">
        <v>86</v>
      </c>
      <c r="AY107" s="16" t="s">
        <v>113</v>
      </c>
      <c r="BE107" s="189">
        <f>IF(N107="základní",J107,0)</f>
        <v>0</v>
      </c>
      <c r="BF107" s="189">
        <f>IF(N107="snížená",J107,0)</f>
        <v>0</v>
      </c>
      <c r="BG107" s="189">
        <f>IF(N107="zákl. přenesená",J107,0)</f>
        <v>0</v>
      </c>
      <c r="BH107" s="189">
        <f>IF(N107="sníž. přenesená",J107,0)</f>
        <v>0</v>
      </c>
      <c r="BI107" s="189">
        <f>IF(N107="nulová",J107,0)</f>
        <v>0</v>
      </c>
      <c r="BJ107" s="16" t="s">
        <v>84</v>
      </c>
      <c r="BK107" s="189">
        <f>ROUND(I107*H107,2)</f>
        <v>0</v>
      </c>
      <c r="BL107" s="16" t="s">
        <v>118</v>
      </c>
      <c r="BM107" s="188" t="s">
        <v>188</v>
      </c>
    </row>
    <row r="108" spans="2:51" s="13" customFormat="1" ht="12">
      <c r="B108" s="208"/>
      <c r="C108" s="209"/>
      <c r="D108" s="190" t="s">
        <v>164</v>
      </c>
      <c r="E108" s="210" t="s">
        <v>19</v>
      </c>
      <c r="F108" s="211" t="s">
        <v>175</v>
      </c>
      <c r="G108" s="209"/>
      <c r="H108" s="212">
        <v>89</v>
      </c>
      <c r="I108" s="213"/>
      <c r="J108" s="209"/>
      <c r="K108" s="209"/>
      <c r="L108" s="214"/>
      <c r="M108" s="215"/>
      <c r="N108" s="216"/>
      <c r="O108" s="216"/>
      <c r="P108" s="216"/>
      <c r="Q108" s="216"/>
      <c r="R108" s="216"/>
      <c r="S108" s="216"/>
      <c r="T108" s="217"/>
      <c r="AT108" s="218" t="s">
        <v>164</v>
      </c>
      <c r="AU108" s="218" t="s">
        <v>86</v>
      </c>
      <c r="AV108" s="13" t="s">
        <v>86</v>
      </c>
      <c r="AW108" s="13" t="s">
        <v>35</v>
      </c>
      <c r="AX108" s="13" t="s">
        <v>76</v>
      </c>
      <c r="AY108" s="218" t="s">
        <v>113</v>
      </c>
    </row>
    <row r="109" spans="2:51" s="14" customFormat="1" ht="12">
      <c r="B109" s="219"/>
      <c r="C109" s="220"/>
      <c r="D109" s="190" t="s">
        <v>164</v>
      </c>
      <c r="E109" s="221" t="s">
        <v>19</v>
      </c>
      <c r="F109" s="222" t="s">
        <v>166</v>
      </c>
      <c r="G109" s="220"/>
      <c r="H109" s="223">
        <v>89</v>
      </c>
      <c r="I109" s="224"/>
      <c r="J109" s="220"/>
      <c r="K109" s="220"/>
      <c r="L109" s="225"/>
      <c r="M109" s="226"/>
      <c r="N109" s="227"/>
      <c r="O109" s="227"/>
      <c r="P109" s="227"/>
      <c r="Q109" s="227"/>
      <c r="R109" s="227"/>
      <c r="S109" s="227"/>
      <c r="T109" s="228"/>
      <c r="AT109" s="229" t="s">
        <v>164</v>
      </c>
      <c r="AU109" s="229" t="s">
        <v>86</v>
      </c>
      <c r="AV109" s="14" t="s">
        <v>118</v>
      </c>
      <c r="AW109" s="14" t="s">
        <v>35</v>
      </c>
      <c r="AX109" s="14" t="s">
        <v>84</v>
      </c>
      <c r="AY109" s="229" t="s">
        <v>113</v>
      </c>
    </row>
    <row r="110" spans="1:65" s="2" customFormat="1" ht="24.2" customHeight="1">
      <c r="A110" s="33"/>
      <c r="B110" s="34"/>
      <c r="C110" s="177" t="s">
        <v>189</v>
      </c>
      <c r="D110" s="177" t="s">
        <v>114</v>
      </c>
      <c r="E110" s="178" t="s">
        <v>190</v>
      </c>
      <c r="F110" s="179" t="s">
        <v>191</v>
      </c>
      <c r="G110" s="180" t="s">
        <v>159</v>
      </c>
      <c r="H110" s="181">
        <v>27</v>
      </c>
      <c r="I110" s="182"/>
      <c r="J110" s="183">
        <f>ROUND(I110*H110,2)</f>
        <v>0</v>
      </c>
      <c r="K110" s="179" t="s">
        <v>160</v>
      </c>
      <c r="L110" s="38"/>
      <c r="M110" s="184" t="s">
        <v>19</v>
      </c>
      <c r="N110" s="185" t="s">
        <v>47</v>
      </c>
      <c r="O110" s="63"/>
      <c r="P110" s="186">
        <f>O110*H110</f>
        <v>0</v>
      </c>
      <c r="Q110" s="186">
        <v>0.05828</v>
      </c>
      <c r="R110" s="186">
        <f>Q110*H110</f>
        <v>1.57356</v>
      </c>
      <c r="S110" s="186">
        <v>0</v>
      </c>
      <c r="T110" s="187">
        <f>S110*H110</f>
        <v>0</v>
      </c>
      <c r="U110" s="33"/>
      <c r="V110" s="33"/>
      <c r="W110" s="33"/>
      <c r="X110" s="33"/>
      <c r="Y110" s="33"/>
      <c r="Z110" s="33"/>
      <c r="AA110" s="33"/>
      <c r="AB110" s="33"/>
      <c r="AC110" s="33"/>
      <c r="AD110" s="33"/>
      <c r="AE110" s="33"/>
      <c r="AR110" s="188" t="s">
        <v>118</v>
      </c>
      <c r="AT110" s="188" t="s">
        <v>114</v>
      </c>
      <c r="AU110" s="188" t="s">
        <v>86</v>
      </c>
      <c r="AY110" s="16" t="s">
        <v>113</v>
      </c>
      <c r="BE110" s="189">
        <f>IF(N110="základní",J110,0)</f>
        <v>0</v>
      </c>
      <c r="BF110" s="189">
        <f>IF(N110="snížená",J110,0)</f>
        <v>0</v>
      </c>
      <c r="BG110" s="189">
        <f>IF(N110="zákl. přenesená",J110,0)</f>
        <v>0</v>
      </c>
      <c r="BH110" s="189">
        <f>IF(N110="sníž. přenesená",J110,0)</f>
        <v>0</v>
      </c>
      <c r="BI110" s="189">
        <f>IF(N110="nulová",J110,0)</f>
        <v>0</v>
      </c>
      <c r="BJ110" s="16" t="s">
        <v>84</v>
      </c>
      <c r="BK110" s="189">
        <f>ROUND(I110*H110,2)</f>
        <v>0</v>
      </c>
      <c r="BL110" s="16" t="s">
        <v>118</v>
      </c>
      <c r="BM110" s="188" t="s">
        <v>192</v>
      </c>
    </row>
    <row r="111" spans="1:47" s="2" customFormat="1" ht="107.25">
      <c r="A111" s="33"/>
      <c r="B111" s="34"/>
      <c r="C111" s="35"/>
      <c r="D111" s="190" t="s">
        <v>162</v>
      </c>
      <c r="E111" s="35"/>
      <c r="F111" s="191" t="s">
        <v>193</v>
      </c>
      <c r="G111" s="35"/>
      <c r="H111" s="35"/>
      <c r="I111" s="107"/>
      <c r="J111" s="35"/>
      <c r="K111" s="35"/>
      <c r="L111" s="38"/>
      <c r="M111" s="192"/>
      <c r="N111" s="193"/>
      <c r="O111" s="63"/>
      <c r="P111" s="63"/>
      <c r="Q111" s="63"/>
      <c r="R111" s="63"/>
      <c r="S111" s="63"/>
      <c r="T111" s="64"/>
      <c r="U111" s="33"/>
      <c r="V111" s="33"/>
      <c r="W111" s="33"/>
      <c r="X111" s="33"/>
      <c r="Y111" s="33"/>
      <c r="Z111" s="33"/>
      <c r="AA111" s="33"/>
      <c r="AB111" s="33"/>
      <c r="AC111" s="33"/>
      <c r="AD111" s="33"/>
      <c r="AE111" s="33"/>
      <c r="AT111" s="16" t="s">
        <v>162</v>
      </c>
      <c r="AU111" s="16" t="s">
        <v>86</v>
      </c>
    </row>
    <row r="112" spans="2:51" s="13" customFormat="1" ht="12">
      <c r="B112" s="208"/>
      <c r="C112" s="209"/>
      <c r="D112" s="190" t="s">
        <v>164</v>
      </c>
      <c r="E112" s="210" t="s">
        <v>19</v>
      </c>
      <c r="F112" s="211" t="s">
        <v>165</v>
      </c>
      <c r="G112" s="209"/>
      <c r="H112" s="212">
        <v>27</v>
      </c>
      <c r="I112" s="213"/>
      <c r="J112" s="209"/>
      <c r="K112" s="209"/>
      <c r="L112" s="214"/>
      <c r="M112" s="215"/>
      <c r="N112" s="216"/>
      <c r="O112" s="216"/>
      <c r="P112" s="216"/>
      <c r="Q112" s="216"/>
      <c r="R112" s="216"/>
      <c r="S112" s="216"/>
      <c r="T112" s="217"/>
      <c r="AT112" s="218" t="s">
        <v>164</v>
      </c>
      <c r="AU112" s="218" t="s">
        <v>86</v>
      </c>
      <c r="AV112" s="13" t="s">
        <v>86</v>
      </c>
      <c r="AW112" s="13" t="s">
        <v>35</v>
      </c>
      <c r="AX112" s="13" t="s">
        <v>76</v>
      </c>
      <c r="AY112" s="218" t="s">
        <v>113</v>
      </c>
    </row>
    <row r="113" spans="2:51" s="14" customFormat="1" ht="12">
      <c r="B113" s="219"/>
      <c r="C113" s="220"/>
      <c r="D113" s="190" t="s">
        <v>164</v>
      </c>
      <c r="E113" s="221" t="s">
        <v>19</v>
      </c>
      <c r="F113" s="222" t="s">
        <v>166</v>
      </c>
      <c r="G113" s="220"/>
      <c r="H113" s="223">
        <v>27</v>
      </c>
      <c r="I113" s="224"/>
      <c r="J113" s="220"/>
      <c r="K113" s="220"/>
      <c r="L113" s="225"/>
      <c r="M113" s="226"/>
      <c r="N113" s="227"/>
      <c r="O113" s="227"/>
      <c r="P113" s="227"/>
      <c r="Q113" s="227"/>
      <c r="R113" s="227"/>
      <c r="S113" s="227"/>
      <c r="T113" s="228"/>
      <c r="AT113" s="229" t="s">
        <v>164</v>
      </c>
      <c r="AU113" s="229" t="s">
        <v>86</v>
      </c>
      <c r="AV113" s="14" t="s">
        <v>118</v>
      </c>
      <c r="AW113" s="14" t="s">
        <v>35</v>
      </c>
      <c r="AX113" s="14" t="s">
        <v>84</v>
      </c>
      <c r="AY113" s="229" t="s">
        <v>113</v>
      </c>
    </row>
    <row r="114" spans="1:65" s="2" customFormat="1" ht="24.2" customHeight="1">
      <c r="A114" s="33"/>
      <c r="B114" s="34"/>
      <c r="C114" s="177" t="s">
        <v>194</v>
      </c>
      <c r="D114" s="177" t="s">
        <v>114</v>
      </c>
      <c r="E114" s="178" t="s">
        <v>195</v>
      </c>
      <c r="F114" s="179" t="s">
        <v>196</v>
      </c>
      <c r="G114" s="180" t="s">
        <v>159</v>
      </c>
      <c r="H114" s="181">
        <v>27</v>
      </c>
      <c r="I114" s="182"/>
      <c r="J114" s="183">
        <f>ROUND(I114*H114,2)</f>
        <v>0</v>
      </c>
      <c r="K114" s="179" t="s">
        <v>160</v>
      </c>
      <c r="L114" s="38"/>
      <c r="M114" s="184" t="s">
        <v>19</v>
      </c>
      <c r="N114" s="185" t="s">
        <v>47</v>
      </c>
      <c r="O114" s="63"/>
      <c r="P114" s="186">
        <f>O114*H114</f>
        <v>0</v>
      </c>
      <c r="Q114" s="186">
        <v>0</v>
      </c>
      <c r="R114" s="186">
        <f>Q114*H114</f>
        <v>0</v>
      </c>
      <c r="S114" s="186">
        <v>0</v>
      </c>
      <c r="T114" s="187">
        <f>S114*H114</f>
        <v>0</v>
      </c>
      <c r="U114" s="33"/>
      <c r="V114" s="33"/>
      <c r="W114" s="33"/>
      <c r="X114" s="33"/>
      <c r="Y114" s="33"/>
      <c r="Z114" s="33"/>
      <c r="AA114" s="33"/>
      <c r="AB114" s="33"/>
      <c r="AC114" s="33"/>
      <c r="AD114" s="33"/>
      <c r="AE114" s="33"/>
      <c r="AR114" s="188" t="s">
        <v>118</v>
      </c>
      <c r="AT114" s="188" t="s">
        <v>114</v>
      </c>
      <c r="AU114" s="188" t="s">
        <v>86</v>
      </c>
      <c r="AY114" s="16" t="s">
        <v>113</v>
      </c>
      <c r="BE114" s="189">
        <f>IF(N114="základní",J114,0)</f>
        <v>0</v>
      </c>
      <c r="BF114" s="189">
        <f>IF(N114="snížená",J114,0)</f>
        <v>0</v>
      </c>
      <c r="BG114" s="189">
        <f>IF(N114="zákl. přenesená",J114,0)</f>
        <v>0</v>
      </c>
      <c r="BH114" s="189">
        <f>IF(N114="sníž. přenesená",J114,0)</f>
        <v>0</v>
      </c>
      <c r="BI114" s="189">
        <f>IF(N114="nulová",J114,0)</f>
        <v>0</v>
      </c>
      <c r="BJ114" s="16" t="s">
        <v>84</v>
      </c>
      <c r="BK114" s="189">
        <f>ROUND(I114*H114,2)</f>
        <v>0</v>
      </c>
      <c r="BL114" s="16" t="s">
        <v>118</v>
      </c>
      <c r="BM114" s="188" t="s">
        <v>197</v>
      </c>
    </row>
    <row r="115" spans="1:47" s="2" customFormat="1" ht="107.25">
      <c r="A115" s="33"/>
      <c r="B115" s="34"/>
      <c r="C115" s="35"/>
      <c r="D115" s="190" t="s">
        <v>162</v>
      </c>
      <c r="E115" s="35"/>
      <c r="F115" s="191" t="s">
        <v>193</v>
      </c>
      <c r="G115" s="35"/>
      <c r="H115" s="35"/>
      <c r="I115" s="107"/>
      <c r="J115" s="35"/>
      <c r="K115" s="35"/>
      <c r="L115" s="38"/>
      <c r="M115" s="192"/>
      <c r="N115" s="193"/>
      <c r="O115" s="63"/>
      <c r="P115" s="63"/>
      <c r="Q115" s="63"/>
      <c r="R115" s="63"/>
      <c r="S115" s="63"/>
      <c r="T115" s="64"/>
      <c r="U115" s="33"/>
      <c r="V115" s="33"/>
      <c r="W115" s="33"/>
      <c r="X115" s="33"/>
      <c r="Y115" s="33"/>
      <c r="Z115" s="33"/>
      <c r="AA115" s="33"/>
      <c r="AB115" s="33"/>
      <c r="AC115" s="33"/>
      <c r="AD115" s="33"/>
      <c r="AE115" s="33"/>
      <c r="AT115" s="16" t="s">
        <v>162</v>
      </c>
      <c r="AU115" s="16" t="s">
        <v>86</v>
      </c>
    </row>
    <row r="116" spans="2:51" s="13" customFormat="1" ht="12">
      <c r="B116" s="208"/>
      <c r="C116" s="209"/>
      <c r="D116" s="190" t="s">
        <v>164</v>
      </c>
      <c r="E116" s="210" t="s">
        <v>19</v>
      </c>
      <c r="F116" s="211" t="s">
        <v>165</v>
      </c>
      <c r="G116" s="209"/>
      <c r="H116" s="212">
        <v>27</v>
      </c>
      <c r="I116" s="213"/>
      <c r="J116" s="209"/>
      <c r="K116" s="209"/>
      <c r="L116" s="214"/>
      <c r="M116" s="215"/>
      <c r="N116" s="216"/>
      <c r="O116" s="216"/>
      <c r="P116" s="216"/>
      <c r="Q116" s="216"/>
      <c r="R116" s="216"/>
      <c r="S116" s="216"/>
      <c r="T116" s="217"/>
      <c r="AT116" s="218" t="s">
        <v>164</v>
      </c>
      <c r="AU116" s="218" t="s">
        <v>86</v>
      </c>
      <c r="AV116" s="13" t="s">
        <v>86</v>
      </c>
      <c r="AW116" s="13" t="s">
        <v>35</v>
      </c>
      <c r="AX116" s="13" t="s">
        <v>76</v>
      </c>
      <c r="AY116" s="218" t="s">
        <v>113</v>
      </c>
    </row>
    <row r="117" spans="2:51" s="14" customFormat="1" ht="12">
      <c r="B117" s="219"/>
      <c r="C117" s="220"/>
      <c r="D117" s="190" t="s">
        <v>164</v>
      </c>
      <c r="E117" s="221" t="s">
        <v>19</v>
      </c>
      <c r="F117" s="222" t="s">
        <v>166</v>
      </c>
      <c r="G117" s="220"/>
      <c r="H117" s="223">
        <v>27</v>
      </c>
      <c r="I117" s="224"/>
      <c r="J117" s="220"/>
      <c r="K117" s="220"/>
      <c r="L117" s="225"/>
      <c r="M117" s="226"/>
      <c r="N117" s="227"/>
      <c r="O117" s="227"/>
      <c r="P117" s="227"/>
      <c r="Q117" s="227"/>
      <c r="R117" s="227"/>
      <c r="S117" s="227"/>
      <c r="T117" s="228"/>
      <c r="AT117" s="229" t="s">
        <v>164</v>
      </c>
      <c r="AU117" s="229" t="s">
        <v>86</v>
      </c>
      <c r="AV117" s="14" t="s">
        <v>118</v>
      </c>
      <c r="AW117" s="14" t="s">
        <v>35</v>
      </c>
      <c r="AX117" s="14" t="s">
        <v>84</v>
      </c>
      <c r="AY117" s="229" t="s">
        <v>113</v>
      </c>
    </row>
    <row r="118" spans="1:65" s="2" customFormat="1" ht="14.45" customHeight="1">
      <c r="A118" s="33"/>
      <c r="B118" s="34"/>
      <c r="C118" s="177" t="s">
        <v>198</v>
      </c>
      <c r="D118" s="177" t="s">
        <v>114</v>
      </c>
      <c r="E118" s="178" t="s">
        <v>199</v>
      </c>
      <c r="F118" s="179" t="s">
        <v>200</v>
      </c>
      <c r="G118" s="180" t="s">
        <v>159</v>
      </c>
      <c r="H118" s="181">
        <v>89</v>
      </c>
      <c r="I118" s="182"/>
      <c r="J118" s="183">
        <f>ROUND(I118*H118,2)</f>
        <v>0</v>
      </c>
      <c r="K118" s="179" t="s">
        <v>160</v>
      </c>
      <c r="L118" s="38"/>
      <c r="M118" s="184" t="s">
        <v>19</v>
      </c>
      <c r="N118" s="185" t="s">
        <v>47</v>
      </c>
      <c r="O118" s="63"/>
      <c r="P118" s="186">
        <f>O118*H118</f>
        <v>0</v>
      </c>
      <c r="Q118" s="186">
        <v>0.00712</v>
      </c>
      <c r="R118" s="186">
        <f>Q118*H118</f>
        <v>0.6336799999999999</v>
      </c>
      <c r="S118" s="186">
        <v>0</v>
      </c>
      <c r="T118" s="187">
        <f>S118*H118</f>
        <v>0</v>
      </c>
      <c r="U118" s="33"/>
      <c r="V118" s="33"/>
      <c r="W118" s="33"/>
      <c r="X118" s="33"/>
      <c r="Y118" s="33"/>
      <c r="Z118" s="33"/>
      <c r="AA118" s="33"/>
      <c r="AB118" s="33"/>
      <c r="AC118" s="33"/>
      <c r="AD118" s="33"/>
      <c r="AE118" s="33"/>
      <c r="AR118" s="188" t="s">
        <v>118</v>
      </c>
      <c r="AT118" s="188" t="s">
        <v>114</v>
      </c>
      <c r="AU118" s="188" t="s">
        <v>86</v>
      </c>
      <c r="AY118" s="16" t="s">
        <v>113</v>
      </c>
      <c r="BE118" s="189">
        <f>IF(N118="základní",J118,0)</f>
        <v>0</v>
      </c>
      <c r="BF118" s="189">
        <f>IF(N118="snížená",J118,0)</f>
        <v>0</v>
      </c>
      <c r="BG118" s="189">
        <f>IF(N118="zákl. přenesená",J118,0)</f>
        <v>0</v>
      </c>
      <c r="BH118" s="189">
        <f>IF(N118="sníž. přenesená",J118,0)</f>
        <v>0</v>
      </c>
      <c r="BI118" s="189">
        <f>IF(N118="nulová",J118,0)</f>
        <v>0</v>
      </c>
      <c r="BJ118" s="16" t="s">
        <v>84</v>
      </c>
      <c r="BK118" s="189">
        <f>ROUND(I118*H118,2)</f>
        <v>0</v>
      </c>
      <c r="BL118" s="16" t="s">
        <v>118</v>
      </c>
      <c r="BM118" s="188" t="s">
        <v>201</v>
      </c>
    </row>
    <row r="119" spans="1:47" s="2" customFormat="1" ht="29.25">
      <c r="A119" s="33"/>
      <c r="B119" s="34"/>
      <c r="C119" s="35"/>
      <c r="D119" s="190" t="s">
        <v>162</v>
      </c>
      <c r="E119" s="35"/>
      <c r="F119" s="191" t="s">
        <v>202</v>
      </c>
      <c r="G119" s="35"/>
      <c r="H119" s="35"/>
      <c r="I119" s="107"/>
      <c r="J119" s="35"/>
      <c r="K119" s="35"/>
      <c r="L119" s="38"/>
      <c r="M119" s="192"/>
      <c r="N119" s="193"/>
      <c r="O119" s="63"/>
      <c r="P119" s="63"/>
      <c r="Q119" s="63"/>
      <c r="R119" s="63"/>
      <c r="S119" s="63"/>
      <c r="T119" s="64"/>
      <c r="U119" s="33"/>
      <c r="V119" s="33"/>
      <c r="W119" s="33"/>
      <c r="X119" s="33"/>
      <c r="Y119" s="33"/>
      <c r="Z119" s="33"/>
      <c r="AA119" s="33"/>
      <c r="AB119" s="33"/>
      <c r="AC119" s="33"/>
      <c r="AD119" s="33"/>
      <c r="AE119" s="33"/>
      <c r="AT119" s="16" t="s">
        <v>162</v>
      </c>
      <c r="AU119" s="16" t="s">
        <v>86</v>
      </c>
    </row>
    <row r="120" spans="2:51" s="13" customFormat="1" ht="12">
      <c r="B120" s="208"/>
      <c r="C120" s="209"/>
      <c r="D120" s="190" t="s">
        <v>164</v>
      </c>
      <c r="E120" s="210" t="s">
        <v>19</v>
      </c>
      <c r="F120" s="211" t="s">
        <v>175</v>
      </c>
      <c r="G120" s="209"/>
      <c r="H120" s="212">
        <v>89</v>
      </c>
      <c r="I120" s="213"/>
      <c r="J120" s="209"/>
      <c r="K120" s="209"/>
      <c r="L120" s="214"/>
      <c r="M120" s="215"/>
      <c r="N120" s="216"/>
      <c r="O120" s="216"/>
      <c r="P120" s="216"/>
      <c r="Q120" s="216"/>
      <c r="R120" s="216"/>
      <c r="S120" s="216"/>
      <c r="T120" s="217"/>
      <c r="AT120" s="218" t="s">
        <v>164</v>
      </c>
      <c r="AU120" s="218" t="s">
        <v>86</v>
      </c>
      <c r="AV120" s="13" t="s">
        <v>86</v>
      </c>
      <c r="AW120" s="13" t="s">
        <v>35</v>
      </c>
      <c r="AX120" s="13" t="s">
        <v>76</v>
      </c>
      <c r="AY120" s="218" t="s">
        <v>113</v>
      </c>
    </row>
    <row r="121" spans="2:51" s="14" customFormat="1" ht="12">
      <c r="B121" s="219"/>
      <c r="C121" s="220"/>
      <c r="D121" s="190" t="s">
        <v>164</v>
      </c>
      <c r="E121" s="221" t="s">
        <v>19</v>
      </c>
      <c r="F121" s="222" t="s">
        <v>166</v>
      </c>
      <c r="G121" s="220"/>
      <c r="H121" s="223">
        <v>89</v>
      </c>
      <c r="I121" s="224"/>
      <c r="J121" s="220"/>
      <c r="K121" s="220"/>
      <c r="L121" s="225"/>
      <c r="M121" s="226"/>
      <c r="N121" s="227"/>
      <c r="O121" s="227"/>
      <c r="P121" s="227"/>
      <c r="Q121" s="227"/>
      <c r="R121" s="227"/>
      <c r="S121" s="227"/>
      <c r="T121" s="228"/>
      <c r="AT121" s="229" t="s">
        <v>164</v>
      </c>
      <c r="AU121" s="229" t="s">
        <v>86</v>
      </c>
      <c r="AV121" s="14" t="s">
        <v>118</v>
      </c>
      <c r="AW121" s="14" t="s">
        <v>35</v>
      </c>
      <c r="AX121" s="14" t="s">
        <v>84</v>
      </c>
      <c r="AY121" s="229" t="s">
        <v>113</v>
      </c>
    </row>
    <row r="122" spans="1:65" s="2" customFormat="1" ht="14.45" customHeight="1">
      <c r="A122" s="33"/>
      <c r="B122" s="34"/>
      <c r="C122" s="177" t="s">
        <v>203</v>
      </c>
      <c r="D122" s="177" t="s">
        <v>114</v>
      </c>
      <c r="E122" s="178" t="s">
        <v>204</v>
      </c>
      <c r="F122" s="179" t="s">
        <v>205</v>
      </c>
      <c r="G122" s="180" t="s">
        <v>159</v>
      </c>
      <c r="H122" s="181">
        <v>89</v>
      </c>
      <c r="I122" s="182"/>
      <c r="J122" s="183">
        <f>ROUND(I122*H122,2)</f>
        <v>0</v>
      </c>
      <c r="K122" s="179" t="s">
        <v>160</v>
      </c>
      <c r="L122" s="38"/>
      <c r="M122" s="184" t="s">
        <v>19</v>
      </c>
      <c r="N122" s="185" t="s">
        <v>47</v>
      </c>
      <c r="O122" s="63"/>
      <c r="P122" s="186">
        <f>O122*H122</f>
        <v>0</v>
      </c>
      <c r="Q122" s="186">
        <v>0</v>
      </c>
      <c r="R122" s="186">
        <f>Q122*H122</f>
        <v>0</v>
      </c>
      <c r="S122" s="186">
        <v>0</v>
      </c>
      <c r="T122" s="187">
        <f>S122*H122</f>
        <v>0</v>
      </c>
      <c r="U122" s="33"/>
      <c r="V122" s="33"/>
      <c r="W122" s="33"/>
      <c r="X122" s="33"/>
      <c r="Y122" s="33"/>
      <c r="Z122" s="33"/>
      <c r="AA122" s="33"/>
      <c r="AB122" s="33"/>
      <c r="AC122" s="33"/>
      <c r="AD122" s="33"/>
      <c r="AE122" s="33"/>
      <c r="AR122" s="188" t="s">
        <v>118</v>
      </c>
      <c r="AT122" s="188" t="s">
        <v>114</v>
      </c>
      <c r="AU122" s="188" t="s">
        <v>86</v>
      </c>
      <c r="AY122" s="16" t="s">
        <v>113</v>
      </c>
      <c r="BE122" s="189">
        <f>IF(N122="základní",J122,0)</f>
        <v>0</v>
      </c>
      <c r="BF122" s="189">
        <f>IF(N122="snížená",J122,0)</f>
        <v>0</v>
      </c>
      <c r="BG122" s="189">
        <f>IF(N122="zákl. přenesená",J122,0)</f>
        <v>0</v>
      </c>
      <c r="BH122" s="189">
        <f>IF(N122="sníž. přenesená",J122,0)</f>
        <v>0</v>
      </c>
      <c r="BI122" s="189">
        <f>IF(N122="nulová",J122,0)</f>
        <v>0</v>
      </c>
      <c r="BJ122" s="16" t="s">
        <v>84</v>
      </c>
      <c r="BK122" s="189">
        <f>ROUND(I122*H122,2)</f>
        <v>0</v>
      </c>
      <c r="BL122" s="16" t="s">
        <v>118</v>
      </c>
      <c r="BM122" s="188" t="s">
        <v>206</v>
      </c>
    </row>
    <row r="123" spans="1:47" s="2" customFormat="1" ht="29.25">
      <c r="A123" s="33"/>
      <c r="B123" s="34"/>
      <c r="C123" s="35"/>
      <c r="D123" s="190" t="s">
        <v>162</v>
      </c>
      <c r="E123" s="35"/>
      <c r="F123" s="191" t="s">
        <v>202</v>
      </c>
      <c r="G123" s="35"/>
      <c r="H123" s="35"/>
      <c r="I123" s="107"/>
      <c r="J123" s="35"/>
      <c r="K123" s="35"/>
      <c r="L123" s="38"/>
      <c r="M123" s="192"/>
      <c r="N123" s="193"/>
      <c r="O123" s="63"/>
      <c r="P123" s="63"/>
      <c r="Q123" s="63"/>
      <c r="R123" s="63"/>
      <c r="S123" s="63"/>
      <c r="T123" s="64"/>
      <c r="U123" s="33"/>
      <c r="V123" s="33"/>
      <c r="W123" s="33"/>
      <c r="X123" s="33"/>
      <c r="Y123" s="33"/>
      <c r="Z123" s="33"/>
      <c r="AA123" s="33"/>
      <c r="AB123" s="33"/>
      <c r="AC123" s="33"/>
      <c r="AD123" s="33"/>
      <c r="AE123" s="33"/>
      <c r="AT123" s="16" t="s">
        <v>162</v>
      </c>
      <c r="AU123" s="16" t="s">
        <v>86</v>
      </c>
    </row>
    <row r="124" spans="2:51" s="13" customFormat="1" ht="12">
      <c r="B124" s="208"/>
      <c r="C124" s="209"/>
      <c r="D124" s="190" t="s">
        <v>164</v>
      </c>
      <c r="E124" s="210" t="s">
        <v>19</v>
      </c>
      <c r="F124" s="211" t="s">
        <v>175</v>
      </c>
      <c r="G124" s="209"/>
      <c r="H124" s="212">
        <v>89</v>
      </c>
      <c r="I124" s="213"/>
      <c r="J124" s="209"/>
      <c r="K124" s="209"/>
      <c r="L124" s="214"/>
      <c r="M124" s="215"/>
      <c r="N124" s="216"/>
      <c r="O124" s="216"/>
      <c r="P124" s="216"/>
      <c r="Q124" s="216"/>
      <c r="R124" s="216"/>
      <c r="S124" s="216"/>
      <c r="T124" s="217"/>
      <c r="AT124" s="218" t="s">
        <v>164</v>
      </c>
      <c r="AU124" s="218" t="s">
        <v>86</v>
      </c>
      <c r="AV124" s="13" t="s">
        <v>86</v>
      </c>
      <c r="AW124" s="13" t="s">
        <v>35</v>
      </c>
      <c r="AX124" s="13" t="s">
        <v>76</v>
      </c>
      <c r="AY124" s="218" t="s">
        <v>113</v>
      </c>
    </row>
    <row r="125" spans="2:51" s="14" customFormat="1" ht="12">
      <c r="B125" s="219"/>
      <c r="C125" s="220"/>
      <c r="D125" s="190" t="s">
        <v>164</v>
      </c>
      <c r="E125" s="221" t="s">
        <v>19</v>
      </c>
      <c r="F125" s="222" t="s">
        <v>166</v>
      </c>
      <c r="G125" s="220"/>
      <c r="H125" s="223">
        <v>89</v>
      </c>
      <c r="I125" s="224"/>
      <c r="J125" s="220"/>
      <c r="K125" s="220"/>
      <c r="L125" s="225"/>
      <c r="M125" s="226"/>
      <c r="N125" s="227"/>
      <c r="O125" s="227"/>
      <c r="P125" s="227"/>
      <c r="Q125" s="227"/>
      <c r="R125" s="227"/>
      <c r="S125" s="227"/>
      <c r="T125" s="228"/>
      <c r="AT125" s="229" t="s">
        <v>164</v>
      </c>
      <c r="AU125" s="229" t="s">
        <v>86</v>
      </c>
      <c r="AV125" s="14" t="s">
        <v>118</v>
      </c>
      <c r="AW125" s="14" t="s">
        <v>35</v>
      </c>
      <c r="AX125" s="14" t="s">
        <v>84</v>
      </c>
      <c r="AY125" s="229" t="s">
        <v>113</v>
      </c>
    </row>
    <row r="126" spans="1:65" s="2" customFormat="1" ht="14.45" customHeight="1">
      <c r="A126" s="33"/>
      <c r="B126" s="34"/>
      <c r="C126" s="177" t="s">
        <v>8</v>
      </c>
      <c r="D126" s="177" t="s">
        <v>114</v>
      </c>
      <c r="E126" s="178" t="s">
        <v>207</v>
      </c>
      <c r="F126" s="179" t="s">
        <v>208</v>
      </c>
      <c r="G126" s="180" t="s">
        <v>159</v>
      </c>
      <c r="H126" s="181">
        <v>89</v>
      </c>
      <c r="I126" s="182"/>
      <c r="J126" s="183">
        <f>ROUND(I126*H126,2)</f>
        <v>0</v>
      </c>
      <c r="K126" s="179" t="s">
        <v>160</v>
      </c>
      <c r="L126" s="38"/>
      <c r="M126" s="184" t="s">
        <v>19</v>
      </c>
      <c r="N126" s="185" t="s">
        <v>47</v>
      </c>
      <c r="O126" s="63"/>
      <c r="P126" s="186">
        <f>O126*H126</f>
        <v>0</v>
      </c>
      <c r="Q126" s="186">
        <v>0</v>
      </c>
      <c r="R126" s="186">
        <f>Q126*H126</f>
        <v>0</v>
      </c>
      <c r="S126" s="186">
        <v>0</v>
      </c>
      <c r="T126" s="187">
        <f>S126*H126</f>
        <v>0</v>
      </c>
      <c r="U126" s="33"/>
      <c r="V126" s="33"/>
      <c r="W126" s="33"/>
      <c r="X126" s="33"/>
      <c r="Y126" s="33"/>
      <c r="Z126" s="33"/>
      <c r="AA126" s="33"/>
      <c r="AB126" s="33"/>
      <c r="AC126" s="33"/>
      <c r="AD126" s="33"/>
      <c r="AE126" s="33"/>
      <c r="AR126" s="188" t="s">
        <v>118</v>
      </c>
      <c r="AT126" s="188" t="s">
        <v>114</v>
      </c>
      <c r="AU126" s="188" t="s">
        <v>86</v>
      </c>
      <c r="AY126" s="16" t="s">
        <v>113</v>
      </c>
      <c r="BE126" s="189">
        <f>IF(N126="základní",J126,0)</f>
        <v>0</v>
      </c>
      <c r="BF126" s="189">
        <f>IF(N126="snížená",J126,0)</f>
        <v>0</v>
      </c>
      <c r="BG126" s="189">
        <f>IF(N126="zákl. přenesená",J126,0)</f>
        <v>0</v>
      </c>
      <c r="BH126" s="189">
        <f>IF(N126="sníž. přenesená",J126,0)</f>
        <v>0</v>
      </c>
      <c r="BI126" s="189">
        <f>IF(N126="nulová",J126,0)</f>
        <v>0</v>
      </c>
      <c r="BJ126" s="16" t="s">
        <v>84</v>
      </c>
      <c r="BK126" s="189">
        <f>ROUND(I126*H126,2)</f>
        <v>0</v>
      </c>
      <c r="BL126" s="16" t="s">
        <v>118</v>
      </c>
      <c r="BM126" s="188" t="s">
        <v>209</v>
      </c>
    </row>
    <row r="127" spans="2:51" s="13" customFormat="1" ht="12">
      <c r="B127" s="208"/>
      <c r="C127" s="209"/>
      <c r="D127" s="190" t="s">
        <v>164</v>
      </c>
      <c r="E127" s="210" t="s">
        <v>19</v>
      </c>
      <c r="F127" s="211" t="s">
        <v>175</v>
      </c>
      <c r="G127" s="209"/>
      <c r="H127" s="212">
        <v>89</v>
      </c>
      <c r="I127" s="213"/>
      <c r="J127" s="209"/>
      <c r="K127" s="209"/>
      <c r="L127" s="214"/>
      <c r="M127" s="215"/>
      <c r="N127" s="216"/>
      <c r="O127" s="216"/>
      <c r="P127" s="216"/>
      <c r="Q127" s="216"/>
      <c r="R127" s="216"/>
      <c r="S127" s="216"/>
      <c r="T127" s="217"/>
      <c r="AT127" s="218" t="s">
        <v>164</v>
      </c>
      <c r="AU127" s="218" t="s">
        <v>86</v>
      </c>
      <c r="AV127" s="13" t="s">
        <v>86</v>
      </c>
      <c r="AW127" s="13" t="s">
        <v>35</v>
      </c>
      <c r="AX127" s="13" t="s">
        <v>76</v>
      </c>
      <c r="AY127" s="218" t="s">
        <v>113</v>
      </c>
    </row>
    <row r="128" spans="2:51" s="14" customFormat="1" ht="12">
      <c r="B128" s="219"/>
      <c r="C128" s="220"/>
      <c r="D128" s="190" t="s">
        <v>164</v>
      </c>
      <c r="E128" s="221" t="s">
        <v>19</v>
      </c>
      <c r="F128" s="222" t="s">
        <v>166</v>
      </c>
      <c r="G128" s="220"/>
      <c r="H128" s="223">
        <v>89</v>
      </c>
      <c r="I128" s="224"/>
      <c r="J128" s="220"/>
      <c r="K128" s="220"/>
      <c r="L128" s="225"/>
      <c r="M128" s="226"/>
      <c r="N128" s="227"/>
      <c r="O128" s="227"/>
      <c r="P128" s="227"/>
      <c r="Q128" s="227"/>
      <c r="R128" s="227"/>
      <c r="S128" s="227"/>
      <c r="T128" s="228"/>
      <c r="AT128" s="229" t="s">
        <v>164</v>
      </c>
      <c r="AU128" s="229" t="s">
        <v>86</v>
      </c>
      <c r="AV128" s="14" t="s">
        <v>118</v>
      </c>
      <c r="AW128" s="14" t="s">
        <v>35</v>
      </c>
      <c r="AX128" s="14" t="s">
        <v>84</v>
      </c>
      <c r="AY128" s="229" t="s">
        <v>113</v>
      </c>
    </row>
    <row r="129" spans="1:65" s="2" customFormat="1" ht="14.45" customHeight="1">
      <c r="A129" s="33"/>
      <c r="B129" s="34"/>
      <c r="C129" s="177" t="s">
        <v>210</v>
      </c>
      <c r="D129" s="177" t="s">
        <v>114</v>
      </c>
      <c r="E129" s="178" t="s">
        <v>211</v>
      </c>
      <c r="F129" s="179" t="s">
        <v>212</v>
      </c>
      <c r="G129" s="180" t="s">
        <v>159</v>
      </c>
      <c r="H129" s="181">
        <v>89</v>
      </c>
      <c r="I129" s="182"/>
      <c r="J129" s="183">
        <f>ROUND(I129*H129,2)</f>
        <v>0</v>
      </c>
      <c r="K129" s="179" t="s">
        <v>160</v>
      </c>
      <c r="L129" s="38"/>
      <c r="M129" s="184" t="s">
        <v>19</v>
      </c>
      <c r="N129" s="185" t="s">
        <v>47</v>
      </c>
      <c r="O129" s="63"/>
      <c r="P129" s="186">
        <f>O129*H129</f>
        <v>0</v>
      </c>
      <c r="Q129" s="186">
        <v>0</v>
      </c>
      <c r="R129" s="186">
        <f>Q129*H129</f>
        <v>0</v>
      </c>
      <c r="S129" s="186">
        <v>0</v>
      </c>
      <c r="T129" s="187">
        <f>S129*H129</f>
        <v>0</v>
      </c>
      <c r="U129" s="33"/>
      <c r="V129" s="33"/>
      <c r="W129" s="33"/>
      <c r="X129" s="33"/>
      <c r="Y129" s="33"/>
      <c r="Z129" s="33"/>
      <c r="AA129" s="33"/>
      <c r="AB129" s="33"/>
      <c r="AC129" s="33"/>
      <c r="AD129" s="33"/>
      <c r="AE129" s="33"/>
      <c r="AR129" s="188" t="s">
        <v>118</v>
      </c>
      <c r="AT129" s="188" t="s">
        <v>114</v>
      </c>
      <c r="AU129" s="188" t="s">
        <v>86</v>
      </c>
      <c r="AY129" s="16" t="s">
        <v>113</v>
      </c>
      <c r="BE129" s="189">
        <f>IF(N129="základní",J129,0)</f>
        <v>0</v>
      </c>
      <c r="BF129" s="189">
        <f>IF(N129="snížená",J129,0)</f>
        <v>0</v>
      </c>
      <c r="BG129" s="189">
        <f>IF(N129="zákl. přenesená",J129,0)</f>
        <v>0</v>
      </c>
      <c r="BH129" s="189">
        <f>IF(N129="sníž. přenesená",J129,0)</f>
        <v>0</v>
      </c>
      <c r="BI129" s="189">
        <f>IF(N129="nulová",J129,0)</f>
        <v>0</v>
      </c>
      <c r="BJ129" s="16" t="s">
        <v>84</v>
      </c>
      <c r="BK129" s="189">
        <f>ROUND(I129*H129,2)</f>
        <v>0</v>
      </c>
      <c r="BL129" s="16" t="s">
        <v>118</v>
      </c>
      <c r="BM129" s="188" t="s">
        <v>213</v>
      </c>
    </row>
    <row r="130" spans="2:51" s="13" customFormat="1" ht="12">
      <c r="B130" s="208"/>
      <c r="C130" s="209"/>
      <c r="D130" s="190" t="s">
        <v>164</v>
      </c>
      <c r="E130" s="210" t="s">
        <v>19</v>
      </c>
      <c r="F130" s="211" t="s">
        <v>175</v>
      </c>
      <c r="G130" s="209"/>
      <c r="H130" s="212">
        <v>89</v>
      </c>
      <c r="I130" s="213"/>
      <c r="J130" s="209"/>
      <c r="K130" s="209"/>
      <c r="L130" s="214"/>
      <c r="M130" s="215"/>
      <c r="N130" s="216"/>
      <c r="O130" s="216"/>
      <c r="P130" s="216"/>
      <c r="Q130" s="216"/>
      <c r="R130" s="216"/>
      <c r="S130" s="216"/>
      <c r="T130" s="217"/>
      <c r="AT130" s="218" t="s">
        <v>164</v>
      </c>
      <c r="AU130" s="218" t="s">
        <v>86</v>
      </c>
      <c r="AV130" s="13" t="s">
        <v>86</v>
      </c>
      <c r="AW130" s="13" t="s">
        <v>35</v>
      </c>
      <c r="AX130" s="13" t="s">
        <v>76</v>
      </c>
      <c r="AY130" s="218" t="s">
        <v>113</v>
      </c>
    </row>
    <row r="131" spans="2:51" s="14" customFormat="1" ht="12">
      <c r="B131" s="219"/>
      <c r="C131" s="220"/>
      <c r="D131" s="190" t="s">
        <v>164</v>
      </c>
      <c r="E131" s="221" t="s">
        <v>19</v>
      </c>
      <c r="F131" s="222" t="s">
        <v>166</v>
      </c>
      <c r="G131" s="220"/>
      <c r="H131" s="223">
        <v>89</v>
      </c>
      <c r="I131" s="224"/>
      <c r="J131" s="220"/>
      <c r="K131" s="220"/>
      <c r="L131" s="225"/>
      <c r="M131" s="226"/>
      <c r="N131" s="227"/>
      <c r="O131" s="227"/>
      <c r="P131" s="227"/>
      <c r="Q131" s="227"/>
      <c r="R131" s="227"/>
      <c r="S131" s="227"/>
      <c r="T131" s="228"/>
      <c r="AT131" s="229" t="s">
        <v>164</v>
      </c>
      <c r="AU131" s="229" t="s">
        <v>86</v>
      </c>
      <c r="AV131" s="14" t="s">
        <v>118</v>
      </c>
      <c r="AW131" s="14" t="s">
        <v>35</v>
      </c>
      <c r="AX131" s="14" t="s">
        <v>84</v>
      </c>
      <c r="AY131" s="229" t="s">
        <v>113</v>
      </c>
    </row>
    <row r="132" spans="1:65" s="2" customFormat="1" ht="14.45" customHeight="1">
      <c r="A132" s="33"/>
      <c r="B132" s="34"/>
      <c r="C132" s="177" t="s">
        <v>214</v>
      </c>
      <c r="D132" s="177" t="s">
        <v>114</v>
      </c>
      <c r="E132" s="178" t="s">
        <v>215</v>
      </c>
      <c r="F132" s="179" t="s">
        <v>216</v>
      </c>
      <c r="G132" s="180" t="s">
        <v>159</v>
      </c>
      <c r="H132" s="181">
        <v>40</v>
      </c>
      <c r="I132" s="182"/>
      <c r="J132" s="183">
        <f>ROUND(I132*H132,2)</f>
        <v>0</v>
      </c>
      <c r="K132" s="179" t="s">
        <v>19</v>
      </c>
      <c r="L132" s="38"/>
      <c r="M132" s="184" t="s">
        <v>19</v>
      </c>
      <c r="N132" s="185" t="s">
        <v>47</v>
      </c>
      <c r="O132" s="63"/>
      <c r="P132" s="186">
        <f>O132*H132</f>
        <v>0</v>
      </c>
      <c r="Q132" s="186">
        <v>0</v>
      </c>
      <c r="R132" s="186">
        <f>Q132*H132</f>
        <v>0</v>
      </c>
      <c r="S132" s="186">
        <v>0</v>
      </c>
      <c r="T132" s="187">
        <f>S132*H132</f>
        <v>0</v>
      </c>
      <c r="U132" s="33"/>
      <c r="V132" s="33"/>
      <c r="W132" s="33"/>
      <c r="X132" s="33"/>
      <c r="Y132" s="33"/>
      <c r="Z132" s="33"/>
      <c r="AA132" s="33"/>
      <c r="AB132" s="33"/>
      <c r="AC132" s="33"/>
      <c r="AD132" s="33"/>
      <c r="AE132" s="33"/>
      <c r="AR132" s="188" t="s">
        <v>118</v>
      </c>
      <c r="AT132" s="188" t="s">
        <v>114</v>
      </c>
      <c r="AU132" s="188" t="s">
        <v>86</v>
      </c>
      <c r="AY132" s="16" t="s">
        <v>113</v>
      </c>
      <c r="BE132" s="189">
        <f>IF(N132="základní",J132,0)</f>
        <v>0</v>
      </c>
      <c r="BF132" s="189">
        <f>IF(N132="snížená",J132,0)</f>
        <v>0</v>
      </c>
      <c r="BG132" s="189">
        <f>IF(N132="zákl. přenesená",J132,0)</f>
        <v>0</v>
      </c>
      <c r="BH132" s="189">
        <f>IF(N132="sníž. přenesená",J132,0)</f>
        <v>0</v>
      </c>
      <c r="BI132" s="189">
        <f>IF(N132="nulová",J132,0)</f>
        <v>0</v>
      </c>
      <c r="BJ132" s="16" t="s">
        <v>84</v>
      </c>
      <c r="BK132" s="189">
        <f>ROUND(I132*H132,2)</f>
        <v>0</v>
      </c>
      <c r="BL132" s="16" t="s">
        <v>118</v>
      </c>
      <c r="BM132" s="188" t="s">
        <v>217</v>
      </c>
    </row>
    <row r="133" spans="1:47" s="2" customFormat="1" ht="39">
      <c r="A133" s="33"/>
      <c r="B133" s="34"/>
      <c r="C133" s="35"/>
      <c r="D133" s="190" t="s">
        <v>120</v>
      </c>
      <c r="E133" s="35"/>
      <c r="F133" s="191" t="s">
        <v>218</v>
      </c>
      <c r="G133" s="35"/>
      <c r="H133" s="35"/>
      <c r="I133" s="107"/>
      <c r="J133" s="35"/>
      <c r="K133" s="35"/>
      <c r="L133" s="38"/>
      <c r="M133" s="192"/>
      <c r="N133" s="193"/>
      <c r="O133" s="63"/>
      <c r="P133" s="63"/>
      <c r="Q133" s="63"/>
      <c r="R133" s="63"/>
      <c r="S133" s="63"/>
      <c r="T133" s="64"/>
      <c r="U133" s="33"/>
      <c r="V133" s="33"/>
      <c r="W133" s="33"/>
      <c r="X133" s="33"/>
      <c r="Y133" s="33"/>
      <c r="Z133" s="33"/>
      <c r="AA133" s="33"/>
      <c r="AB133" s="33"/>
      <c r="AC133" s="33"/>
      <c r="AD133" s="33"/>
      <c r="AE133" s="33"/>
      <c r="AT133" s="16" t="s">
        <v>120</v>
      </c>
      <c r="AU133" s="16" t="s">
        <v>86</v>
      </c>
    </row>
    <row r="134" spans="2:51" s="13" customFormat="1" ht="12">
      <c r="B134" s="208"/>
      <c r="C134" s="209"/>
      <c r="D134" s="190" t="s">
        <v>164</v>
      </c>
      <c r="E134" s="210" t="s">
        <v>19</v>
      </c>
      <c r="F134" s="211" t="s">
        <v>219</v>
      </c>
      <c r="G134" s="209"/>
      <c r="H134" s="212">
        <v>40</v>
      </c>
      <c r="I134" s="213"/>
      <c r="J134" s="209"/>
      <c r="K134" s="209"/>
      <c r="L134" s="214"/>
      <c r="M134" s="215"/>
      <c r="N134" s="216"/>
      <c r="O134" s="216"/>
      <c r="P134" s="216"/>
      <c r="Q134" s="216"/>
      <c r="R134" s="216"/>
      <c r="S134" s="216"/>
      <c r="T134" s="217"/>
      <c r="AT134" s="218" t="s">
        <v>164</v>
      </c>
      <c r="AU134" s="218" t="s">
        <v>86</v>
      </c>
      <c r="AV134" s="13" t="s">
        <v>86</v>
      </c>
      <c r="AW134" s="13" t="s">
        <v>35</v>
      </c>
      <c r="AX134" s="13" t="s">
        <v>76</v>
      </c>
      <c r="AY134" s="218" t="s">
        <v>113</v>
      </c>
    </row>
    <row r="135" spans="2:51" s="14" customFormat="1" ht="12">
      <c r="B135" s="219"/>
      <c r="C135" s="220"/>
      <c r="D135" s="190" t="s">
        <v>164</v>
      </c>
      <c r="E135" s="221" t="s">
        <v>19</v>
      </c>
      <c r="F135" s="222" t="s">
        <v>166</v>
      </c>
      <c r="G135" s="220"/>
      <c r="H135" s="223">
        <v>40</v>
      </c>
      <c r="I135" s="224"/>
      <c r="J135" s="220"/>
      <c r="K135" s="220"/>
      <c r="L135" s="225"/>
      <c r="M135" s="226"/>
      <c r="N135" s="227"/>
      <c r="O135" s="227"/>
      <c r="P135" s="227"/>
      <c r="Q135" s="227"/>
      <c r="R135" s="227"/>
      <c r="S135" s="227"/>
      <c r="T135" s="228"/>
      <c r="AT135" s="229" t="s">
        <v>164</v>
      </c>
      <c r="AU135" s="229" t="s">
        <v>86</v>
      </c>
      <c r="AV135" s="14" t="s">
        <v>118</v>
      </c>
      <c r="AW135" s="14" t="s">
        <v>35</v>
      </c>
      <c r="AX135" s="14" t="s">
        <v>84</v>
      </c>
      <c r="AY135" s="229" t="s">
        <v>113</v>
      </c>
    </row>
    <row r="136" spans="2:63" s="11" customFormat="1" ht="22.9" customHeight="1">
      <c r="B136" s="163"/>
      <c r="C136" s="164"/>
      <c r="D136" s="165" t="s">
        <v>75</v>
      </c>
      <c r="E136" s="206" t="s">
        <v>220</v>
      </c>
      <c r="F136" s="206" t="s">
        <v>221</v>
      </c>
      <c r="G136" s="164"/>
      <c r="H136" s="164"/>
      <c r="I136" s="167"/>
      <c r="J136" s="207">
        <f>BK136</f>
        <v>0</v>
      </c>
      <c r="K136" s="164"/>
      <c r="L136" s="169"/>
      <c r="M136" s="170"/>
      <c r="N136" s="171"/>
      <c r="O136" s="171"/>
      <c r="P136" s="172">
        <f>SUM(P137:P145)</f>
        <v>0</v>
      </c>
      <c r="Q136" s="171"/>
      <c r="R136" s="172">
        <f>SUM(R137:R145)</f>
        <v>0</v>
      </c>
      <c r="S136" s="171"/>
      <c r="T136" s="173">
        <f>SUM(T137:T145)</f>
        <v>0</v>
      </c>
      <c r="AR136" s="174" t="s">
        <v>84</v>
      </c>
      <c r="AT136" s="175" t="s">
        <v>75</v>
      </c>
      <c r="AU136" s="175" t="s">
        <v>84</v>
      </c>
      <c r="AY136" s="174" t="s">
        <v>113</v>
      </c>
      <c r="BK136" s="176">
        <f>SUM(BK137:BK145)</f>
        <v>0</v>
      </c>
    </row>
    <row r="137" spans="1:65" s="2" customFormat="1" ht="24.2" customHeight="1">
      <c r="A137" s="33"/>
      <c r="B137" s="34"/>
      <c r="C137" s="177" t="s">
        <v>84</v>
      </c>
      <c r="D137" s="177" t="s">
        <v>114</v>
      </c>
      <c r="E137" s="178" t="s">
        <v>222</v>
      </c>
      <c r="F137" s="179" t="s">
        <v>223</v>
      </c>
      <c r="G137" s="180" t="s">
        <v>224</v>
      </c>
      <c r="H137" s="181">
        <v>8.457</v>
      </c>
      <c r="I137" s="182"/>
      <c r="J137" s="183">
        <f>ROUND(I137*H137,2)</f>
        <v>0</v>
      </c>
      <c r="K137" s="179" t="s">
        <v>160</v>
      </c>
      <c r="L137" s="38"/>
      <c r="M137" s="184" t="s">
        <v>19</v>
      </c>
      <c r="N137" s="185" t="s">
        <v>47</v>
      </c>
      <c r="O137" s="63"/>
      <c r="P137" s="186">
        <f>O137*H137</f>
        <v>0</v>
      </c>
      <c r="Q137" s="186">
        <v>0</v>
      </c>
      <c r="R137" s="186">
        <f>Q137*H137</f>
        <v>0</v>
      </c>
      <c r="S137" s="186">
        <v>0</v>
      </c>
      <c r="T137" s="187">
        <f>S137*H137</f>
        <v>0</v>
      </c>
      <c r="U137" s="33"/>
      <c r="V137" s="33"/>
      <c r="W137" s="33"/>
      <c r="X137" s="33"/>
      <c r="Y137" s="33"/>
      <c r="Z137" s="33"/>
      <c r="AA137" s="33"/>
      <c r="AB137" s="33"/>
      <c r="AC137" s="33"/>
      <c r="AD137" s="33"/>
      <c r="AE137" s="33"/>
      <c r="AR137" s="188" t="s">
        <v>118</v>
      </c>
      <c r="AT137" s="188" t="s">
        <v>114</v>
      </c>
      <c r="AU137" s="188" t="s">
        <v>86</v>
      </c>
      <c r="AY137" s="16" t="s">
        <v>113</v>
      </c>
      <c r="BE137" s="189">
        <f>IF(N137="základní",J137,0)</f>
        <v>0</v>
      </c>
      <c r="BF137" s="189">
        <f>IF(N137="snížená",J137,0)</f>
        <v>0</v>
      </c>
      <c r="BG137" s="189">
        <f>IF(N137="zákl. přenesená",J137,0)</f>
        <v>0</v>
      </c>
      <c r="BH137" s="189">
        <f>IF(N137="sníž. přenesená",J137,0)</f>
        <v>0</v>
      </c>
      <c r="BI137" s="189">
        <f>IF(N137="nulová",J137,0)</f>
        <v>0</v>
      </c>
      <c r="BJ137" s="16" t="s">
        <v>84</v>
      </c>
      <c r="BK137" s="189">
        <f>ROUND(I137*H137,2)</f>
        <v>0</v>
      </c>
      <c r="BL137" s="16" t="s">
        <v>118</v>
      </c>
      <c r="BM137" s="188" t="s">
        <v>225</v>
      </c>
    </row>
    <row r="138" spans="1:47" s="2" customFormat="1" ht="68.25">
      <c r="A138" s="33"/>
      <c r="B138" s="34"/>
      <c r="C138" s="35"/>
      <c r="D138" s="190" t="s">
        <v>162</v>
      </c>
      <c r="E138" s="35"/>
      <c r="F138" s="191" t="s">
        <v>226</v>
      </c>
      <c r="G138" s="35"/>
      <c r="H138" s="35"/>
      <c r="I138" s="107"/>
      <c r="J138" s="35"/>
      <c r="K138" s="35"/>
      <c r="L138" s="38"/>
      <c r="M138" s="192"/>
      <c r="N138" s="193"/>
      <c r="O138" s="63"/>
      <c r="P138" s="63"/>
      <c r="Q138" s="63"/>
      <c r="R138" s="63"/>
      <c r="S138" s="63"/>
      <c r="T138" s="64"/>
      <c r="U138" s="33"/>
      <c r="V138" s="33"/>
      <c r="W138" s="33"/>
      <c r="X138" s="33"/>
      <c r="Y138" s="33"/>
      <c r="Z138" s="33"/>
      <c r="AA138" s="33"/>
      <c r="AB138" s="33"/>
      <c r="AC138" s="33"/>
      <c r="AD138" s="33"/>
      <c r="AE138" s="33"/>
      <c r="AT138" s="16" t="s">
        <v>162</v>
      </c>
      <c r="AU138" s="16" t="s">
        <v>86</v>
      </c>
    </row>
    <row r="139" spans="1:65" s="2" customFormat="1" ht="24.2" customHeight="1">
      <c r="A139" s="33"/>
      <c r="B139" s="34"/>
      <c r="C139" s="177" t="s">
        <v>86</v>
      </c>
      <c r="D139" s="177" t="s">
        <v>114</v>
      </c>
      <c r="E139" s="178" t="s">
        <v>227</v>
      </c>
      <c r="F139" s="179" t="s">
        <v>228</v>
      </c>
      <c r="G139" s="180" t="s">
        <v>224</v>
      </c>
      <c r="H139" s="181">
        <v>169.14</v>
      </c>
      <c r="I139" s="182"/>
      <c r="J139" s="183">
        <f>ROUND(I139*H139,2)</f>
        <v>0</v>
      </c>
      <c r="K139" s="179" t="s">
        <v>160</v>
      </c>
      <c r="L139" s="38"/>
      <c r="M139" s="184" t="s">
        <v>19</v>
      </c>
      <c r="N139" s="185" t="s">
        <v>47</v>
      </c>
      <c r="O139" s="63"/>
      <c r="P139" s="186">
        <f>O139*H139</f>
        <v>0</v>
      </c>
      <c r="Q139" s="186">
        <v>0</v>
      </c>
      <c r="R139" s="186">
        <f>Q139*H139</f>
        <v>0</v>
      </c>
      <c r="S139" s="186">
        <v>0</v>
      </c>
      <c r="T139" s="187">
        <f>S139*H139</f>
        <v>0</v>
      </c>
      <c r="U139" s="33"/>
      <c r="V139" s="33"/>
      <c r="W139" s="33"/>
      <c r="X139" s="33"/>
      <c r="Y139" s="33"/>
      <c r="Z139" s="33"/>
      <c r="AA139" s="33"/>
      <c r="AB139" s="33"/>
      <c r="AC139" s="33"/>
      <c r="AD139" s="33"/>
      <c r="AE139" s="33"/>
      <c r="AR139" s="188" t="s">
        <v>118</v>
      </c>
      <c r="AT139" s="188" t="s">
        <v>114</v>
      </c>
      <c r="AU139" s="188" t="s">
        <v>86</v>
      </c>
      <c r="AY139" s="16" t="s">
        <v>113</v>
      </c>
      <c r="BE139" s="189">
        <f>IF(N139="základní",J139,0)</f>
        <v>0</v>
      </c>
      <c r="BF139" s="189">
        <f>IF(N139="snížená",J139,0)</f>
        <v>0</v>
      </c>
      <c r="BG139" s="189">
        <f>IF(N139="zákl. přenesená",J139,0)</f>
        <v>0</v>
      </c>
      <c r="BH139" s="189">
        <f>IF(N139="sníž. přenesená",J139,0)</f>
        <v>0</v>
      </c>
      <c r="BI139" s="189">
        <f>IF(N139="nulová",J139,0)</f>
        <v>0</v>
      </c>
      <c r="BJ139" s="16" t="s">
        <v>84</v>
      </c>
      <c r="BK139" s="189">
        <f>ROUND(I139*H139,2)</f>
        <v>0</v>
      </c>
      <c r="BL139" s="16" t="s">
        <v>118</v>
      </c>
      <c r="BM139" s="188" t="s">
        <v>229</v>
      </c>
    </row>
    <row r="140" spans="1:47" s="2" customFormat="1" ht="68.25">
      <c r="A140" s="33"/>
      <c r="B140" s="34"/>
      <c r="C140" s="35"/>
      <c r="D140" s="190" t="s">
        <v>162</v>
      </c>
      <c r="E140" s="35"/>
      <c r="F140" s="191" t="s">
        <v>226</v>
      </c>
      <c r="G140" s="35"/>
      <c r="H140" s="35"/>
      <c r="I140" s="107"/>
      <c r="J140" s="35"/>
      <c r="K140" s="35"/>
      <c r="L140" s="38"/>
      <c r="M140" s="192"/>
      <c r="N140" s="193"/>
      <c r="O140" s="63"/>
      <c r="P140" s="63"/>
      <c r="Q140" s="63"/>
      <c r="R140" s="63"/>
      <c r="S140" s="63"/>
      <c r="T140" s="64"/>
      <c r="U140" s="33"/>
      <c r="V140" s="33"/>
      <c r="W140" s="33"/>
      <c r="X140" s="33"/>
      <c r="Y140" s="33"/>
      <c r="Z140" s="33"/>
      <c r="AA140" s="33"/>
      <c r="AB140" s="33"/>
      <c r="AC140" s="33"/>
      <c r="AD140" s="33"/>
      <c r="AE140" s="33"/>
      <c r="AT140" s="16" t="s">
        <v>162</v>
      </c>
      <c r="AU140" s="16" t="s">
        <v>86</v>
      </c>
    </row>
    <row r="141" spans="2:51" s="13" customFormat="1" ht="12">
      <c r="B141" s="208"/>
      <c r="C141" s="209"/>
      <c r="D141" s="190" t="s">
        <v>164</v>
      </c>
      <c r="E141" s="209"/>
      <c r="F141" s="211" t="s">
        <v>230</v>
      </c>
      <c r="G141" s="209"/>
      <c r="H141" s="212">
        <v>169.14</v>
      </c>
      <c r="I141" s="213"/>
      <c r="J141" s="209"/>
      <c r="K141" s="209"/>
      <c r="L141" s="214"/>
      <c r="M141" s="215"/>
      <c r="N141" s="216"/>
      <c r="O141" s="216"/>
      <c r="P141" s="216"/>
      <c r="Q141" s="216"/>
      <c r="R141" s="216"/>
      <c r="S141" s="216"/>
      <c r="T141" s="217"/>
      <c r="AT141" s="218" t="s">
        <v>164</v>
      </c>
      <c r="AU141" s="218" t="s">
        <v>86</v>
      </c>
      <c r="AV141" s="13" t="s">
        <v>86</v>
      </c>
      <c r="AW141" s="13" t="s">
        <v>4</v>
      </c>
      <c r="AX141" s="13" t="s">
        <v>84</v>
      </c>
      <c r="AY141" s="218" t="s">
        <v>113</v>
      </c>
    </row>
    <row r="142" spans="1:65" s="2" customFormat="1" ht="24.2" customHeight="1">
      <c r="A142" s="33"/>
      <c r="B142" s="34"/>
      <c r="C142" s="177" t="s">
        <v>125</v>
      </c>
      <c r="D142" s="177" t="s">
        <v>114</v>
      </c>
      <c r="E142" s="178" t="s">
        <v>231</v>
      </c>
      <c r="F142" s="179" t="s">
        <v>232</v>
      </c>
      <c r="G142" s="180" t="s">
        <v>224</v>
      </c>
      <c r="H142" s="181">
        <v>8.457</v>
      </c>
      <c r="I142" s="182"/>
      <c r="J142" s="183">
        <f>ROUND(I142*H142,2)</f>
        <v>0</v>
      </c>
      <c r="K142" s="179" t="s">
        <v>160</v>
      </c>
      <c r="L142" s="38"/>
      <c r="M142" s="184" t="s">
        <v>19</v>
      </c>
      <c r="N142" s="185" t="s">
        <v>47</v>
      </c>
      <c r="O142" s="63"/>
      <c r="P142" s="186">
        <f>O142*H142</f>
        <v>0</v>
      </c>
      <c r="Q142" s="186">
        <v>0</v>
      </c>
      <c r="R142" s="186">
        <f>Q142*H142</f>
        <v>0</v>
      </c>
      <c r="S142" s="186">
        <v>0</v>
      </c>
      <c r="T142" s="187">
        <f>S142*H142</f>
        <v>0</v>
      </c>
      <c r="U142" s="33"/>
      <c r="V142" s="33"/>
      <c r="W142" s="33"/>
      <c r="X142" s="33"/>
      <c r="Y142" s="33"/>
      <c r="Z142" s="33"/>
      <c r="AA142" s="33"/>
      <c r="AB142" s="33"/>
      <c r="AC142" s="33"/>
      <c r="AD142" s="33"/>
      <c r="AE142" s="33"/>
      <c r="AR142" s="188" t="s">
        <v>118</v>
      </c>
      <c r="AT142" s="188" t="s">
        <v>114</v>
      </c>
      <c r="AU142" s="188" t="s">
        <v>86</v>
      </c>
      <c r="AY142" s="16" t="s">
        <v>113</v>
      </c>
      <c r="BE142" s="189">
        <f>IF(N142="základní",J142,0)</f>
        <v>0</v>
      </c>
      <c r="BF142" s="189">
        <f>IF(N142="snížená",J142,0)</f>
        <v>0</v>
      </c>
      <c r="BG142" s="189">
        <f>IF(N142="zákl. přenesená",J142,0)</f>
        <v>0</v>
      </c>
      <c r="BH142" s="189">
        <f>IF(N142="sníž. přenesená",J142,0)</f>
        <v>0</v>
      </c>
      <c r="BI142" s="189">
        <f>IF(N142="nulová",J142,0)</f>
        <v>0</v>
      </c>
      <c r="BJ142" s="16" t="s">
        <v>84</v>
      </c>
      <c r="BK142" s="189">
        <f>ROUND(I142*H142,2)</f>
        <v>0</v>
      </c>
      <c r="BL142" s="16" t="s">
        <v>118</v>
      </c>
      <c r="BM142" s="188" t="s">
        <v>233</v>
      </c>
    </row>
    <row r="143" spans="1:47" s="2" customFormat="1" ht="58.5">
      <c r="A143" s="33"/>
      <c r="B143" s="34"/>
      <c r="C143" s="35"/>
      <c r="D143" s="190" t="s">
        <v>162</v>
      </c>
      <c r="E143" s="35"/>
      <c r="F143" s="191" t="s">
        <v>234</v>
      </c>
      <c r="G143" s="35"/>
      <c r="H143" s="35"/>
      <c r="I143" s="107"/>
      <c r="J143" s="35"/>
      <c r="K143" s="35"/>
      <c r="L143" s="38"/>
      <c r="M143" s="192"/>
      <c r="N143" s="193"/>
      <c r="O143" s="63"/>
      <c r="P143" s="63"/>
      <c r="Q143" s="63"/>
      <c r="R143" s="63"/>
      <c r="S143" s="63"/>
      <c r="T143" s="64"/>
      <c r="U143" s="33"/>
      <c r="V143" s="33"/>
      <c r="W143" s="33"/>
      <c r="X143" s="33"/>
      <c r="Y143" s="33"/>
      <c r="Z143" s="33"/>
      <c r="AA143" s="33"/>
      <c r="AB143" s="33"/>
      <c r="AC143" s="33"/>
      <c r="AD143" s="33"/>
      <c r="AE143" s="33"/>
      <c r="AT143" s="16" t="s">
        <v>162</v>
      </c>
      <c r="AU143" s="16" t="s">
        <v>86</v>
      </c>
    </row>
    <row r="144" spans="1:65" s="2" customFormat="1" ht="24.2" customHeight="1">
      <c r="A144" s="33"/>
      <c r="B144" s="34"/>
      <c r="C144" s="177" t="s">
        <v>235</v>
      </c>
      <c r="D144" s="177" t="s">
        <v>114</v>
      </c>
      <c r="E144" s="178" t="s">
        <v>236</v>
      </c>
      <c r="F144" s="179" t="s">
        <v>237</v>
      </c>
      <c r="G144" s="180" t="s">
        <v>224</v>
      </c>
      <c r="H144" s="181">
        <v>8.457</v>
      </c>
      <c r="I144" s="182"/>
      <c r="J144" s="183">
        <f>ROUND(I144*H144,2)</f>
        <v>0</v>
      </c>
      <c r="K144" s="179" t="s">
        <v>160</v>
      </c>
      <c r="L144" s="38"/>
      <c r="M144" s="184" t="s">
        <v>19</v>
      </c>
      <c r="N144" s="185" t="s">
        <v>47</v>
      </c>
      <c r="O144" s="63"/>
      <c r="P144" s="186">
        <f>O144*H144</f>
        <v>0</v>
      </c>
      <c r="Q144" s="186">
        <v>0</v>
      </c>
      <c r="R144" s="186">
        <f>Q144*H144</f>
        <v>0</v>
      </c>
      <c r="S144" s="186">
        <v>0</v>
      </c>
      <c r="T144" s="187">
        <f>S144*H144</f>
        <v>0</v>
      </c>
      <c r="U144" s="33"/>
      <c r="V144" s="33"/>
      <c r="W144" s="33"/>
      <c r="X144" s="33"/>
      <c r="Y144" s="33"/>
      <c r="Z144" s="33"/>
      <c r="AA144" s="33"/>
      <c r="AB144" s="33"/>
      <c r="AC144" s="33"/>
      <c r="AD144" s="33"/>
      <c r="AE144" s="33"/>
      <c r="AR144" s="188" t="s">
        <v>118</v>
      </c>
      <c r="AT144" s="188" t="s">
        <v>114</v>
      </c>
      <c r="AU144" s="188" t="s">
        <v>86</v>
      </c>
      <c r="AY144" s="16" t="s">
        <v>113</v>
      </c>
      <c r="BE144" s="189">
        <f>IF(N144="základní",J144,0)</f>
        <v>0</v>
      </c>
      <c r="BF144" s="189">
        <f>IF(N144="snížená",J144,0)</f>
        <v>0</v>
      </c>
      <c r="BG144" s="189">
        <f>IF(N144="zákl. přenesená",J144,0)</f>
        <v>0</v>
      </c>
      <c r="BH144" s="189">
        <f>IF(N144="sníž. přenesená",J144,0)</f>
        <v>0</v>
      </c>
      <c r="BI144" s="189">
        <f>IF(N144="nulová",J144,0)</f>
        <v>0</v>
      </c>
      <c r="BJ144" s="16" t="s">
        <v>84</v>
      </c>
      <c r="BK144" s="189">
        <f>ROUND(I144*H144,2)</f>
        <v>0</v>
      </c>
      <c r="BL144" s="16" t="s">
        <v>118</v>
      </c>
      <c r="BM144" s="188" t="s">
        <v>238</v>
      </c>
    </row>
    <row r="145" spans="1:47" s="2" customFormat="1" ht="68.25">
      <c r="A145" s="33"/>
      <c r="B145" s="34"/>
      <c r="C145" s="35"/>
      <c r="D145" s="190" t="s">
        <v>162</v>
      </c>
      <c r="E145" s="35"/>
      <c r="F145" s="191" t="s">
        <v>239</v>
      </c>
      <c r="G145" s="35"/>
      <c r="H145" s="35"/>
      <c r="I145" s="107"/>
      <c r="J145" s="35"/>
      <c r="K145" s="35"/>
      <c r="L145" s="38"/>
      <c r="M145" s="192"/>
      <c r="N145" s="193"/>
      <c r="O145" s="63"/>
      <c r="P145" s="63"/>
      <c r="Q145" s="63"/>
      <c r="R145" s="63"/>
      <c r="S145" s="63"/>
      <c r="T145" s="64"/>
      <c r="U145" s="33"/>
      <c r="V145" s="33"/>
      <c r="W145" s="33"/>
      <c r="X145" s="33"/>
      <c r="Y145" s="33"/>
      <c r="Z145" s="33"/>
      <c r="AA145" s="33"/>
      <c r="AB145" s="33"/>
      <c r="AC145" s="33"/>
      <c r="AD145" s="33"/>
      <c r="AE145" s="33"/>
      <c r="AT145" s="16" t="s">
        <v>162</v>
      </c>
      <c r="AU145" s="16" t="s">
        <v>86</v>
      </c>
    </row>
    <row r="146" spans="2:63" s="11" customFormat="1" ht="22.9" customHeight="1">
      <c r="B146" s="163"/>
      <c r="C146" s="164"/>
      <c r="D146" s="165" t="s">
        <v>75</v>
      </c>
      <c r="E146" s="206" t="s">
        <v>240</v>
      </c>
      <c r="F146" s="206" t="s">
        <v>241</v>
      </c>
      <c r="G146" s="164"/>
      <c r="H146" s="164"/>
      <c r="I146" s="167"/>
      <c r="J146" s="207">
        <f>BK146</f>
        <v>0</v>
      </c>
      <c r="K146" s="164"/>
      <c r="L146" s="169"/>
      <c r="M146" s="170"/>
      <c r="N146" s="171"/>
      <c r="O146" s="171"/>
      <c r="P146" s="172">
        <f>SUM(P147:P148)</f>
        <v>0</v>
      </c>
      <c r="Q146" s="171"/>
      <c r="R146" s="172">
        <f>SUM(R147:R148)</f>
        <v>0</v>
      </c>
      <c r="S146" s="171"/>
      <c r="T146" s="173">
        <f>SUM(T147:T148)</f>
        <v>0</v>
      </c>
      <c r="AR146" s="174" t="s">
        <v>84</v>
      </c>
      <c r="AT146" s="175" t="s">
        <v>75</v>
      </c>
      <c r="AU146" s="175" t="s">
        <v>84</v>
      </c>
      <c r="AY146" s="174" t="s">
        <v>113</v>
      </c>
      <c r="BK146" s="176">
        <f>SUM(BK147:BK148)</f>
        <v>0</v>
      </c>
    </row>
    <row r="147" spans="1:65" s="2" customFormat="1" ht="14.45" customHeight="1">
      <c r="A147" s="33"/>
      <c r="B147" s="34"/>
      <c r="C147" s="177" t="s">
        <v>118</v>
      </c>
      <c r="D147" s="177" t="s">
        <v>114</v>
      </c>
      <c r="E147" s="178" t="s">
        <v>242</v>
      </c>
      <c r="F147" s="179" t="s">
        <v>243</v>
      </c>
      <c r="G147" s="180" t="s">
        <v>224</v>
      </c>
      <c r="H147" s="181">
        <v>2.488</v>
      </c>
      <c r="I147" s="182"/>
      <c r="J147" s="183">
        <f>ROUND(I147*H147,2)</f>
        <v>0</v>
      </c>
      <c r="K147" s="179" t="s">
        <v>160</v>
      </c>
      <c r="L147" s="38"/>
      <c r="M147" s="184" t="s">
        <v>19</v>
      </c>
      <c r="N147" s="185" t="s">
        <v>47</v>
      </c>
      <c r="O147" s="63"/>
      <c r="P147" s="186">
        <f>O147*H147</f>
        <v>0</v>
      </c>
      <c r="Q147" s="186">
        <v>0</v>
      </c>
      <c r="R147" s="186">
        <f>Q147*H147</f>
        <v>0</v>
      </c>
      <c r="S147" s="186">
        <v>0</v>
      </c>
      <c r="T147" s="187">
        <f>S147*H147</f>
        <v>0</v>
      </c>
      <c r="U147" s="33"/>
      <c r="V147" s="33"/>
      <c r="W147" s="33"/>
      <c r="X147" s="33"/>
      <c r="Y147" s="33"/>
      <c r="Z147" s="33"/>
      <c r="AA147" s="33"/>
      <c r="AB147" s="33"/>
      <c r="AC147" s="33"/>
      <c r="AD147" s="33"/>
      <c r="AE147" s="33"/>
      <c r="AR147" s="188" t="s">
        <v>118</v>
      </c>
      <c r="AT147" s="188" t="s">
        <v>114</v>
      </c>
      <c r="AU147" s="188" t="s">
        <v>86</v>
      </c>
      <c r="AY147" s="16" t="s">
        <v>113</v>
      </c>
      <c r="BE147" s="189">
        <f>IF(N147="základní",J147,0)</f>
        <v>0</v>
      </c>
      <c r="BF147" s="189">
        <f>IF(N147="snížená",J147,0)</f>
        <v>0</v>
      </c>
      <c r="BG147" s="189">
        <f>IF(N147="zákl. přenesená",J147,0)</f>
        <v>0</v>
      </c>
      <c r="BH147" s="189">
        <f>IF(N147="sníž. přenesená",J147,0)</f>
        <v>0</v>
      </c>
      <c r="BI147" s="189">
        <f>IF(N147="nulová",J147,0)</f>
        <v>0</v>
      </c>
      <c r="BJ147" s="16" t="s">
        <v>84</v>
      </c>
      <c r="BK147" s="189">
        <f>ROUND(I147*H147,2)</f>
        <v>0</v>
      </c>
      <c r="BL147" s="16" t="s">
        <v>118</v>
      </c>
      <c r="BM147" s="188" t="s">
        <v>244</v>
      </c>
    </row>
    <row r="148" spans="1:47" s="2" customFormat="1" ht="29.25">
      <c r="A148" s="33"/>
      <c r="B148" s="34"/>
      <c r="C148" s="35"/>
      <c r="D148" s="190" t="s">
        <v>162</v>
      </c>
      <c r="E148" s="35"/>
      <c r="F148" s="191" t="s">
        <v>245</v>
      </c>
      <c r="G148" s="35"/>
      <c r="H148" s="35"/>
      <c r="I148" s="107"/>
      <c r="J148" s="35"/>
      <c r="K148" s="35"/>
      <c r="L148" s="38"/>
      <c r="M148" s="230"/>
      <c r="N148" s="231"/>
      <c r="O148" s="196"/>
      <c r="P148" s="196"/>
      <c r="Q148" s="196"/>
      <c r="R148" s="196"/>
      <c r="S148" s="196"/>
      <c r="T148" s="232"/>
      <c r="U148" s="33"/>
      <c r="V148" s="33"/>
      <c r="W148" s="33"/>
      <c r="X148" s="33"/>
      <c r="Y148" s="33"/>
      <c r="Z148" s="33"/>
      <c r="AA148" s="33"/>
      <c r="AB148" s="33"/>
      <c r="AC148" s="33"/>
      <c r="AD148" s="33"/>
      <c r="AE148" s="33"/>
      <c r="AT148" s="16" t="s">
        <v>162</v>
      </c>
      <c r="AU148" s="16" t="s">
        <v>86</v>
      </c>
    </row>
    <row r="149" spans="1:31" s="2" customFormat="1" ht="6.95" customHeight="1">
      <c r="A149" s="33"/>
      <c r="B149" s="46"/>
      <c r="C149" s="47"/>
      <c r="D149" s="47"/>
      <c r="E149" s="47"/>
      <c r="F149" s="47"/>
      <c r="G149" s="47"/>
      <c r="H149" s="47"/>
      <c r="I149" s="135"/>
      <c r="J149" s="47"/>
      <c r="K149" s="47"/>
      <c r="L149" s="38"/>
      <c r="M149" s="33"/>
      <c r="O149" s="33"/>
      <c r="P149" s="33"/>
      <c r="Q149" s="33"/>
      <c r="R149" s="33"/>
      <c r="S149" s="33"/>
      <c r="T149" s="33"/>
      <c r="U149" s="33"/>
      <c r="V149" s="33"/>
      <c r="W149" s="33"/>
      <c r="X149" s="33"/>
      <c r="Y149" s="33"/>
      <c r="Z149" s="33"/>
      <c r="AA149" s="33"/>
      <c r="AB149" s="33"/>
      <c r="AC149" s="33"/>
      <c r="AD149" s="33"/>
      <c r="AE149" s="33"/>
    </row>
  </sheetData>
  <sheetProtection algorithmName="SHA-512" hashValue="gBX9WrMmvoiFlPcSOi2zLynD9Eyah+mZpzjsHWJavNKp7AAY0Mt5FSc4LDJAu6SKtqYIa0Yo6ncwN88PIdu7yw==" saltValue="AYXco8PATWGejWqWqThxo7zSZ8SAPIk7qeLPgdiGVv2b31A+TWMuicQftvlUTWQ4+X4RmLF1RpUCbjHec9X5oA==" spinCount="100000" sheet="1" objects="1" scenarios="1" formatColumns="0" formatRows="0" autoFilter="0"/>
  <autoFilter ref="C82:K148"/>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5"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Holly\Vee</dc:creator>
  <cp:keywords/>
  <dc:description/>
  <cp:lastModifiedBy>Vee</cp:lastModifiedBy>
  <cp:lastPrinted>2020-09-15T06:18:33Z</cp:lastPrinted>
  <dcterms:created xsi:type="dcterms:W3CDTF">2020-09-09T13:56:57Z</dcterms:created>
  <dcterms:modified xsi:type="dcterms:W3CDTF">2020-09-15T08:17:59Z</dcterms:modified>
  <cp:category/>
  <cp:version/>
  <cp:contentType/>
  <cp:contentStatus/>
</cp:coreProperties>
</file>