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00" windowWidth="20775" windowHeight="12720" activeTab="1"/>
  </bookViews>
  <sheets>
    <sheet name="Rekapitulace stavby" sheetId="1" r:id="rId1"/>
    <sheet name="017-24-1-1 - Odstranění s..." sheetId="2" r:id="rId2"/>
    <sheet name="017-24-1-2 - Opevnění břehů" sheetId="3" r:id="rId3"/>
    <sheet name="017-24-1-2-1 - Sanace bob..." sheetId="4" r:id="rId4"/>
    <sheet name="017-24-1-3 - Zpevněná cesta" sheetId="5" r:id="rId5"/>
    <sheet name="017-24-1-4 - Kácení dřevin" sheetId="6" r:id="rId6"/>
    <sheet name="017-24-1-0 - Ostatní a ve..." sheetId="7" r:id="rId7"/>
    <sheet name="017-24-1-0-1 - OVN - doča..." sheetId="8" r:id="rId8"/>
  </sheets>
  <definedNames>
    <definedName name="_xlnm._FilterDatabase" localSheetId="6" hidden="1">'017-24-1-0 - Ostatní a ve...'!$C$117:$K$162</definedName>
    <definedName name="_xlnm._FilterDatabase" localSheetId="7" hidden="1">'017-24-1-0-1 - OVN - doča...'!$C$126:$K$179</definedName>
    <definedName name="_xlnm._FilterDatabase" localSheetId="1" hidden="1">'017-24-1-1 - Odstranění s...'!$C$124:$K$181</definedName>
    <definedName name="_xlnm._FilterDatabase" localSheetId="2" hidden="1">'017-24-1-2 - Opevnění břehů'!$C$125:$K$179</definedName>
    <definedName name="_xlnm._FilterDatabase" localSheetId="3" hidden="1">'017-24-1-2-1 - Sanace bob...'!$C$122:$K$156</definedName>
    <definedName name="_xlnm._FilterDatabase" localSheetId="4" hidden="1">'017-24-1-3 - Zpevněná cesta'!$C$122:$K$144</definedName>
    <definedName name="_xlnm._FilterDatabase" localSheetId="5" hidden="1">'017-24-1-4 - Kácení dřevin'!$C$120:$K$183</definedName>
    <definedName name="_xlnm.Print_Area" localSheetId="6">'017-24-1-0 - Ostatní a ve...'!$C$4:$J$76,'017-24-1-0 - Ostatní a ve...'!$C$82:$J$99,'017-24-1-0 - Ostatní a ve...'!$C$105:$K$162</definedName>
    <definedName name="_xlnm.Print_Area" localSheetId="7">'017-24-1-0-1 - OVN - doča...'!$C$4:$J$76,'017-24-1-0-1 - OVN - doča...'!$C$82:$J$108,'017-24-1-0-1 - OVN - doča...'!$C$114:$K$179</definedName>
    <definedName name="_xlnm.Print_Area" localSheetId="1">'017-24-1-1 - Odstranění s...'!$C$4:$J$76,'017-24-1-1 - Odstranění s...'!$C$82:$J$106,'017-24-1-1 - Odstranění s...'!$C$112:$K$181</definedName>
    <definedName name="_xlnm.Print_Area" localSheetId="2">'017-24-1-2 - Opevnění břehů'!$C$4:$J$76,'017-24-1-2 - Opevnění břehů'!$C$82:$J$107,'017-24-1-2 - Opevnění břehů'!$C$113:$K$179</definedName>
    <definedName name="_xlnm.Print_Area" localSheetId="3">'017-24-1-2-1 - Sanace bob...'!$C$4:$J$76,'017-24-1-2-1 - Sanace bob...'!$C$82:$J$104,'017-24-1-2-1 - Sanace bob...'!$C$110:$K$156</definedName>
    <definedName name="_xlnm.Print_Area" localSheetId="4">'017-24-1-3 - Zpevněná cesta'!$C$4:$J$76,'017-24-1-3 - Zpevněná cesta'!$C$82:$J$104,'017-24-1-3 - Zpevněná cesta'!$C$110:$K$144</definedName>
    <definedName name="_xlnm.Print_Area" localSheetId="5">'017-24-1-4 - Kácení dřevin'!$C$4:$J$76,'017-24-1-4 - Kácení dřevin'!$C$82:$J$102,'017-24-1-4 - Kácení dřevin'!$C$108:$K$183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'017-24-1-1 - Odstranění s...'!$124:$124</definedName>
    <definedName name="_xlnm.Print_Titles" localSheetId="2">'017-24-1-2 - Opevnění břehů'!$125:$125</definedName>
    <definedName name="_xlnm.Print_Titles" localSheetId="3">'017-24-1-2-1 - Sanace bob...'!$122:$122</definedName>
    <definedName name="_xlnm.Print_Titles" localSheetId="4">'017-24-1-3 - Zpevněná cesta'!$122:$122</definedName>
    <definedName name="_xlnm.Print_Titles" localSheetId="5">'017-24-1-4 - Kácení dřevin'!$120:$120</definedName>
    <definedName name="_xlnm.Print_Titles" localSheetId="6">'017-24-1-0 - Ostatní a ve...'!$117:$117</definedName>
    <definedName name="_xlnm.Print_Titles" localSheetId="7">'017-24-1-0-1 - OVN - doča...'!$126:$126</definedName>
  </definedNames>
  <calcPr calcId="145621"/>
</workbook>
</file>

<file path=xl/sharedStrings.xml><?xml version="1.0" encoding="utf-8"?>
<sst xmlns="http://schemas.openxmlformats.org/spreadsheetml/2006/main" count="4193" uniqueCount="650">
  <si>
    <t>Export Komplet</t>
  </si>
  <si>
    <t/>
  </si>
  <si>
    <t>2.0</t>
  </si>
  <si>
    <t>False</t>
  </si>
  <si>
    <t>{fd62edbe-fc1f-4546-ab1d-68a3c33fd3a3}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</si>
  <si>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</si>
  <si>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</si>
  <si>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</si>
  <si>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</si>
  <si>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</si>
  <si>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</si>
  <si>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</si>
  <si>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</si>
  <si>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</si>
  <si>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017-24-1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</si>
  <si>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</si>
  <si>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</si>
  <si>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Baťův kanál, jez Sudoměřice - Výklopník, oprava opevnění</t>
  </si>
  <si>
    <t>KSO:</t>
  </si>
  <si>
    <t>CC-CZ:</t>
  </si>
  <si>
    <t>Místo:</t>
  </si>
  <si>
    <t xml:space="preserve"> </t>
  </si>
  <si>
    <t>Datum:</t>
  </si>
  <si>
    <t>11. 12. 2017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</si>
  <si>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</si>
  <si>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</si>
  <si>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</si>
  <si>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</si>
  <si>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</si>
  <si>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</si>
  <si>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</si>
  <si>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</si>
  <si>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</si>
  <si>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</si>
  <si>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</si>
  <si>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</si>
  <si>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</si>
  <si>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</si>
  <si>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</si>
  <si>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</si>
  <si>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</si>
  <si>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</si>
  <si>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</si>
  <si>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</si>
  <si>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</si>
  <si>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</si>
  <si>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</si>
  <si>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</si>
  <si>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</si>
  <si>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</si>
  <si>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</si>
  <si>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</si>
  <si>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</si>
  <si>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</si>
  <si>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</si>
  <si>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</si>
  <si>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</si>
  <si>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</si>
  <si>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</si>
  <si>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</si>
  <si>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</si>
  <si>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</si>
  <si>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</si>
  <si>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</si>
  <si>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</si>
  <si>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</si>
  <si>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</si>
  <si>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</si>
  <si>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</si>
  <si>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</si>
  <si>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</si>
  <si>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</si>
  <si>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</si>
  <si>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</si>
  <si>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</si>
  <si>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</si>
  <si>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</si>
  <si>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</si>
  <si>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017-24-1-1</t>
  </si>
  <si>
    <t>Odstranění sedimentů</t>
  </si>
  <si>
    <t>STA</t>
  </si>
  <si>
    <t>1</t>
  </si>
  <si>
    <t>{d52badf7-c9a2-483e-b082-0851adfa9216}</t>
  </si>
  <si>
    <t>2</t>
  </si>
  <si>
    <t>017-24-1-2</t>
  </si>
  <si>
    <t>Opevnění břehů</t>
  </si>
  <si>
    <t>{d6024450-d8fe-4241-8c08-b8e5206b9d9b}</t>
  </si>
  <si>
    <t>017-24-1-2-1</t>
  </si>
  <si>
    <t>Sanace bobřích nor</t>
  </si>
  <si>
    <t>{108bbb9c-4ab7-4115-ac15-4766d81c811a}</t>
  </si>
  <si>
    <t>017-24-1-3</t>
  </si>
  <si>
    <t>Zpevněná cesta</t>
  </si>
  <si>
    <t>{dd2e4688-8afe-4875-855e-393f1c48b8bb}</t>
  </si>
  <si>
    <t>017-24-1-4</t>
  </si>
  <si>
    <t>Kácení dřevin</t>
  </si>
  <si>
    <t>{ab01bb21-58ae-44e3-88e1-663b5763d612}</t>
  </si>
  <si>
    <t>017-24-1-0</t>
  </si>
  <si>
    <t>Ostatní a vedlejší náklady</t>
  </si>
  <si>
    <t>VON</t>
  </si>
  <si>
    <t>{5ccfccb5-8adb-4786-a3c2-fb00327c7935}</t>
  </si>
  <si>
    <t>017-24-1-0-1</t>
  </si>
  <si>
    <t>OVN - dočasné příjezdové komunikace a zpevněné plochy</t>
  </si>
  <si>
    <t>{546c2403-7960-4e17-b350-d7d8af34abfd}</t>
  </si>
  <si>
    <t>KRYCÍ LIST SOUPISU PRACÍ</t>
  </si>
  <si>
    <t>Objekt:</t>
  </si>
  <si>
    <t>017-24-1-1 - Odstranění sedimentů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</si>
  <si>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</si>
  <si>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</si>
  <si>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</si>
  <si>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</si>
  <si>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</si>
  <si>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</si>
  <si>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</si>
  <si>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</si>
  <si>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</si>
  <si>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</si>
  <si>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</si>
  <si>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</si>
  <si>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99 - Staveništní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</si>
  <si>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</si>
  <si>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</si>
  <si>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</si>
  <si>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</si>
  <si>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</si>
  <si>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</si>
  <si>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</si>
  <si>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</si>
  <si>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</si>
  <si>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</si>
  <si>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</si>
  <si>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</si>
  <si>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</si>
  <si>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</si>
  <si>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</si>
  <si>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</si>
  <si>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</si>
  <si>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11</t>
  </si>
  <si>
    <t>Zemní práce - přípravné a přidružené práce</t>
  </si>
  <si>
    <t>K</t>
  </si>
  <si>
    <t>114203101</t>
  </si>
  <si>
    <t>Rozebrání dlažeb nebo záhozů s naložením na dopravní prostředek dlažeb z lomového kamene nebo betonových tvárnic na sucho nebo se spárami vyplněnými pískem nebo drnem</t>
  </si>
  <si>
    <t>m3</t>
  </si>
  <si>
    <t>4</t>
  </si>
  <si>
    <t>3</t>
  </si>
  <si>
    <t>79207202</t>
  </si>
  <si>
    <t>P</t>
  </si>
  <si>
    <t>Poznámka k položce:
včetně naložení na dopravní prostředek a nutnou manipulací s rozebraným bet.materiálem v rámci staveniště</t>
  </si>
  <si>
    <t>VV</t>
  </si>
  <si>
    <t>"odstranění původní dlažby, beton. zbytků opevnění z koryta toku  - dle kub.listu"1410</t>
  </si>
  <si>
    <t>R11001-01</t>
  </si>
  <si>
    <t>Zajištění převedení vody a čerpání vody pro stavební objekt dle zvolené technologie po celou dobu výstavby</t>
  </si>
  <si>
    <t>objekt</t>
  </si>
  <si>
    <t>-1484005338</t>
  </si>
  <si>
    <t>Poznámka k položce:
bude zajištěno převedení vody v rámci zájmového prostoru celé stavby pro realizaci daného stavebního objektu
čerpání vody bude zajištěno po celou dobu realizace stavby v rozsahu nutném pro zajištění nezavodněné základové spáry jednotlivých prvků stavby a v rozsahu nutném pro samotnou realizaci prvků stavby</t>
  </si>
  <si>
    <t>12</t>
  </si>
  <si>
    <t>Zemní práce - odkopávky a prokopávky</t>
  </si>
  <si>
    <t>124103102</t>
  </si>
  <si>
    <t>Vykopávky pro koryta vodotečí  s přehozením výkopku na vzdálenost do 3 m nebo s naložením na dopravní prostředek v horninách tř. 1 a 2 přes 1 000 do 5 000 m3</t>
  </si>
  <si>
    <t>-1936644054</t>
  </si>
  <si>
    <t>"sediment ze dna - dle kub.listu"3750</t>
  </si>
  <si>
    <t>124103109</t>
  </si>
  <si>
    <t>Vykopávky pro koryta vodotečí  Příplatek k cenám za vykopávky pro koryta vodotečí v tekoucí vodě při LTM v horninách tř. 1 a 2</t>
  </si>
  <si>
    <t>1241635605</t>
  </si>
  <si>
    <t>3750</t>
  </si>
  <si>
    <t>5</t>
  </si>
  <si>
    <t>124203103</t>
  </si>
  <si>
    <t>Vykopávky pro koryta vodotečí  s přehozením výkopku na vzdálenost do 3 m nebo s naložením na dopravní prostředek v hornině tř. 3 přes 5 000 do 20 000 m3</t>
  </si>
  <si>
    <t>-695706159</t>
  </si>
  <si>
    <t>"mimo sediment ze dna_zeminy ve svazích a pro založení opevnění - dle kub.listu"8990</t>
  </si>
  <si>
    <t>6</t>
  </si>
  <si>
    <t>124203109</t>
  </si>
  <si>
    <t>Vykopávky pro koryta vodotečí  s přehozením výkopku na vzdálenost do 3 m nebo s naložením na dopravní prostředek v hornině tř. 3 Příplatek k cenám za lepivost horniny tř. 3</t>
  </si>
  <si>
    <t>180071690</t>
  </si>
  <si>
    <t>8990</t>
  </si>
  <si>
    <t>7</t>
  </si>
  <si>
    <t>124203119</t>
  </si>
  <si>
    <t>Vykopávky pro koryta vodotečí  Příplatek k cenám za vykopávky pro koryta vodotečí v tekoucí vodě při LTM v hornině tř. 3</t>
  </si>
  <si>
    <t>852499890</t>
  </si>
  <si>
    <t>"odkopávky v úrovni dna koryta _20% celku"8990*0,2</t>
  </si>
  <si>
    <t>16</t>
  </si>
  <si>
    <t>Zemní práce - přemístění výkopku</t>
  </si>
  <si>
    <t>8</t>
  </si>
  <si>
    <t>162401102</t>
  </si>
  <si>
    <t>Vodorovné přemístění výkopku nebo sypaniny po suchu  na obvyklém dopravním prostředku, bez naložení výkopku, avšak se složením bez rozhrnutí z horniny tř. 1 až 4 na vzdálenost přes 1 500 do 2 000 m</t>
  </si>
  <si>
    <t>-85433662</t>
  </si>
  <si>
    <t>"odkopaná zemina ke zpětnému použití v rámci úpravy koryta na mezideponii_dle kub.listu"3630</t>
  </si>
  <si>
    <t>9</t>
  </si>
  <si>
    <t>162406111</t>
  </si>
  <si>
    <t>Vodorovné přemístění výkopku bez naložení, avšak se složením  zemin schopných zúrodnění, na vzdálenost přes 1000 do 2000 m</t>
  </si>
  <si>
    <t>-2145928303</t>
  </si>
  <si>
    <t>"na mezideponii k odvodnění_bez výkopových zemin k použití do zpětných násypů úpravy koryta"3750+8990+330-3630</t>
  </si>
  <si>
    <t>10</t>
  </si>
  <si>
    <t>162706111</t>
  </si>
  <si>
    <t>Vodorovné přemístění výkopku bez naložení, avšak se složením  zemin schopných zúrodnění, na vzdálenost přes 5000 do 6000 m</t>
  </si>
  <si>
    <t>282824390</t>
  </si>
  <si>
    <t>"odvodněné z mezideponie k rozprostření na ZPF do 11 km"3750+8990+330-3630</t>
  </si>
  <si>
    <t>162706119</t>
  </si>
  <si>
    <t>Vodorovné přemístění výkopku bez naložení, avšak se složením  zemin schopných zúrodnění, na vzdálenost Příplatek k ceně za každých dalších i započatých 1000 m</t>
  </si>
  <si>
    <t>-1997124076</t>
  </si>
  <si>
    <t>"dalších 5 km (celkem 11 km) k rozprostření v lokalitě Hodonín-Pánov"5*(3750+8990+330-3630)</t>
  </si>
  <si>
    <t>167103101</t>
  </si>
  <si>
    <t>Nakládání neulehlého výkopku z hromad  zeminy schopné zúrodnění</t>
  </si>
  <si>
    <t>313051889</t>
  </si>
  <si>
    <t>"odvodněné z mezideponie"3750+8990+330-3630</t>
  </si>
  <si>
    <t>17</t>
  </si>
  <si>
    <t>Zemní práce - konstrukce ze zemin</t>
  </si>
  <si>
    <t>13</t>
  </si>
  <si>
    <t>171201201</t>
  </si>
  <si>
    <t>Uložení sypaniny  na skládky</t>
  </si>
  <si>
    <t>1029364841</t>
  </si>
  <si>
    <t>"mezideponie zemin určených pro zpětné použití do násypů při úpravě koryta"3630</t>
  </si>
  <si>
    <t>14</t>
  </si>
  <si>
    <t>171206111</t>
  </si>
  <si>
    <t>Uložení zemin schopných zúrodnění nebo výsypek do násypů  předepsaných tvarů s urovnáním</t>
  </si>
  <si>
    <t>471198173</t>
  </si>
  <si>
    <t>"mezideponie odtěženého sedimentu k odvodnění"9440</t>
  </si>
  <si>
    <t>18</t>
  </si>
  <si>
    <t>Zemní práce - povrchové úpravy terénu</t>
  </si>
  <si>
    <t>181006111</t>
  </si>
  <si>
    <t>Rozprostření zemin schopných zúrodnění  v rovině a ve sklonu do 1:5, tloušťka vrstvy do 0,10 m</t>
  </si>
  <si>
    <t>m2</t>
  </si>
  <si>
    <t>303460402</t>
  </si>
  <si>
    <t>" sediment na ZPF dle max.apl.dávky"9440/0,06</t>
  </si>
  <si>
    <t>183551323</t>
  </si>
  <si>
    <t>Úprava zemědělské půdy - orba  střední, hl. do 0,24 m, na ploše jednotlivě přes 5 ha, o sklonu do 5°</t>
  </si>
  <si>
    <t>ha</t>
  </si>
  <si>
    <t>-1990926631</t>
  </si>
  <si>
    <t>15,7333</t>
  </si>
  <si>
    <t>M</t>
  </si>
  <si>
    <t>58530170</t>
  </si>
  <si>
    <t>vápno nehašené CL 90-Q pro úpravu zemin standardní</t>
  </si>
  <si>
    <t>t</t>
  </si>
  <si>
    <t>-1638712243</t>
  </si>
  <si>
    <t>"do 3,0% celkového objemu sedimentu (cca 50 kg/m3)"9440*50*0,001</t>
  </si>
  <si>
    <t>R18001</t>
  </si>
  <si>
    <t>Příplatek-vysbírání zbytků cizorodých materiálů (úlomky betonu, kámen) z rozprostřeného sedimentu na poli</t>
  </si>
  <si>
    <t>-218266815</t>
  </si>
  <si>
    <t>Poznámka k položce:
včetně složení na hromady na okraji pole, naložení, odvozu a uložení na skládku odpadů
včetně poplatků</t>
  </si>
  <si>
    <t>99</t>
  </si>
  <si>
    <t>Staveništní přesun hmot</t>
  </si>
  <si>
    <t>19</t>
  </si>
  <si>
    <t>998332011</t>
  </si>
  <si>
    <t>Přesun hmot pro úpravy vodních toků a kanály, hráze rybníků apod.  dopravní vzdálenost do 500 m</t>
  </si>
  <si>
    <t>-796596496</t>
  </si>
  <si>
    <t>20</t>
  </si>
  <si>
    <t>998332091</t>
  </si>
  <si>
    <t>Přesun hmot pro úpravy vodních toků a kanály, hráze rybníků apod.  Příplatek k ceně za zvětšený přesun přes vymezenou největší dopravní vzdálenost do 1 000 m</t>
  </si>
  <si>
    <t>-552145767</t>
  </si>
  <si>
    <t>997</t>
  </si>
  <si>
    <t>Přesun sutě</t>
  </si>
  <si>
    <t>997321511</t>
  </si>
  <si>
    <t>Vodorovná doprava suti a vybouraných hmot  bez naložení, s vyložením a hrubým urovnáním po suchu, na vzdálenost do 1 km</t>
  </si>
  <si>
    <t>-2057817174</t>
  </si>
  <si>
    <t>Poznámka k položce:
rozebrané dlaždice, dlažba, bet.zbytky z koryta</t>
  </si>
  <si>
    <t>22</t>
  </si>
  <si>
    <t>997321519</t>
  </si>
  <si>
    <t>Vodorovná doprava suti a vybouraných hmot  bez naložení, s vyložením a hrubým urovnáním po suchu, na vzdálenost Příplatek k cenám za každý další i započatý 1 km přes 1 km</t>
  </si>
  <si>
    <t>221729155</t>
  </si>
  <si>
    <t>Poznámka k položce:
rozebrané dlaždice, dlažba, bet.zbytky z koryta
odvoz na řízenou skládku odpadů do 20 km (Hodonín)</t>
  </si>
  <si>
    <t>2538*19 'Přepočtené koeficientem množství</t>
  </si>
  <si>
    <t>23</t>
  </si>
  <si>
    <t>R997001</t>
  </si>
  <si>
    <t>-721535149</t>
  </si>
  <si>
    <t>017-24-1-2 - Opevnění břehů</t>
  </si>
  <si>
    <t xml:space="preserve">    4 - Vodorovné konstrukce</t>
  </si>
  <si>
    <t xml:space="preserve">      45 - Vodorovné podkladní a vedlejší konstrukce inž. staveb</t>
  </si>
  <si>
    <t xml:space="preserve">      46 - Zpevněné plochy</t>
  </si>
  <si>
    <t>111103222</t>
  </si>
  <si>
    <t>Kosení travin a vodních rostlin ve vegetačním období vodního rostlinstva na břehu středně hustého</t>
  </si>
  <si>
    <t>-993322175</t>
  </si>
  <si>
    <t>"v březích u vodní hladiny"1290*2,0*0,0001+365*2,0*0,0001</t>
  </si>
  <si>
    <t>R11001</t>
  </si>
  <si>
    <t>-1399156727</t>
  </si>
  <si>
    <t>Poznámka k položce:
bude zajištěno převedení vody v rámci zájmového prostoru celé stavby v úsecích oprav podélného opevnění koryta toku 
čerpání vody bude zajištěno po celou dobu realizace stavby v rozsahu nutném pro zajištění nezavodněné základové spáry jednotlivých prvků stavby a v rozsahu nutném pro samotnou realizaci prvků stavby
Položka zahrnuje rovněž vytvoření kynety v ose koryta pro soustředění proudění běžných průtoků uprostřed koryta toku</t>
  </si>
  <si>
    <t>1200854169</t>
  </si>
  <si>
    <t>"z mezideponie do hutněných násypů v rámci úpravy koryta_dle kub. listu"3630</t>
  </si>
  <si>
    <t>167101102</t>
  </si>
  <si>
    <t>Nakládání, skládání a překládání neulehlého výkopku nebo sypaniny  nakládání, množství přes 100 m3, z hornin tř. 1 až 4</t>
  </si>
  <si>
    <t>-930205189</t>
  </si>
  <si>
    <t>"z mezideponie"3630</t>
  </si>
  <si>
    <t>171103201</t>
  </si>
  <si>
    <t>Uložení netříděných sypanin z hornin tř. 1 až 4 do zemních hrází  pro jakoukoliv šířku koruny přehradních a jiných vodních nádrží se zhutněním do 100 % PS - koef. C s příměsí jílové hlíny do 20 % objemu</t>
  </si>
  <si>
    <t>1749171166</t>
  </si>
  <si>
    <t>"dosypání hrází, úprava koryta, korun hrází, souvisejících ploch_dle kub.listu"3630</t>
  </si>
  <si>
    <t>Rozprostření zemin schopných zúrodnění v rovině a ve sklonu do 1:5, tloušťka vrstvy do 0,10 m</t>
  </si>
  <si>
    <t>-1070284860</t>
  </si>
  <si>
    <t>"koruna hráze na LB"340*3,0</t>
  </si>
  <si>
    <t>181006121</t>
  </si>
  <si>
    <t>Rozprostření zemin schopných zúrodnění ve sklonu přes 1:5, tloušťka vrstvy do 0,10 m</t>
  </si>
  <si>
    <t>-1409561604</t>
  </si>
  <si>
    <t>"PB+LB"1300*(4,0+2,5)+365*(4,0+1,0)</t>
  </si>
  <si>
    <t>181451121</t>
  </si>
  <si>
    <t>Založení trávníku na půdě předem připravené plochy přes 1000 m2 výsevem včetně utažení lučního v rovině nebo na svahu do 1:5</t>
  </si>
  <si>
    <t>1744965415</t>
  </si>
  <si>
    <t>181451122</t>
  </si>
  <si>
    <t>Založení trávníku na půdě předem připravené plochy přes 1000 m2 výsevem včetně utažení lučního na svahu přes 1:5 do 1:2</t>
  </si>
  <si>
    <t>-1164666283</t>
  </si>
  <si>
    <t>005724740</t>
  </si>
  <si>
    <t>osivo směs travní krajinná-svahová</t>
  </si>
  <si>
    <t>kg</t>
  </si>
  <si>
    <t>1013632616</t>
  </si>
  <si>
    <t>(1020+10275)*0,025</t>
  </si>
  <si>
    <t>181951102</t>
  </si>
  <si>
    <t>Úprava pláně vyrovnáním výškových rozdílů  v hornině tř. 1 až 4 se zhutněním</t>
  </si>
  <si>
    <t>1215455769</t>
  </si>
  <si>
    <t>"dno koryta_půdorys odečten situace stavby"8120</t>
  </si>
  <si>
    <t>"koruny hrází PB+LB"1300*3,5+340*3,0</t>
  </si>
  <si>
    <t>Součet</t>
  </si>
  <si>
    <t>182101101</t>
  </si>
  <si>
    <t>Svahování trvalých svahů do projektovaných profilů  s potřebným přemístěním výkopku při svahování v zářezech v hornině tř. 1 až 4</t>
  </si>
  <si>
    <t>-1270909212</t>
  </si>
  <si>
    <t>1300*5,0+365*5,0</t>
  </si>
  <si>
    <t>182201101</t>
  </si>
  <si>
    <t>Svahování trvalých svahů do projektovaných profilů  s potřebným přemístěním výkopku při svahování násypů v jakékoliv hornině</t>
  </si>
  <si>
    <t>294104367</t>
  </si>
  <si>
    <t>1300*(4,0+2,5)+365*(4,0+1,0)</t>
  </si>
  <si>
    <t>Vodorovné konstrukce</t>
  </si>
  <si>
    <t>45</t>
  </si>
  <si>
    <t>Vodorovné podkladní a vedlejší konstrukce inž. staveb</t>
  </si>
  <si>
    <t>457542111</t>
  </si>
  <si>
    <t>Filtrační vrstvy jakékoliv tloušťky a sklonu  ze štěrkodrti se zhutněním do 10 pojezdů/m3, frakce od 0-22 do 0-63 mm</t>
  </si>
  <si>
    <t>-1105272656</t>
  </si>
  <si>
    <t>"podsyp pod opevněním-filtrace (délka * plocha řezu)"(1290+365)*0,45</t>
  </si>
  <si>
    <t>457971121</t>
  </si>
  <si>
    <t>Zřízení vrstvy z geotextilie s přesahem  bez připevnění k podkladu, s potřebným dočasným zatěžováním včetně zakotvení okraje o sklonu přes 10° do 35°, šířky geotextilie do 3 m</t>
  </si>
  <si>
    <t>1980750545</t>
  </si>
  <si>
    <t>"separace pod filtrem rovnaniny"1290*3,0+365*3,0</t>
  </si>
  <si>
    <t>693112450</t>
  </si>
  <si>
    <t>geotextilie netkaná separační, ochranná, filtrační, drenážní PP 400g/m2</t>
  </si>
  <si>
    <t>-1314991063</t>
  </si>
  <si>
    <t>"separace pod filtrem rovnaniny"(1290*3,0+365*3,0)*1,1</t>
  </si>
  <si>
    <t>46</t>
  </si>
  <si>
    <t>Zpevněné plochy</t>
  </si>
  <si>
    <t>462511370</t>
  </si>
  <si>
    <t>Zához z lomového kamene neupraveného záhozového  bez proštěrkování z terénu, hmotnosti jednotlivých kamenů přes 200 do 500 kg</t>
  </si>
  <si>
    <t>-1757211364</t>
  </si>
  <si>
    <t>"opevnění koryta - dle kub.listu"4460</t>
  </si>
  <si>
    <t>462519003</t>
  </si>
  <si>
    <t>Zához z lomového kamene neupraveného záhozového  Příplatek k cenám za urovnání viditelných ploch záhozu z kamene, hmotnosti jednotlivých kamenů přes 200 do 500 kg</t>
  </si>
  <si>
    <t>-1158018320</t>
  </si>
  <si>
    <t>(1290+365)*(0,6+3,0)</t>
  </si>
  <si>
    <t>463212111</t>
  </si>
  <si>
    <t>Rovnanina z lomového kamene upraveného, tříděného  jakékoliv tloušťky rovnaniny s vyklínováním spár a dutin úlomky kamene</t>
  </si>
  <si>
    <t>-1672207745</t>
  </si>
  <si>
    <t>"opevnění v úrovni vodní hladiny_ dle kublistu"1670</t>
  </si>
  <si>
    <t>-52799102</t>
  </si>
  <si>
    <t>-1969358183</t>
  </si>
  <si>
    <t>017-24-1-2-1 - Sanace bobřích nor</t>
  </si>
  <si>
    <t>HSV - Práce a dodávky HSV</t>
  </si>
  <si>
    <t>Práce a dodávky HSV</t>
  </si>
  <si>
    <t>122201102</t>
  </si>
  <si>
    <t>Odkopávky a prokopávky nezapažené  s přehozením výkopku na vzdálenost do 3 m nebo s naložením na dopravní prostředek v hornině tř. 3 přes 100 do 1 000 m3</t>
  </si>
  <si>
    <t>-1582821582</t>
  </si>
  <si>
    <t>"odkopávka hráze v prostoru bobří nory ... 10 nor (délka*šířka*výška*počet)"12,0*6,0*5,0*10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</si>
  <si>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</si>
  <si>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</si>
  <si>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388942888</t>
  </si>
  <si>
    <t>3600*0,3</t>
  </si>
  <si>
    <t>534774089</t>
  </si>
  <si>
    <t>"na mezideponii"3600</t>
  </si>
  <si>
    <t>"z mezideponie zpět odkop+doplnění zeminy"3600</t>
  </si>
  <si>
    <t>94092747</t>
  </si>
  <si>
    <t>3600</t>
  </si>
  <si>
    <t>-1955459814</t>
  </si>
  <si>
    <t>"zpětný zásyp"3600</t>
  </si>
  <si>
    <t>1351829555</t>
  </si>
  <si>
    <t>"mezideponie"3600</t>
  </si>
  <si>
    <t>181411121</t>
  </si>
  <si>
    <t>Založení trávníku na půdě předem připravené plochy do 1000 m2 výsevem včetně utažení lučního v rovině nebo na svahu do 1:5</t>
  </si>
  <si>
    <t>412295376</t>
  </si>
  <si>
    <t>10*(12*3)</t>
  </si>
  <si>
    <t>181411122</t>
  </si>
  <si>
    <t>Založení trávníku na půdě předem připravené plochy do 1000 m2 výsevem včetně utažení lučního na svahu přes 1:5 do 1:2</t>
  </si>
  <si>
    <t>-775473626</t>
  </si>
  <si>
    <t>10*(12*6,0)</t>
  </si>
  <si>
    <t>1217736188</t>
  </si>
  <si>
    <t>(360+720)*0,015</t>
  </si>
  <si>
    <t>636617380</t>
  </si>
  <si>
    <t>10*12*3,0</t>
  </si>
  <si>
    <t>2012414302</t>
  </si>
  <si>
    <t>10*12*6,0</t>
  </si>
  <si>
    <t>1594002699</t>
  </si>
  <si>
    <t>482635057</t>
  </si>
  <si>
    <t>017-24-1-3 - Zpevněná cesta</t>
  </si>
  <si>
    <t xml:space="preserve">      45 - Podkladní a vedlejší konstrukce kromě vozovek a železničního svršku</t>
  </si>
  <si>
    <t xml:space="preserve">    5 - Komunikace pozemní</t>
  </si>
  <si>
    <t xml:space="preserve">      56 - Podkladní vrstvy komunikací, letišť a ploch</t>
  </si>
  <si>
    <t xml:space="preserve">      57 - Kryty pozemních komunikací letišť a ploch z kameniva nebo živičné</t>
  </si>
  <si>
    <t>Podkladní a vedlejší konstrukce kromě vozovek a železničního svršku</t>
  </si>
  <si>
    <t>-777751625</t>
  </si>
  <si>
    <t>"délka x š"(1269-23)*5,0</t>
  </si>
  <si>
    <t>-1650279666</t>
  </si>
  <si>
    <t>(1269-23)*5,0*1,1</t>
  </si>
  <si>
    <t>Komunikace pozemní</t>
  </si>
  <si>
    <t>56</t>
  </si>
  <si>
    <t>Podkladní vrstvy komunikací, letišť a ploch</t>
  </si>
  <si>
    <t>564861111</t>
  </si>
  <si>
    <t>Podklad ze štěrkodrti ŠD  s rozprostřením a zhutněním, po zhutnění tl. 200 mm</t>
  </si>
  <si>
    <t>1321983817</t>
  </si>
  <si>
    <t>"podkladní vrstva (délka x prům.š)"(1269-23)*((3,4+3,8)/2)</t>
  </si>
  <si>
    <t>564952111</t>
  </si>
  <si>
    <t>Podklad z mechanicky zpevněného kameniva MZK (minerální beton)  s rozprostřením a s hutněním, po zhutnění tl. 150 mm</t>
  </si>
  <si>
    <t>-1272797817</t>
  </si>
  <si>
    <t>"kryt vozovky (délka x prům.š)"(1269-23)*(3,0+3,4)/2</t>
  </si>
  <si>
    <t>569731111</t>
  </si>
  <si>
    <t>Zpevnění krajnic nebo komunikací pro pěší  s rozprostřením a zhutněním, po zhutnění kamenivem drceným tl. 100 mm</t>
  </si>
  <si>
    <t>1721904366</t>
  </si>
  <si>
    <t>1365*0,25*2</t>
  </si>
  <si>
    <t>57</t>
  </si>
  <si>
    <t>Kryty pozemních komunikací letišť a ploch z kameniva nebo živičné</t>
  </si>
  <si>
    <t>571904111</t>
  </si>
  <si>
    <t>Posyp podkladu nebo krytu s rozprostřením a zhutněním kamenivem  drceným nebo těženým, v množství přes 15 do 20 kg/m2</t>
  </si>
  <si>
    <t>-126830233</t>
  </si>
  <si>
    <t>"finální povrch LV 0-8mm" (1269-23)*3,0</t>
  </si>
  <si>
    <t>-959297601</t>
  </si>
  <si>
    <t>477676791</t>
  </si>
  <si>
    <t>017-24-1-4 - Kácení dřevin</t>
  </si>
  <si>
    <t>111201102</t>
  </si>
  <si>
    <t>Odstranění křovin a stromů s odstraněním kořenů  průměru kmene do 100 mm do sklonu terénu 1 : 5, při celkové ploše přes 1 000 do 10 000 m2</t>
  </si>
  <si>
    <t>-373089605</t>
  </si>
  <si>
    <t>"dle inventarizace dřevin"2</t>
  </si>
  <si>
    <t>111201401</t>
  </si>
  <si>
    <t>Spálení odstraněných křovin a stromů na hromadách  průměru kmene do 100 mm pro jakoukoliv plochu</t>
  </si>
  <si>
    <t>-1894686825</t>
  </si>
  <si>
    <t>"likvidace náletových dřevin"2</t>
  </si>
  <si>
    <t>112101101</t>
  </si>
  <si>
    <t>Odstranění stromů s odřezáním kmene a s odvětvením listnatých, průměru kmene přes 100 do 300 mm</t>
  </si>
  <si>
    <t>kus</t>
  </si>
  <si>
    <t>2006910365</t>
  </si>
  <si>
    <t>"dle inventarizace dřevin"4</t>
  </si>
  <si>
    <t>112101102</t>
  </si>
  <si>
    <t>Odstranění stromů s odřezáním kmene a s odvětvením listnatých, průměru kmene přes 300 do 500 mm</t>
  </si>
  <si>
    <t>-177376281</t>
  </si>
  <si>
    <t>112101103</t>
  </si>
  <si>
    <t>Odstranění stromů s odřezáním kmene a s odvětvením listnatých, průměru kmene přes 500 do 700 mm</t>
  </si>
  <si>
    <t>-1239791626</t>
  </si>
  <si>
    <t>112101104</t>
  </si>
  <si>
    <t>Odstranění stromů s odřezáním kmene a s odvětvením listnatých, průměru kmene přes 700 do 900 mm</t>
  </si>
  <si>
    <t>-1345672926</t>
  </si>
  <si>
    <t>112101105</t>
  </si>
  <si>
    <t>Odstranění stromů s odřezáním kmene a s odvětvením listnatých, průměru kmene přes 900 do 1100 mm</t>
  </si>
  <si>
    <t>-248950</t>
  </si>
  <si>
    <t>112201101</t>
  </si>
  <si>
    <t>Odstranění pařezů  s jejich vykopáním, vytrháním nebo odstřelením, s přesekáním kořenů průměru přes 100 do 300 mm</t>
  </si>
  <si>
    <t>60432683</t>
  </si>
  <si>
    <t>112201102</t>
  </si>
  <si>
    <t>Odstranění pařezů  s jejich vykopáním, vytrháním nebo odstřelením, s přesekáním kořenů průměru přes 300 do 500 mm</t>
  </si>
  <si>
    <t>-783706158</t>
  </si>
  <si>
    <t>112201103</t>
  </si>
  <si>
    <t>Odstranění pařezů  s jejich vykopáním, vytrháním nebo odstřelením, s přesekáním kořenů průměru přes 500 do 700 mm</t>
  </si>
  <si>
    <t>-694749353</t>
  </si>
  <si>
    <t>112201105</t>
  </si>
  <si>
    <t>Odstranění pařezů  s jejich vykopáním, vytrháním nebo odstřelením, s přesekáním kořenů průměru přes 900 mm</t>
  </si>
  <si>
    <t>912269490</t>
  </si>
  <si>
    <t>R10011-1</t>
  </si>
  <si>
    <t>Zajištění likvidace dřevní hmoty dle zákona  O odpadech č. 185/2001 Sb.</t>
  </si>
  <si>
    <t>-1726153840</t>
  </si>
  <si>
    <t>Poznámka k položce:
položka zahrnuje veškeré práce spojené s převozem dřevní hmoty (kmeny, větve)  a jejich likvidaci (spálení, drcení, frézování) - zajistí dodavatel stavby s odsouhlasením investorem stavby
v souladu se zákonem O odpadech č. 185/2001 Sb. v platném znění        včetně smýcených křovin a náletů</t>
  </si>
  <si>
    <t>162201431</t>
  </si>
  <si>
    <t>Vodorovné přemístění větví, kmenů nebo pařezů  s naložením, složením a dopravou do 2000 m větví stromů listnatých, průměru kmene přes 100 do 300 mm</t>
  </si>
  <si>
    <t>-1629629292</t>
  </si>
  <si>
    <t>162201432</t>
  </si>
  <si>
    <t>Vodorovné přemístění větví, kmenů nebo pařezů  s naložením, složením a dopravou do 2000 m větví stromů listnatých, průměru kmene přes 300 do 500 mm</t>
  </si>
  <si>
    <t>-105285897</t>
  </si>
  <si>
    <t>162201433</t>
  </si>
  <si>
    <t>Vodorovné přemístění větví, kmenů nebo pařezů  s naložením, složením a dopravou do 2000 m větví stromů listnatých, průměru kmene přes 500 do 700 mm</t>
  </si>
  <si>
    <t>-1601070271</t>
  </si>
  <si>
    <t>162201434</t>
  </si>
  <si>
    <t>Vodorovné přemístění větví, kmenů nebo pařezů  s naložením, složením a dopravou do 2000 m větví stromů listnatých, průměru kmene přes 700 do 900 mm</t>
  </si>
  <si>
    <t>-550291642</t>
  </si>
  <si>
    <t>"do 900mm"1</t>
  </si>
  <si>
    <t>"nad 900mm"1</t>
  </si>
  <si>
    <t>162201441</t>
  </si>
  <si>
    <t>Vodorovné přemístění větví, kmenů nebo pařezů  s naložením, složením a dopravou do 2000 m kmenů stromů listnatých, průměru přes 100 do 300 mm</t>
  </si>
  <si>
    <t>2112338510</t>
  </si>
  <si>
    <t>162201442</t>
  </si>
  <si>
    <t>Vodorovné přemístění větví, kmenů nebo pařezů  s naložením, složením a dopravou do 2000 m kmenů stromů listnatých, průměru přes 300 do 500 mm</t>
  </si>
  <si>
    <t>1069150650</t>
  </si>
  <si>
    <t>162201443</t>
  </si>
  <si>
    <t>Vodorovné přemístění větví, kmenů nebo pařezů  s naložením, složením a dopravou do 2000 m kmenů stromů listnatých, průměru přes 500 do 700 mm</t>
  </si>
  <si>
    <t>1092107576</t>
  </si>
  <si>
    <t>162201444</t>
  </si>
  <si>
    <t>Vodorovné přemístění větví, kmenů nebo pařezů  s naložením, složením a dopravou do 2000 m kmenů stromů listnatých, průměru přes 700 do 900 mm</t>
  </si>
  <si>
    <t>-1779525853</t>
  </si>
  <si>
    <t>"do 900 mm" 1</t>
  </si>
  <si>
    <t>162201451</t>
  </si>
  <si>
    <t>Vodorovné přemístění větví, kmenů nebo pařezů  s naložením, složením a dopravou do 2000 m pařezů kmenů, průměru přes 100 do 300 mm</t>
  </si>
  <si>
    <t>475110996</t>
  </si>
  <si>
    <t>162201452</t>
  </si>
  <si>
    <t>Vodorovné přemístění větví, kmenů nebo pařezů  s naložením, složením a dopravou do 2000 m pařezů kmenů, průměru přes 300 do 500 mm</t>
  </si>
  <si>
    <t>2108459678</t>
  </si>
  <si>
    <t>162201453</t>
  </si>
  <si>
    <t>Vodorovné přemístění větví, kmenů nebo pařezů  s naložením, složením a dopravou do 2000 m pařezů kmenů, průměru přes 500 do 700 mm</t>
  </si>
  <si>
    <t>-1777345537</t>
  </si>
  <si>
    <t>24</t>
  </si>
  <si>
    <t>162201454</t>
  </si>
  <si>
    <t>Vodorovné přemístění větví, kmenů nebo pařezů  s naložením, složením a dopravou do 2000 m pařezů kmenů, průměru přes 700 do 900 mm</t>
  </si>
  <si>
    <t>-330338877</t>
  </si>
  <si>
    <t>"do 900 mm"1</t>
  </si>
  <si>
    <t>"nad 900 mm"1</t>
  </si>
  <si>
    <t>25</t>
  </si>
  <si>
    <t>1204430962</t>
  </si>
  <si>
    <t>26</t>
  </si>
  <si>
    <t>-1406423393</t>
  </si>
  <si>
    <t>017-24-1-0 - Ostatní a vedlejší náklady</t>
  </si>
  <si>
    <t xml:space="preserve">    11 - Přípravné a přidružené práce</t>
  </si>
  <si>
    <t>Přípravné a přidružené práce</t>
  </si>
  <si>
    <t>Zkouška zhutnění násypů zemin</t>
  </si>
  <si>
    <t>soubor</t>
  </si>
  <si>
    <t>1024</t>
  </si>
  <si>
    <t>2136425197</t>
  </si>
  <si>
    <t>Poznámka k položce:
násypy zemní homogenní hráze
místa odběrů určí TDS
zajištění přítomnosti geologa (geotechnika) na stavbě</t>
  </si>
  <si>
    <t>"každých 500m3"4000/500</t>
  </si>
  <si>
    <t>R11003</t>
  </si>
  <si>
    <t>Vytyčení stavby</t>
  </si>
  <si>
    <t>2072400396</t>
  </si>
  <si>
    <t>Poznámka k položce:
(případně pozemků nebo provedení jiných geodetických prací) odborně způsobilou osobou v oboru zeměměřičství
v rámci navržených objektů, konstrukcí a oprav v rámci stavby budou vytýčeny (umístění) všechny navrhované a opravované  objekty. Dále budou vytýčeny hranice dotčených pozemků .
Vytýčení bude provedeno geodetickou firmou na základě předané digitální formy situace stavby v JTSK a BPV.
Detailní vytýčení jednotlivých prvků stavebních objektů bude provedeno na základě předané projektové dokumentace k provádění stavby (rozměry prvků, výškové osazení).</t>
  </si>
  <si>
    <t>R11004-1</t>
  </si>
  <si>
    <t>Vytýčení inženýrských sítí</t>
  </si>
  <si>
    <t>kpl</t>
  </si>
  <si>
    <t>129790833</t>
  </si>
  <si>
    <t>Poznámka k položce:
před zahájením stavby bude provedeno vytýčení veškerých inž.sítí a zařízení nacházejících se v zájmovém prostoru stavby,
k vytýčení budou vyzváni správci jednotlivých IS</t>
  </si>
  <si>
    <t>R11005</t>
  </si>
  <si>
    <t>Zajištění umístění štítku o povolení stavby</t>
  </si>
  <si>
    <t>-1065432813</t>
  </si>
  <si>
    <t xml:space="preserve">Poznámka k položce:
a stejnopisu oznámení o zahájení prací oblastnímu inspektorátu práce na viditelném místě u vstupu na staveniště
</t>
  </si>
  <si>
    <t>R11006</t>
  </si>
  <si>
    <t>Vyhotovení povodňového a havarijního plánu</t>
  </si>
  <si>
    <t>262144</t>
  </si>
  <si>
    <t>-2026907711</t>
  </si>
  <si>
    <t>Poznámka k položce:
včetně aktualizace Povodňového a havarijního plánu a zajištění povinností a opatření z něj vyplývajících</t>
  </si>
  <si>
    <t>R11007</t>
  </si>
  <si>
    <t>Vyhotovení pasportu příjezdových komunikací, čištění komunikací</t>
  </si>
  <si>
    <t>-221061391</t>
  </si>
  <si>
    <t xml:space="preserve">Poznámka k položce:
před započetím stavby bude proveden zhotovitelem pasport příjezdových komunikací
komunikace budou v průběhu stavby průběžně čištěny
</t>
  </si>
  <si>
    <t>R11010</t>
  </si>
  <si>
    <t>Protokolární předání stavbou dotčených pozemků</t>
  </si>
  <si>
    <t>121283918</t>
  </si>
  <si>
    <t xml:space="preserve">Poznámka k položce:
a komunikací, uvedených do původního stavu, zpět jejich vlastníkům
Dodavatelem bude pořízena fotodokumentace stavu pozemků s popisem a datováním.
</t>
  </si>
  <si>
    <t>R11011</t>
  </si>
  <si>
    <t>Zpracování a předání dokumentace</t>
  </si>
  <si>
    <t>2093298471</t>
  </si>
  <si>
    <t>Poznámka k položce:
skutečného provedení stavby (3paré + 1 v elektronické formě) objednateli a zaměření skutečného provedení stavby - geodetická část dokumentace (3 paré + 1 v elektronické formě) v rozsahu odpovídajícím příslušným právním předpisům, pořízení fotodokumentace stavby</t>
  </si>
  <si>
    <t>R11012</t>
  </si>
  <si>
    <t>Dopravní značení</t>
  </si>
  <si>
    <t>-161647948</t>
  </si>
  <si>
    <t>Poznámka k položce:
projednání a zajištění osazení dopravního značení pro stavbu a v rámci příjezdů</t>
  </si>
  <si>
    <t>R11014</t>
  </si>
  <si>
    <t>Zařízení staveniště - zřízení, provoz, odstranění</t>
  </si>
  <si>
    <t>-1135562806</t>
  </si>
  <si>
    <t>Poznámka k položce:
zřízení, provoz a likvidace zařízení staveniště, včetně případných přípojek, přístupů, deponií apod.
plocha ze silničních ŽB panelů bude sloužit rovněž jako prostor pro skládku lom. kamene a kameniva</t>
  </si>
  <si>
    <t>R11019</t>
  </si>
  <si>
    <t>Zajištění plnění povinností dle zákona č. 309/2006 Sb. (BOZP)</t>
  </si>
  <si>
    <t>1905015176</t>
  </si>
  <si>
    <t>Poznámka k položce:
včetně aktualizace plánu BOZP</t>
  </si>
  <si>
    <t>R11020-1</t>
  </si>
  <si>
    <t>Náhrada škody na zemědělských kulturách</t>
  </si>
  <si>
    <t>-792572328</t>
  </si>
  <si>
    <t>Poznámka k položce:
v okolí stavby, příjezdové komunikace, mezideponie materiálu, rozprostření sedimentu
(viz. Dokladová část PD - souhlasy se vstupem na pozemky)</t>
  </si>
  <si>
    <t>R11021</t>
  </si>
  <si>
    <t>Informační tabule SFDI - vyhotovení, osazení</t>
  </si>
  <si>
    <t>1577047712</t>
  </si>
  <si>
    <t>R11022</t>
  </si>
  <si>
    <t>Ochrana vzrostlých stromů před poškozením</t>
  </si>
  <si>
    <t>-1191309781</t>
  </si>
  <si>
    <t xml:space="preserve">Poznámka k položce:
zajištění ochrany vzrostlých dřevin před poškozením v místě stavby i v trasách příjezdových komunikací
položka zahrnuje zřízení ochrany stromů (např.obedněním), udržovaní ochrany stromů a odstranění ochrany stromů po stavbě
</t>
  </si>
  <si>
    <t>R11023</t>
  </si>
  <si>
    <t>Záchranný transfer živočichů</t>
  </si>
  <si>
    <t>-910448947</t>
  </si>
  <si>
    <t xml:space="preserve">Poznámka k položce:
odhadované množství 4t
jedná se o úsek od plavební komory Petrov po jez Sudoměřice
</t>
  </si>
  <si>
    <t>R11024</t>
  </si>
  <si>
    <t>Odlov ryb</t>
  </si>
  <si>
    <t>1049132602</t>
  </si>
  <si>
    <t xml:space="preserve">Poznámka k položce:
v opravovaném úseku toku
</t>
  </si>
  <si>
    <t>R11025</t>
  </si>
  <si>
    <t>Záchranný transfer rostlin</t>
  </si>
  <si>
    <t>-1788029271</t>
  </si>
  <si>
    <t xml:space="preserve">Poznámka k položce:
v opravovaném úseku toku (viz. biologické hodnocení)
</t>
  </si>
  <si>
    <t>R11026</t>
  </si>
  <si>
    <t>Hnízdní podložka pro čápy - dodávka a osazení</t>
  </si>
  <si>
    <t>-862380322</t>
  </si>
  <si>
    <t xml:space="preserve">Poznámka k položce:
položka zahrnuje kompletní výrobu, dopravu a osazení vč.materiálu, pomocného materiálu
položka zahrnuje:
- dřevěný (resp. betonový) sloup výšky 8m nad terénem
- hnízdní podložka ocelová d1200mm, osazení podložky na sloup
- realizace základu (patky sloupu), ukotvení sloupu 
- veškeré zemní a pomocné práce k realizaci hnízdní podložky
</t>
  </si>
  <si>
    <t>017-24-1-0-1 - OVN - dočasné příjezdové komunikace a zpevněné plochy</t>
  </si>
  <si>
    <t xml:space="preserve">      58 - Kryty pozemních komunikací, letišť a ploch z betonu a ostatních hmot</t>
  </si>
  <si>
    <t xml:space="preserve">    8 - Trubní vedení</t>
  </si>
  <si>
    <t xml:space="preserve">    9 - Ostatní konstrukce a práce, bourání</t>
  </si>
  <si>
    <t xml:space="preserve">      99 - Přesuny hmot a suti</t>
  </si>
  <si>
    <t>121101101</t>
  </si>
  <si>
    <t>Sejmutí ornice nebo lesní půdy  s vodorovným přemístěním na hromady v místě upotřebení nebo na dočasné či trvalé skládky se složením, na vzdálenost do 50 m</t>
  </si>
  <si>
    <t>806011346</t>
  </si>
  <si>
    <t>"pro dočasnou deponii sedimentu k odvodnění"3000*0,3</t>
  </si>
  <si>
    <t>"pro ZS"(2000+200)*0,3</t>
  </si>
  <si>
    <t>"pro příjezdové cesty na ZPF"1410*4,0*0,3</t>
  </si>
  <si>
    <t>929911359</t>
  </si>
  <si>
    <t>"odstranění dočasného přejezdu v korytě"34*15*3,5</t>
  </si>
  <si>
    <t>1031266834</t>
  </si>
  <si>
    <t>"pro dočasný přejezd_dovoz z vykopávek koryta (zemina z odkopávek svahů břehů pro založení opevnění)"34*15*3,5</t>
  </si>
  <si>
    <t>124457232</t>
  </si>
  <si>
    <t>"po rozebrání dočasného přejezdu"1785</t>
  </si>
  <si>
    <t>171103101</t>
  </si>
  <si>
    <t>Zemní hrázky přívodních a odpadních melioračních kanálů  zhutňované po vrstvách tloušťky 200 mm, s přemístěním sypaniny do 20 m nebo s jejím přehozením do 3 m z hornin tř. 1 až 4</t>
  </si>
  <si>
    <t>-212537503</t>
  </si>
  <si>
    <t>Poznámka k položce:
nesmí být použit sediment těžený ze dna koryta</t>
  </si>
  <si>
    <t>181006114</t>
  </si>
  <si>
    <t>Rozprostření zemin schopných zúrodnění  v rovině a ve sklonu do 1:5, tloušťka vrstvy přes 0,20 do 0,30 m</t>
  </si>
  <si>
    <t>-783906871</t>
  </si>
  <si>
    <t>"zpětné rozprostření sejmuté orniční vrstvy tl.0,3 m"3252/0,3</t>
  </si>
  <si>
    <t>-100874968</t>
  </si>
  <si>
    <t>1410*4,0+2000+200</t>
  </si>
  <si>
    <t>28681729</t>
  </si>
  <si>
    <t>"dočasný přejezd koryta a sjezdy do koryta"40*15+20*4,0*2</t>
  </si>
  <si>
    <t>1385743785</t>
  </si>
  <si>
    <t>1,084</t>
  </si>
  <si>
    <t>58</t>
  </si>
  <si>
    <t>Kryty pozemních komunikací, letišť a ploch z betonu a ostatních hmot</t>
  </si>
  <si>
    <t>R58001</t>
  </si>
  <si>
    <t>Zřízení opevnění přístupových cest a ploch zařízení staveniště a skládek materiálu</t>
  </si>
  <si>
    <t>71746890</t>
  </si>
  <si>
    <t xml:space="preserve">Poznámka k položce:
položka zahrnuje veškeré práce a materiál pro realizaci požadovaného zpevnění dočasných přístupových cest a zpevněných ploch pro ZS, skládky materiálu:
- urování pláně
- separační geotextilie
-ŠD podsyp
-zpevnění pojezdu siln. panely
</t>
  </si>
  <si>
    <t>"pro ZS"(2000+200)</t>
  </si>
  <si>
    <t>"pro příjezdové cesty na ZPF"1410*4,0</t>
  </si>
  <si>
    <t>R58002</t>
  </si>
  <si>
    <t>Rozebrání a odvoz zpevnění dočasných přístupových cest, ploch zařízení staveniště a skládek materiálu</t>
  </si>
  <si>
    <t>-1299041153</t>
  </si>
  <si>
    <t xml:space="preserve">Poznámka k položce:
položka zahrnuje veškeré práce a materiál pro rozebrání a odvoz, likvidaci požadovaného zpevnění dočasných přístupových cest a zpevněných ploch pro ZS, skládky materiálu:
- separační geotextilie
-ŠD podsyp
-zpevnění pojezdu siln. panely
</t>
  </si>
  <si>
    <t>7840</t>
  </si>
  <si>
    <t>R58003</t>
  </si>
  <si>
    <t>Dočasné zpevnění koruny hráze pro pojezd těžkou technikou po dobu realizace stavby</t>
  </si>
  <si>
    <t>1224647336</t>
  </si>
  <si>
    <t xml:space="preserve">Poznámka k položce:
položka zahrnuje veškeré práce a materiál pro realizaci požadovaného zpevnění koruny hráze toku pro pojezdy těžkou technikou po dobu realizace stavby:
- separační geotextilie
-ŠD podsyp 0-63mm tl. min 200 mm
zřízení dočasného opevnění, odstranění dočasného opevnění
vč. dodávky materiálu
vč. odvozu a likvidace materiálu
</t>
  </si>
  <si>
    <t>"koruny hrází na PB + LB v šířce 3,0m"(1300+365)*3,0</t>
  </si>
  <si>
    <t>R58004</t>
  </si>
  <si>
    <t>Příplatek za ztížený přístup ke staveništi po hrázi koryta toku</t>
  </si>
  <si>
    <t>m</t>
  </si>
  <si>
    <t>-383864702</t>
  </si>
  <si>
    <t xml:space="preserve">Poznámka k položce:
</t>
  </si>
  <si>
    <t>"koruny hrází na PB + LB "(1300+365)</t>
  </si>
  <si>
    <t>Trubní vedení</t>
  </si>
  <si>
    <t>871470420</t>
  </si>
  <si>
    <t>Montáž kanalizačního potrubí z plastů z polypropylenu PP korugovaného nebo žebrovaného SN 12 DN 800</t>
  </si>
  <si>
    <t>-744982702</t>
  </si>
  <si>
    <t>"dočasné převedení vody - komplet práce a materiál DN 800 4x55m"4*55</t>
  </si>
  <si>
    <t>28617273</t>
  </si>
  <si>
    <t>trubka kanalizační PP korugovaná DN 800x6000 mm SN 12</t>
  </si>
  <si>
    <t>-6510603</t>
  </si>
  <si>
    <t>4*55*1,1</t>
  </si>
  <si>
    <t>Ostatní konstrukce a práce, bourání</t>
  </si>
  <si>
    <t>Přesuny hmot a suti</t>
  </si>
  <si>
    <t>1695961161</t>
  </si>
  <si>
    <t>Poplatek za skládku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</si>
</sst>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2" fillId="4" borderId="21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36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19"/>
      <c r="BE5" s="216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3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19"/>
      <c r="BE6" s="217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7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7"/>
      <c r="BS8" s="16" t="s">
        <v>6</v>
      </c>
    </row>
    <row r="9" spans="2:71" s="1" customFormat="1" ht="14.45" customHeight="1">
      <c r="B9" s="19"/>
      <c r="AR9" s="19"/>
      <c r="BE9" s="217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17"/>
      <c r="BS10" s="16" t="s">
        <v>6</v>
      </c>
    </row>
    <row r="11" spans="2:71" s="1" customFormat="1" ht="18.4" customHeight="1">
      <c r="B11" s="19"/>
      <c r="E11" s="24" t="s">
        <v>21</v>
      </c>
      <c r="AK11" s="26" t="s">
        <v>26</v>
      </c>
      <c r="AN11" s="24" t="s">
        <v>1</v>
      </c>
      <c r="AR11" s="19"/>
      <c r="BE11" s="217"/>
      <c r="BS11" s="16" t="s">
        <v>6</v>
      </c>
    </row>
    <row r="12" spans="2:71" s="1" customFormat="1" ht="6.95" customHeight="1">
      <c r="B12" s="19"/>
      <c r="AR12" s="19"/>
      <c r="BE12" s="217"/>
      <c r="BS12" s="16" t="s">
        <v>6</v>
      </c>
    </row>
    <row r="13" spans="2:71" s="1" customFormat="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17"/>
      <c r="BS13" s="16" t="s">
        <v>6</v>
      </c>
    </row>
    <row r="14" spans="2:71" ht="12.75">
      <c r="B14" s="19"/>
      <c r="E14" s="238" t="s">
        <v>28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6" t="s">
        <v>26</v>
      </c>
      <c r="AN14" s="28" t="s">
        <v>28</v>
      </c>
      <c r="AR14" s="19"/>
      <c r="BE14" s="217"/>
      <c r="BS14" s="16" t="s">
        <v>6</v>
      </c>
    </row>
    <row r="15" spans="2:71" s="1" customFormat="1" ht="6.95" customHeight="1">
      <c r="B15" s="19"/>
      <c r="AR15" s="19"/>
      <c r="BE15" s="217"/>
      <c r="BS15" s="16" t="s">
        <v>3</v>
      </c>
    </row>
    <row r="16" spans="2:71" s="1" customFormat="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17"/>
      <c r="BS16" s="16" t="s">
        <v>3</v>
      </c>
    </row>
    <row r="17" spans="2:71" s="1" customFormat="1" ht="18.4" customHeight="1">
      <c r="B17" s="19"/>
      <c r="E17" s="24" t="s">
        <v>21</v>
      </c>
      <c r="AK17" s="26" t="s">
        <v>26</v>
      </c>
      <c r="AN17" s="24" t="s">
        <v>1</v>
      </c>
      <c r="AR17" s="19"/>
      <c r="BE17" s="217"/>
      <c r="BS17" s="16" t="s">
        <v>30</v>
      </c>
    </row>
    <row r="18" spans="2:71" s="1" customFormat="1" ht="6.95" customHeight="1">
      <c r="B18" s="19"/>
      <c r="AR18" s="19"/>
      <c r="BE18" s="217"/>
      <c r="BS18" s="16" t="s">
        <v>6</v>
      </c>
    </row>
    <row r="19" spans="2:71" s="1" customFormat="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17"/>
      <c r="BS19" s="16" t="s">
        <v>6</v>
      </c>
    </row>
    <row r="20" spans="2:71" s="1" customFormat="1" ht="18.4" customHeight="1">
      <c r="B20" s="19"/>
      <c r="E20" s="24" t="s">
        <v>21</v>
      </c>
      <c r="AK20" s="26" t="s">
        <v>26</v>
      </c>
      <c r="AN20" s="24" t="s">
        <v>1</v>
      </c>
      <c r="AR20" s="19"/>
      <c r="BE20" s="217"/>
      <c r="BS20" s="16" t="s">
        <v>3</v>
      </c>
    </row>
    <row r="21" spans="2:57" s="1" customFormat="1" ht="6.95" customHeight="1">
      <c r="B21" s="19"/>
      <c r="AR21" s="19"/>
      <c r="BE21" s="217"/>
    </row>
    <row r="22" spans="2:57" s="1" customFormat="1" ht="12" customHeight="1">
      <c r="B22" s="19"/>
      <c r="D22" s="26" t="s">
        <v>32</v>
      </c>
      <c r="AR22" s="19"/>
      <c r="BE22" s="217"/>
    </row>
    <row r="23" spans="2:57" s="1" customFormat="1" ht="16.5" customHeight="1">
      <c r="B23" s="19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19"/>
      <c r="BE23" s="217"/>
    </row>
    <row r="24" spans="2:57" s="1" customFormat="1" ht="6.95" customHeight="1">
      <c r="B24" s="19"/>
      <c r="AR24" s="19"/>
      <c r="BE24" s="217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7"/>
    </row>
    <row r="26" spans="1:57" s="2" customFormat="1" ht="25.9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9">
        <f>ROUND(AG94,2)</f>
        <v>0</v>
      </c>
      <c r="AL26" s="220"/>
      <c r="AM26" s="220"/>
      <c r="AN26" s="220"/>
      <c r="AO26" s="220"/>
      <c r="AP26" s="31"/>
      <c r="AQ26" s="31"/>
      <c r="AR26" s="32"/>
      <c r="BE26" s="217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17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41" t="s">
        <v>34</v>
      </c>
      <c r="M28" s="241"/>
      <c r="N28" s="241"/>
      <c r="O28" s="241"/>
      <c r="P28" s="241"/>
      <c r="Q28" s="31"/>
      <c r="R28" s="31"/>
      <c r="S28" s="31"/>
      <c r="T28" s="31"/>
      <c r="U28" s="31"/>
      <c r="V28" s="31"/>
      <c r="W28" s="241" t="s">
        <v>35</v>
      </c>
      <c r="X28" s="241"/>
      <c r="Y28" s="241"/>
      <c r="Z28" s="241"/>
      <c r="AA28" s="241"/>
      <c r="AB28" s="241"/>
      <c r="AC28" s="241"/>
      <c r="AD28" s="241"/>
      <c r="AE28" s="241"/>
      <c r="AF28" s="31"/>
      <c r="AG28" s="31"/>
      <c r="AH28" s="31"/>
      <c r="AI28" s="31"/>
      <c r="AJ28" s="31"/>
      <c r="AK28" s="241" t="s">
        <v>36</v>
      </c>
      <c r="AL28" s="241"/>
      <c r="AM28" s="241"/>
      <c r="AN28" s="241"/>
      <c r="AO28" s="241"/>
      <c r="AP28" s="31"/>
      <c r="AQ28" s="31"/>
      <c r="AR28" s="32"/>
      <c r="BE28" s="217"/>
    </row>
    <row r="29" spans="2:57" s="3" customFormat="1" ht="14.45" customHeight="1">
      <c r="B29" s="36"/>
      <c r="D29" s="26" t="s">
        <v>37</v>
      </c>
      <c r="F29" s="26" t="s">
        <v>38</v>
      </c>
      <c r="L29" s="242">
        <v>0.21</v>
      </c>
      <c r="M29" s="215"/>
      <c r="N29" s="215"/>
      <c r="O29" s="215"/>
      <c r="P29" s="215"/>
      <c r="W29" s="214">
        <f>ROUND(AZ94,2)</f>
        <v>0</v>
      </c>
      <c r="X29" s="215"/>
      <c r="Y29" s="215"/>
      <c r="Z29" s="215"/>
      <c r="AA29" s="215"/>
      <c r="AB29" s="215"/>
      <c r="AC29" s="215"/>
      <c r="AD29" s="215"/>
      <c r="AE29" s="215"/>
      <c r="AK29" s="214">
        <f>ROUND(AV94,2)</f>
        <v>0</v>
      </c>
      <c r="AL29" s="215"/>
      <c r="AM29" s="215"/>
      <c r="AN29" s="215"/>
      <c r="AO29" s="215"/>
      <c r="AR29" s="36"/>
      <c r="BE29" s="218"/>
    </row>
    <row r="30" spans="2:57" s="3" customFormat="1" ht="14.45" customHeight="1">
      <c r="B30" s="36"/>
      <c r="F30" s="26" t="s">
        <v>39</v>
      </c>
      <c r="L30" s="242">
        <v>0.15</v>
      </c>
      <c r="M30" s="215"/>
      <c r="N30" s="215"/>
      <c r="O30" s="215"/>
      <c r="P30" s="215"/>
      <c r="W30" s="214">
        <f>ROUND(BA94,2)</f>
        <v>0</v>
      </c>
      <c r="X30" s="215"/>
      <c r="Y30" s="215"/>
      <c r="Z30" s="215"/>
      <c r="AA30" s="215"/>
      <c r="AB30" s="215"/>
      <c r="AC30" s="215"/>
      <c r="AD30" s="215"/>
      <c r="AE30" s="215"/>
      <c r="AK30" s="214">
        <f>ROUND(AW94,2)</f>
        <v>0</v>
      </c>
      <c r="AL30" s="215"/>
      <c r="AM30" s="215"/>
      <c r="AN30" s="215"/>
      <c r="AO30" s="215"/>
      <c r="AR30" s="36"/>
      <c r="BE30" s="218"/>
    </row>
    <row r="31" spans="2:57" s="3" customFormat="1" ht="14.45" customHeight="1" hidden="1">
      <c r="B31" s="36"/>
      <c r="F31" s="26" t="s">
        <v>40</v>
      </c>
      <c r="L31" s="242">
        <v>0.21</v>
      </c>
      <c r="M31" s="215"/>
      <c r="N31" s="215"/>
      <c r="O31" s="215"/>
      <c r="P31" s="215"/>
      <c r="W31" s="214">
        <f>ROUND(BB94,2)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6"/>
      <c r="BE31" s="218"/>
    </row>
    <row r="32" spans="2:57" s="3" customFormat="1" ht="14.45" customHeight="1" hidden="1">
      <c r="B32" s="36"/>
      <c r="F32" s="26" t="s">
        <v>41</v>
      </c>
      <c r="L32" s="242">
        <v>0.15</v>
      </c>
      <c r="M32" s="215"/>
      <c r="N32" s="215"/>
      <c r="O32" s="215"/>
      <c r="P32" s="215"/>
      <c r="W32" s="214">
        <f>ROUND(BC94,2)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6"/>
      <c r="BE32" s="218"/>
    </row>
    <row r="33" spans="2:57" s="3" customFormat="1" ht="14.45" customHeight="1" hidden="1">
      <c r="B33" s="36"/>
      <c r="F33" s="26" t="s">
        <v>42</v>
      </c>
      <c r="L33" s="242">
        <v>0</v>
      </c>
      <c r="M33" s="215"/>
      <c r="N33" s="215"/>
      <c r="O33" s="215"/>
      <c r="P33" s="215"/>
      <c r="W33" s="214">
        <f>ROUND(BD94,2)</f>
        <v>0</v>
      </c>
      <c r="X33" s="215"/>
      <c r="Y33" s="215"/>
      <c r="Z33" s="215"/>
      <c r="AA33" s="215"/>
      <c r="AB33" s="215"/>
      <c r="AC33" s="215"/>
      <c r="AD33" s="215"/>
      <c r="AE33" s="215"/>
      <c r="AK33" s="214">
        <v>0</v>
      </c>
      <c r="AL33" s="215"/>
      <c r="AM33" s="215"/>
      <c r="AN33" s="215"/>
      <c r="AO33" s="215"/>
      <c r="AR33" s="36"/>
      <c r="BE33" s="218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17"/>
    </row>
    <row r="35" spans="1:57" s="2" customFormat="1" ht="25.9" customHeight="1">
      <c r="A35" s="31"/>
      <c r="B35" s="32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21" t="s">
        <v>45</v>
      </c>
      <c r="Y35" s="222"/>
      <c r="Z35" s="222"/>
      <c r="AA35" s="222"/>
      <c r="AB35" s="222"/>
      <c r="AC35" s="39"/>
      <c r="AD35" s="39"/>
      <c r="AE35" s="39"/>
      <c r="AF35" s="39"/>
      <c r="AG35" s="39"/>
      <c r="AH35" s="39"/>
      <c r="AI35" s="39"/>
      <c r="AJ35" s="39"/>
      <c r="AK35" s="223">
        <f>SUM(AK26:AK33)</f>
        <v>0</v>
      </c>
      <c r="AL35" s="222"/>
      <c r="AM35" s="222"/>
      <c r="AN35" s="222"/>
      <c r="AO35" s="224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47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48</v>
      </c>
      <c r="AI60" s="34"/>
      <c r="AJ60" s="34"/>
      <c r="AK60" s="34"/>
      <c r="AL60" s="34"/>
      <c r="AM60" s="44" t="s">
        <v>49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50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51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48</v>
      </c>
      <c r="AI75" s="34"/>
      <c r="AJ75" s="34"/>
      <c r="AK75" s="34"/>
      <c r="AL75" s="34"/>
      <c r="AM75" s="44" t="s">
        <v>49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017-24-1</v>
      </c>
      <c r="AR84" s="50"/>
    </row>
    <row r="85" spans="2:44" s="5" customFormat="1" ht="36.95" customHeight="1">
      <c r="B85" s="51"/>
      <c r="C85" s="52" t="s">
        <v>16</v>
      </c>
      <c r="L85" s="233" t="str">
        <f>K6</f>
        <v>Baťův kanál, jez Sudoměřice - Výklopník, oprava opevnění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35" t="str">
        <f>IF(AN8="","",AN8)</f>
        <v>11. 12. 2017</v>
      </c>
      <c r="AN87" s="235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31" t="str">
        <f>IF(E17="","",E17)</f>
        <v xml:space="preserve"> </v>
      </c>
      <c r="AN89" s="232"/>
      <c r="AO89" s="232"/>
      <c r="AP89" s="232"/>
      <c r="AQ89" s="31"/>
      <c r="AR89" s="32"/>
      <c r="AS89" s="227" t="s">
        <v>53</v>
      </c>
      <c r="AT89" s="228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31</v>
      </c>
      <c r="AJ90" s="31"/>
      <c r="AK90" s="31"/>
      <c r="AL90" s="31"/>
      <c r="AM90" s="231" t="str">
        <f>IF(E20="","",E20)</f>
        <v xml:space="preserve"> </v>
      </c>
      <c r="AN90" s="232"/>
      <c r="AO90" s="232"/>
      <c r="AP90" s="232"/>
      <c r="AQ90" s="31"/>
      <c r="AR90" s="32"/>
      <c r="AS90" s="229"/>
      <c r="AT90" s="230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9"/>
      <c r="AT91" s="230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45" t="s">
        <v>54</v>
      </c>
      <c r="D92" s="246"/>
      <c r="E92" s="246"/>
      <c r="F92" s="246"/>
      <c r="G92" s="246"/>
      <c r="H92" s="59"/>
      <c r="I92" s="247" t="s">
        <v>55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50" t="s">
        <v>56</v>
      </c>
      <c r="AH92" s="246"/>
      <c r="AI92" s="246"/>
      <c r="AJ92" s="246"/>
      <c r="AK92" s="246"/>
      <c r="AL92" s="246"/>
      <c r="AM92" s="246"/>
      <c r="AN92" s="247" t="s">
        <v>57</v>
      </c>
      <c r="AO92" s="246"/>
      <c r="AP92" s="249"/>
      <c r="AQ92" s="60" t="s">
        <v>58</v>
      </c>
      <c r="AR92" s="32"/>
      <c r="AS92" s="61" t="s">
        <v>59</v>
      </c>
      <c r="AT92" s="62" t="s">
        <v>60</v>
      </c>
      <c r="AU92" s="62" t="s">
        <v>61</v>
      </c>
      <c r="AV92" s="62" t="s">
        <v>62</v>
      </c>
      <c r="AW92" s="62" t="s">
        <v>63</v>
      </c>
      <c r="AX92" s="62" t="s">
        <v>64</v>
      </c>
      <c r="AY92" s="62" t="s">
        <v>65</v>
      </c>
      <c r="AZ92" s="62" t="s">
        <v>66</v>
      </c>
      <c r="BA92" s="62" t="s">
        <v>67</v>
      </c>
      <c r="BB92" s="62" t="s">
        <v>68</v>
      </c>
      <c r="BC92" s="62" t="s">
        <v>69</v>
      </c>
      <c r="BD92" s="63" t="s">
        <v>70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71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51">
        <f>ROUND(SUM(AG95:AG101),2)</f>
        <v>0</v>
      </c>
      <c r="AH94" s="251"/>
      <c r="AI94" s="251"/>
      <c r="AJ94" s="251"/>
      <c r="AK94" s="251"/>
      <c r="AL94" s="251"/>
      <c r="AM94" s="251"/>
      <c r="AN94" s="252">
        <f aca="true" t="shared" si="0" ref="AN94:AN101">SUM(AG94,AT94)</f>
        <v>0</v>
      </c>
      <c r="AO94" s="252"/>
      <c r="AP94" s="252"/>
      <c r="AQ94" s="71" t="s">
        <v>1</v>
      </c>
      <c r="AR94" s="67"/>
      <c r="AS94" s="72">
        <f>ROUND(SUM(AS95:AS101),2)</f>
        <v>0</v>
      </c>
      <c r="AT94" s="73">
        <f aca="true" t="shared" si="1" ref="AT94:AT101">ROUND(SUM(AV94:AW94),2)</f>
        <v>0</v>
      </c>
      <c r="AU94" s="74">
        <f>ROUND(SUM(AU95:AU101),5)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ROUND(SUM(AZ95:AZ101),2)</f>
        <v>0</v>
      </c>
      <c r="BA94" s="73">
        <f>ROUND(SUM(BA95:BA101),2)</f>
        <v>0</v>
      </c>
      <c r="BB94" s="73">
        <f>ROUND(SUM(BB95:BB101),2)</f>
        <v>0</v>
      </c>
      <c r="BC94" s="73">
        <f>ROUND(SUM(BC95:BC101),2)</f>
        <v>0</v>
      </c>
      <c r="BD94" s="75">
        <f>ROUND(SUM(BD95:BD101),2)</f>
        <v>0</v>
      </c>
      <c r="BS94" s="76" t="s">
        <v>72</v>
      </c>
      <c r="BT94" s="76" t="s">
        <v>73</v>
      </c>
      <c r="BU94" s="77" t="s">
        <v>74</v>
      </c>
      <c r="BV94" s="76" t="s">
        <v>75</v>
      </c>
      <c r="BW94" s="76" t="s">
        <v>4</v>
      </c>
      <c r="BX94" s="76" t="s">
        <v>76</v>
      </c>
      <c r="CL94" s="76" t="s">
        <v>1</v>
      </c>
    </row>
    <row r="95" spans="1:91" s="7" customFormat="1" ht="27" customHeight="1">
      <c r="A95" s="78" t="s">
        <v>77</v>
      </c>
      <c r="B95" s="79"/>
      <c r="C95" s="80"/>
      <c r="D95" s="248" t="s">
        <v>78</v>
      </c>
      <c r="E95" s="248"/>
      <c r="F95" s="248"/>
      <c r="G95" s="248"/>
      <c r="H95" s="248"/>
      <c r="I95" s="81"/>
      <c r="J95" s="248" t="s">
        <v>79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3">
        <f>'017-24-1-1 - Odstranění s...'!J30</f>
        <v>0</v>
      </c>
      <c r="AH95" s="244"/>
      <c r="AI95" s="244"/>
      <c r="AJ95" s="244"/>
      <c r="AK95" s="244"/>
      <c r="AL95" s="244"/>
      <c r="AM95" s="244"/>
      <c r="AN95" s="243">
        <f t="shared" si="0"/>
        <v>0</v>
      </c>
      <c r="AO95" s="244"/>
      <c r="AP95" s="244"/>
      <c r="AQ95" s="82" t="s">
        <v>80</v>
      </c>
      <c r="AR95" s="79"/>
      <c r="AS95" s="83">
        <v>0</v>
      </c>
      <c r="AT95" s="84">
        <f t="shared" si="1"/>
        <v>0</v>
      </c>
      <c r="AU95" s="85">
        <f>'017-24-1-1 - Odstranění s...'!P125</f>
        <v>0</v>
      </c>
      <c r="AV95" s="84">
        <f>'017-24-1-1 - Odstranění s...'!J33</f>
        <v>0</v>
      </c>
      <c r="AW95" s="84">
        <f>'017-24-1-1 - Odstranění s...'!J34</f>
        <v>0</v>
      </c>
      <c r="AX95" s="84">
        <f>'017-24-1-1 - Odstranění s...'!J35</f>
        <v>0</v>
      </c>
      <c r="AY95" s="84">
        <f>'017-24-1-1 - Odstranění s...'!J36</f>
        <v>0</v>
      </c>
      <c r="AZ95" s="84">
        <f>'017-24-1-1 - Odstranění s...'!F33</f>
        <v>0</v>
      </c>
      <c r="BA95" s="84">
        <f>'017-24-1-1 - Odstranění s...'!F34</f>
        <v>0</v>
      </c>
      <c r="BB95" s="84">
        <f>'017-24-1-1 - Odstranění s...'!F35</f>
        <v>0</v>
      </c>
      <c r="BC95" s="84">
        <f>'017-24-1-1 - Odstranění s...'!F36</f>
        <v>0</v>
      </c>
      <c r="BD95" s="86">
        <f>'017-24-1-1 - Odstranění s...'!F37</f>
        <v>0</v>
      </c>
      <c r="BT95" s="87" t="s">
        <v>81</v>
      </c>
      <c r="BV95" s="87" t="s">
        <v>75</v>
      </c>
      <c r="BW95" s="87" t="s">
        <v>82</v>
      </c>
      <c r="BX95" s="87" t="s">
        <v>4</v>
      </c>
      <c r="CL95" s="87" t="s">
        <v>1</v>
      </c>
      <c r="CM95" s="87" t="s">
        <v>83</v>
      </c>
    </row>
    <row r="96" spans="1:91" s="7" customFormat="1" ht="27" customHeight="1">
      <c r="A96" s="78" t="s">
        <v>77</v>
      </c>
      <c r="B96" s="79"/>
      <c r="C96" s="80"/>
      <c r="D96" s="248" t="s">
        <v>84</v>
      </c>
      <c r="E96" s="248"/>
      <c r="F96" s="248"/>
      <c r="G96" s="248"/>
      <c r="H96" s="248"/>
      <c r="I96" s="81"/>
      <c r="J96" s="248" t="s">
        <v>85</v>
      </c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3">
        <f>'017-24-1-2 - Opevnění břehů'!J30</f>
        <v>0</v>
      </c>
      <c r="AH96" s="244"/>
      <c r="AI96" s="244"/>
      <c r="AJ96" s="244"/>
      <c r="AK96" s="244"/>
      <c r="AL96" s="244"/>
      <c r="AM96" s="244"/>
      <c r="AN96" s="243">
        <f t="shared" si="0"/>
        <v>0</v>
      </c>
      <c r="AO96" s="244"/>
      <c r="AP96" s="244"/>
      <c r="AQ96" s="82" t="s">
        <v>80</v>
      </c>
      <c r="AR96" s="79"/>
      <c r="AS96" s="83">
        <v>0</v>
      </c>
      <c r="AT96" s="84">
        <f t="shared" si="1"/>
        <v>0</v>
      </c>
      <c r="AU96" s="85">
        <f>'017-24-1-2 - Opevnění břehů'!P126</f>
        <v>0</v>
      </c>
      <c r="AV96" s="84">
        <f>'017-24-1-2 - Opevnění břehů'!J33</f>
        <v>0</v>
      </c>
      <c r="AW96" s="84">
        <f>'017-24-1-2 - Opevnění břehů'!J34</f>
        <v>0</v>
      </c>
      <c r="AX96" s="84">
        <f>'017-24-1-2 - Opevnění břehů'!J35</f>
        <v>0</v>
      </c>
      <c r="AY96" s="84">
        <f>'017-24-1-2 - Opevnění břehů'!J36</f>
        <v>0</v>
      </c>
      <c r="AZ96" s="84">
        <f>'017-24-1-2 - Opevnění břehů'!F33</f>
        <v>0</v>
      </c>
      <c r="BA96" s="84">
        <f>'017-24-1-2 - Opevnění břehů'!F34</f>
        <v>0</v>
      </c>
      <c r="BB96" s="84">
        <f>'017-24-1-2 - Opevnění břehů'!F35</f>
        <v>0</v>
      </c>
      <c r="BC96" s="84">
        <f>'017-24-1-2 - Opevnění břehů'!F36</f>
        <v>0</v>
      </c>
      <c r="BD96" s="86">
        <f>'017-24-1-2 - Opevnění břehů'!F37</f>
        <v>0</v>
      </c>
      <c r="BT96" s="87" t="s">
        <v>81</v>
      </c>
      <c r="BV96" s="87" t="s">
        <v>75</v>
      </c>
      <c r="BW96" s="87" t="s">
        <v>86</v>
      </c>
      <c r="BX96" s="87" t="s">
        <v>4</v>
      </c>
      <c r="CL96" s="87" t="s">
        <v>1</v>
      </c>
      <c r="CM96" s="87" t="s">
        <v>83</v>
      </c>
    </row>
    <row r="97" spans="1:91" s="7" customFormat="1" ht="27" customHeight="1">
      <c r="A97" s="78" t="s">
        <v>77</v>
      </c>
      <c r="B97" s="79"/>
      <c r="C97" s="80"/>
      <c r="D97" s="248" t="s">
        <v>87</v>
      </c>
      <c r="E97" s="248"/>
      <c r="F97" s="248"/>
      <c r="G97" s="248"/>
      <c r="H97" s="248"/>
      <c r="I97" s="81"/>
      <c r="J97" s="248" t="s">
        <v>88</v>
      </c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3">
        <f>'017-24-1-2-1 - Sanace bob...'!J30</f>
        <v>0</v>
      </c>
      <c r="AH97" s="244"/>
      <c r="AI97" s="244"/>
      <c r="AJ97" s="244"/>
      <c r="AK97" s="244"/>
      <c r="AL97" s="244"/>
      <c r="AM97" s="244"/>
      <c r="AN97" s="243">
        <f t="shared" si="0"/>
        <v>0</v>
      </c>
      <c r="AO97" s="244"/>
      <c r="AP97" s="244"/>
      <c r="AQ97" s="82" t="s">
        <v>80</v>
      </c>
      <c r="AR97" s="79"/>
      <c r="AS97" s="83">
        <v>0</v>
      </c>
      <c r="AT97" s="84">
        <f t="shared" si="1"/>
        <v>0</v>
      </c>
      <c r="AU97" s="85">
        <f>'017-24-1-2-1 - Sanace bob...'!P123</f>
        <v>0</v>
      </c>
      <c r="AV97" s="84">
        <f>'017-24-1-2-1 - Sanace bob...'!J33</f>
        <v>0</v>
      </c>
      <c r="AW97" s="84">
        <f>'017-24-1-2-1 - Sanace bob...'!J34</f>
        <v>0</v>
      </c>
      <c r="AX97" s="84">
        <f>'017-24-1-2-1 - Sanace bob...'!J35</f>
        <v>0</v>
      </c>
      <c r="AY97" s="84">
        <f>'017-24-1-2-1 - Sanace bob...'!J36</f>
        <v>0</v>
      </c>
      <c r="AZ97" s="84">
        <f>'017-24-1-2-1 - Sanace bob...'!F33</f>
        <v>0</v>
      </c>
      <c r="BA97" s="84">
        <f>'017-24-1-2-1 - Sanace bob...'!F34</f>
        <v>0</v>
      </c>
      <c r="BB97" s="84">
        <f>'017-24-1-2-1 - Sanace bob...'!F35</f>
        <v>0</v>
      </c>
      <c r="BC97" s="84">
        <f>'017-24-1-2-1 - Sanace bob...'!F36</f>
        <v>0</v>
      </c>
      <c r="BD97" s="86">
        <f>'017-24-1-2-1 - Sanace bob...'!F37</f>
        <v>0</v>
      </c>
      <c r="BT97" s="87" t="s">
        <v>81</v>
      </c>
      <c r="BV97" s="87" t="s">
        <v>75</v>
      </c>
      <c r="BW97" s="87" t="s">
        <v>89</v>
      </c>
      <c r="BX97" s="87" t="s">
        <v>4</v>
      </c>
      <c r="CL97" s="87" t="s">
        <v>1</v>
      </c>
      <c r="CM97" s="87" t="s">
        <v>83</v>
      </c>
    </row>
    <row r="98" spans="1:91" s="7" customFormat="1" ht="27" customHeight="1">
      <c r="A98" s="78" t="s">
        <v>77</v>
      </c>
      <c r="B98" s="79"/>
      <c r="C98" s="80"/>
      <c r="D98" s="248" t="s">
        <v>90</v>
      </c>
      <c r="E98" s="248"/>
      <c r="F98" s="248"/>
      <c r="G98" s="248"/>
      <c r="H98" s="248"/>
      <c r="I98" s="81"/>
      <c r="J98" s="248" t="s">
        <v>91</v>
      </c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3">
        <f>'017-24-1-3 - Zpevněná cesta'!J30</f>
        <v>0</v>
      </c>
      <c r="AH98" s="244"/>
      <c r="AI98" s="244"/>
      <c r="AJ98" s="244"/>
      <c r="AK98" s="244"/>
      <c r="AL98" s="244"/>
      <c r="AM98" s="244"/>
      <c r="AN98" s="243">
        <f t="shared" si="0"/>
        <v>0</v>
      </c>
      <c r="AO98" s="244"/>
      <c r="AP98" s="244"/>
      <c r="AQ98" s="82" t="s">
        <v>80</v>
      </c>
      <c r="AR98" s="79"/>
      <c r="AS98" s="83">
        <v>0</v>
      </c>
      <c r="AT98" s="84">
        <f t="shared" si="1"/>
        <v>0</v>
      </c>
      <c r="AU98" s="85">
        <f>'017-24-1-3 - Zpevněná cesta'!P123</f>
        <v>0</v>
      </c>
      <c r="AV98" s="84">
        <f>'017-24-1-3 - Zpevněná cesta'!J33</f>
        <v>0</v>
      </c>
      <c r="AW98" s="84">
        <f>'017-24-1-3 - Zpevněná cesta'!J34</f>
        <v>0</v>
      </c>
      <c r="AX98" s="84">
        <f>'017-24-1-3 - Zpevněná cesta'!J35</f>
        <v>0</v>
      </c>
      <c r="AY98" s="84">
        <f>'017-24-1-3 - Zpevněná cesta'!J36</f>
        <v>0</v>
      </c>
      <c r="AZ98" s="84">
        <f>'017-24-1-3 - Zpevněná cesta'!F33</f>
        <v>0</v>
      </c>
      <c r="BA98" s="84">
        <f>'017-24-1-3 - Zpevněná cesta'!F34</f>
        <v>0</v>
      </c>
      <c r="BB98" s="84">
        <f>'017-24-1-3 - Zpevněná cesta'!F35</f>
        <v>0</v>
      </c>
      <c r="BC98" s="84">
        <f>'017-24-1-3 - Zpevněná cesta'!F36</f>
        <v>0</v>
      </c>
      <c r="BD98" s="86">
        <f>'017-24-1-3 - Zpevněná cesta'!F37</f>
        <v>0</v>
      </c>
      <c r="BT98" s="87" t="s">
        <v>81</v>
      </c>
      <c r="BV98" s="87" t="s">
        <v>75</v>
      </c>
      <c r="BW98" s="87" t="s">
        <v>92</v>
      </c>
      <c r="BX98" s="87" t="s">
        <v>4</v>
      </c>
      <c r="CL98" s="87" t="s">
        <v>1</v>
      </c>
      <c r="CM98" s="87" t="s">
        <v>83</v>
      </c>
    </row>
    <row r="99" spans="1:91" s="7" customFormat="1" ht="27" customHeight="1">
      <c r="A99" s="78" t="s">
        <v>77</v>
      </c>
      <c r="B99" s="79"/>
      <c r="C99" s="80"/>
      <c r="D99" s="248" t="s">
        <v>93</v>
      </c>
      <c r="E99" s="248"/>
      <c r="F99" s="248"/>
      <c r="G99" s="248"/>
      <c r="H99" s="248"/>
      <c r="I99" s="81"/>
      <c r="J99" s="248" t="s">
        <v>94</v>
      </c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3">
        <f>'017-24-1-4 - Kácení dřevin'!J30</f>
        <v>0</v>
      </c>
      <c r="AH99" s="244"/>
      <c r="AI99" s="244"/>
      <c r="AJ99" s="244"/>
      <c r="AK99" s="244"/>
      <c r="AL99" s="244"/>
      <c r="AM99" s="244"/>
      <c r="AN99" s="243">
        <f t="shared" si="0"/>
        <v>0</v>
      </c>
      <c r="AO99" s="244"/>
      <c r="AP99" s="244"/>
      <c r="AQ99" s="82" t="s">
        <v>80</v>
      </c>
      <c r="AR99" s="79"/>
      <c r="AS99" s="83">
        <v>0</v>
      </c>
      <c r="AT99" s="84">
        <f t="shared" si="1"/>
        <v>0</v>
      </c>
      <c r="AU99" s="85">
        <f>'017-24-1-4 - Kácení dřevin'!P121</f>
        <v>0</v>
      </c>
      <c r="AV99" s="84">
        <f>'017-24-1-4 - Kácení dřevin'!J33</f>
        <v>0</v>
      </c>
      <c r="AW99" s="84">
        <f>'017-24-1-4 - Kácení dřevin'!J34</f>
        <v>0</v>
      </c>
      <c r="AX99" s="84">
        <f>'017-24-1-4 - Kácení dřevin'!J35</f>
        <v>0</v>
      </c>
      <c r="AY99" s="84">
        <f>'017-24-1-4 - Kácení dřevin'!J36</f>
        <v>0</v>
      </c>
      <c r="AZ99" s="84">
        <f>'017-24-1-4 - Kácení dřevin'!F33</f>
        <v>0</v>
      </c>
      <c r="BA99" s="84">
        <f>'017-24-1-4 - Kácení dřevin'!F34</f>
        <v>0</v>
      </c>
      <c r="BB99" s="84">
        <f>'017-24-1-4 - Kácení dřevin'!F35</f>
        <v>0</v>
      </c>
      <c r="BC99" s="84">
        <f>'017-24-1-4 - Kácení dřevin'!F36</f>
        <v>0</v>
      </c>
      <c r="BD99" s="86">
        <f>'017-24-1-4 - Kácení dřevin'!F37</f>
        <v>0</v>
      </c>
      <c r="BT99" s="87" t="s">
        <v>81</v>
      </c>
      <c r="BV99" s="87" t="s">
        <v>75</v>
      </c>
      <c r="BW99" s="87" t="s">
        <v>95</v>
      </c>
      <c r="BX99" s="87" t="s">
        <v>4</v>
      </c>
      <c r="CL99" s="87" t="s">
        <v>1</v>
      </c>
      <c r="CM99" s="87" t="s">
        <v>83</v>
      </c>
    </row>
    <row r="100" spans="1:91" s="7" customFormat="1" ht="27" customHeight="1">
      <c r="A100" s="78" t="s">
        <v>77</v>
      </c>
      <c r="B100" s="79"/>
      <c r="C100" s="80"/>
      <c r="D100" s="248" t="s">
        <v>96</v>
      </c>
      <c r="E100" s="248"/>
      <c r="F100" s="248"/>
      <c r="G100" s="248"/>
      <c r="H100" s="248"/>
      <c r="I100" s="81"/>
      <c r="J100" s="248" t="s">
        <v>97</v>
      </c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3">
        <f>'017-24-1-0 - Ostatní a ve...'!J30</f>
        <v>0</v>
      </c>
      <c r="AH100" s="244"/>
      <c r="AI100" s="244"/>
      <c r="AJ100" s="244"/>
      <c r="AK100" s="244"/>
      <c r="AL100" s="244"/>
      <c r="AM100" s="244"/>
      <c r="AN100" s="243">
        <f t="shared" si="0"/>
        <v>0</v>
      </c>
      <c r="AO100" s="244"/>
      <c r="AP100" s="244"/>
      <c r="AQ100" s="82" t="s">
        <v>98</v>
      </c>
      <c r="AR100" s="79"/>
      <c r="AS100" s="83">
        <v>0</v>
      </c>
      <c r="AT100" s="84">
        <f t="shared" si="1"/>
        <v>0</v>
      </c>
      <c r="AU100" s="85">
        <f>'017-24-1-0 - Ostatní a ve...'!P118</f>
        <v>0</v>
      </c>
      <c r="AV100" s="84">
        <f>'017-24-1-0 - Ostatní a ve...'!J33</f>
        <v>0</v>
      </c>
      <c r="AW100" s="84">
        <f>'017-24-1-0 - Ostatní a ve...'!J34</f>
        <v>0</v>
      </c>
      <c r="AX100" s="84">
        <f>'017-24-1-0 - Ostatní a ve...'!J35</f>
        <v>0</v>
      </c>
      <c r="AY100" s="84">
        <f>'017-24-1-0 - Ostatní a ve...'!J36</f>
        <v>0</v>
      </c>
      <c r="AZ100" s="84">
        <f>'017-24-1-0 - Ostatní a ve...'!F33</f>
        <v>0</v>
      </c>
      <c r="BA100" s="84">
        <f>'017-24-1-0 - Ostatní a ve...'!F34</f>
        <v>0</v>
      </c>
      <c r="BB100" s="84">
        <f>'017-24-1-0 - Ostatní a ve...'!F35</f>
        <v>0</v>
      </c>
      <c r="BC100" s="84">
        <f>'017-24-1-0 - Ostatní a ve...'!F36</f>
        <v>0</v>
      </c>
      <c r="BD100" s="86">
        <f>'017-24-1-0 - Ostatní a ve...'!F37</f>
        <v>0</v>
      </c>
      <c r="BT100" s="87" t="s">
        <v>81</v>
      </c>
      <c r="BV100" s="87" t="s">
        <v>75</v>
      </c>
      <c r="BW100" s="87" t="s">
        <v>99</v>
      </c>
      <c r="BX100" s="87" t="s">
        <v>4</v>
      </c>
      <c r="CL100" s="87" t="s">
        <v>1</v>
      </c>
      <c r="CM100" s="87" t="s">
        <v>83</v>
      </c>
    </row>
    <row r="101" spans="1:91" s="7" customFormat="1" ht="27" customHeight="1">
      <c r="A101" s="78" t="s">
        <v>77</v>
      </c>
      <c r="B101" s="79"/>
      <c r="C101" s="80"/>
      <c r="D101" s="248" t="s">
        <v>100</v>
      </c>
      <c r="E101" s="248"/>
      <c r="F101" s="248"/>
      <c r="G101" s="248"/>
      <c r="H101" s="248"/>
      <c r="I101" s="81"/>
      <c r="J101" s="248" t="s">
        <v>101</v>
      </c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3">
        <f>'017-24-1-0-1 - OVN - doča...'!J30</f>
        <v>0</v>
      </c>
      <c r="AH101" s="244"/>
      <c r="AI101" s="244"/>
      <c r="AJ101" s="244"/>
      <c r="AK101" s="244"/>
      <c r="AL101" s="244"/>
      <c r="AM101" s="244"/>
      <c r="AN101" s="243">
        <f t="shared" si="0"/>
        <v>0</v>
      </c>
      <c r="AO101" s="244"/>
      <c r="AP101" s="244"/>
      <c r="AQ101" s="82" t="s">
        <v>98</v>
      </c>
      <c r="AR101" s="79"/>
      <c r="AS101" s="88">
        <v>0</v>
      </c>
      <c r="AT101" s="89">
        <f t="shared" si="1"/>
        <v>0</v>
      </c>
      <c r="AU101" s="90">
        <f>'017-24-1-0-1 - OVN - doča...'!P127</f>
        <v>0</v>
      </c>
      <c r="AV101" s="89">
        <f>'017-24-1-0-1 - OVN - doča...'!J33</f>
        <v>0</v>
      </c>
      <c r="AW101" s="89">
        <f>'017-24-1-0-1 - OVN - doča...'!J34</f>
        <v>0</v>
      </c>
      <c r="AX101" s="89">
        <f>'017-24-1-0-1 - OVN - doča...'!J35</f>
        <v>0</v>
      </c>
      <c r="AY101" s="89">
        <f>'017-24-1-0-1 - OVN - doča...'!J36</f>
        <v>0</v>
      </c>
      <c r="AZ101" s="89">
        <f>'017-24-1-0-1 - OVN - doča...'!F33</f>
        <v>0</v>
      </c>
      <c r="BA101" s="89">
        <f>'017-24-1-0-1 - OVN - doča...'!F34</f>
        <v>0</v>
      </c>
      <c r="BB101" s="89">
        <f>'017-24-1-0-1 - OVN - doča...'!F35</f>
        <v>0</v>
      </c>
      <c r="BC101" s="89">
        <f>'017-24-1-0-1 - OVN - doča...'!F36</f>
        <v>0</v>
      </c>
      <c r="BD101" s="91">
        <f>'017-24-1-0-1 - OVN - doča...'!F37</f>
        <v>0</v>
      </c>
      <c r="BT101" s="87" t="s">
        <v>81</v>
      </c>
      <c r="BV101" s="87" t="s">
        <v>75</v>
      </c>
      <c r="BW101" s="87" t="s">
        <v>102</v>
      </c>
      <c r="BX101" s="87" t="s">
        <v>4</v>
      </c>
      <c r="CL101" s="87" t="s">
        <v>1</v>
      </c>
      <c r="CM101" s="87" t="s">
        <v>83</v>
      </c>
    </row>
    <row r="102" spans="1:57" s="2" customFormat="1" ht="30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2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s="2" customFormat="1" ht="6.95" customHeight="1">
      <c r="A103" s="31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32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</sheetData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7-24-1-1 - Odstranění s...'!C2" display="/"/>
    <hyperlink ref="A96" location="'017-24-1-2 - Opevnění břehů'!C2" display="/"/>
    <hyperlink ref="A97" location="'017-24-1-2-1 - Sanace bob...'!C2" display="/"/>
    <hyperlink ref="A98" location="'017-24-1-3 - Zpevněná cesta'!C2" display="/"/>
    <hyperlink ref="A99" location="'017-24-1-4 - Kácení dřevin'!C2" display="/"/>
    <hyperlink ref="A100" location="'017-24-1-0 - Ostatní a ve...'!C2" display="/"/>
    <hyperlink ref="A101" location="'017-24-1-0-1 - OVN - doč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tabSelected="1" workbookViewId="0" topLeftCell="A170">
      <selection activeCell="F189" sqref="F18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103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3" t="str">
        <f>'Rekapitulace stavby'!K6</f>
        <v>Baťův kanál, jez Sudoměřice - Výklopník, oprava opevnění</v>
      </c>
      <c r="F7" s="254"/>
      <c r="G7" s="254"/>
      <c r="H7" s="254"/>
      <c r="I7" s="92"/>
      <c r="L7" s="19"/>
    </row>
    <row r="8" spans="1:31" s="2" customFormat="1" ht="12" customHeight="1">
      <c r="A8" s="31"/>
      <c r="B8" s="32"/>
      <c r="C8" s="31"/>
      <c r="D8" s="26" t="s">
        <v>104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33" t="s">
        <v>105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11. 12. 2017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6" t="str">
        <f>'Rekapitulace stavby'!E14</f>
        <v>Vyplň údaj</v>
      </c>
      <c r="F18" s="236"/>
      <c r="G18" s="236"/>
      <c r="H18" s="236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ROUND(J125,2)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ROUND((SUM(BE125:BE181)),2)</f>
        <v>0</v>
      </c>
      <c r="G33" s="31"/>
      <c r="H33" s="31"/>
      <c r="I33" s="106">
        <v>0.21</v>
      </c>
      <c r="J33" s="105">
        <f>ROUND(((SUM(BE125:BE181))*I33),2)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ROUND((SUM(BF125:BF181)),2)</f>
        <v>0</v>
      </c>
      <c r="G34" s="31"/>
      <c r="H34" s="31"/>
      <c r="I34" s="106">
        <v>0.15</v>
      </c>
      <c r="J34" s="105">
        <f>ROUND(((SUM(BF125:BF181))*I34),2)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ROUND((SUM(BG125:BG181)),2)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ROUND((SUM(BH125:BH181)),2)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ROUND((SUM(BI125:BI181)),2)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106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3" t="str">
        <f>E7</f>
        <v>Baťův kanál, jez Sudoměřice - Výklopník, oprava opevnění</v>
      </c>
      <c r="F85" s="254"/>
      <c r="G85" s="254"/>
      <c r="H85" s="254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33" t="str">
        <f>E9</f>
        <v>017-24-1-1 - Odstranění sedimentů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11. 12. 2017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1" t="s">
        <v>107</v>
      </c>
      <c r="D94" s="107"/>
      <c r="E94" s="107"/>
      <c r="F94" s="107"/>
      <c r="G94" s="107"/>
      <c r="H94" s="107"/>
      <c r="I94" s="122"/>
      <c r="J94" s="123" t="s">
        <v>108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109</v>
      </c>
      <c r="D96" s="31"/>
      <c r="E96" s="31"/>
      <c r="F96" s="31"/>
      <c r="G96" s="31"/>
      <c r="H96" s="31"/>
      <c r="I96" s="95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110</v>
      </c>
    </row>
    <row r="97" spans="2:12" s="9" customFormat="1" ht="24.95" customHeight="1">
      <c r="B97" s="125"/>
      <c r="D97" s="126" t="s">
        <v>111</v>
      </c>
      <c r="E97" s="127"/>
      <c r="F97" s="127"/>
      <c r="G97" s="127"/>
      <c r="H97" s="127"/>
      <c r="I97" s="128"/>
      <c r="J97" s="129">
        <f>J126</f>
        <v>0</v>
      </c>
      <c r="L97" s="125"/>
    </row>
    <row r="98" spans="2:12" s="10" customFormat="1" ht="19.9" customHeight="1">
      <c r="B98" s="130"/>
      <c r="D98" s="131" t="s">
        <v>112</v>
      </c>
      <c r="E98" s="132"/>
      <c r="F98" s="132"/>
      <c r="G98" s="132"/>
      <c r="H98" s="132"/>
      <c r="I98" s="133"/>
      <c r="J98" s="134">
        <f>J127</f>
        <v>0</v>
      </c>
      <c r="L98" s="130"/>
    </row>
    <row r="99" spans="2:12" s="10" customFormat="1" ht="14.85" customHeight="1">
      <c r="B99" s="130"/>
      <c r="D99" s="131" t="s">
        <v>113</v>
      </c>
      <c r="E99" s="132"/>
      <c r="F99" s="132"/>
      <c r="G99" s="132"/>
      <c r="H99" s="132"/>
      <c r="I99" s="133"/>
      <c r="J99" s="134">
        <f>J128</f>
        <v>0</v>
      </c>
      <c r="L99" s="130"/>
    </row>
    <row r="100" spans="2:12" s="10" customFormat="1" ht="14.85" customHeight="1">
      <c r="B100" s="130"/>
      <c r="D100" s="131" t="s">
        <v>114</v>
      </c>
      <c r="E100" s="132"/>
      <c r="F100" s="132"/>
      <c r="G100" s="132"/>
      <c r="H100" s="132"/>
      <c r="I100" s="133"/>
      <c r="J100" s="134">
        <f>J135</f>
        <v>0</v>
      </c>
      <c r="L100" s="130"/>
    </row>
    <row r="101" spans="2:12" s="10" customFormat="1" ht="14.85" customHeight="1">
      <c r="B101" s="130"/>
      <c r="D101" s="131" t="s">
        <v>115</v>
      </c>
      <c r="E101" s="132"/>
      <c r="F101" s="132"/>
      <c r="G101" s="132"/>
      <c r="H101" s="132"/>
      <c r="I101" s="133"/>
      <c r="J101" s="134">
        <f>J146</f>
        <v>0</v>
      </c>
      <c r="L101" s="130"/>
    </row>
    <row r="102" spans="2:12" s="10" customFormat="1" ht="14.85" customHeight="1">
      <c r="B102" s="130"/>
      <c r="D102" s="131" t="s">
        <v>116</v>
      </c>
      <c r="E102" s="132"/>
      <c r="F102" s="132"/>
      <c r="G102" s="132"/>
      <c r="H102" s="132"/>
      <c r="I102" s="133"/>
      <c r="J102" s="134">
        <f>J157</f>
        <v>0</v>
      </c>
      <c r="L102" s="130"/>
    </row>
    <row r="103" spans="2:12" s="10" customFormat="1" ht="14.85" customHeight="1">
      <c r="B103" s="130"/>
      <c r="D103" s="131" t="s">
        <v>117</v>
      </c>
      <c r="E103" s="132"/>
      <c r="F103" s="132"/>
      <c r="G103" s="132"/>
      <c r="H103" s="132"/>
      <c r="I103" s="133"/>
      <c r="J103" s="134">
        <f>J162</f>
        <v>0</v>
      </c>
      <c r="L103" s="130"/>
    </row>
    <row r="104" spans="2:12" s="10" customFormat="1" ht="19.9" customHeight="1">
      <c r="B104" s="130"/>
      <c r="D104" s="131" t="s">
        <v>118</v>
      </c>
      <c r="E104" s="132"/>
      <c r="F104" s="132"/>
      <c r="G104" s="132"/>
      <c r="H104" s="132"/>
      <c r="I104" s="133"/>
      <c r="J104" s="134">
        <f>J171</f>
        <v>0</v>
      </c>
      <c r="L104" s="130"/>
    </row>
    <row r="105" spans="2:12" s="10" customFormat="1" ht="19.9" customHeight="1">
      <c r="B105" s="130"/>
      <c r="D105" s="131" t="s">
        <v>119</v>
      </c>
      <c r="E105" s="132"/>
      <c r="F105" s="132"/>
      <c r="G105" s="132"/>
      <c r="H105" s="132"/>
      <c r="I105" s="133"/>
      <c r="J105" s="134">
        <f>J174</f>
        <v>0</v>
      </c>
      <c r="L105" s="130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46"/>
      <c r="C107" s="47"/>
      <c r="D107" s="47"/>
      <c r="E107" s="47"/>
      <c r="F107" s="47"/>
      <c r="G107" s="47"/>
      <c r="H107" s="47"/>
      <c r="I107" s="119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120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120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53" t="str">
        <f>E7</f>
        <v>Baťův kanál, jez Sudoměřice - Výklopník, oprava opevnění</v>
      </c>
      <c r="F115" s="254"/>
      <c r="G115" s="254"/>
      <c r="H115" s="254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104</v>
      </c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233" t="str">
        <f>E9</f>
        <v>017-24-1-1 - Odstranění sedimentů</v>
      </c>
      <c r="F117" s="255"/>
      <c r="G117" s="255"/>
      <c r="H117" s="255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1"/>
      <c r="E119" s="31"/>
      <c r="F119" s="24" t="str">
        <f>F12</f>
        <v xml:space="preserve"> </v>
      </c>
      <c r="G119" s="31"/>
      <c r="H119" s="31"/>
      <c r="I119" s="96" t="s">
        <v>22</v>
      </c>
      <c r="J119" s="54" t="str">
        <f>IF(J12="","",J12)</f>
        <v>11. 12. 2017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1"/>
      <c r="E121" s="31"/>
      <c r="F121" s="24" t="str">
        <f>E15</f>
        <v xml:space="preserve"> </v>
      </c>
      <c r="G121" s="31"/>
      <c r="H121" s="31"/>
      <c r="I121" s="96" t="s">
        <v>29</v>
      </c>
      <c r="J121" s="29" t="str">
        <f>E21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27</v>
      </c>
      <c r="D122" s="31"/>
      <c r="E122" s="31"/>
      <c r="F122" s="24" t="str">
        <f>IF(E18="","",E18)</f>
        <v>Vyplň údaj</v>
      </c>
      <c r="G122" s="31"/>
      <c r="H122" s="31"/>
      <c r="I122" s="96" t="s">
        <v>31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95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35"/>
      <c r="B124" s="136"/>
      <c r="C124" s="137" t="s">
        <v>121</v>
      </c>
      <c r="D124" s="138" t="s">
        <v>58</v>
      </c>
      <c r="E124" s="138" t="s">
        <v>54</v>
      </c>
      <c r="F124" s="138" t="s">
        <v>55</v>
      </c>
      <c r="G124" s="138" t="s">
        <v>122</v>
      </c>
      <c r="H124" s="138" t="s">
        <v>123</v>
      </c>
      <c r="I124" s="139" t="s">
        <v>124</v>
      </c>
      <c r="J124" s="140" t="s">
        <v>108</v>
      </c>
      <c r="K124" s="141" t="s">
        <v>125</v>
      </c>
      <c r="L124" s="142"/>
      <c r="M124" s="61" t="s">
        <v>1</v>
      </c>
      <c r="N124" s="62" t="s">
        <v>37</v>
      </c>
      <c r="O124" s="62" t="s">
        <v>126</v>
      </c>
      <c r="P124" s="62" t="s">
        <v>127</v>
      </c>
      <c r="Q124" s="62" t="s">
        <v>128</v>
      </c>
      <c r="R124" s="62" t="s">
        <v>129</v>
      </c>
      <c r="S124" s="62" t="s">
        <v>130</v>
      </c>
      <c r="T124" s="63" t="s">
        <v>131</v>
      </c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63" s="2" customFormat="1" ht="22.9" customHeight="1">
      <c r="A125" s="31"/>
      <c r="B125" s="32"/>
      <c r="C125" s="68" t="s">
        <v>132</v>
      </c>
      <c r="D125" s="31"/>
      <c r="E125" s="31"/>
      <c r="F125" s="31"/>
      <c r="G125" s="31"/>
      <c r="H125" s="31"/>
      <c r="I125" s="95"/>
      <c r="J125" s="143">
        <f>BK125</f>
        <v>0</v>
      </c>
      <c r="K125" s="31"/>
      <c r="L125" s="32"/>
      <c r="M125" s="64"/>
      <c r="N125" s="55"/>
      <c r="O125" s="65"/>
      <c r="P125" s="144">
        <f>P126</f>
        <v>0</v>
      </c>
      <c r="Q125" s="65"/>
      <c r="R125" s="144">
        <f>R126</f>
        <v>472</v>
      </c>
      <c r="S125" s="65"/>
      <c r="T125" s="145">
        <f>T126</f>
        <v>2538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72</v>
      </c>
      <c r="AU125" s="16" t="s">
        <v>110</v>
      </c>
      <c r="BK125" s="146">
        <f>BK126</f>
        <v>0</v>
      </c>
    </row>
    <row r="126" spans="2:63" s="12" customFormat="1" ht="25.9" customHeight="1">
      <c r="B126" s="147"/>
      <c r="D126" s="148" t="s">
        <v>72</v>
      </c>
      <c r="E126" s="149" t="s">
        <v>133</v>
      </c>
      <c r="F126" s="149" t="s">
        <v>133</v>
      </c>
      <c r="I126" s="150"/>
      <c r="J126" s="151">
        <f>BK126</f>
        <v>0</v>
      </c>
      <c r="L126" s="147"/>
      <c r="M126" s="152"/>
      <c r="N126" s="153"/>
      <c r="O126" s="153"/>
      <c r="P126" s="154">
        <f>P127+P171+P174</f>
        <v>0</v>
      </c>
      <c r="Q126" s="153"/>
      <c r="R126" s="154">
        <f>R127+R171+R174</f>
        <v>472</v>
      </c>
      <c r="S126" s="153"/>
      <c r="T126" s="155">
        <f>T127+T171+T174</f>
        <v>2538</v>
      </c>
      <c r="AR126" s="148" t="s">
        <v>81</v>
      </c>
      <c r="AT126" s="156" t="s">
        <v>72</v>
      </c>
      <c r="AU126" s="156" t="s">
        <v>73</v>
      </c>
      <c r="AY126" s="148" t="s">
        <v>134</v>
      </c>
      <c r="BK126" s="157">
        <f>BK127+BK171+BK174</f>
        <v>0</v>
      </c>
    </row>
    <row r="127" spans="2:63" s="12" customFormat="1" ht="22.9" customHeight="1">
      <c r="B127" s="147"/>
      <c r="D127" s="148" t="s">
        <v>72</v>
      </c>
      <c r="E127" s="158" t="s">
        <v>81</v>
      </c>
      <c r="F127" s="158" t="s">
        <v>135</v>
      </c>
      <c r="I127" s="150"/>
      <c r="J127" s="159">
        <f>BK127</f>
        <v>0</v>
      </c>
      <c r="L127" s="147"/>
      <c r="M127" s="152"/>
      <c r="N127" s="153"/>
      <c r="O127" s="153"/>
      <c r="P127" s="154">
        <f>P128+P135+P146+P157+P162</f>
        <v>0</v>
      </c>
      <c r="Q127" s="153"/>
      <c r="R127" s="154">
        <f>R128+R135+R146+R157+R162</f>
        <v>472</v>
      </c>
      <c r="S127" s="153"/>
      <c r="T127" s="155">
        <f>T128+T135+T146+T157+T162</f>
        <v>2538</v>
      </c>
      <c r="AR127" s="148" t="s">
        <v>81</v>
      </c>
      <c r="AT127" s="156" t="s">
        <v>72</v>
      </c>
      <c r="AU127" s="156" t="s">
        <v>81</v>
      </c>
      <c r="AY127" s="148" t="s">
        <v>134</v>
      </c>
      <c r="BK127" s="157">
        <f>BK128+BK135+BK146+BK157+BK162</f>
        <v>0</v>
      </c>
    </row>
    <row r="128" spans="2:63" s="12" customFormat="1" ht="20.85" customHeight="1">
      <c r="B128" s="147"/>
      <c r="D128" s="148" t="s">
        <v>72</v>
      </c>
      <c r="E128" s="158" t="s">
        <v>136</v>
      </c>
      <c r="F128" s="158" t="s">
        <v>137</v>
      </c>
      <c r="I128" s="150"/>
      <c r="J128" s="159">
        <f>BK128</f>
        <v>0</v>
      </c>
      <c r="L128" s="147"/>
      <c r="M128" s="152"/>
      <c r="N128" s="153"/>
      <c r="O128" s="153"/>
      <c r="P128" s="154">
        <f>SUM(P129:P134)</f>
        <v>0</v>
      </c>
      <c r="Q128" s="153"/>
      <c r="R128" s="154">
        <f>SUM(R129:R134)</f>
        <v>0</v>
      </c>
      <c r="S128" s="153"/>
      <c r="T128" s="155">
        <f>SUM(T129:T134)</f>
        <v>2538</v>
      </c>
      <c r="AR128" s="148" t="s">
        <v>81</v>
      </c>
      <c r="AT128" s="156" t="s">
        <v>72</v>
      </c>
      <c r="AU128" s="156" t="s">
        <v>83</v>
      </c>
      <c r="AY128" s="148" t="s">
        <v>134</v>
      </c>
      <c r="BK128" s="157">
        <f>SUM(BK129:BK134)</f>
        <v>0</v>
      </c>
    </row>
    <row r="129" spans="1:65" s="2" customFormat="1" ht="48" customHeight="1">
      <c r="A129" s="31"/>
      <c r="B129" s="160"/>
      <c r="C129" s="161" t="s">
        <v>81</v>
      </c>
      <c r="D129" s="161" t="s">
        <v>138</v>
      </c>
      <c r="E129" s="162" t="s">
        <v>139</v>
      </c>
      <c r="F129" s="163" t="s">
        <v>140</v>
      </c>
      <c r="G129" s="164" t="s">
        <v>141</v>
      </c>
      <c r="H129" s="165">
        <v>1410</v>
      </c>
      <c r="I129" s="166"/>
      <c r="J129" s="167">
        <f>ROUND(I129*H129,2)</f>
        <v>0</v>
      </c>
      <c r="K129" s="168"/>
      <c r="L129" s="32"/>
      <c r="M129" s="169" t="s">
        <v>1</v>
      </c>
      <c r="N129" s="170" t="s">
        <v>38</v>
      </c>
      <c r="O129" s="57"/>
      <c r="P129" s="171">
        <f>O129*H129</f>
        <v>0</v>
      </c>
      <c r="Q129" s="171">
        <v>0</v>
      </c>
      <c r="R129" s="171">
        <f>Q129*H129</f>
        <v>0</v>
      </c>
      <c r="S129" s="171">
        <v>1.8</v>
      </c>
      <c r="T129" s="172">
        <f>S129*H129</f>
        <v>2538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3" t="s">
        <v>142</v>
      </c>
      <c r="AT129" s="173" t="s">
        <v>138</v>
      </c>
      <c r="AU129" s="173" t="s">
        <v>143</v>
      </c>
      <c r="AY129" s="16" t="s">
        <v>134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81</v>
      </c>
      <c r="BK129" s="174">
        <f>ROUND(I129*H129,2)</f>
        <v>0</v>
      </c>
      <c r="BL129" s="16" t="s">
        <v>142</v>
      </c>
      <c r="BM129" s="173" t="s">
        <v>144</v>
      </c>
    </row>
    <row r="130" spans="1:47" s="2" customFormat="1" ht="29.25">
      <c r="A130" s="31"/>
      <c r="B130" s="32"/>
      <c r="C130" s="31"/>
      <c r="D130" s="175" t="s">
        <v>145</v>
      </c>
      <c r="E130" s="31"/>
      <c r="F130" s="176" t="s">
        <v>146</v>
      </c>
      <c r="G130" s="31"/>
      <c r="H130" s="31"/>
      <c r="I130" s="95"/>
      <c r="J130" s="31"/>
      <c r="K130" s="31"/>
      <c r="L130" s="32"/>
      <c r="M130" s="177"/>
      <c r="N130" s="178"/>
      <c r="O130" s="57"/>
      <c r="P130" s="57"/>
      <c r="Q130" s="57"/>
      <c r="R130" s="57"/>
      <c r="S130" s="57"/>
      <c r="T130" s="5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145</v>
      </c>
      <c r="AU130" s="16" t="s">
        <v>143</v>
      </c>
    </row>
    <row r="131" spans="2:51" s="13" customFormat="1" ht="22.5">
      <c r="B131" s="179"/>
      <c r="D131" s="175" t="s">
        <v>147</v>
      </c>
      <c r="E131" s="180" t="s">
        <v>1</v>
      </c>
      <c r="F131" s="181" t="s">
        <v>148</v>
      </c>
      <c r="H131" s="182">
        <v>1410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147</v>
      </c>
      <c r="AU131" s="180" t="s">
        <v>143</v>
      </c>
      <c r="AV131" s="13" t="s">
        <v>83</v>
      </c>
      <c r="AW131" s="13" t="s">
        <v>30</v>
      </c>
      <c r="AX131" s="13" t="s">
        <v>81</v>
      </c>
      <c r="AY131" s="180" t="s">
        <v>134</v>
      </c>
    </row>
    <row r="132" spans="1:65" s="2" customFormat="1" ht="24" customHeight="1">
      <c r="A132" s="31"/>
      <c r="B132" s="160"/>
      <c r="C132" s="161" t="s">
        <v>83</v>
      </c>
      <c r="D132" s="161" t="s">
        <v>138</v>
      </c>
      <c r="E132" s="162" t="s">
        <v>149</v>
      </c>
      <c r="F132" s="163" t="s">
        <v>150</v>
      </c>
      <c r="G132" s="164" t="s">
        <v>151</v>
      </c>
      <c r="H132" s="165">
        <v>1</v>
      </c>
      <c r="I132" s="166"/>
      <c r="J132" s="167">
        <f>ROUND(I132*H132,2)</f>
        <v>0</v>
      </c>
      <c r="K132" s="168"/>
      <c r="L132" s="32"/>
      <c r="M132" s="169" t="s">
        <v>1</v>
      </c>
      <c r="N132" s="170" t="s">
        <v>38</v>
      </c>
      <c r="O132" s="57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3" t="s">
        <v>142</v>
      </c>
      <c r="AT132" s="173" t="s">
        <v>138</v>
      </c>
      <c r="AU132" s="173" t="s">
        <v>143</v>
      </c>
      <c r="AY132" s="16" t="s">
        <v>134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6" t="s">
        <v>81</v>
      </c>
      <c r="BK132" s="174">
        <f>ROUND(I132*H132,2)</f>
        <v>0</v>
      </c>
      <c r="BL132" s="16" t="s">
        <v>142</v>
      </c>
      <c r="BM132" s="173" t="s">
        <v>152</v>
      </c>
    </row>
    <row r="133" spans="1:47" s="2" customFormat="1" ht="68.25">
      <c r="A133" s="31"/>
      <c r="B133" s="32"/>
      <c r="C133" s="31"/>
      <c r="D133" s="175" t="s">
        <v>145</v>
      </c>
      <c r="E133" s="31"/>
      <c r="F133" s="176" t="s">
        <v>153</v>
      </c>
      <c r="G133" s="31"/>
      <c r="H133" s="31"/>
      <c r="I133" s="95"/>
      <c r="J133" s="31"/>
      <c r="K133" s="31"/>
      <c r="L133" s="32"/>
      <c r="M133" s="177"/>
      <c r="N133" s="178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145</v>
      </c>
      <c r="AU133" s="16" t="s">
        <v>143</v>
      </c>
    </row>
    <row r="134" spans="2:51" s="13" customFormat="1" ht="11.25">
      <c r="B134" s="179"/>
      <c r="D134" s="175" t="s">
        <v>147</v>
      </c>
      <c r="E134" s="180" t="s">
        <v>1</v>
      </c>
      <c r="F134" s="181" t="s">
        <v>81</v>
      </c>
      <c r="H134" s="182">
        <v>1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147</v>
      </c>
      <c r="AU134" s="180" t="s">
        <v>143</v>
      </c>
      <c r="AV134" s="13" t="s">
        <v>83</v>
      </c>
      <c r="AW134" s="13" t="s">
        <v>30</v>
      </c>
      <c r="AX134" s="13" t="s">
        <v>81</v>
      </c>
      <c r="AY134" s="180" t="s">
        <v>134</v>
      </c>
    </row>
    <row r="135" spans="2:63" s="12" customFormat="1" ht="20.85" customHeight="1">
      <c r="B135" s="147"/>
      <c r="D135" s="148" t="s">
        <v>72</v>
      </c>
      <c r="E135" s="158" t="s">
        <v>154</v>
      </c>
      <c r="F135" s="158" t="s">
        <v>155</v>
      </c>
      <c r="I135" s="150"/>
      <c r="J135" s="159">
        <f>BK135</f>
        <v>0</v>
      </c>
      <c r="L135" s="147"/>
      <c r="M135" s="152"/>
      <c r="N135" s="153"/>
      <c r="O135" s="153"/>
      <c r="P135" s="154">
        <f>SUM(P136:P145)</f>
        <v>0</v>
      </c>
      <c r="Q135" s="153"/>
      <c r="R135" s="154">
        <f>SUM(R136:R145)</f>
        <v>0</v>
      </c>
      <c r="S135" s="153"/>
      <c r="T135" s="155">
        <f>SUM(T136:T145)</f>
        <v>0</v>
      </c>
      <c r="AR135" s="148" t="s">
        <v>81</v>
      </c>
      <c r="AT135" s="156" t="s">
        <v>72</v>
      </c>
      <c r="AU135" s="156" t="s">
        <v>83</v>
      </c>
      <c r="AY135" s="148" t="s">
        <v>134</v>
      </c>
      <c r="BK135" s="157">
        <f>SUM(BK136:BK145)</f>
        <v>0</v>
      </c>
    </row>
    <row r="136" spans="1:65" s="2" customFormat="1" ht="48" customHeight="1">
      <c r="A136" s="31"/>
      <c r="B136" s="160"/>
      <c r="C136" s="161" t="s">
        <v>143</v>
      </c>
      <c r="D136" s="161" t="s">
        <v>138</v>
      </c>
      <c r="E136" s="162" t="s">
        <v>156</v>
      </c>
      <c r="F136" s="163" t="s">
        <v>157</v>
      </c>
      <c r="G136" s="164" t="s">
        <v>141</v>
      </c>
      <c r="H136" s="165">
        <v>3750</v>
      </c>
      <c r="I136" s="166"/>
      <c r="J136" s="167">
        <f>ROUND(I136*H136,2)</f>
        <v>0</v>
      </c>
      <c r="K136" s="168"/>
      <c r="L136" s="32"/>
      <c r="M136" s="169" t="s">
        <v>1</v>
      </c>
      <c r="N136" s="170" t="s">
        <v>38</v>
      </c>
      <c r="O136" s="57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3" t="s">
        <v>142</v>
      </c>
      <c r="AT136" s="173" t="s">
        <v>138</v>
      </c>
      <c r="AU136" s="173" t="s">
        <v>143</v>
      </c>
      <c r="AY136" s="16" t="s">
        <v>134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81</v>
      </c>
      <c r="BK136" s="174">
        <f>ROUND(I136*H136,2)</f>
        <v>0</v>
      </c>
      <c r="BL136" s="16" t="s">
        <v>142</v>
      </c>
      <c r="BM136" s="173" t="s">
        <v>158</v>
      </c>
    </row>
    <row r="137" spans="2:51" s="13" customFormat="1" ht="11.25">
      <c r="B137" s="179"/>
      <c r="D137" s="175" t="s">
        <v>147</v>
      </c>
      <c r="E137" s="180" t="s">
        <v>1</v>
      </c>
      <c r="F137" s="181" t="s">
        <v>159</v>
      </c>
      <c r="H137" s="182">
        <v>3750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147</v>
      </c>
      <c r="AU137" s="180" t="s">
        <v>143</v>
      </c>
      <c r="AV137" s="13" t="s">
        <v>83</v>
      </c>
      <c r="AW137" s="13" t="s">
        <v>30</v>
      </c>
      <c r="AX137" s="13" t="s">
        <v>81</v>
      </c>
      <c r="AY137" s="180" t="s">
        <v>134</v>
      </c>
    </row>
    <row r="138" spans="1:65" s="2" customFormat="1" ht="36" customHeight="1">
      <c r="A138" s="31"/>
      <c r="B138" s="160"/>
      <c r="C138" s="161" t="s">
        <v>142</v>
      </c>
      <c r="D138" s="161" t="s">
        <v>138</v>
      </c>
      <c r="E138" s="162" t="s">
        <v>160</v>
      </c>
      <c r="F138" s="163" t="s">
        <v>161</v>
      </c>
      <c r="G138" s="164" t="s">
        <v>141</v>
      </c>
      <c r="H138" s="165">
        <v>3750</v>
      </c>
      <c r="I138" s="166"/>
      <c r="J138" s="167">
        <f>ROUND(I138*H138,2)</f>
        <v>0</v>
      </c>
      <c r="K138" s="168"/>
      <c r="L138" s="32"/>
      <c r="M138" s="169" t="s">
        <v>1</v>
      </c>
      <c r="N138" s="170" t="s">
        <v>38</v>
      </c>
      <c r="O138" s="57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3" t="s">
        <v>142</v>
      </c>
      <c r="AT138" s="173" t="s">
        <v>138</v>
      </c>
      <c r="AU138" s="173" t="s">
        <v>143</v>
      </c>
      <c r="AY138" s="16" t="s">
        <v>134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6" t="s">
        <v>81</v>
      </c>
      <c r="BK138" s="174">
        <f>ROUND(I138*H138,2)</f>
        <v>0</v>
      </c>
      <c r="BL138" s="16" t="s">
        <v>142</v>
      </c>
      <c r="BM138" s="173" t="s">
        <v>162</v>
      </c>
    </row>
    <row r="139" spans="2:51" s="13" customFormat="1" ht="11.25">
      <c r="B139" s="179"/>
      <c r="D139" s="175" t="s">
        <v>147</v>
      </c>
      <c r="E139" s="180" t="s">
        <v>1</v>
      </c>
      <c r="F139" s="181" t="s">
        <v>163</v>
      </c>
      <c r="H139" s="182">
        <v>3750</v>
      </c>
      <c r="I139" s="183"/>
      <c r="L139" s="179"/>
      <c r="M139" s="184"/>
      <c r="N139" s="185"/>
      <c r="O139" s="185"/>
      <c r="P139" s="185"/>
      <c r="Q139" s="185"/>
      <c r="R139" s="185"/>
      <c r="S139" s="185"/>
      <c r="T139" s="186"/>
      <c r="AT139" s="180" t="s">
        <v>147</v>
      </c>
      <c r="AU139" s="180" t="s">
        <v>143</v>
      </c>
      <c r="AV139" s="13" t="s">
        <v>83</v>
      </c>
      <c r="AW139" s="13" t="s">
        <v>30</v>
      </c>
      <c r="AX139" s="13" t="s">
        <v>81</v>
      </c>
      <c r="AY139" s="180" t="s">
        <v>134</v>
      </c>
    </row>
    <row r="140" spans="1:65" s="2" customFormat="1" ht="36" customHeight="1">
      <c r="A140" s="31"/>
      <c r="B140" s="160"/>
      <c r="C140" s="161" t="s">
        <v>164</v>
      </c>
      <c r="D140" s="161" t="s">
        <v>138</v>
      </c>
      <c r="E140" s="162" t="s">
        <v>165</v>
      </c>
      <c r="F140" s="163" t="s">
        <v>166</v>
      </c>
      <c r="G140" s="164" t="s">
        <v>141</v>
      </c>
      <c r="H140" s="165">
        <v>8990</v>
      </c>
      <c r="I140" s="166"/>
      <c r="J140" s="167">
        <f>ROUND(I140*H140,2)</f>
        <v>0</v>
      </c>
      <c r="K140" s="168"/>
      <c r="L140" s="32"/>
      <c r="M140" s="169" t="s">
        <v>1</v>
      </c>
      <c r="N140" s="170" t="s">
        <v>38</v>
      </c>
      <c r="O140" s="57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3" t="s">
        <v>142</v>
      </c>
      <c r="AT140" s="173" t="s">
        <v>138</v>
      </c>
      <c r="AU140" s="173" t="s">
        <v>143</v>
      </c>
      <c r="AY140" s="16" t="s">
        <v>134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6" t="s">
        <v>81</v>
      </c>
      <c r="BK140" s="174">
        <f>ROUND(I140*H140,2)</f>
        <v>0</v>
      </c>
      <c r="BL140" s="16" t="s">
        <v>142</v>
      </c>
      <c r="BM140" s="173" t="s">
        <v>167</v>
      </c>
    </row>
    <row r="141" spans="2:51" s="13" customFormat="1" ht="22.5">
      <c r="B141" s="179"/>
      <c r="D141" s="175" t="s">
        <v>147</v>
      </c>
      <c r="E141" s="180" t="s">
        <v>1</v>
      </c>
      <c r="F141" s="181" t="s">
        <v>168</v>
      </c>
      <c r="H141" s="182">
        <v>8990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147</v>
      </c>
      <c r="AU141" s="180" t="s">
        <v>143</v>
      </c>
      <c r="AV141" s="13" t="s">
        <v>83</v>
      </c>
      <c r="AW141" s="13" t="s">
        <v>30</v>
      </c>
      <c r="AX141" s="13" t="s">
        <v>81</v>
      </c>
      <c r="AY141" s="180" t="s">
        <v>134</v>
      </c>
    </row>
    <row r="142" spans="1:65" s="2" customFormat="1" ht="48" customHeight="1">
      <c r="A142" s="31"/>
      <c r="B142" s="160"/>
      <c r="C142" s="161" t="s">
        <v>169</v>
      </c>
      <c r="D142" s="161" t="s">
        <v>138</v>
      </c>
      <c r="E142" s="162" t="s">
        <v>170</v>
      </c>
      <c r="F142" s="163" t="s">
        <v>171</v>
      </c>
      <c r="G142" s="164" t="s">
        <v>141</v>
      </c>
      <c r="H142" s="165">
        <v>8990</v>
      </c>
      <c r="I142" s="166"/>
      <c r="J142" s="167">
        <f>ROUND(I142*H142,2)</f>
        <v>0</v>
      </c>
      <c r="K142" s="168"/>
      <c r="L142" s="32"/>
      <c r="M142" s="169" t="s">
        <v>1</v>
      </c>
      <c r="N142" s="170" t="s">
        <v>38</v>
      </c>
      <c r="O142" s="57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3" t="s">
        <v>142</v>
      </c>
      <c r="AT142" s="173" t="s">
        <v>138</v>
      </c>
      <c r="AU142" s="173" t="s">
        <v>143</v>
      </c>
      <c r="AY142" s="16" t="s">
        <v>134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6" t="s">
        <v>81</v>
      </c>
      <c r="BK142" s="174">
        <f>ROUND(I142*H142,2)</f>
        <v>0</v>
      </c>
      <c r="BL142" s="16" t="s">
        <v>142</v>
      </c>
      <c r="BM142" s="173" t="s">
        <v>172</v>
      </c>
    </row>
    <row r="143" spans="2:51" s="13" customFormat="1" ht="11.25">
      <c r="B143" s="179"/>
      <c r="D143" s="175" t="s">
        <v>147</v>
      </c>
      <c r="E143" s="180" t="s">
        <v>1</v>
      </c>
      <c r="F143" s="181" t="s">
        <v>173</v>
      </c>
      <c r="H143" s="182">
        <v>8990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147</v>
      </c>
      <c r="AU143" s="180" t="s">
        <v>143</v>
      </c>
      <c r="AV143" s="13" t="s">
        <v>83</v>
      </c>
      <c r="AW143" s="13" t="s">
        <v>30</v>
      </c>
      <c r="AX143" s="13" t="s">
        <v>81</v>
      </c>
      <c r="AY143" s="180" t="s">
        <v>134</v>
      </c>
    </row>
    <row r="144" spans="1:65" s="2" customFormat="1" ht="36" customHeight="1">
      <c r="A144" s="31"/>
      <c r="B144" s="160"/>
      <c r="C144" s="161" t="s">
        <v>174</v>
      </c>
      <c r="D144" s="161" t="s">
        <v>138</v>
      </c>
      <c r="E144" s="162" t="s">
        <v>175</v>
      </c>
      <c r="F144" s="163" t="s">
        <v>176</v>
      </c>
      <c r="G144" s="164" t="s">
        <v>141</v>
      </c>
      <c r="H144" s="165">
        <v>1798</v>
      </c>
      <c r="I144" s="166"/>
      <c r="J144" s="167">
        <f>ROUND(I144*H144,2)</f>
        <v>0</v>
      </c>
      <c r="K144" s="168"/>
      <c r="L144" s="32"/>
      <c r="M144" s="169" t="s">
        <v>1</v>
      </c>
      <c r="N144" s="170" t="s">
        <v>38</v>
      </c>
      <c r="O144" s="57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3" t="s">
        <v>142</v>
      </c>
      <c r="AT144" s="173" t="s">
        <v>138</v>
      </c>
      <c r="AU144" s="173" t="s">
        <v>143</v>
      </c>
      <c r="AY144" s="16" t="s">
        <v>134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6" t="s">
        <v>81</v>
      </c>
      <c r="BK144" s="174">
        <f>ROUND(I144*H144,2)</f>
        <v>0</v>
      </c>
      <c r="BL144" s="16" t="s">
        <v>142</v>
      </c>
      <c r="BM144" s="173" t="s">
        <v>177</v>
      </c>
    </row>
    <row r="145" spans="2:51" s="13" customFormat="1" ht="11.25">
      <c r="B145" s="179"/>
      <c r="D145" s="175" t="s">
        <v>147</v>
      </c>
      <c r="E145" s="180" t="s">
        <v>1</v>
      </c>
      <c r="F145" s="181" t="s">
        <v>178</v>
      </c>
      <c r="H145" s="182">
        <v>1798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147</v>
      </c>
      <c r="AU145" s="180" t="s">
        <v>143</v>
      </c>
      <c r="AV145" s="13" t="s">
        <v>83</v>
      </c>
      <c r="AW145" s="13" t="s">
        <v>30</v>
      </c>
      <c r="AX145" s="13" t="s">
        <v>81</v>
      </c>
      <c r="AY145" s="180" t="s">
        <v>134</v>
      </c>
    </row>
    <row r="146" spans="2:63" s="12" customFormat="1" ht="20.85" customHeight="1">
      <c r="B146" s="147"/>
      <c r="D146" s="148" t="s">
        <v>72</v>
      </c>
      <c r="E146" s="158" t="s">
        <v>179</v>
      </c>
      <c r="F146" s="158" t="s">
        <v>180</v>
      </c>
      <c r="I146" s="150"/>
      <c r="J146" s="159">
        <f>BK146</f>
        <v>0</v>
      </c>
      <c r="L146" s="147"/>
      <c r="M146" s="152"/>
      <c r="N146" s="153"/>
      <c r="O146" s="153"/>
      <c r="P146" s="154">
        <f>SUM(P147:P156)</f>
        <v>0</v>
      </c>
      <c r="Q146" s="153"/>
      <c r="R146" s="154">
        <f>SUM(R147:R156)</f>
        <v>0</v>
      </c>
      <c r="S146" s="153"/>
      <c r="T146" s="155">
        <f>SUM(T147:T156)</f>
        <v>0</v>
      </c>
      <c r="AR146" s="148" t="s">
        <v>81</v>
      </c>
      <c r="AT146" s="156" t="s">
        <v>72</v>
      </c>
      <c r="AU146" s="156" t="s">
        <v>83</v>
      </c>
      <c r="AY146" s="148" t="s">
        <v>134</v>
      </c>
      <c r="BK146" s="157">
        <f>SUM(BK147:BK156)</f>
        <v>0</v>
      </c>
    </row>
    <row r="147" spans="1:65" s="2" customFormat="1" ht="48" customHeight="1">
      <c r="A147" s="31"/>
      <c r="B147" s="160"/>
      <c r="C147" s="161" t="s">
        <v>181</v>
      </c>
      <c r="D147" s="161" t="s">
        <v>138</v>
      </c>
      <c r="E147" s="162" t="s">
        <v>182</v>
      </c>
      <c r="F147" s="163" t="s">
        <v>183</v>
      </c>
      <c r="G147" s="164" t="s">
        <v>141</v>
      </c>
      <c r="H147" s="165">
        <v>3630</v>
      </c>
      <c r="I147" s="166"/>
      <c r="J147" s="167">
        <f>ROUND(I147*H147,2)</f>
        <v>0</v>
      </c>
      <c r="K147" s="168"/>
      <c r="L147" s="32"/>
      <c r="M147" s="169" t="s">
        <v>1</v>
      </c>
      <c r="N147" s="170" t="s">
        <v>38</v>
      </c>
      <c r="O147" s="57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3" t="s">
        <v>142</v>
      </c>
      <c r="AT147" s="173" t="s">
        <v>138</v>
      </c>
      <c r="AU147" s="173" t="s">
        <v>143</v>
      </c>
      <c r="AY147" s="16" t="s">
        <v>134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6" t="s">
        <v>81</v>
      </c>
      <c r="BK147" s="174">
        <f>ROUND(I147*H147,2)</f>
        <v>0</v>
      </c>
      <c r="BL147" s="16" t="s">
        <v>142</v>
      </c>
      <c r="BM147" s="173" t="s">
        <v>184</v>
      </c>
    </row>
    <row r="148" spans="2:51" s="13" customFormat="1" ht="22.5">
      <c r="B148" s="179"/>
      <c r="D148" s="175" t="s">
        <v>147</v>
      </c>
      <c r="E148" s="180" t="s">
        <v>1</v>
      </c>
      <c r="F148" s="181" t="s">
        <v>185</v>
      </c>
      <c r="H148" s="182">
        <v>3630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147</v>
      </c>
      <c r="AU148" s="180" t="s">
        <v>143</v>
      </c>
      <c r="AV148" s="13" t="s">
        <v>83</v>
      </c>
      <c r="AW148" s="13" t="s">
        <v>30</v>
      </c>
      <c r="AX148" s="13" t="s">
        <v>81</v>
      </c>
      <c r="AY148" s="180" t="s">
        <v>134</v>
      </c>
    </row>
    <row r="149" spans="1:65" s="2" customFormat="1" ht="36" customHeight="1">
      <c r="A149" s="31"/>
      <c r="B149" s="160"/>
      <c r="C149" s="161" t="s">
        <v>186</v>
      </c>
      <c r="D149" s="161" t="s">
        <v>138</v>
      </c>
      <c r="E149" s="162" t="s">
        <v>187</v>
      </c>
      <c r="F149" s="163" t="s">
        <v>188</v>
      </c>
      <c r="G149" s="164" t="s">
        <v>141</v>
      </c>
      <c r="H149" s="165">
        <v>9440</v>
      </c>
      <c r="I149" s="166"/>
      <c r="J149" s="167">
        <f>ROUND(I149*H149,2)</f>
        <v>0</v>
      </c>
      <c r="K149" s="168"/>
      <c r="L149" s="32"/>
      <c r="M149" s="169" t="s">
        <v>1</v>
      </c>
      <c r="N149" s="170" t="s">
        <v>38</v>
      </c>
      <c r="O149" s="57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3" t="s">
        <v>142</v>
      </c>
      <c r="AT149" s="173" t="s">
        <v>138</v>
      </c>
      <c r="AU149" s="173" t="s">
        <v>143</v>
      </c>
      <c r="AY149" s="16" t="s">
        <v>134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6" t="s">
        <v>81</v>
      </c>
      <c r="BK149" s="174">
        <f>ROUND(I149*H149,2)</f>
        <v>0</v>
      </c>
      <c r="BL149" s="16" t="s">
        <v>142</v>
      </c>
      <c r="BM149" s="173" t="s">
        <v>189</v>
      </c>
    </row>
    <row r="150" spans="2:51" s="13" customFormat="1" ht="33.75">
      <c r="B150" s="179"/>
      <c r="D150" s="175" t="s">
        <v>147</v>
      </c>
      <c r="E150" s="180" t="s">
        <v>1</v>
      </c>
      <c r="F150" s="181" t="s">
        <v>190</v>
      </c>
      <c r="H150" s="182">
        <v>9440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147</v>
      </c>
      <c r="AU150" s="180" t="s">
        <v>143</v>
      </c>
      <c r="AV150" s="13" t="s">
        <v>83</v>
      </c>
      <c r="AW150" s="13" t="s">
        <v>30</v>
      </c>
      <c r="AX150" s="13" t="s">
        <v>81</v>
      </c>
      <c r="AY150" s="180" t="s">
        <v>134</v>
      </c>
    </row>
    <row r="151" spans="1:65" s="2" customFormat="1" ht="36" customHeight="1">
      <c r="A151" s="31"/>
      <c r="B151" s="160"/>
      <c r="C151" s="161" t="s">
        <v>191</v>
      </c>
      <c r="D151" s="161" t="s">
        <v>138</v>
      </c>
      <c r="E151" s="162" t="s">
        <v>192</v>
      </c>
      <c r="F151" s="163" t="s">
        <v>193</v>
      </c>
      <c r="G151" s="164" t="s">
        <v>141</v>
      </c>
      <c r="H151" s="165">
        <v>9440</v>
      </c>
      <c r="I151" s="166"/>
      <c r="J151" s="167">
        <f>ROUND(I151*H151,2)</f>
        <v>0</v>
      </c>
      <c r="K151" s="168"/>
      <c r="L151" s="32"/>
      <c r="M151" s="169" t="s">
        <v>1</v>
      </c>
      <c r="N151" s="170" t="s">
        <v>38</v>
      </c>
      <c r="O151" s="57"/>
      <c r="P151" s="171">
        <f>O151*H151</f>
        <v>0</v>
      </c>
      <c r="Q151" s="171">
        <v>0</v>
      </c>
      <c r="R151" s="171">
        <f>Q151*H151</f>
        <v>0</v>
      </c>
      <c r="S151" s="171">
        <v>0</v>
      </c>
      <c r="T151" s="172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3" t="s">
        <v>142</v>
      </c>
      <c r="AT151" s="173" t="s">
        <v>138</v>
      </c>
      <c r="AU151" s="173" t="s">
        <v>143</v>
      </c>
      <c r="AY151" s="16" t="s">
        <v>134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6" t="s">
        <v>81</v>
      </c>
      <c r="BK151" s="174">
        <f>ROUND(I151*H151,2)</f>
        <v>0</v>
      </c>
      <c r="BL151" s="16" t="s">
        <v>142</v>
      </c>
      <c r="BM151" s="173" t="s">
        <v>194</v>
      </c>
    </row>
    <row r="152" spans="2:51" s="13" customFormat="1" ht="22.5">
      <c r="B152" s="179"/>
      <c r="D152" s="175" t="s">
        <v>147</v>
      </c>
      <c r="E152" s="180" t="s">
        <v>1</v>
      </c>
      <c r="F152" s="181" t="s">
        <v>195</v>
      </c>
      <c r="H152" s="182">
        <v>9440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147</v>
      </c>
      <c r="AU152" s="180" t="s">
        <v>143</v>
      </c>
      <c r="AV152" s="13" t="s">
        <v>83</v>
      </c>
      <c r="AW152" s="13" t="s">
        <v>30</v>
      </c>
      <c r="AX152" s="13" t="s">
        <v>81</v>
      </c>
      <c r="AY152" s="180" t="s">
        <v>134</v>
      </c>
    </row>
    <row r="153" spans="1:65" s="2" customFormat="1" ht="48" customHeight="1">
      <c r="A153" s="31"/>
      <c r="B153" s="160"/>
      <c r="C153" s="161" t="s">
        <v>136</v>
      </c>
      <c r="D153" s="161" t="s">
        <v>138</v>
      </c>
      <c r="E153" s="162" t="s">
        <v>196</v>
      </c>
      <c r="F153" s="163" t="s">
        <v>197</v>
      </c>
      <c r="G153" s="164" t="s">
        <v>141</v>
      </c>
      <c r="H153" s="165">
        <v>47200</v>
      </c>
      <c r="I153" s="166"/>
      <c r="J153" s="167">
        <f>ROUND(I153*H153,2)</f>
        <v>0</v>
      </c>
      <c r="K153" s="168"/>
      <c r="L153" s="32"/>
      <c r="M153" s="169" t="s">
        <v>1</v>
      </c>
      <c r="N153" s="170" t="s">
        <v>38</v>
      </c>
      <c r="O153" s="57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3" t="s">
        <v>142</v>
      </c>
      <c r="AT153" s="173" t="s">
        <v>138</v>
      </c>
      <c r="AU153" s="173" t="s">
        <v>143</v>
      </c>
      <c r="AY153" s="16" t="s">
        <v>134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6" t="s">
        <v>81</v>
      </c>
      <c r="BK153" s="174">
        <f>ROUND(I153*H153,2)</f>
        <v>0</v>
      </c>
      <c r="BL153" s="16" t="s">
        <v>142</v>
      </c>
      <c r="BM153" s="173" t="s">
        <v>198</v>
      </c>
    </row>
    <row r="154" spans="2:51" s="13" customFormat="1" ht="22.5">
      <c r="B154" s="179"/>
      <c r="D154" s="175" t="s">
        <v>147</v>
      </c>
      <c r="E154" s="180" t="s">
        <v>1</v>
      </c>
      <c r="F154" s="181" t="s">
        <v>199</v>
      </c>
      <c r="H154" s="182">
        <v>47200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147</v>
      </c>
      <c r="AU154" s="180" t="s">
        <v>143</v>
      </c>
      <c r="AV154" s="13" t="s">
        <v>83</v>
      </c>
      <c r="AW154" s="13" t="s">
        <v>30</v>
      </c>
      <c r="AX154" s="13" t="s">
        <v>81</v>
      </c>
      <c r="AY154" s="180" t="s">
        <v>134</v>
      </c>
    </row>
    <row r="155" spans="1:65" s="2" customFormat="1" ht="24" customHeight="1">
      <c r="A155" s="31"/>
      <c r="B155" s="160"/>
      <c r="C155" s="161" t="s">
        <v>154</v>
      </c>
      <c r="D155" s="161" t="s">
        <v>138</v>
      </c>
      <c r="E155" s="162" t="s">
        <v>200</v>
      </c>
      <c r="F155" s="163" t="s">
        <v>201</v>
      </c>
      <c r="G155" s="164" t="s">
        <v>141</v>
      </c>
      <c r="H155" s="165">
        <v>9440</v>
      </c>
      <c r="I155" s="166"/>
      <c r="J155" s="167">
        <f>ROUND(I155*H155,2)</f>
        <v>0</v>
      </c>
      <c r="K155" s="168"/>
      <c r="L155" s="32"/>
      <c r="M155" s="169" t="s">
        <v>1</v>
      </c>
      <c r="N155" s="170" t="s">
        <v>38</v>
      </c>
      <c r="O155" s="57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3" t="s">
        <v>142</v>
      </c>
      <c r="AT155" s="173" t="s">
        <v>138</v>
      </c>
      <c r="AU155" s="173" t="s">
        <v>143</v>
      </c>
      <c r="AY155" s="16" t="s">
        <v>134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6" t="s">
        <v>81</v>
      </c>
      <c r="BK155" s="174">
        <f>ROUND(I155*H155,2)</f>
        <v>0</v>
      </c>
      <c r="BL155" s="16" t="s">
        <v>142</v>
      </c>
      <c r="BM155" s="173" t="s">
        <v>202</v>
      </c>
    </row>
    <row r="156" spans="2:51" s="13" customFormat="1" ht="11.25">
      <c r="B156" s="179"/>
      <c r="D156" s="175" t="s">
        <v>147</v>
      </c>
      <c r="E156" s="180" t="s">
        <v>1</v>
      </c>
      <c r="F156" s="181" t="s">
        <v>203</v>
      </c>
      <c r="H156" s="182">
        <v>9440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147</v>
      </c>
      <c r="AU156" s="180" t="s">
        <v>143</v>
      </c>
      <c r="AV156" s="13" t="s">
        <v>83</v>
      </c>
      <c r="AW156" s="13" t="s">
        <v>30</v>
      </c>
      <c r="AX156" s="13" t="s">
        <v>81</v>
      </c>
      <c r="AY156" s="180" t="s">
        <v>134</v>
      </c>
    </row>
    <row r="157" spans="2:63" s="12" customFormat="1" ht="20.85" customHeight="1">
      <c r="B157" s="147"/>
      <c r="D157" s="148" t="s">
        <v>72</v>
      </c>
      <c r="E157" s="158" t="s">
        <v>204</v>
      </c>
      <c r="F157" s="158" t="s">
        <v>205</v>
      </c>
      <c r="I157" s="150"/>
      <c r="J157" s="159">
        <f>BK157</f>
        <v>0</v>
      </c>
      <c r="L157" s="147"/>
      <c r="M157" s="152"/>
      <c r="N157" s="153"/>
      <c r="O157" s="153"/>
      <c r="P157" s="154">
        <f>SUM(P158:P161)</f>
        <v>0</v>
      </c>
      <c r="Q157" s="153"/>
      <c r="R157" s="154">
        <f>SUM(R158:R161)</f>
        <v>0</v>
      </c>
      <c r="S157" s="153"/>
      <c r="T157" s="155">
        <f>SUM(T158:T161)</f>
        <v>0</v>
      </c>
      <c r="AR157" s="148" t="s">
        <v>81</v>
      </c>
      <c r="AT157" s="156" t="s">
        <v>72</v>
      </c>
      <c r="AU157" s="156" t="s">
        <v>83</v>
      </c>
      <c r="AY157" s="148" t="s">
        <v>134</v>
      </c>
      <c r="BK157" s="157">
        <f>SUM(BK158:BK161)</f>
        <v>0</v>
      </c>
    </row>
    <row r="158" spans="1:65" s="2" customFormat="1" ht="16.5" customHeight="1">
      <c r="A158" s="31"/>
      <c r="B158" s="160"/>
      <c r="C158" s="161" t="s">
        <v>206</v>
      </c>
      <c r="D158" s="161" t="s">
        <v>138</v>
      </c>
      <c r="E158" s="162" t="s">
        <v>207</v>
      </c>
      <c r="F158" s="163" t="s">
        <v>208</v>
      </c>
      <c r="G158" s="164" t="s">
        <v>141</v>
      </c>
      <c r="H158" s="165">
        <v>3630</v>
      </c>
      <c r="I158" s="166"/>
      <c r="J158" s="167">
        <f>ROUND(I158*H158,2)</f>
        <v>0</v>
      </c>
      <c r="K158" s="168"/>
      <c r="L158" s="32"/>
      <c r="M158" s="169" t="s">
        <v>1</v>
      </c>
      <c r="N158" s="170" t="s">
        <v>38</v>
      </c>
      <c r="O158" s="57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3" t="s">
        <v>142</v>
      </c>
      <c r="AT158" s="173" t="s">
        <v>138</v>
      </c>
      <c r="AU158" s="173" t="s">
        <v>143</v>
      </c>
      <c r="AY158" s="16" t="s">
        <v>134</v>
      </c>
      <c r="BE158" s="174">
        <f>IF(N158="základní",J158,0)</f>
        <v>0</v>
      </c>
      <c r="BF158" s="174">
        <f>IF(N158="snížená",J158,0)</f>
        <v>0</v>
      </c>
      <c r="BG158" s="174">
        <f>IF(N158="zákl. přenesená",J158,0)</f>
        <v>0</v>
      </c>
      <c r="BH158" s="174">
        <f>IF(N158="sníž. přenesená",J158,0)</f>
        <v>0</v>
      </c>
      <c r="BI158" s="174">
        <f>IF(N158="nulová",J158,0)</f>
        <v>0</v>
      </c>
      <c r="BJ158" s="16" t="s">
        <v>81</v>
      </c>
      <c r="BK158" s="174">
        <f>ROUND(I158*H158,2)</f>
        <v>0</v>
      </c>
      <c r="BL158" s="16" t="s">
        <v>142</v>
      </c>
      <c r="BM158" s="173" t="s">
        <v>209</v>
      </c>
    </row>
    <row r="159" spans="2:51" s="13" customFormat="1" ht="22.5">
      <c r="B159" s="179"/>
      <c r="D159" s="175" t="s">
        <v>147</v>
      </c>
      <c r="E159" s="180" t="s">
        <v>1</v>
      </c>
      <c r="F159" s="181" t="s">
        <v>210</v>
      </c>
      <c r="H159" s="182">
        <v>3630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147</v>
      </c>
      <c r="AU159" s="180" t="s">
        <v>143</v>
      </c>
      <c r="AV159" s="13" t="s">
        <v>83</v>
      </c>
      <c r="AW159" s="13" t="s">
        <v>30</v>
      </c>
      <c r="AX159" s="13" t="s">
        <v>81</v>
      </c>
      <c r="AY159" s="180" t="s">
        <v>134</v>
      </c>
    </row>
    <row r="160" spans="1:65" s="2" customFormat="1" ht="24" customHeight="1">
      <c r="A160" s="31"/>
      <c r="B160" s="160"/>
      <c r="C160" s="161" t="s">
        <v>211</v>
      </c>
      <c r="D160" s="161" t="s">
        <v>138</v>
      </c>
      <c r="E160" s="162" t="s">
        <v>212</v>
      </c>
      <c r="F160" s="163" t="s">
        <v>213</v>
      </c>
      <c r="G160" s="164" t="s">
        <v>141</v>
      </c>
      <c r="H160" s="165">
        <v>9440</v>
      </c>
      <c r="I160" s="166"/>
      <c r="J160" s="167">
        <f>ROUND(I160*H160,2)</f>
        <v>0</v>
      </c>
      <c r="K160" s="168"/>
      <c r="L160" s="32"/>
      <c r="M160" s="169" t="s">
        <v>1</v>
      </c>
      <c r="N160" s="170" t="s">
        <v>38</v>
      </c>
      <c r="O160" s="57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3" t="s">
        <v>142</v>
      </c>
      <c r="AT160" s="173" t="s">
        <v>138</v>
      </c>
      <c r="AU160" s="173" t="s">
        <v>143</v>
      </c>
      <c r="AY160" s="16" t="s">
        <v>134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6" t="s">
        <v>81</v>
      </c>
      <c r="BK160" s="174">
        <f>ROUND(I160*H160,2)</f>
        <v>0</v>
      </c>
      <c r="BL160" s="16" t="s">
        <v>142</v>
      </c>
      <c r="BM160" s="173" t="s">
        <v>214</v>
      </c>
    </row>
    <row r="161" spans="2:51" s="13" customFormat="1" ht="11.25">
      <c r="B161" s="179"/>
      <c r="D161" s="175" t="s">
        <v>147</v>
      </c>
      <c r="E161" s="180" t="s">
        <v>1</v>
      </c>
      <c r="F161" s="181" t="s">
        <v>215</v>
      </c>
      <c r="H161" s="182">
        <v>9440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147</v>
      </c>
      <c r="AU161" s="180" t="s">
        <v>143</v>
      </c>
      <c r="AV161" s="13" t="s">
        <v>83</v>
      </c>
      <c r="AW161" s="13" t="s">
        <v>30</v>
      </c>
      <c r="AX161" s="13" t="s">
        <v>81</v>
      </c>
      <c r="AY161" s="180" t="s">
        <v>134</v>
      </c>
    </row>
    <row r="162" spans="2:63" s="12" customFormat="1" ht="20.85" customHeight="1">
      <c r="B162" s="147"/>
      <c r="D162" s="148" t="s">
        <v>72</v>
      </c>
      <c r="E162" s="158" t="s">
        <v>216</v>
      </c>
      <c r="F162" s="158" t="s">
        <v>217</v>
      </c>
      <c r="I162" s="150"/>
      <c r="J162" s="159">
        <f>BK162</f>
        <v>0</v>
      </c>
      <c r="L162" s="147"/>
      <c r="M162" s="152"/>
      <c r="N162" s="153"/>
      <c r="O162" s="153"/>
      <c r="P162" s="154">
        <f>SUM(P163:P170)</f>
        <v>0</v>
      </c>
      <c r="Q162" s="153"/>
      <c r="R162" s="154">
        <f>SUM(R163:R170)</f>
        <v>472</v>
      </c>
      <c r="S162" s="153"/>
      <c r="T162" s="155">
        <f>SUM(T163:T170)</f>
        <v>0</v>
      </c>
      <c r="AR162" s="148" t="s">
        <v>81</v>
      </c>
      <c r="AT162" s="156" t="s">
        <v>72</v>
      </c>
      <c r="AU162" s="156" t="s">
        <v>83</v>
      </c>
      <c r="AY162" s="148" t="s">
        <v>134</v>
      </c>
      <c r="BK162" s="157">
        <f>SUM(BK163:BK170)</f>
        <v>0</v>
      </c>
    </row>
    <row r="163" spans="1:65" s="2" customFormat="1" ht="24" customHeight="1">
      <c r="A163" s="31"/>
      <c r="B163" s="160"/>
      <c r="C163" s="161" t="s">
        <v>8</v>
      </c>
      <c r="D163" s="161" t="s">
        <v>138</v>
      </c>
      <c r="E163" s="162" t="s">
        <v>218</v>
      </c>
      <c r="F163" s="163" t="s">
        <v>219</v>
      </c>
      <c r="G163" s="164" t="s">
        <v>220</v>
      </c>
      <c r="H163" s="165">
        <v>157333.333</v>
      </c>
      <c r="I163" s="166"/>
      <c r="J163" s="167">
        <f>ROUND(I163*H163,2)</f>
        <v>0</v>
      </c>
      <c r="K163" s="168"/>
      <c r="L163" s="32"/>
      <c r="M163" s="169" t="s">
        <v>1</v>
      </c>
      <c r="N163" s="170" t="s">
        <v>38</v>
      </c>
      <c r="O163" s="57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3" t="s">
        <v>142</v>
      </c>
      <c r="AT163" s="173" t="s">
        <v>138</v>
      </c>
      <c r="AU163" s="173" t="s">
        <v>143</v>
      </c>
      <c r="AY163" s="16" t="s">
        <v>134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6" t="s">
        <v>81</v>
      </c>
      <c r="BK163" s="174">
        <f>ROUND(I163*H163,2)</f>
        <v>0</v>
      </c>
      <c r="BL163" s="16" t="s">
        <v>142</v>
      </c>
      <c r="BM163" s="173" t="s">
        <v>221</v>
      </c>
    </row>
    <row r="164" spans="2:51" s="13" customFormat="1" ht="11.25">
      <c r="B164" s="179"/>
      <c r="D164" s="175" t="s">
        <v>147</v>
      </c>
      <c r="E164" s="180" t="s">
        <v>1</v>
      </c>
      <c r="F164" s="181" t="s">
        <v>222</v>
      </c>
      <c r="H164" s="182">
        <v>157333.333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147</v>
      </c>
      <c r="AU164" s="180" t="s">
        <v>143</v>
      </c>
      <c r="AV164" s="13" t="s">
        <v>83</v>
      </c>
      <c r="AW164" s="13" t="s">
        <v>30</v>
      </c>
      <c r="AX164" s="13" t="s">
        <v>81</v>
      </c>
      <c r="AY164" s="180" t="s">
        <v>134</v>
      </c>
    </row>
    <row r="165" spans="1:65" s="2" customFormat="1" ht="24" customHeight="1">
      <c r="A165" s="31"/>
      <c r="B165" s="160"/>
      <c r="C165" s="161" t="s">
        <v>179</v>
      </c>
      <c r="D165" s="161" t="s">
        <v>138</v>
      </c>
      <c r="E165" s="162" t="s">
        <v>223</v>
      </c>
      <c r="F165" s="163" t="s">
        <v>224</v>
      </c>
      <c r="G165" s="164" t="s">
        <v>225</v>
      </c>
      <c r="H165" s="165">
        <v>15.733</v>
      </c>
      <c r="I165" s="166"/>
      <c r="J165" s="167">
        <f>ROUND(I165*H165,2)</f>
        <v>0</v>
      </c>
      <c r="K165" s="168"/>
      <c r="L165" s="32"/>
      <c r="M165" s="169" t="s">
        <v>1</v>
      </c>
      <c r="N165" s="170" t="s">
        <v>38</v>
      </c>
      <c r="O165" s="57"/>
      <c r="P165" s="171">
        <f>O165*H165</f>
        <v>0</v>
      </c>
      <c r="Q165" s="171">
        <v>0</v>
      </c>
      <c r="R165" s="171">
        <f>Q165*H165</f>
        <v>0</v>
      </c>
      <c r="S165" s="171">
        <v>0</v>
      </c>
      <c r="T165" s="172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3" t="s">
        <v>142</v>
      </c>
      <c r="AT165" s="173" t="s">
        <v>138</v>
      </c>
      <c r="AU165" s="173" t="s">
        <v>143</v>
      </c>
      <c r="AY165" s="16" t="s">
        <v>134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6" t="s">
        <v>81</v>
      </c>
      <c r="BK165" s="174">
        <f>ROUND(I165*H165,2)</f>
        <v>0</v>
      </c>
      <c r="BL165" s="16" t="s">
        <v>142</v>
      </c>
      <c r="BM165" s="173" t="s">
        <v>226</v>
      </c>
    </row>
    <row r="166" spans="2:51" s="13" customFormat="1" ht="11.25">
      <c r="B166" s="179"/>
      <c r="D166" s="175" t="s">
        <v>147</v>
      </c>
      <c r="E166" s="180" t="s">
        <v>1</v>
      </c>
      <c r="F166" s="181" t="s">
        <v>227</v>
      </c>
      <c r="H166" s="182">
        <v>15.733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147</v>
      </c>
      <c r="AU166" s="180" t="s">
        <v>143</v>
      </c>
      <c r="AV166" s="13" t="s">
        <v>83</v>
      </c>
      <c r="AW166" s="13" t="s">
        <v>30</v>
      </c>
      <c r="AX166" s="13" t="s">
        <v>81</v>
      </c>
      <c r="AY166" s="180" t="s">
        <v>134</v>
      </c>
    </row>
    <row r="167" spans="1:65" s="2" customFormat="1" ht="24" customHeight="1">
      <c r="A167" s="31"/>
      <c r="B167" s="160"/>
      <c r="C167" s="187" t="s">
        <v>204</v>
      </c>
      <c r="D167" s="187" t="s">
        <v>228</v>
      </c>
      <c r="E167" s="188" t="s">
        <v>229</v>
      </c>
      <c r="F167" s="189" t="s">
        <v>230</v>
      </c>
      <c r="G167" s="190" t="s">
        <v>231</v>
      </c>
      <c r="H167" s="191">
        <v>472</v>
      </c>
      <c r="I167" s="192"/>
      <c r="J167" s="193">
        <f>ROUND(I167*H167,2)</f>
        <v>0</v>
      </c>
      <c r="K167" s="194"/>
      <c r="L167" s="195"/>
      <c r="M167" s="196" t="s">
        <v>1</v>
      </c>
      <c r="N167" s="197" t="s">
        <v>38</v>
      </c>
      <c r="O167" s="57"/>
      <c r="P167" s="171">
        <f>O167*H167</f>
        <v>0</v>
      </c>
      <c r="Q167" s="171">
        <v>1</v>
      </c>
      <c r="R167" s="171">
        <f>Q167*H167</f>
        <v>472</v>
      </c>
      <c r="S167" s="171">
        <v>0</v>
      </c>
      <c r="T167" s="17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3" t="s">
        <v>181</v>
      </c>
      <c r="AT167" s="173" t="s">
        <v>228</v>
      </c>
      <c r="AU167" s="173" t="s">
        <v>143</v>
      </c>
      <c r="AY167" s="16" t="s">
        <v>134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6" t="s">
        <v>81</v>
      </c>
      <c r="BK167" s="174">
        <f>ROUND(I167*H167,2)</f>
        <v>0</v>
      </c>
      <c r="BL167" s="16" t="s">
        <v>142</v>
      </c>
      <c r="BM167" s="173" t="s">
        <v>232</v>
      </c>
    </row>
    <row r="168" spans="2:51" s="13" customFormat="1" ht="22.5">
      <c r="B168" s="179"/>
      <c r="D168" s="175" t="s">
        <v>147</v>
      </c>
      <c r="E168" s="180" t="s">
        <v>1</v>
      </c>
      <c r="F168" s="181" t="s">
        <v>233</v>
      </c>
      <c r="H168" s="182">
        <v>472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147</v>
      </c>
      <c r="AU168" s="180" t="s">
        <v>143</v>
      </c>
      <c r="AV168" s="13" t="s">
        <v>83</v>
      </c>
      <c r="AW168" s="13" t="s">
        <v>30</v>
      </c>
      <c r="AX168" s="13" t="s">
        <v>81</v>
      </c>
      <c r="AY168" s="180" t="s">
        <v>134</v>
      </c>
    </row>
    <row r="169" spans="1:65" s="2" customFormat="1" ht="24" customHeight="1">
      <c r="A169" s="31"/>
      <c r="B169" s="160"/>
      <c r="C169" s="161" t="s">
        <v>216</v>
      </c>
      <c r="D169" s="161" t="s">
        <v>138</v>
      </c>
      <c r="E169" s="162" t="s">
        <v>234</v>
      </c>
      <c r="F169" s="163" t="s">
        <v>235</v>
      </c>
      <c r="G169" s="164" t="s">
        <v>225</v>
      </c>
      <c r="H169" s="165">
        <v>15.733</v>
      </c>
      <c r="I169" s="166"/>
      <c r="J169" s="167">
        <f>ROUND(I169*H169,2)</f>
        <v>0</v>
      </c>
      <c r="K169" s="168"/>
      <c r="L169" s="32"/>
      <c r="M169" s="169" t="s">
        <v>1</v>
      </c>
      <c r="N169" s="170" t="s">
        <v>38</v>
      </c>
      <c r="O169" s="57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3" t="s">
        <v>142</v>
      </c>
      <c r="AT169" s="173" t="s">
        <v>138</v>
      </c>
      <c r="AU169" s="173" t="s">
        <v>143</v>
      </c>
      <c r="AY169" s="16" t="s">
        <v>134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6" t="s">
        <v>81</v>
      </c>
      <c r="BK169" s="174">
        <f>ROUND(I169*H169,2)</f>
        <v>0</v>
      </c>
      <c r="BL169" s="16" t="s">
        <v>142</v>
      </c>
      <c r="BM169" s="173" t="s">
        <v>236</v>
      </c>
    </row>
    <row r="170" spans="1:47" s="2" customFormat="1" ht="39">
      <c r="A170" s="31"/>
      <c r="B170" s="32"/>
      <c r="C170" s="31"/>
      <c r="D170" s="175" t="s">
        <v>145</v>
      </c>
      <c r="E170" s="31"/>
      <c r="F170" s="176" t="s">
        <v>237</v>
      </c>
      <c r="G170" s="31"/>
      <c r="H170" s="31"/>
      <c r="I170" s="95"/>
      <c r="J170" s="31"/>
      <c r="K170" s="31"/>
      <c r="L170" s="32"/>
      <c r="M170" s="177"/>
      <c r="N170" s="178"/>
      <c r="O170" s="57"/>
      <c r="P170" s="57"/>
      <c r="Q170" s="57"/>
      <c r="R170" s="57"/>
      <c r="S170" s="57"/>
      <c r="T170" s="58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145</v>
      </c>
      <c r="AU170" s="16" t="s">
        <v>143</v>
      </c>
    </row>
    <row r="171" spans="2:63" s="12" customFormat="1" ht="22.9" customHeight="1">
      <c r="B171" s="147"/>
      <c r="D171" s="148" t="s">
        <v>72</v>
      </c>
      <c r="E171" s="158" t="s">
        <v>238</v>
      </c>
      <c r="F171" s="158" t="s">
        <v>239</v>
      </c>
      <c r="I171" s="150"/>
      <c r="J171" s="159">
        <f>BK171</f>
        <v>0</v>
      </c>
      <c r="L171" s="147"/>
      <c r="M171" s="152"/>
      <c r="N171" s="153"/>
      <c r="O171" s="153"/>
      <c r="P171" s="154">
        <f>SUM(P172:P173)</f>
        <v>0</v>
      </c>
      <c r="Q171" s="153"/>
      <c r="R171" s="154">
        <f>SUM(R172:R173)</f>
        <v>0</v>
      </c>
      <c r="S171" s="153"/>
      <c r="T171" s="155">
        <f>SUM(T172:T173)</f>
        <v>0</v>
      </c>
      <c r="AR171" s="148" t="s">
        <v>81</v>
      </c>
      <c r="AT171" s="156" t="s">
        <v>72</v>
      </c>
      <c r="AU171" s="156" t="s">
        <v>81</v>
      </c>
      <c r="AY171" s="148" t="s">
        <v>134</v>
      </c>
      <c r="BK171" s="157">
        <f>SUM(BK172:BK173)</f>
        <v>0</v>
      </c>
    </row>
    <row r="172" spans="1:65" s="2" customFormat="1" ht="24" customHeight="1">
      <c r="A172" s="31"/>
      <c r="B172" s="160"/>
      <c r="C172" s="161" t="s">
        <v>240</v>
      </c>
      <c r="D172" s="161" t="s">
        <v>138</v>
      </c>
      <c r="E172" s="162" t="s">
        <v>241</v>
      </c>
      <c r="F172" s="163" t="s">
        <v>242</v>
      </c>
      <c r="G172" s="164" t="s">
        <v>231</v>
      </c>
      <c r="H172" s="165">
        <v>472</v>
      </c>
      <c r="I172" s="166"/>
      <c r="J172" s="167">
        <f>ROUND(I172*H172,2)</f>
        <v>0</v>
      </c>
      <c r="K172" s="168"/>
      <c r="L172" s="32"/>
      <c r="M172" s="169" t="s">
        <v>1</v>
      </c>
      <c r="N172" s="170" t="s">
        <v>38</v>
      </c>
      <c r="O172" s="57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3" t="s">
        <v>142</v>
      </c>
      <c r="AT172" s="173" t="s">
        <v>138</v>
      </c>
      <c r="AU172" s="173" t="s">
        <v>83</v>
      </c>
      <c r="AY172" s="16" t="s">
        <v>134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6" t="s">
        <v>81</v>
      </c>
      <c r="BK172" s="174">
        <f>ROUND(I172*H172,2)</f>
        <v>0</v>
      </c>
      <c r="BL172" s="16" t="s">
        <v>142</v>
      </c>
      <c r="BM172" s="173" t="s">
        <v>243</v>
      </c>
    </row>
    <row r="173" spans="1:65" s="2" customFormat="1" ht="48" customHeight="1">
      <c r="A173" s="31"/>
      <c r="B173" s="160"/>
      <c r="C173" s="161" t="s">
        <v>244</v>
      </c>
      <c r="D173" s="161" t="s">
        <v>138</v>
      </c>
      <c r="E173" s="162" t="s">
        <v>245</v>
      </c>
      <c r="F173" s="163" t="s">
        <v>246</v>
      </c>
      <c r="G173" s="164" t="s">
        <v>231</v>
      </c>
      <c r="H173" s="165">
        <v>472</v>
      </c>
      <c r="I173" s="166"/>
      <c r="J173" s="167">
        <f>ROUND(I173*H173,2)</f>
        <v>0</v>
      </c>
      <c r="K173" s="168"/>
      <c r="L173" s="32"/>
      <c r="M173" s="169" t="s">
        <v>1</v>
      </c>
      <c r="N173" s="170" t="s">
        <v>38</v>
      </c>
      <c r="O173" s="57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3" t="s">
        <v>142</v>
      </c>
      <c r="AT173" s="173" t="s">
        <v>138</v>
      </c>
      <c r="AU173" s="173" t="s">
        <v>83</v>
      </c>
      <c r="AY173" s="16" t="s">
        <v>134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6" t="s">
        <v>81</v>
      </c>
      <c r="BK173" s="174">
        <f>ROUND(I173*H173,2)</f>
        <v>0</v>
      </c>
      <c r="BL173" s="16" t="s">
        <v>142</v>
      </c>
      <c r="BM173" s="173" t="s">
        <v>247</v>
      </c>
    </row>
    <row r="174" spans="2:63" s="12" customFormat="1" ht="22.9" customHeight="1">
      <c r="B174" s="147"/>
      <c r="D174" s="148" t="s">
        <v>72</v>
      </c>
      <c r="E174" s="158" t="s">
        <v>248</v>
      </c>
      <c r="F174" s="158" t="s">
        <v>249</v>
      </c>
      <c r="I174" s="150"/>
      <c r="J174" s="159">
        <f>BK174</f>
        <v>0</v>
      </c>
      <c r="L174" s="147"/>
      <c r="M174" s="152"/>
      <c r="N174" s="153"/>
      <c r="O174" s="153"/>
      <c r="P174" s="154">
        <f>SUM(P175:P181)</f>
        <v>0</v>
      </c>
      <c r="Q174" s="153"/>
      <c r="R174" s="154">
        <f>SUM(R175:R181)</f>
        <v>0</v>
      </c>
      <c r="S174" s="153"/>
      <c r="T174" s="155">
        <f>SUM(T175:T181)</f>
        <v>0</v>
      </c>
      <c r="AR174" s="148" t="s">
        <v>81</v>
      </c>
      <c r="AT174" s="156" t="s">
        <v>72</v>
      </c>
      <c r="AU174" s="156" t="s">
        <v>81</v>
      </c>
      <c r="AY174" s="148" t="s">
        <v>134</v>
      </c>
      <c r="BK174" s="157">
        <f>SUM(BK175:BK181)</f>
        <v>0</v>
      </c>
    </row>
    <row r="175" spans="1:65" s="2" customFormat="1" ht="36" customHeight="1">
      <c r="A175" s="31"/>
      <c r="B175" s="160"/>
      <c r="C175" s="161" t="s">
        <v>7</v>
      </c>
      <c r="D175" s="161" t="s">
        <v>138</v>
      </c>
      <c r="E175" s="162" t="s">
        <v>250</v>
      </c>
      <c r="F175" s="163" t="s">
        <v>251</v>
      </c>
      <c r="G175" s="164" t="s">
        <v>231</v>
      </c>
      <c r="H175" s="165">
        <v>2538</v>
      </c>
      <c r="I175" s="166"/>
      <c r="J175" s="167">
        <f>ROUND(I175*H175,2)</f>
        <v>0</v>
      </c>
      <c r="K175" s="168"/>
      <c r="L175" s="32"/>
      <c r="M175" s="169" t="s">
        <v>1</v>
      </c>
      <c r="N175" s="170" t="s">
        <v>38</v>
      </c>
      <c r="O175" s="57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3" t="s">
        <v>142</v>
      </c>
      <c r="AT175" s="173" t="s">
        <v>138</v>
      </c>
      <c r="AU175" s="173" t="s">
        <v>83</v>
      </c>
      <c r="AY175" s="16" t="s">
        <v>134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81</v>
      </c>
      <c r="BK175" s="174">
        <f>ROUND(I175*H175,2)</f>
        <v>0</v>
      </c>
      <c r="BL175" s="16" t="s">
        <v>142</v>
      </c>
      <c r="BM175" s="173" t="s">
        <v>252</v>
      </c>
    </row>
    <row r="176" spans="1:47" s="2" customFormat="1" ht="19.5">
      <c r="A176" s="31"/>
      <c r="B176" s="32"/>
      <c r="C176" s="31"/>
      <c r="D176" s="175" t="s">
        <v>145</v>
      </c>
      <c r="E176" s="31"/>
      <c r="F176" s="176" t="s">
        <v>253</v>
      </c>
      <c r="G176" s="31"/>
      <c r="H176" s="31"/>
      <c r="I176" s="95"/>
      <c r="J176" s="31"/>
      <c r="K176" s="31"/>
      <c r="L176" s="32"/>
      <c r="M176" s="177"/>
      <c r="N176" s="178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145</v>
      </c>
      <c r="AU176" s="16" t="s">
        <v>83</v>
      </c>
    </row>
    <row r="177" spans="1:65" s="2" customFormat="1" ht="48" customHeight="1">
      <c r="A177" s="31"/>
      <c r="B177" s="160"/>
      <c r="C177" s="161" t="s">
        <v>254</v>
      </c>
      <c r="D177" s="161" t="s">
        <v>138</v>
      </c>
      <c r="E177" s="162" t="s">
        <v>255</v>
      </c>
      <c r="F177" s="163" t="s">
        <v>256</v>
      </c>
      <c r="G177" s="164" t="s">
        <v>231</v>
      </c>
      <c r="H177" s="165">
        <v>48222</v>
      </c>
      <c r="I177" s="166"/>
      <c r="J177" s="167">
        <f>ROUND(I177*H177,2)</f>
        <v>0</v>
      </c>
      <c r="K177" s="168"/>
      <c r="L177" s="32"/>
      <c r="M177" s="169" t="s">
        <v>1</v>
      </c>
      <c r="N177" s="170" t="s">
        <v>38</v>
      </c>
      <c r="O177" s="57"/>
      <c r="P177" s="171">
        <f>O177*H177</f>
        <v>0</v>
      </c>
      <c r="Q177" s="171">
        <v>0</v>
      </c>
      <c r="R177" s="171">
        <f>Q177*H177</f>
        <v>0</v>
      </c>
      <c r="S177" s="171">
        <v>0</v>
      </c>
      <c r="T177" s="172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3" t="s">
        <v>142</v>
      </c>
      <c r="AT177" s="173" t="s">
        <v>138</v>
      </c>
      <c r="AU177" s="173" t="s">
        <v>83</v>
      </c>
      <c r="AY177" s="16" t="s">
        <v>134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6" t="s">
        <v>81</v>
      </c>
      <c r="BK177" s="174">
        <f>ROUND(I177*H177,2)</f>
        <v>0</v>
      </c>
      <c r="BL177" s="16" t="s">
        <v>142</v>
      </c>
      <c r="BM177" s="173" t="s">
        <v>257</v>
      </c>
    </row>
    <row r="178" spans="1:47" s="2" customFormat="1" ht="29.25">
      <c r="A178" s="31"/>
      <c r="B178" s="32"/>
      <c r="C178" s="31"/>
      <c r="D178" s="175" t="s">
        <v>145</v>
      </c>
      <c r="E178" s="31"/>
      <c r="F178" s="176" t="s">
        <v>258</v>
      </c>
      <c r="G178" s="31"/>
      <c r="H178" s="31"/>
      <c r="I178" s="95"/>
      <c r="J178" s="31"/>
      <c r="K178" s="31"/>
      <c r="L178" s="32"/>
      <c r="M178" s="177"/>
      <c r="N178" s="178"/>
      <c r="O178" s="57"/>
      <c r="P178" s="57"/>
      <c r="Q178" s="57"/>
      <c r="R178" s="57"/>
      <c r="S178" s="57"/>
      <c r="T178" s="58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145</v>
      </c>
      <c r="AU178" s="16" t="s">
        <v>83</v>
      </c>
    </row>
    <row r="179" spans="2:51" s="13" customFormat="1" ht="11.25">
      <c r="B179" s="179"/>
      <c r="D179" s="175" t="s">
        <v>147</v>
      </c>
      <c r="F179" s="181" t="s">
        <v>259</v>
      </c>
      <c r="H179" s="182">
        <v>48222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147</v>
      </c>
      <c r="AU179" s="180" t="s">
        <v>83</v>
      </c>
      <c r="AV179" s="13" t="s">
        <v>83</v>
      </c>
      <c r="AW179" s="13" t="s">
        <v>3</v>
      </c>
      <c r="AX179" s="13" t="s">
        <v>81</v>
      </c>
      <c r="AY179" s="180" t="s">
        <v>134</v>
      </c>
    </row>
    <row r="180" spans="1:65" s="2" customFormat="1" ht="48" customHeight="1">
      <c r="A180" s="31"/>
      <c r="B180" s="160"/>
      <c r="C180" s="161" t="s">
        <v>260</v>
      </c>
      <c r="D180" s="161" t="s">
        <v>138</v>
      </c>
      <c r="E180" s="162" t="s">
        <v>261</v>
      </c>
      <c r="F180" s="163" t="s">
        <v>649</v>
      </c>
      <c r="G180" s="164" t="s">
        <v>231</v>
      </c>
      <c r="H180" s="165">
        <v>2538</v>
      </c>
      <c r="I180" s="166"/>
      <c r="J180" s="167">
        <f>ROUND(I180*H180,2)</f>
        <v>0</v>
      </c>
      <c r="K180" s="168"/>
      <c r="L180" s="32"/>
      <c r="M180" s="169" t="s">
        <v>1</v>
      </c>
      <c r="N180" s="170" t="s">
        <v>38</v>
      </c>
      <c r="O180" s="57"/>
      <c r="P180" s="171">
        <f>O180*H180</f>
        <v>0</v>
      </c>
      <c r="Q180" s="171">
        <v>0</v>
      </c>
      <c r="R180" s="171">
        <f>Q180*H180</f>
        <v>0</v>
      </c>
      <c r="S180" s="171">
        <v>0</v>
      </c>
      <c r="T180" s="172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3" t="s">
        <v>142</v>
      </c>
      <c r="AT180" s="173" t="s">
        <v>138</v>
      </c>
      <c r="AU180" s="173" t="s">
        <v>83</v>
      </c>
      <c r="AY180" s="16" t="s">
        <v>134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6" t="s">
        <v>81</v>
      </c>
      <c r="BK180" s="174">
        <f>ROUND(I180*H180,2)</f>
        <v>0</v>
      </c>
      <c r="BL180" s="16" t="s">
        <v>142</v>
      </c>
      <c r="BM180" s="173" t="s">
        <v>262</v>
      </c>
    </row>
    <row r="181" spans="1:47" s="2" customFormat="1" ht="19.5">
      <c r="A181" s="31"/>
      <c r="B181" s="32"/>
      <c r="C181" s="31"/>
      <c r="D181" s="175" t="s">
        <v>145</v>
      </c>
      <c r="E181" s="31"/>
      <c r="F181" s="176" t="s">
        <v>253</v>
      </c>
      <c r="G181" s="31"/>
      <c r="H181" s="31"/>
      <c r="I181" s="95"/>
      <c r="J181" s="31"/>
      <c r="K181" s="31"/>
      <c r="L181" s="32"/>
      <c r="M181" s="198"/>
      <c r="N181" s="199"/>
      <c r="O181" s="200"/>
      <c r="P181" s="200"/>
      <c r="Q181" s="200"/>
      <c r="R181" s="200"/>
      <c r="S181" s="200"/>
      <c r="T181" s="20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145</v>
      </c>
      <c r="AU181" s="16" t="s">
        <v>83</v>
      </c>
    </row>
    <row r="182" spans="1:31" s="2" customFormat="1" ht="6.95" customHeight="1">
      <c r="A182" s="31"/>
      <c r="B182" s="46"/>
      <c r="C182" s="47"/>
      <c r="D182" s="47"/>
      <c r="E182" s="47"/>
      <c r="F182" s="47"/>
      <c r="G182" s="47"/>
      <c r="H182" s="47"/>
      <c r="I182" s="119"/>
      <c r="J182" s="47"/>
      <c r="K182" s="47"/>
      <c r="L182" s="32"/>
      <c r="M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</sheetData>
  <autoFilter ref="C124:K18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103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3" t="str">
        <f>'Rekapitulace stavby'!K6</f>
        <v>Baťův kanál, jez Sudoměřice - Výklopník, oprava opevnění</v>
      </c>
      <c r="F7" s="254"/>
      <c r="G7" s="254"/>
      <c r="H7" s="254"/>
      <c r="I7" s="92"/>
      <c r="L7" s="19"/>
    </row>
    <row r="8" spans="1:31" s="2" customFormat="1" ht="12" customHeight="1">
      <c r="A8" s="31"/>
      <c r="B8" s="32"/>
      <c r="C8" s="31"/>
      <c r="D8" s="26" t="s">
        <v>104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33" t="s">
        <v>263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11. 12. 2017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6" t="str">
        <f>'Rekapitulace stavby'!E14</f>
        <v>Vyplň údaj</v>
      </c>
      <c r="F18" s="236"/>
      <c r="G18" s="236"/>
      <c r="H18" s="236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ROUND(J126,2)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ROUND((SUM(BE126:BE179)),2)</f>
        <v>0</v>
      </c>
      <c r="G33" s="31"/>
      <c r="H33" s="31"/>
      <c r="I33" s="106">
        <v>0.21</v>
      </c>
      <c r="J33" s="105">
        <f>ROUND(((SUM(BE126:BE179))*I33),2)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ROUND((SUM(BF126:BF179)),2)</f>
        <v>0</v>
      </c>
      <c r="G34" s="31"/>
      <c r="H34" s="31"/>
      <c r="I34" s="106">
        <v>0.15</v>
      </c>
      <c r="J34" s="105">
        <f>ROUND(((SUM(BF126:BF179))*I34),2)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ROUND((SUM(BG126:BG179)),2)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ROUND((SUM(BH126:BH179)),2)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ROUND((SUM(BI126:BI179)),2)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106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3" t="str">
        <f>E7</f>
        <v>Baťův kanál, jez Sudoměřice - Výklopník, oprava opevnění</v>
      </c>
      <c r="F85" s="254"/>
      <c r="G85" s="254"/>
      <c r="H85" s="254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33" t="str">
        <f>E9</f>
        <v>017-24-1-2 - Opevnění břehů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11. 12. 2017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1" t="s">
        <v>107</v>
      </c>
      <c r="D94" s="107"/>
      <c r="E94" s="107"/>
      <c r="F94" s="107"/>
      <c r="G94" s="107"/>
      <c r="H94" s="107"/>
      <c r="I94" s="122"/>
      <c r="J94" s="123" t="s">
        <v>108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109</v>
      </c>
      <c r="D96" s="31"/>
      <c r="E96" s="31"/>
      <c r="F96" s="31"/>
      <c r="G96" s="31"/>
      <c r="H96" s="31"/>
      <c r="I96" s="95"/>
      <c r="J96" s="70">
        <f>J126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110</v>
      </c>
    </row>
    <row r="97" spans="2:12" s="9" customFormat="1" ht="24.95" customHeight="1">
      <c r="B97" s="125"/>
      <c r="D97" s="126" t="s">
        <v>111</v>
      </c>
      <c r="E97" s="127"/>
      <c r="F97" s="127"/>
      <c r="G97" s="127"/>
      <c r="H97" s="127"/>
      <c r="I97" s="128"/>
      <c r="J97" s="129">
        <f>J127</f>
        <v>0</v>
      </c>
      <c r="L97" s="125"/>
    </row>
    <row r="98" spans="2:12" s="10" customFormat="1" ht="19.9" customHeight="1">
      <c r="B98" s="130"/>
      <c r="D98" s="131" t="s">
        <v>112</v>
      </c>
      <c r="E98" s="132"/>
      <c r="F98" s="132"/>
      <c r="G98" s="132"/>
      <c r="H98" s="132"/>
      <c r="I98" s="133"/>
      <c r="J98" s="134">
        <f>J128</f>
        <v>0</v>
      </c>
      <c r="L98" s="130"/>
    </row>
    <row r="99" spans="2:12" s="10" customFormat="1" ht="14.85" customHeight="1">
      <c r="B99" s="130"/>
      <c r="D99" s="131" t="s">
        <v>113</v>
      </c>
      <c r="E99" s="132"/>
      <c r="F99" s="132"/>
      <c r="G99" s="132"/>
      <c r="H99" s="132"/>
      <c r="I99" s="133"/>
      <c r="J99" s="134">
        <f>J129</f>
        <v>0</v>
      </c>
      <c r="L99" s="130"/>
    </row>
    <row r="100" spans="2:12" s="10" customFormat="1" ht="14.85" customHeight="1">
      <c r="B100" s="130"/>
      <c r="D100" s="131" t="s">
        <v>115</v>
      </c>
      <c r="E100" s="132"/>
      <c r="F100" s="132"/>
      <c r="G100" s="132"/>
      <c r="H100" s="132"/>
      <c r="I100" s="133"/>
      <c r="J100" s="134">
        <f>J135</f>
        <v>0</v>
      </c>
      <c r="L100" s="130"/>
    </row>
    <row r="101" spans="2:12" s="10" customFormat="1" ht="14.85" customHeight="1">
      <c r="B101" s="130"/>
      <c r="D101" s="131" t="s">
        <v>116</v>
      </c>
      <c r="E101" s="132"/>
      <c r="F101" s="132"/>
      <c r="G101" s="132"/>
      <c r="H101" s="132"/>
      <c r="I101" s="133"/>
      <c r="J101" s="134">
        <f>J140</f>
        <v>0</v>
      </c>
      <c r="L101" s="130"/>
    </row>
    <row r="102" spans="2:12" s="10" customFormat="1" ht="14.85" customHeight="1">
      <c r="B102" s="130"/>
      <c r="D102" s="131" t="s">
        <v>117</v>
      </c>
      <c r="E102" s="132"/>
      <c r="F102" s="132"/>
      <c r="G102" s="132"/>
      <c r="H102" s="132"/>
      <c r="I102" s="133"/>
      <c r="J102" s="134">
        <f>J143</f>
        <v>0</v>
      </c>
      <c r="L102" s="130"/>
    </row>
    <row r="103" spans="2:12" s="10" customFormat="1" ht="19.9" customHeight="1">
      <c r="B103" s="130"/>
      <c r="D103" s="131" t="s">
        <v>264</v>
      </c>
      <c r="E103" s="132"/>
      <c r="F103" s="132"/>
      <c r="G103" s="132"/>
      <c r="H103" s="132"/>
      <c r="I103" s="133"/>
      <c r="J103" s="134">
        <f>J162</f>
        <v>0</v>
      </c>
      <c r="L103" s="130"/>
    </row>
    <row r="104" spans="2:12" s="10" customFormat="1" ht="14.85" customHeight="1">
      <c r="B104" s="130"/>
      <c r="D104" s="131" t="s">
        <v>265</v>
      </c>
      <c r="E104" s="132"/>
      <c r="F104" s="132"/>
      <c r="G104" s="132"/>
      <c r="H104" s="132"/>
      <c r="I104" s="133"/>
      <c r="J104" s="134">
        <f>J163</f>
        <v>0</v>
      </c>
      <c r="L104" s="130"/>
    </row>
    <row r="105" spans="2:12" s="10" customFormat="1" ht="14.85" customHeight="1">
      <c r="B105" s="130"/>
      <c r="D105" s="131" t="s">
        <v>266</v>
      </c>
      <c r="E105" s="132"/>
      <c r="F105" s="132"/>
      <c r="G105" s="132"/>
      <c r="H105" s="132"/>
      <c r="I105" s="133"/>
      <c r="J105" s="134">
        <f>J170</f>
        <v>0</v>
      </c>
      <c r="L105" s="130"/>
    </row>
    <row r="106" spans="2:12" s="10" customFormat="1" ht="19.9" customHeight="1">
      <c r="B106" s="130"/>
      <c r="D106" s="131" t="s">
        <v>118</v>
      </c>
      <c r="E106" s="132"/>
      <c r="F106" s="132"/>
      <c r="G106" s="132"/>
      <c r="H106" s="132"/>
      <c r="I106" s="133"/>
      <c r="J106" s="134">
        <f>J177</f>
        <v>0</v>
      </c>
      <c r="L106" s="130"/>
    </row>
    <row r="107" spans="1:31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46"/>
      <c r="C108" s="47"/>
      <c r="D108" s="47"/>
      <c r="E108" s="47"/>
      <c r="F108" s="47"/>
      <c r="G108" s="47"/>
      <c r="H108" s="47"/>
      <c r="I108" s="119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48"/>
      <c r="C112" s="49"/>
      <c r="D112" s="49"/>
      <c r="E112" s="49"/>
      <c r="F112" s="49"/>
      <c r="G112" s="49"/>
      <c r="H112" s="49"/>
      <c r="I112" s="120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4.95" customHeight="1">
      <c r="A113" s="31"/>
      <c r="B113" s="32"/>
      <c r="C113" s="20" t="s">
        <v>120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16</v>
      </c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53" t="str">
        <f>E7</f>
        <v>Baťův kanál, jez Sudoměřice - Výklopník, oprava opevnění</v>
      </c>
      <c r="F116" s="254"/>
      <c r="G116" s="254"/>
      <c r="H116" s="254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104</v>
      </c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1"/>
      <c r="D118" s="31"/>
      <c r="E118" s="233" t="str">
        <f>E9</f>
        <v>017-24-1-2 - Opevnění břehů</v>
      </c>
      <c r="F118" s="255"/>
      <c r="G118" s="255"/>
      <c r="H118" s="255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20</v>
      </c>
      <c r="D120" s="31"/>
      <c r="E120" s="31"/>
      <c r="F120" s="24" t="str">
        <f>F12</f>
        <v xml:space="preserve"> </v>
      </c>
      <c r="G120" s="31"/>
      <c r="H120" s="31"/>
      <c r="I120" s="96" t="s">
        <v>22</v>
      </c>
      <c r="J120" s="54" t="str">
        <f>IF(J12="","",J12)</f>
        <v>11. 12. 2017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95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24</v>
      </c>
      <c r="D122" s="31"/>
      <c r="E122" s="31"/>
      <c r="F122" s="24" t="str">
        <f>E15</f>
        <v xml:space="preserve"> </v>
      </c>
      <c r="G122" s="31"/>
      <c r="H122" s="31"/>
      <c r="I122" s="96" t="s">
        <v>29</v>
      </c>
      <c r="J122" s="29" t="str">
        <f>E21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27</v>
      </c>
      <c r="D123" s="31"/>
      <c r="E123" s="31"/>
      <c r="F123" s="24" t="str">
        <f>IF(E18="","",E18)</f>
        <v>Vyplň údaj</v>
      </c>
      <c r="G123" s="31"/>
      <c r="H123" s="31"/>
      <c r="I123" s="96" t="s">
        <v>31</v>
      </c>
      <c r="J123" s="29" t="str">
        <f>E24</f>
        <v xml:space="preserve"> 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1"/>
      <c r="D124" s="31"/>
      <c r="E124" s="31"/>
      <c r="F124" s="31"/>
      <c r="G124" s="31"/>
      <c r="H124" s="31"/>
      <c r="I124" s="95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35"/>
      <c r="B125" s="136"/>
      <c r="C125" s="137" t="s">
        <v>121</v>
      </c>
      <c r="D125" s="138" t="s">
        <v>58</v>
      </c>
      <c r="E125" s="138" t="s">
        <v>54</v>
      </c>
      <c r="F125" s="138" t="s">
        <v>55</v>
      </c>
      <c r="G125" s="138" t="s">
        <v>122</v>
      </c>
      <c r="H125" s="138" t="s">
        <v>123</v>
      </c>
      <c r="I125" s="139" t="s">
        <v>124</v>
      </c>
      <c r="J125" s="140" t="s">
        <v>108</v>
      </c>
      <c r="K125" s="141" t="s">
        <v>125</v>
      </c>
      <c r="L125" s="142"/>
      <c r="M125" s="61" t="s">
        <v>1</v>
      </c>
      <c r="N125" s="62" t="s">
        <v>37</v>
      </c>
      <c r="O125" s="62" t="s">
        <v>126</v>
      </c>
      <c r="P125" s="62" t="s">
        <v>127</v>
      </c>
      <c r="Q125" s="62" t="s">
        <v>128</v>
      </c>
      <c r="R125" s="62" t="s">
        <v>129</v>
      </c>
      <c r="S125" s="62" t="s">
        <v>130</v>
      </c>
      <c r="T125" s="63" t="s">
        <v>131</v>
      </c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</row>
    <row r="126" spans="1:63" s="2" customFormat="1" ht="22.9" customHeight="1">
      <c r="A126" s="31"/>
      <c r="B126" s="32"/>
      <c r="C126" s="68" t="s">
        <v>132</v>
      </c>
      <c r="D126" s="31"/>
      <c r="E126" s="31"/>
      <c r="F126" s="31"/>
      <c r="G126" s="31"/>
      <c r="H126" s="31"/>
      <c r="I126" s="95"/>
      <c r="J126" s="143">
        <f>BK126</f>
        <v>0</v>
      </c>
      <c r="K126" s="31"/>
      <c r="L126" s="32"/>
      <c r="M126" s="64"/>
      <c r="N126" s="55"/>
      <c r="O126" s="65"/>
      <c r="P126" s="144">
        <f>P127</f>
        <v>0</v>
      </c>
      <c r="Q126" s="65"/>
      <c r="R126" s="144">
        <f>R127</f>
        <v>14532.197475</v>
      </c>
      <c r="S126" s="65"/>
      <c r="T126" s="145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72</v>
      </c>
      <c r="AU126" s="16" t="s">
        <v>110</v>
      </c>
      <c r="BK126" s="146">
        <f>BK127</f>
        <v>0</v>
      </c>
    </row>
    <row r="127" spans="2:63" s="12" customFormat="1" ht="25.9" customHeight="1">
      <c r="B127" s="147"/>
      <c r="D127" s="148" t="s">
        <v>72</v>
      </c>
      <c r="E127" s="149" t="s">
        <v>133</v>
      </c>
      <c r="F127" s="149" t="s">
        <v>133</v>
      </c>
      <c r="I127" s="150"/>
      <c r="J127" s="151">
        <f>BK127</f>
        <v>0</v>
      </c>
      <c r="L127" s="147"/>
      <c r="M127" s="152"/>
      <c r="N127" s="153"/>
      <c r="O127" s="153"/>
      <c r="P127" s="154">
        <f>P128+P162+P177</f>
        <v>0</v>
      </c>
      <c r="Q127" s="153"/>
      <c r="R127" s="154">
        <f>R128+R162+R177</f>
        <v>14532.197475</v>
      </c>
      <c r="S127" s="153"/>
      <c r="T127" s="155">
        <f>T128+T162+T177</f>
        <v>0</v>
      </c>
      <c r="AR127" s="148" t="s">
        <v>81</v>
      </c>
      <c r="AT127" s="156" t="s">
        <v>72</v>
      </c>
      <c r="AU127" s="156" t="s">
        <v>73</v>
      </c>
      <c r="AY127" s="148" t="s">
        <v>134</v>
      </c>
      <c r="BK127" s="157">
        <f>BK128+BK162+BK177</f>
        <v>0</v>
      </c>
    </row>
    <row r="128" spans="2:63" s="12" customFormat="1" ht="22.9" customHeight="1">
      <c r="B128" s="147"/>
      <c r="D128" s="148" t="s">
        <v>72</v>
      </c>
      <c r="E128" s="158" t="s">
        <v>81</v>
      </c>
      <c r="F128" s="158" t="s">
        <v>135</v>
      </c>
      <c r="I128" s="150"/>
      <c r="J128" s="159">
        <f>BK128</f>
        <v>0</v>
      </c>
      <c r="L128" s="147"/>
      <c r="M128" s="152"/>
      <c r="N128" s="153"/>
      <c r="O128" s="153"/>
      <c r="P128" s="154">
        <f>P129+P135+P140+P143</f>
        <v>0</v>
      </c>
      <c r="Q128" s="153"/>
      <c r="R128" s="154">
        <f>R129+R135+R140+R143</f>
        <v>0.282375</v>
      </c>
      <c r="S128" s="153"/>
      <c r="T128" s="155">
        <f>T129+T135+T140+T143</f>
        <v>0</v>
      </c>
      <c r="AR128" s="148" t="s">
        <v>81</v>
      </c>
      <c r="AT128" s="156" t="s">
        <v>72</v>
      </c>
      <c r="AU128" s="156" t="s">
        <v>81</v>
      </c>
      <c r="AY128" s="148" t="s">
        <v>134</v>
      </c>
      <c r="BK128" s="157">
        <f>BK129+BK135+BK140+BK143</f>
        <v>0</v>
      </c>
    </row>
    <row r="129" spans="2:63" s="12" customFormat="1" ht="20.85" customHeight="1">
      <c r="B129" s="147"/>
      <c r="D129" s="148" t="s">
        <v>72</v>
      </c>
      <c r="E129" s="158" t="s">
        <v>136</v>
      </c>
      <c r="F129" s="158" t="s">
        <v>137</v>
      </c>
      <c r="I129" s="150"/>
      <c r="J129" s="159">
        <f>BK129</f>
        <v>0</v>
      </c>
      <c r="L129" s="147"/>
      <c r="M129" s="152"/>
      <c r="N129" s="153"/>
      <c r="O129" s="153"/>
      <c r="P129" s="154">
        <f>SUM(P130:P134)</f>
        <v>0</v>
      </c>
      <c r="Q129" s="153"/>
      <c r="R129" s="154">
        <f>SUM(R130:R134)</f>
        <v>0</v>
      </c>
      <c r="S129" s="153"/>
      <c r="T129" s="155">
        <f>SUM(T130:T134)</f>
        <v>0</v>
      </c>
      <c r="AR129" s="148" t="s">
        <v>81</v>
      </c>
      <c r="AT129" s="156" t="s">
        <v>72</v>
      </c>
      <c r="AU129" s="156" t="s">
        <v>83</v>
      </c>
      <c r="AY129" s="148" t="s">
        <v>134</v>
      </c>
      <c r="BK129" s="157">
        <f>SUM(BK130:BK134)</f>
        <v>0</v>
      </c>
    </row>
    <row r="130" spans="1:65" s="2" customFormat="1" ht="24" customHeight="1">
      <c r="A130" s="31"/>
      <c r="B130" s="160"/>
      <c r="C130" s="161" t="s">
        <v>81</v>
      </c>
      <c r="D130" s="161" t="s">
        <v>138</v>
      </c>
      <c r="E130" s="162" t="s">
        <v>267</v>
      </c>
      <c r="F130" s="163" t="s">
        <v>268</v>
      </c>
      <c r="G130" s="164" t="s">
        <v>225</v>
      </c>
      <c r="H130" s="165">
        <v>0.331</v>
      </c>
      <c r="I130" s="166"/>
      <c r="J130" s="167">
        <f>ROUND(I130*H130,2)</f>
        <v>0</v>
      </c>
      <c r="K130" s="168"/>
      <c r="L130" s="32"/>
      <c r="M130" s="169" t="s">
        <v>1</v>
      </c>
      <c r="N130" s="170" t="s">
        <v>38</v>
      </c>
      <c r="O130" s="57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73" t="s">
        <v>142</v>
      </c>
      <c r="AT130" s="173" t="s">
        <v>138</v>
      </c>
      <c r="AU130" s="173" t="s">
        <v>143</v>
      </c>
      <c r="AY130" s="16" t="s">
        <v>134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6" t="s">
        <v>81</v>
      </c>
      <c r="BK130" s="174">
        <f>ROUND(I130*H130,2)</f>
        <v>0</v>
      </c>
      <c r="BL130" s="16" t="s">
        <v>142</v>
      </c>
      <c r="BM130" s="173" t="s">
        <v>269</v>
      </c>
    </row>
    <row r="131" spans="2:51" s="13" customFormat="1" ht="11.25">
      <c r="B131" s="179"/>
      <c r="D131" s="175" t="s">
        <v>147</v>
      </c>
      <c r="E131" s="180" t="s">
        <v>1</v>
      </c>
      <c r="F131" s="181" t="s">
        <v>270</v>
      </c>
      <c r="H131" s="182">
        <v>0.331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147</v>
      </c>
      <c r="AU131" s="180" t="s">
        <v>143</v>
      </c>
      <c r="AV131" s="13" t="s">
        <v>83</v>
      </c>
      <c r="AW131" s="13" t="s">
        <v>30</v>
      </c>
      <c r="AX131" s="13" t="s">
        <v>81</v>
      </c>
      <c r="AY131" s="180" t="s">
        <v>134</v>
      </c>
    </row>
    <row r="132" spans="1:65" s="2" customFormat="1" ht="24" customHeight="1">
      <c r="A132" s="31"/>
      <c r="B132" s="160"/>
      <c r="C132" s="161" t="s">
        <v>83</v>
      </c>
      <c r="D132" s="161" t="s">
        <v>138</v>
      </c>
      <c r="E132" s="162" t="s">
        <v>271</v>
      </c>
      <c r="F132" s="163" t="s">
        <v>150</v>
      </c>
      <c r="G132" s="164" t="s">
        <v>151</v>
      </c>
      <c r="H132" s="165">
        <v>1</v>
      </c>
      <c r="I132" s="166"/>
      <c r="J132" s="167">
        <f>ROUND(I132*H132,2)</f>
        <v>0</v>
      </c>
      <c r="K132" s="168"/>
      <c r="L132" s="32"/>
      <c r="M132" s="169" t="s">
        <v>1</v>
      </c>
      <c r="N132" s="170" t="s">
        <v>38</v>
      </c>
      <c r="O132" s="57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3" t="s">
        <v>142</v>
      </c>
      <c r="AT132" s="173" t="s">
        <v>138</v>
      </c>
      <c r="AU132" s="173" t="s">
        <v>143</v>
      </c>
      <c r="AY132" s="16" t="s">
        <v>134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6" t="s">
        <v>81</v>
      </c>
      <c r="BK132" s="174">
        <f>ROUND(I132*H132,2)</f>
        <v>0</v>
      </c>
      <c r="BL132" s="16" t="s">
        <v>142</v>
      </c>
      <c r="BM132" s="173" t="s">
        <v>272</v>
      </c>
    </row>
    <row r="133" spans="1:47" s="2" customFormat="1" ht="87.75">
      <c r="A133" s="31"/>
      <c r="B133" s="32"/>
      <c r="C133" s="31"/>
      <c r="D133" s="175" t="s">
        <v>145</v>
      </c>
      <c r="E133" s="31"/>
      <c r="F133" s="176" t="s">
        <v>273</v>
      </c>
      <c r="G133" s="31"/>
      <c r="H133" s="31"/>
      <c r="I133" s="95"/>
      <c r="J133" s="31"/>
      <c r="K133" s="31"/>
      <c r="L133" s="32"/>
      <c r="M133" s="177"/>
      <c r="N133" s="178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145</v>
      </c>
      <c r="AU133" s="16" t="s">
        <v>143</v>
      </c>
    </row>
    <row r="134" spans="2:51" s="13" customFormat="1" ht="11.25">
      <c r="B134" s="179"/>
      <c r="D134" s="175" t="s">
        <v>147</v>
      </c>
      <c r="E134" s="180" t="s">
        <v>1</v>
      </c>
      <c r="F134" s="181" t="s">
        <v>81</v>
      </c>
      <c r="H134" s="182">
        <v>1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147</v>
      </c>
      <c r="AU134" s="180" t="s">
        <v>143</v>
      </c>
      <c r="AV134" s="13" t="s">
        <v>83</v>
      </c>
      <c r="AW134" s="13" t="s">
        <v>30</v>
      </c>
      <c r="AX134" s="13" t="s">
        <v>81</v>
      </c>
      <c r="AY134" s="180" t="s">
        <v>134</v>
      </c>
    </row>
    <row r="135" spans="2:63" s="12" customFormat="1" ht="20.85" customHeight="1">
      <c r="B135" s="147"/>
      <c r="D135" s="148" t="s">
        <v>72</v>
      </c>
      <c r="E135" s="158" t="s">
        <v>179</v>
      </c>
      <c r="F135" s="158" t="s">
        <v>180</v>
      </c>
      <c r="I135" s="150"/>
      <c r="J135" s="159">
        <f>BK135</f>
        <v>0</v>
      </c>
      <c r="L135" s="147"/>
      <c r="M135" s="152"/>
      <c r="N135" s="153"/>
      <c r="O135" s="153"/>
      <c r="P135" s="154">
        <f>SUM(P136:P139)</f>
        <v>0</v>
      </c>
      <c r="Q135" s="153"/>
      <c r="R135" s="154">
        <f>SUM(R136:R139)</f>
        <v>0</v>
      </c>
      <c r="S135" s="153"/>
      <c r="T135" s="155">
        <f>SUM(T136:T139)</f>
        <v>0</v>
      </c>
      <c r="AR135" s="148" t="s">
        <v>81</v>
      </c>
      <c r="AT135" s="156" t="s">
        <v>72</v>
      </c>
      <c r="AU135" s="156" t="s">
        <v>83</v>
      </c>
      <c r="AY135" s="148" t="s">
        <v>134</v>
      </c>
      <c r="BK135" s="157">
        <f>SUM(BK136:BK139)</f>
        <v>0</v>
      </c>
    </row>
    <row r="136" spans="1:65" s="2" customFormat="1" ht="48" customHeight="1">
      <c r="A136" s="31"/>
      <c r="B136" s="160"/>
      <c r="C136" s="161" t="s">
        <v>143</v>
      </c>
      <c r="D136" s="161" t="s">
        <v>138</v>
      </c>
      <c r="E136" s="162" t="s">
        <v>182</v>
      </c>
      <c r="F136" s="163" t="s">
        <v>183</v>
      </c>
      <c r="G136" s="164" t="s">
        <v>141</v>
      </c>
      <c r="H136" s="165">
        <v>3630</v>
      </c>
      <c r="I136" s="166"/>
      <c r="J136" s="167">
        <f>ROUND(I136*H136,2)</f>
        <v>0</v>
      </c>
      <c r="K136" s="168"/>
      <c r="L136" s="32"/>
      <c r="M136" s="169" t="s">
        <v>1</v>
      </c>
      <c r="N136" s="170" t="s">
        <v>38</v>
      </c>
      <c r="O136" s="57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3" t="s">
        <v>142</v>
      </c>
      <c r="AT136" s="173" t="s">
        <v>138</v>
      </c>
      <c r="AU136" s="173" t="s">
        <v>143</v>
      </c>
      <c r="AY136" s="16" t="s">
        <v>134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81</v>
      </c>
      <c r="BK136" s="174">
        <f>ROUND(I136*H136,2)</f>
        <v>0</v>
      </c>
      <c r="BL136" s="16" t="s">
        <v>142</v>
      </c>
      <c r="BM136" s="173" t="s">
        <v>274</v>
      </c>
    </row>
    <row r="137" spans="2:51" s="13" customFormat="1" ht="22.5">
      <c r="B137" s="179"/>
      <c r="D137" s="175" t="s">
        <v>147</v>
      </c>
      <c r="E137" s="180" t="s">
        <v>1</v>
      </c>
      <c r="F137" s="181" t="s">
        <v>275</v>
      </c>
      <c r="H137" s="182">
        <v>3630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147</v>
      </c>
      <c r="AU137" s="180" t="s">
        <v>143</v>
      </c>
      <c r="AV137" s="13" t="s">
        <v>83</v>
      </c>
      <c r="AW137" s="13" t="s">
        <v>30</v>
      </c>
      <c r="AX137" s="13" t="s">
        <v>81</v>
      </c>
      <c r="AY137" s="180" t="s">
        <v>134</v>
      </c>
    </row>
    <row r="138" spans="1:65" s="2" customFormat="1" ht="36" customHeight="1">
      <c r="A138" s="31"/>
      <c r="B138" s="160"/>
      <c r="C138" s="161" t="s">
        <v>142</v>
      </c>
      <c r="D138" s="161" t="s">
        <v>138</v>
      </c>
      <c r="E138" s="162" t="s">
        <v>276</v>
      </c>
      <c r="F138" s="163" t="s">
        <v>277</v>
      </c>
      <c r="G138" s="164" t="s">
        <v>141</v>
      </c>
      <c r="H138" s="165">
        <v>3630</v>
      </c>
      <c r="I138" s="166"/>
      <c r="J138" s="167">
        <f>ROUND(I138*H138,2)</f>
        <v>0</v>
      </c>
      <c r="K138" s="168"/>
      <c r="L138" s="32"/>
      <c r="M138" s="169" t="s">
        <v>1</v>
      </c>
      <c r="N138" s="170" t="s">
        <v>38</v>
      </c>
      <c r="O138" s="57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3" t="s">
        <v>142</v>
      </c>
      <c r="AT138" s="173" t="s">
        <v>138</v>
      </c>
      <c r="AU138" s="173" t="s">
        <v>143</v>
      </c>
      <c r="AY138" s="16" t="s">
        <v>134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6" t="s">
        <v>81</v>
      </c>
      <c r="BK138" s="174">
        <f>ROUND(I138*H138,2)</f>
        <v>0</v>
      </c>
      <c r="BL138" s="16" t="s">
        <v>142</v>
      </c>
      <c r="BM138" s="173" t="s">
        <v>278</v>
      </c>
    </row>
    <row r="139" spans="2:51" s="13" customFormat="1" ht="11.25">
      <c r="B139" s="179"/>
      <c r="D139" s="175" t="s">
        <v>147</v>
      </c>
      <c r="E139" s="180" t="s">
        <v>1</v>
      </c>
      <c r="F139" s="181" t="s">
        <v>279</v>
      </c>
      <c r="H139" s="182">
        <v>3630</v>
      </c>
      <c r="I139" s="183"/>
      <c r="L139" s="179"/>
      <c r="M139" s="184"/>
      <c r="N139" s="185"/>
      <c r="O139" s="185"/>
      <c r="P139" s="185"/>
      <c r="Q139" s="185"/>
      <c r="R139" s="185"/>
      <c r="S139" s="185"/>
      <c r="T139" s="186"/>
      <c r="AT139" s="180" t="s">
        <v>147</v>
      </c>
      <c r="AU139" s="180" t="s">
        <v>143</v>
      </c>
      <c r="AV139" s="13" t="s">
        <v>83</v>
      </c>
      <c r="AW139" s="13" t="s">
        <v>30</v>
      </c>
      <c r="AX139" s="13" t="s">
        <v>81</v>
      </c>
      <c r="AY139" s="180" t="s">
        <v>134</v>
      </c>
    </row>
    <row r="140" spans="2:63" s="12" customFormat="1" ht="20.85" customHeight="1">
      <c r="B140" s="147"/>
      <c r="D140" s="148" t="s">
        <v>72</v>
      </c>
      <c r="E140" s="158" t="s">
        <v>204</v>
      </c>
      <c r="F140" s="158" t="s">
        <v>205</v>
      </c>
      <c r="I140" s="150"/>
      <c r="J140" s="159">
        <f>BK140</f>
        <v>0</v>
      </c>
      <c r="L140" s="147"/>
      <c r="M140" s="152"/>
      <c r="N140" s="153"/>
      <c r="O140" s="153"/>
      <c r="P140" s="154">
        <f>SUM(P141:P142)</f>
        <v>0</v>
      </c>
      <c r="Q140" s="153"/>
      <c r="R140" s="154">
        <f>SUM(R141:R142)</f>
        <v>0</v>
      </c>
      <c r="S140" s="153"/>
      <c r="T140" s="155">
        <f>SUM(T141:T142)</f>
        <v>0</v>
      </c>
      <c r="AR140" s="148" t="s">
        <v>81</v>
      </c>
      <c r="AT140" s="156" t="s">
        <v>72</v>
      </c>
      <c r="AU140" s="156" t="s">
        <v>83</v>
      </c>
      <c r="AY140" s="148" t="s">
        <v>134</v>
      </c>
      <c r="BK140" s="157">
        <f>SUM(BK141:BK142)</f>
        <v>0</v>
      </c>
    </row>
    <row r="141" spans="1:65" s="2" customFormat="1" ht="48" customHeight="1">
      <c r="A141" s="31"/>
      <c r="B141" s="160"/>
      <c r="C141" s="161" t="s">
        <v>164</v>
      </c>
      <c r="D141" s="161" t="s">
        <v>138</v>
      </c>
      <c r="E141" s="162" t="s">
        <v>280</v>
      </c>
      <c r="F141" s="163" t="s">
        <v>281</v>
      </c>
      <c r="G141" s="164" t="s">
        <v>141</v>
      </c>
      <c r="H141" s="165">
        <v>3630</v>
      </c>
      <c r="I141" s="166"/>
      <c r="J141" s="167">
        <f>ROUND(I141*H141,2)</f>
        <v>0</v>
      </c>
      <c r="K141" s="168"/>
      <c r="L141" s="32"/>
      <c r="M141" s="169" t="s">
        <v>1</v>
      </c>
      <c r="N141" s="170" t="s">
        <v>38</v>
      </c>
      <c r="O141" s="57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3" t="s">
        <v>142</v>
      </c>
      <c r="AT141" s="173" t="s">
        <v>138</v>
      </c>
      <c r="AU141" s="173" t="s">
        <v>143</v>
      </c>
      <c r="AY141" s="16" t="s">
        <v>134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81</v>
      </c>
      <c r="BK141" s="174">
        <f>ROUND(I141*H141,2)</f>
        <v>0</v>
      </c>
      <c r="BL141" s="16" t="s">
        <v>142</v>
      </c>
      <c r="BM141" s="173" t="s">
        <v>282</v>
      </c>
    </row>
    <row r="142" spans="2:51" s="13" customFormat="1" ht="22.5">
      <c r="B142" s="179"/>
      <c r="D142" s="175" t="s">
        <v>147</v>
      </c>
      <c r="E142" s="180" t="s">
        <v>1</v>
      </c>
      <c r="F142" s="181" t="s">
        <v>283</v>
      </c>
      <c r="H142" s="182">
        <v>3630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147</v>
      </c>
      <c r="AU142" s="180" t="s">
        <v>143</v>
      </c>
      <c r="AV142" s="13" t="s">
        <v>83</v>
      </c>
      <c r="AW142" s="13" t="s">
        <v>30</v>
      </c>
      <c r="AX142" s="13" t="s">
        <v>81</v>
      </c>
      <c r="AY142" s="180" t="s">
        <v>134</v>
      </c>
    </row>
    <row r="143" spans="2:63" s="12" customFormat="1" ht="20.85" customHeight="1">
      <c r="B143" s="147"/>
      <c r="D143" s="148" t="s">
        <v>72</v>
      </c>
      <c r="E143" s="158" t="s">
        <v>216</v>
      </c>
      <c r="F143" s="158" t="s">
        <v>217</v>
      </c>
      <c r="I143" s="150"/>
      <c r="J143" s="159">
        <f>BK143</f>
        <v>0</v>
      </c>
      <c r="L143" s="147"/>
      <c r="M143" s="152"/>
      <c r="N143" s="153"/>
      <c r="O143" s="153"/>
      <c r="P143" s="154">
        <f>SUM(P144:P161)</f>
        <v>0</v>
      </c>
      <c r="Q143" s="153"/>
      <c r="R143" s="154">
        <f>SUM(R144:R161)</f>
        <v>0.282375</v>
      </c>
      <c r="S143" s="153"/>
      <c r="T143" s="155">
        <f>SUM(T144:T161)</f>
        <v>0</v>
      </c>
      <c r="AR143" s="148" t="s">
        <v>81</v>
      </c>
      <c r="AT143" s="156" t="s">
        <v>72</v>
      </c>
      <c r="AU143" s="156" t="s">
        <v>83</v>
      </c>
      <c r="AY143" s="148" t="s">
        <v>134</v>
      </c>
      <c r="BK143" s="157">
        <f>SUM(BK144:BK161)</f>
        <v>0</v>
      </c>
    </row>
    <row r="144" spans="1:65" s="2" customFormat="1" ht="24" customHeight="1">
      <c r="A144" s="31"/>
      <c r="B144" s="160"/>
      <c r="C144" s="161" t="s">
        <v>169</v>
      </c>
      <c r="D144" s="161" t="s">
        <v>138</v>
      </c>
      <c r="E144" s="162" t="s">
        <v>218</v>
      </c>
      <c r="F144" s="163" t="s">
        <v>284</v>
      </c>
      <c r="G144" s="164" t="s">
        <v>220</v>
      </c>
      <c r="H144" s="165">
        <v>1020</v>
      </c>
      <c r="I144" s="166"/>
      <c r="J144" s="167">
        <f>ROUND(I144*H144,2)</f>
        <v>0</v>
      </c>
      <c r="K144" s="168"/>
      <c r="L144" s="32"/>
      <c r="M144" s="169" t="s">
        <v>1</v>
      </c>
      <c r="N144" s="170" t="s">
        <v>38</v>
      </c>
      <c r="O144" s="57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3" t="s">
        <v>142</v>
      </c>
      <c r="AT144" s="173" t="s">
        <v>138</v>
      </c>
      <c r="AU144" s="173" t="s">
        <v>143</v>
      </c>
      <c r="AY144" s="16" t="s">
        <v>134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6" t="s">
        <v>81</v>
      </c>
      <c r="BK144" s="174">
        <f>ROUND(I144*H144,2)</f>
        <v>0</v>
      </c>
      <c r="BL144" s="16" t="s">
        <v>142</v>
      </c>
      <c r="BM144" s="173" t="s">
        <v>285</v>
      </c>
    </row>
    <row r="145" spans="2:51" s="13" customFormat="1" ht="11.25">
      <c r="B145" s="179"/>
      <c r="D145" s="175" t="s">
        <v>147</v>
      </c>
      <c r="E145" s="180" t="s">
        <v>1</v>
      </c>
      <c r="F145" s="181" t="s">
        <v>286</v>
      </c>
      <c r="H145" s="182">
        <v>1020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147</v>
      </c>
      <c r="AU145" s="180" t="s">
        <v>143</v>
      </c>
      <c r="AV145" s="13" t="s">
        <v>83</v>
      </c>
      <c r="AW145" s="13" t="s">
        <v>30</v>
      </c>
      <c r="AX145" s="13" t="s">
        <v>81</v>
      </c>
      <c r="AY145" s="180" t="s">
        <v>134</v>
      </c>
    </row>
    <row r="146" spans="1:65" s="2" customFormat="1" ht="24" customHeight="1">
      <c r="A146" s="31"/>
      <c r="B146" s="160"/>
      <c r="C146" s="161" t="s">
        <v>174</v>
      </c>
      <c r="D146" s="161" t="s">
        <v>138</v>
      </c>
      <c r="E146" s="162" t="s">
        <v>287</v>
      </c>
      <c r="F146" s="163" t="s">
        <v>288</v>
      </c>
      <c r="G146" s="164" t="s">
        <v>220</v>
      </c>
      <c r="H146" s="165">
        <v>10275</v>
      </c>
      <c r="I146" s="166"/>
      <c r="J146" s="167">
        <f>ROUND(I146*H146,2)</f>
        <v>0</v>
      </c>
      <c r="K146" s="168"/>
      <c r="L146" s="32"/>
      <c r="M146" s="169" t="s">
        <v>1</v>
      </c>
      <c r="N146" s="170" t="s">
        <v>38</v>
      </c>
      <c r="O146" s="57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3" t="s">
        <v>142</v>
      </c>
      <c r="AT146" s="173" t="s">
        <v>138</v>
      </c>
      <c r="AU146" s="173" t="s">
        <v>143</v>
      </c>
      <c r="AY146" s="16" t="s">
        <v>134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6" t="s">
        <v>81</v>
      </c>
      <c r="BK146" s="174">
        <f>ROUND(I146*H146,2)</f>
        <v>0</v>
      </c>
      <c r="BL146" s="16" t="s">
        <v>142</v>
      </c>
      <c r="BM146" s="173" t="s">
        <v>289</v>
      </c>
    </row>
    <row r="147" spans="2:51" s="13" customFormat="1" ht="11.25">
      <c r="B147" s="179"/>
      <c r="D147" s="175" t="s">
        <v>147</v>
      </c>
      <c r="E147" s="180" t="s">
        <v>1</v>
      </c>
      <c r="F147" s="181" t="s">
        <v>290</v>
      </c>
      <c r="H147" s="182">
        <v>10275</v>
      </c>
      <c r="I147" s="183"/>
      <c r="L147" s="179"/>
      <c r="M147" s="184"/>
      <c r="N147" s="185"/>
      <c r="O147" s="185"/>
      <c r="P147" s="185"/>
      <c r="Q147" s="185"/>
      <c r="R147" s="185"/>
      <c r="S147" s="185"/>
      <c r="T147" s="186"/>
      <c r="AT147" s="180" t="s">
        <v>147</v>
      </c>
      <c r="AU147" s="180" t="s">
        <v>143</v>
      </c>
      <c r="AV147" s="13" t="s">
        <v>83</v>
      </c>
      <c r="AW147" s="13" t="s">
        <v>30</v>
      </c>
      <c r="AX147" s="13" t="s">
        <v>81</v>
      </c>
      <c r="AY147" s="180" t="s">
        <v>134</v>
      </c>
    </row>
    <row r="148" spans="1:65" s="2" customFormat="1" ht="36" customHeight="1">
      <c r="A148" s="31"/>
      <c r="B148" s="160"/>
      <c r="C148" s="161" t="s">
        <v>181</v>
      </c>
      <c r="D148" s="161" t="s">
        <v>138</v>
      </c>
      <c r="E148" s="162" t="s">
        <v>291</v>
      </c>
      <c r="F148" s="163" t="s">
        <v>292</v>
      </c>
      <c r="G148" s="164" t="s">
        <v>220</v>
      </c>
      <c r="H148" s="165">
        <v>1020</v>
      </c>
      <c r="I148" s="166"/>
      <c r="J148" s="167">
        <f>ROUND(I148*H148,2)</f>
        <v>0</v>
      </c>
      <c r="K148" s="168"/>
      <c r="L148" s="32"/>
      <c r="M148" s="169" t="s">
        <v>1</v>
      </c>
      <c r="N148" s="170" t="s">
        <v>38</v>
      </c>
      <c r="O148" s="57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3" t="s">
        <v>142</v>
      </c>
      <c r="AT148" s="173" t="s">
        <v>138</v>
      </c>
      <c r="AU148" s="173" t="s">
        <v>143</v>
      </c>
      <c r="AY148" s="16" t="s">
        <v>134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81</v>
      </c>
      <c r="BK148" s="174">
        <f>ROUND(I148*H148,2)</f>
        <v>0</v>
      </c>
      <c r="BL148" s="16" t="s">
        <v>142</v>
      </c>
      <c r="BM148" s="173" t="s">
        <v>293</v>
      </c>
    </row>
    <row r="149" spans="2:51" s="13" customFormat="1" ht="11.25">
      <c r="B149" s="179"/>
      <c r="D149" s="175" t="s">
        <v>147</v>
      </c>
      <c r="E149" s="180" t="s">
        <v>1</v>
      </c>
      <c r="F149" s="181" t="s">
        <v>286</v>
      </c>
      <c r="H149" s="182">
        <v>1020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147</v>
      </c>
      <c r="AU149" s="180" t="s">
        <v>143</v>
      </c>
      <c r="AV149" s="13" t="s">
        <v>83</v>
      </c>
      <c r="AW149" s="13" t="s">
        <v>30</v>
      </c>
      <c r="AX149" s="13" t="s">
        <v>81</v>
      </c>
      <c r="AY149" s="180" t="s">
        <v>134</v>
      </c>
    </row>
    <row r="150" spans="1:65" s="2" customFormat="1" ht="36" customHeight="1">
      <c r="A150" s="31"/>
      <c r="B150" s="160"/>
      <c r="C150" s="161" t="s">
        <v>186</v>
      </c>
      <c r="D150" s="161" t="s">
        <v>138</v>
      </c>
      <c r="E150" s="162" t="s">
        <v>294</v>
      </c>
      <c r="F150" s="163" t="s">
        <v>295</v>
      </c>
      <c r="G150" s="164" t="s">
        <v>220</v>
      </c>
      <c r="H150" s="165">
        <v>10275</v>
      </c>
      <c r="I150" s="166"/>
      <c r="J150" s="167">
        <f>ROUND(I150*H150,2)</f>
        <v>0</v>
      </c>
      <c r="K150" s="168"/>
      <c r="L150" s="32"/>
      <c r="M150" s="169" t="s">
        <v>1</v>
      </c>
      <c r="N150" s="170" t="s">
        <v>38</v>
      </c>
      <c r="O150" s="57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3" t="s">
        <v>142</v>
      </c>
      <c r="AT150" s="173" t="s">
        <v>138</v>
      </c>
      <c r="AU150" s="173" t="s">
        <v>143</v>
      </c>
      <c r="AY150" s="16" t="s">
        <v>134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6" t="s">
        <v>81</v>
      </c>
      <c r="BK150" s="174">
        <f>ROUND(I150*H150,2)</f>
        <v>0</v>
      </c>
      <c r="BL150" s="16" t="s">
        <v>142</v>
      </c>
      <c r="BM150" s="173" t="s">
        <v>296</v>
      </c>
    </row>
    <row r="151" spans="2:51" s="13" customFormat="1" ht="11.25">
      <c r="B151" s="179"/>
      <c r="D151" s="175" t="s">
        <v>147</v>
      </c>
      <c r="E151" s="180" t="s">
        <v>1</v>
      </c>
      <c r="F151" s="181" t="s">
        <v>290</v>
      </c>
      <c r="H151" s="182">
        <v>10275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147</v>
      </c>
      <c r="AU151" s="180" t="s">
        <v>143</v>
      </c>
      <c r="AV151" s="13" t="s">
        <v>83</v>
      </c>
      <c r="AW151" s="13" t="s">
        <v>30</v>
      </c>
      <c r="AX151" s="13" t="s">
        <v>81</v>
      </c>
      <c r="AY151" s="180" t="s">
        <v>134</v>
      </c>
    </row>
    <row r="152" spans="1:65" s="2" customFormat="1" ht="16.5" customHeight="1">
      <c r="A152" s="31"/>
      <c r="B152" s="160"/>
      <c r="C152" s="187" t="s">
        <v>191</v>
      </c>
      <c r="D152" s="187" t="s">
        <v>228</v>
      </c>
      <c r="E152" s="188" t="s">
        <v>297</v>
      </c>
      <c r="F152" s="189" t="s">
        <v>298</v>
      </c>
      <c r="G152" s="190" t="s">
        <v>299</v>
      </c>
      <c r="H152" s="191">
        <v>282.375</v>
      </c>
      <c r="I152" s="192"/>
      <c r="J152" s="193">
        <f>ROUND(I152*H152,2)</f>
        <v>0</v>
      </c>
      <c r="K152" s="194"/>
      <c r="L152" s="195"/>
      <c r="M152" s="196" t="s">
        <v>1</v>
      </c>
      <c r="N152" s="197" t="s">
        <v>38</v>
      </c>
      <c r="O152" s="57"/>
      <c r="P152" s="171">
        <f>O152*H152</f>
        <v>0</v>
      </c>
      <c r="Q152" s="171">
        <v>0.001</v>
      </c>
      <c r="R152" s="171">
        <f>Q152*H152</f>
        <v>0.282375</v>
      </c>
      <c r="S152" s="171">
        <v>0</v>
      </c>
      <c r="T152" s="17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3" t="s">
        <v>181</v>
      </c>
      <c r="AT152" s="173" t="s">
        <v>228</v>
      </c>
      <c r="AU152" s="173" t="s">
        <v>143</v>
      </c>
      <c r="AY152" s="16" t="s">
        <v>134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6" t="s">
        <v>81</v>
      </c>
      <c r="BK152" s="174">
        <f>ROUND(I152*H152,2)</f>
        <v>0</v>
      </c>
      <c r="BL152" s="16" t="s">
        <v>142</v>
      </c>
      <c r="BM152" s="173" t="s">
        <v>300</v>
      </c>
    </row>
    <row r="153" spans="2:51" s="13" customFormat="1" ht="11.25">
      <c r="B153" s="179"/>
      <c r="D153" s="175" t="s">
        <v>147</v>
      </c>
      <c r="E153" s="180" t="s">
        <v>1</v>
      </c>
      <c r="F153" s="181" t="s">
        <v>301</v>
      </c>
      <c r="H153" s="182">
        <v>282.375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147</v>
      </c>
      <c r="AU153" s="180" t="s">
        <v>143</v>
      </c>
      <c r="AV153" s="13" t="s">
        <v>83</v>
      </c>
      <c r="AW153" s="13" t="s">
        <v>30</v>
      </c>
      <c r="AX153" s="13" t="s">
        <v>81</v>
      </c>
      <c r="AY153" s="180" t="s">
        <v>134</v>
      </c>
    </row>
    <row r="154" spans="1:65" s="2" customFormat="1" ht="24" customHeight="1">
      <c r="A154" s="31"/>
      <c r="B154" s="160"/>
      <c r="C154" s="161" t="s">
        <v>136</v>
      </c>
      <c r="D154" s="161" t="s">
        <v>138</v>
      </c>
      <c r="E154" s="162" t="s">
        <v>302</v>
      </c>
      <c r="F154" s="163" t="s">
        <v>303</v>
      </c>
      <c r="G154" s="164" t="s">
        <v>220</v>
      </c>
      <c r="H154" s="165">
        <v>13690</v>
      </c>
      <c r="I154" s="166"/>
      <c r="J154" s="167">
        <f>ROUND(I154*H154,2)</f>
        <v>0</v>
      </c>
      <c r="K154" s="168"/>
      <c r="L154" s="32"/>
      <c r="M154" s="169" t="s">
        <v>1</v>
      </c>
      <c r="N154" s="170" t="s">
        <v>38</v>
      </c>
      <c r="O154" s="57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3" t="s">
        <v>142</v>
      </c>
      <c r="AT154" s="173" t="s">
        <v>138</v>
      </c>
      <c r="AU154" s="173" t="s">
        <v>143</v>
      </c>
      <c r="AY154" s="16" t="s">
        <v>134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6" t="s">
        <v>81</v>
      </c>
      <c r="BK154" s="174">
        <f>ROUND(I154*H154,2)</f>
        <v>0</v>
      </c>
      <c r="BL154" s="16" t="s">
        <v>142</v>
      </c>
      <c r="BM154" s="173" t="s">
        <v>304</v>
      </c>
    </row>
    <row r="155" spans="2:51" s="13" customFormat="1" ht="11.25">
      <c r="B155" s="179"/>
      <c r="D155" s="175" t="s">
        <v>147</v>
      </c>
      <c r="E155" s="180" t="s">
        <v>1</v>
      </c>
      <c r="F155" s="181" t="s">
        <v>305</v>
      </c>
      <c r="H155" s="182">
        <v>8120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147</v>
      </c>
      <c r="AU155" s="180" t="s">
        <v>143</v>
      </c>
      <c r="AV155" s="13" t="s">
        <v>83</v>
      </c>
      <c r="AW155" s="13" t="s">
        <v>30</v>
      </c>
      <c r="AX155" s="13" t="s">
        <v>73</v>
      </c>
      <c r="AY155" s="180" t="s">
        <v>134</v>
      </c>
    </row>
    <row r="156" spans="2:51" s="13" customFormat="1" ht="11.25">
      <c r="B156" s="179"/>
      <c r="D156" s="175" t="s">
        <v>147</v>
      </c>
      <c r="E156" s="180" t="s">
        <v>1</v>
      </c>
      <c r="F156" s="181" t="s">
        <v>306</v>
      </c>
      <c r="H156" s="182">
        <v>5570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147</v>
      </c>
      <c r="AU156" s="180" t="s">
        <v>143</v>
      </c>
      <c r="AV156" s="13" t="s">
        <v>83</v>
      </c>
      <c r="AW156" s="13" t="s">
        <v>30</v>
      </c>
      <c r="AX156" s="13" t="s">
        <v>73</v>
      </c>
      <c r="AY156" s="180" t="s">
        <v>134</v>
      </c>
    </row>
    <row r="157" spans="2:51" s="14" customFormat="1" ht="11.25">
      <c r="B157" s="202"/>
      <c r="D157" s="175" t="s">
        <v>147</v>
      </c>
      <c r="E157" s="203" t="s">
        <v>1</v>
      </c>
      <c r="F157" s="204" t="s">
        <v>307</v>
      </c>
      <c r="H157" s="205">
        <v>13690</v>
      </c>
      <c r="I157" s="206"/>
      <c r="L157" s="202"/>
      <c r="M157" s="207"/>
      <c r="N157" s="208"/>
      <c r="O157" s="208"/>
      <c r="P157" s="208"/>
      <c r="Q157" s="208"/>
      <c r="R157" s="208"/>
      <c r="S157" s="208"/>
      <c r="T157" s="209"/>
      <c r="AT157" s="203" t="s">
        <v>147</v>
      </c>
      <c r="AU157" s="203" t="s">
        <v>143</v>
      </c>
      <c r="AV157" s="14" t="s">
        <v>142</v>
      </c>
      <c r="AW157" s="14" t="s">
        <v>30</v>
      </c>
      <c r="AX157" s="14" t="s">
        <v>81</v>
      </c>
      <c r="AY157" s="203" t="s">
        <v>134</v>
      </c>
    </row>
    <row r="158" spans="1:65" s="2" customFormat="1" ht="36" customHeight="1">
      <c r="A158" s="31"/>
      <c r="B158" s="160"/>
      <c r="C158" s="161" t="s">
        <v>154</v>
      </c>
      <c r="D158" s="161" t="s">
        <v>138</v>
      </c>
      <c r="E158" s="162" t="s">
        <v>308</v>
      </c>
      <c r="F158" s="163" t="s">
        <v>309</v>
      </c>
      <c r="G158" s="164" t="s">
        <v>220</v>
      </c>
      <c r="H158" s="165">
        <v>8325</v>
      </c>
      <c r="I158" s="166"/>
      <c r="J158" s="167">
        <f>ROUND(I158*H158,2)</f>
        <v>0</v>
      </c>
      <c r="K158" s="168"/>
      <c r="L158" s="32"/>
      <c r="M158" s="169" t="s">
        <v>1</v>
      </c>
      <c r="N158" s="170" t="s">
        <v>38</v>
      </c>
      <c r="O158" s="57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3" t="s">
        <v>142</v>
      </c>
      <c r="AT158" s="173" t="s">
        <v>138</v>
      </c>
      <c r="AU158" s="173" t="s">
        <v>143</v>
      </c>
      <c r="AY158" s="16" t="s">
        <v>134</v>
      </c>
      <c r="BE158" s="174">
        <f>IF(N158="základní",J158,0)</f>
        <v>0</v>
      </c>
      <c r="BF158" s="174">
        <f>IF(N158="snížená",J158,0)</f>
        <v>0</v>
      </c>
      <c r="BG158" s="174">
        <f>IF(N158="zákl. přenesená",J158,0)</f>
        <v>0</v>
      </c>
      <c r="BH158" s="174">
        <f>IF(N158="sníž. přenesená",J158,0)</f>
        <v>0</v>
      </c>
      <c r="BI158" s="174">
        <f>IF(N158="nulová",J158,0)</f>
        <v>0</v>
      </c>
      <c r="BJ158" s="16" t="s">
        <v>81</v>
      </c>
      <c r="BK158" s="174">
        <f>ROUND(I158*H158,2)</f>
        <v>0</v>
      </c>
      <c r="BL158" s="16" t="s">
        <v>142</v>
      </c>
      <c r="BM158" s="173" t="s">
        <v>310</v>
      </c>
    </row>
    <row r="159" spans="2:51" s="13" customFormat="1" ht="11.25">
      <c r="B159" s="179"/>
      <c r="D159" s="175" t="s">
        <v>147</v>
      </c>
      <c r="E159" s="180" t="s">
        <v>1</v>
      </c>
      <c r="F159" s="181" t="s">
        <v>311</v>
      </c>
      <c r="H159" s="182">
        <v>8325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147</v>
      </c>
      <c r="AU159" s="180" t="s">
        <v>143</v>
      </c>
      <c r="AV159" s="13" t="s">
        <v>83</v>
      </c>
      <c r="AW159" s="13" t="s">
        <v>30</v>
      </c>
      <c r="AX159" s="13" t="s">
        <v>81</v>
      </c>
      <c r="AY159" s="180" t="s">
        <v>134</v>
      </c>
    </row>
    <row r="160" spans="1:65" s="2" customFormat="1" ht="36" customHeight="1">
      <c r="A160" s="31"/>
      <c r="B160" s="160"/>
      <c r="C160" s="161" t="s">
        <v>206</v>
      </c>
      <c r="D160" s="161" t="s">
        <v>138</v>
      </c>
      <c r="E160" s="162" t="s">
        <v>312</v>
      </c>
      <c r="F160" s="163" t="s">
        <v>313</v>
      </c>
      <c r="G160" s="164" t="s">
        <v>220</v>
      </c>
      <c r="H160" s="165">
        <v>10275</v>
      </c>
      <c r="I160" s="166"/>
      <c r="J160" s="167">
        <f>ROUND(I160*H160,2)</f>
        <v>0</v>
      </c>
      <c r="K160" s="168"/>
      <c r="L160" s="32"/>
      <c r="M160" s="169" t="s">
        <v>1</v>
      </c>
      <c r="N160" s="170" t="s">
        <v>38</v>
      </c>
      <c r="O160" s="57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3" t="s">
        <v>142</v>
      </c>
      <c r="AT160" s="173" t="s">
        <v>138</v>
      </c>
      <c r="AU160" s="173" t="s">
        <v>143</v>
      </c>
      <c r="AY160" s="16" t="s">
        <v>134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6" t="s">
        <v>81</v>
      </c>
      <c r="BK160" s="174">
        <f>ROUND(I160*H160,2)</f>
        <v>0</v>
      </c>
      <c r="BL160" s="16" t="s">
        <v>142</v>
      </c>
      <c r="BM160" s="173" t="s">
        <v>314</v>
      </c>
    </row>
    <row r="161" spans="2:51" s="13" customFormat="1" ht="11.25">
      <c r="B161" s="179"/>
      <c r="D161" s="175" t="s">
        <v>147</v>
      </c>
      <c r="E161" s="180" t="s">
        <v>1</v>
      </c>
      <c r="F161" s="181" t="s">
        <v>315</v>
      </c>
      <c r="H161" s="182">
        <v>10275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147</v>
      </c>
      <c r="AU161" s="180" t="s">
        <v>143</v>
      </c>
      <c r="AV161" s="13" t="s">
        <v>83</v>
      </c>
      <c r="AW161" s="13" t="s">
        <v>30</v>
      </c>
      <c r="AX161" s="13" t="s">
        <v>81</v>
      </c>
      <c r="AY161" s="180" t="s">
        <v>134</v>
      </c>
    </row>
    <row r="162" spans="2:63" s="12" customFormat="1" ht="22.9" customHeight="1">
      <c r="B162" s="147"/>
      <c r="D162" s="148" t="s">
        <v>72</v>
      </c>
      <c r="E162" s="158" t="s">
        <v>142</v>
      </c>
      <c r="F162" s="158" t="s">
        <v>316</v>
      </c>
      <c r="I162" s="150"/>
      <c r="J162" s="159">
        <f>BK162</f>
        <v>0</v>
      </c>
      <c r="L162" s="147"/>
      <c r="M162" s="152"/>
      <c r="N162" s="153"/>
      <c r="O162" s="153"/>
      <c r="P162" s="154">
        <f>P163+P170</f>
        <v>0</v>
      </c>
      <c r="Q162" s="153"/>
      <c r="R162" s="154">
        <f>R163+R170</f>
        <v>14531.9151</v>
      </c>
      <c r="S162" s="153"/>
      <c r="T162" s="155">
        <f>T163+T170</f>
        <v>0</v>
      </c>
      <c r="AR162" s="148" t="s">
        <v>81</v>
      </c>
      <c r="AT162" s="156" t="s">
        <v>72</v>
      </c>
      <c r="AU162" s="156" t="s">
        <v>81</v>
      </c>
      <c r="AY162" s="148" t="s">
        <v>134</v>
      </c>
      <c r="BK162" s="157">
        <f>BK163+BK170</f>
        <v>0</v>
      </c>
    </row>
    <row r="163" spans="2:63" s="12" customFormat="1" ht="20.85" customHeight="1">
      <c r="B163" s="147"/>
      <c r="D163" s="148" t="s">
        <v>72</v>
      </c>
      <c r="E163" s="158" t="s">
        <v>317</v>
      </c>
      <c r="F163" s="158" t="s">
        <v>318</v>
      </c>
      <c r="I163" s="150"/>
      <c r="J163" s="159">
        <f>BK163</f>
        <v>0</v>
      </c>
      <c r="L163" s="147"/>
      <c r="M163" s="152"/>
      <c r="N163" s="153"/>
      <c r="O163" s="153"/>
      <c r="P163" s="154">
        <f>SUM(P164:P169)</f>
        <v>0</v>
      </c>
      <c r="Q163" s="153"/>
      <c r="R163" s="154">
        <f>SUM(R164:R169)</f>
        <v>1679.2623</v>
      </c>
      <c r="S163" s="153"/>
      <c r="T163" s="155">
        <f>SUM(T164:T169)</f>
        <v>0</v>
      </c>
      <c r="AR163" s="148" t="s">
        <v>81</v>
      </c>
      <c r="AT163" s="156" t="s">
        <v>72</v>
      </c>
      <c r="AU163" s="156" t="s">
        <v>83</v>
      </c>
      <c r="AY163" s="148" t="s">
        <v>134</v>
      </c>
      <c r="BK163" s="157">
        <f>SUM(BK164:BK169)</f>
        <v>0</v>
      </c>
    </row>
    <row r="164" spans="1:65" s="2" customFormat="1" ht="36" customHeight="1">
      <c r="A164" s="31"/>
      <c r="B164" s="160"/>
      <c r="C164" s="161" t="s">
        <v>211</v>
      </c>
      <c r="D164" s="161" t="s">
        <v>138</v>
      </c>
      <c r="E164" s="162" t="s">
        <v>319</v>
      </c>
      <c r="F164" s="163" t="s">
        <v>320</v>
      </c>
      <c r="G164" s="164" t="s">
        <v>141</v>
      </c>
      <c r="H164" s="165">
        <v>744.75</v>
      </c>
      <c r="I164" s="166"/>
      <c r="J164" s="167">
        <f>ROUND(I164*H164,2)</f>
        <v>0</v>
      </c>
      <c r="K164" s="168"/>
      <c r="L164" s="32"/>
      <c r="M164" s="169" t="s">
        <v>1</v>
      </c>
      <c r="N164" s="170" t="s">
        <v>38</v>
      </c>
      <c r="O164" s="57"/>
      <c r="P164" s="171">
        <f>O164*H164</f>
        <v>0</v>
      </c>
      <c r="Q164" s="171">
        <v>2.25</v>
      </c>
      <c r="R164" s="171">
        <f>Q164*H164</f>
        <v>1675.6875</v>
      </c>
      <c r="S164" s="171">
        <v>0</v>
      </c>
      <c r="T164" s="172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3" t="s">
        <v>142</v>
      </c>
      <c r="AT164" s="173" t="s">
        <v>138</v>
      </c>
      <c r="AU164" s="173" t="s">
        <v>143</v>
      </c>
      <c r="AY164" s="16" t="s">
        <v>134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6" t="s">
        <v>81</v>
      </c>
      <c r="BK164" s="174">
        <f>ROUND(I164*H164,2)</f>
        <v>0</v>
      </c>
      <c r="BL164" s="16" t="s">
        <v>142</v>
      </c>
      <c r="BM164" s="173" t="s">
        <v>321</v>
      </c>
    </row>
    <row r="165" spans="2:51" s="13" customFormat="1" ht="22.5">
      <c r="B165" s="179"/>
      <c r="D165" s="175" t="s">
        <v>147</v>
      </c>
      <c r="E165" s="180" t="s">
        <v>1</v>
      </c>
      <c r="F165" s="181" t="s">
        <v>322</v>
      </c>
      <c r="H165" s="182">
        <v>744.75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147</v>
      </c>
      <c r="AU165" s="180" t="s">
        <v>143</v>
      </c>
      <c r="AV165" s="13" t="s">
        <v>83</v>
      </c>
      <c r="AW165" s="13" t="s">
        <v>30</v>
      </c>
      <c r="AX165" s="13" t="s">
        <v>81</v>
      </c>
      <c r="AY165" s="180" t="s">
        <v>134</v>
      </c>
    </row>
    <row r="166" spans="1:65" s="2" customFormat="1" ht="48" customHeight="1">
      <c r="A166" s="31"/>
      <c r="B166" s="160"/>
      <c r="C166" s="161" t="s">
        <v>8</v>
      </c>
      <c r="D166" s="161" t="s">
        <v>138</v>
      </c>
      <c r="E166" s="162" t="s">
        <v>323</v>
      </c>
      <c r="F166" s="163" t="s">
        <v>324</v>
      </c>
      <c r="G166" s="164" t="s">
        <v>220</v>
      </c>
      <c r="H166" s="165">
        <v>4965</v>
      </c>
      <c r="I166" s="166"/>
      <c r="J166" s="167">
        <f>ROUND(I166*H166,2)</f>
        <v>0</v>
      </c>
      <c r="K166" s="168"/>
      <c r="L166" s="32"/>
      <c r="M166" s="169" t="s">
        <v>1</v>
      </c>
      <c r="N166" s="170" t="s">
        <v>38</v>
      </c>
      <c r="O166" s="57"/>
      <c r="P166" s="171">
        <f>O166*H166</f>
        <v>0</v>
      </c>
      <c r="Q166" s="171">
        <v>0.00028</v>
      </c>
      <c r="R166" s="171">
        <f>Q166*H166</f>
        <v>1.3901999999999999</v>
      </c>
      <c r="S166" s="171">
        <v>0</v>
      </c>
      <c r="T166" s="17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3" t="s">
        <v>142</v>
      </c>
      <c r="AT166" s="173" t="s">
        <v>138</v>
      </c>
      <c r="AU166" s="173" t="s">
        <v>143</v>
      </c>
      <c r="AY166" s="16" t="s">
        <v>134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6" t="s">
        <v>81</v>
      </c>
      <c r="BK166" s="174">
        <f>ROUND(I166*H166,2)</f>
        <v>0</v>
      </c>
      <c r="BL166" s="16" t="s">
        <v>142</v>
      </c>
      <c r="BM166" s="173" t="s">
        <v>325</v>
      </c>
    </row>
    <row r="167" spans="2:51" s="13" customFormat="1" ht="11.25">
      <c r="B167" s="179"/>
      <c r="D167" s="175" t="s">
        <v>147</v>
      </c>
      <c r="E167" s="180" t="s">
        <v>1</v>
      </c>
      <c r="F167" s="181" t="s">
        <v>326</v>
      </c>
      <c r="H167" s="182">
        <v>4965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147</v>
      </c>
      <c r="AU167" s="180" t="s">
        <v>143</v>
      </c>
      <c r="AV167" s="13" t="s">
        <v>83</v>
      </c>
      <c r="AW167" s="13" t="s">
        <v>30</v>
      </c>
      <c r="AX167" s="13" t="s">
        <v>81</v>
      </c>
      <c r="AY167" s="180" t="s">
        <v>134</v>
      </c>
    </row>
    <row r="168" spans="1:65" s="2" customFormat="1" ht="24" customHeight="1">
      <c r="A168" s="31"/>
      <c r="B168" s="160"/>
      <c r="C168" s="187" t="s">
        <v>179</v>
      </c>
      <c r="D168" s="187" t="s">
        <v>228</v>
      </c>
      <c r="E168" s="188" t="s">
        <v>327</v>
      </c>
      <c r="F168" s="189" t="s">
        <v>328</v>
      </c>
      <c r="G168" s="190" t="s">
        <v>220</v>
      </c>
      <c r="H168" s="191">
        <v>5461.5</v>
      </c>
      <c r="I168" s="192"/>
      <c r="J168" s="193">
        <f>ROUND(I168*H168,2)</f>
        <v>0</v>
      </c>
      <c r="K168" s="194"/>
      <c r="L168" s="195"/>
      <c r="M168" s="196" t="s">
        <v>1</v>
      </c>
      <c r="N168" s="197" t="s">
        <v>38</v>
      </c>
      <c r="O168" s="57"/>
      <c r="P168" s="171">
        <f>O168*H168</f>
        <v>0</v>
      </c>
      <c r="Q168" s="171">
        <v>0.0004</v>
      </c>
      <c r="R168" s="171">
        <f>Q168*H168</f>
        <v>2.1846</v>
      </c>
      <c r="S168" s="171">
        <v>0</v>
      </c>
      <c r="T168" s="172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3" t="s">
        <v>181</v>
      </c>
      <c r="AT168" s="173" t="s">
        <v>228</v>
      </c>
      <c r="AU168" s="173" t="s">
        <v>143</v>
      </c>
      <c r="AY168" s="16" t="s">
        <v>134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6" t="s">
        <v>81</v>
      </c>
      <c r="BK168" s="174">
        <f>ROUND(I168*H168,2)</f>
        <v>0</v>
      </c>
      <c r="BL168" s="16" t="s">
        <v>142</v>
      </c>
      <c r="BM168" s="173" t="s">
        <v>329</v>
      </c>
    </row>
    <row r="169" spans="2:51" s="13" customFormat="1" ht="11.25">
      <c r="B169" s="179"/>
      <c r="D169" s="175" t="s">
        <v>147</v>
      </c>
      <c r="E169" s="180" t="s">
        <v>1</v>
      </c>
      <c r="F169" s="181" t="s">
        <v>330</v>
      </c>
      <c r="H169" s="182">
        <v>5461.5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147</v>
      </c>
      <c r="AU169" s="180" t="s">
        <v>143</v>
      </c>
      <c r="AV169" s="13" t="s">
        <v>83</v>
      </c>
      <c r="AW169" s="13" t="s">
        <v>30</v>
      </c>
      <c r="AX169" s="13" t="s">
        <v>81</v>
      </c>
      <c r="AY169" s="180" t="s">
        <v>134</v>
      </c>
    </row>
    <row r="170" spans="2:63" s="12" customFormat="1" ht="20.85" customHeight="1">
      <c r="B170" s="147"/>
      <c r="D170" s="148" t="s">
        <v>72</v>
      </c>
      <c r="E170" s="158" t="s">
        <v>331</v>
      </c>
      <c r="F170" s="158" t="s">
        <v>332</v>
      </c>
      <c r="I170" s="150"/>
      <c r="J170" s="159">
        <f>BK170</f>
        <v>0</v>
      </c>
      <c r="L170" s="147"/>
      <c r="M170" s="152"/>
      <c r="N170" s="153"/>
      <c r="O170" s="153"/>
      <c r="P170" s="154">
        <f>SUM(P171:P176)</f>
        <v>0</v>
      </c>
      <c r="Q170" s="153"/>
      <c r="R170" s="154">
        <f>SUM(R171:R176)</f>
        <v>12852.6528</v>
      </c>
      <c r="S170" s="153"/>
      <c r="T170" s="155">
        <f>SUM(T171:T176)</f>
        <v>0</v>
      </c>
      <c r="AR170" s="148" t="s">
        <v>81</v>
      </c>
      <c r="AT170" s="156" t="s">
        <v>72</v>
      </c>
      <c r="AU170" s="156" t="s">
        <v>83</v>
      </c>
      <c r="AY170" s="148" t="s">
        <v>134</v>
      </c>
      <c r="BK170" s="157">
        <f>SUM(BK171:BK176)</f>
        <v>0</v>
      </c>
    </row>
    <row r="171" spans="1:65" s="2" customFormat="1" ht="36" customHeight="1">
      <c r="A171" s="31"/>
      <c r="B171" s="160"/>
      <c r="C171" s="161" t="s">
        <v>204</v>
      </c>
      <c r="D171" s="161" t="s">
        <v>138</v>
      </c>
      <c r="E171" s="162" t="s">
        <v>333</v>
      </c>
      <c r="F171" s="163" t="s">
        <v>334</v>
      </c>
      <c r="G171" s="164" t="s">
        <v>141</v>
      </c>
      <c r="H171" s="165">
        <v>4460</v>
      </c>
      <c r="I171" s="166"/>
      <c r="J171" s="167">
        <f>ROUND(I171*H171,2)</f>
        <v>0</v>
      </c>
      <c r="K171" s="168"/>
      <c r="L171" s="32"/>
      <c r="M171" s="169" t="s">
        <v>1</v>
      </c>
      <c r="N171" s="170" t="s">
        <v>38</v>
      </c>
      <c r="O171" s="57"/>
      <c r="P171" s="171">
        <f>O171*H171</f>
        <v>0</v>
      </c>
      <c r="Q171" s="171">
        <v>2.13408</v>
      </c>
      <c r="R171" s="171">
        <f>Q171*H171</f>
        <v>9517.9968</v>
      </c>
      <c r="S171" s="171">
        <v>0</v>
      </c>
      <c r="T171" s="172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3" t="s">
        <v>142</v>
      </c>
      <c r="AT171" s="173" t="s">
        <v>138</v>
      </c>
      <c r="AU171" s="173" t="s">
        <v>143</v>
      </c>
      <c r="AY171" s="16" t="s">
        <v>134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6" t="s">
        <v>81</v>
      </c>
      <c r="BK171" s="174">
        <f>ROUND(I171*H171,2)</f>
        <v>0</v>
      </c>
      <c r="BL171" s="16" t="s">
        <v>142</v>
      </c>
      <c r="BM171" s="173" t="s">
        <v>335</v>
      </c>
    </row>
    <row r="172" spans="2:51" s="13" customFormat="1" ht="11.25">
      <c r="B172" s="179"/>
      <c r="D172" s="175" t="s">
        <v>147</v>
      </c>
      <c r="E172" s="180" t="s">
        <v>1</v>
      </c>
      <c r="F172" s="181" t="s">
        <v>336</v>
      </c>
      <c r="H172" s="182">
        <v>4460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0" t="s">
        <v>147</v>
      </c>
      <c r="AU172" s="180" t="s">
        <v>143</v>
      </c>
      <c r="AV172" s="13" t="s">
        <v>83</v>
      </c>
      <c r="AW172" s="13" t="s">
        <v>30</v>
      </c>
      <c r="AX172" s="13" t="s">
        <v>81</v>
      </c>
      <c r="AY172" s="180" t="s">
        <v>134</v>
      </c>
    </row>
    <row r="173" spans="1:65" s="2" customFormat="1" ht="48" customHeight="1">
      <c r="A173" s="31"/>
      <c r="B173" s="160"/>
      <c r="C173" s="161" t="s">
        <v>216</v>
      </c>
      <c r="D173" s="161" t="s">
        <v>138</v>
      </c>
      <c r="E173" s="162" t="s">
        <v>337</v>
      </c>
      <c r="F173" s="163" t="s">
        <v>338</v>
      </c>
      <c r="G173" s="164" t="s">
        <v>220</v>
      </c>
      <c r="H173" s="165">
        <v>5958</v>
      </c>
      <c r="I173" s="166"/>
      <c r="J173" s="167">
        <f>ROUND(I173*H173,2)</f>
        <v>0</v>
      </c>
      <c r="K173" s="168"/>
      <c r="L173" s="32"/>
      <c r="M173" s="169" t="s">
        <v>1</v>
      </c>
      <c r="N173" s="170" t="s">
        <v>38</v>
      </c>
      <c r="O173" s="57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3" t="s">
        <v>142</v>
      </c>
      <c r="AT173" s="173" t="s">
        <v>138</v>
      </c>
      <c r="AU173" s="173" t="s">
        <v>143</v>
      </c>
      <c r="AY173" s="16" t="s">
        <v>134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6" t="s">
        <v>81</v>
      </c>
      <c r="BK173" s="174">
        <f>ROUND(I173*H173,2)</f>
        <v>0</v>
      </c>
      <c r="BL173" s="16" t="s">
        <v>142</v>
      </c>
      <c r="BM173" s="173" t="s">
        <v>339</v>
      </c>
    </row>
    <row r="174" spans="2:51" s="13" customFormat="1" ht="11.25">
      <c r="B174" s="179"/>
      <c r="D174" s="175" t="s">
        <v>147</v>
      </c>
      <c r="E174" s="180" t="s">
        <v>1</v>
      </c>
      <c r="F174" s="181" t="s">
        <v>340</v>
      </c>
      <c r="H174" s="182">
        <v>5958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147</v>
      </c>
      <c r="AU174" s="180" t="s">
        <v>143</v>
      </c>
      <c r="AV174" s="13" t="s">
        <v>83</v>
      </c>
      <c r="AW174" s="13" t="s">
        <v>30</v>
      </c>
      <c r="AX174" s="13" t="s">
        <v>81</v>
      </c>
      <c r="AY174" s="180" t="s">
        <v>134</v>
      </c>
    </row>
    <row r="175" spans="1:65" s="2" customFormat="1" ht="36" customHeight="1">
      <c r="A175" s="31"/>
      <c r="B175" s="160"/>
      <c r="C175" s="161" t="s">
        <v>240</v>
      </c>
      <c r="D175" s="161" t="s">
        <v>138</v>
      </c>
      <c r="E175" s="162" t="s">
        <v>341</v>
      </c>
      <c r="F175" s="163" t="s">
        <v>342</v>
      </c>
      <c r="G175" s="164" t="s">
        <v>141</v>
      </c>
      <c r="H175" s="165">
        <v>1670</v>
      </c>
      <c r="I175" s="166"/>
      <c r="J175" s="167">
        <f>ROUND(I175*H175,2)</f>
        <v>0</v>
      </c>
      <c r="K175" s="168"/>
      <c r="L175" s="32"/>
      <c r="M175" s="169" t="s">
        <v>1</v>
      </c>
      <c r="N175" s="170" t="s">
        <v>38</v>
      </c>
      <c r="O175" s="57"/>
      <c r="P175" s="171">
        <f>O175*H175</f>
        <v>0</v>
      </c>
      <c r="Q175" s="171">
        <v>1.9968</v>
      </c>
      <c r="R175" s="171">
        <f>Q175*H175</f>
        <v>3334.656</v>
      </c>
      <c r="S175" s="171">
        <v>0</v>
      </c>
      <c r="T175" s="172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3" t="s">
        <v>142</v>
      </c>
      <c r="AT175" s="173" t="s">
        <v>138</v>
      </c>
      <c r="AU175" s="173" t="s">
        <v>143</v>
      </c>
      <c r="AY175" s="16" t="s">
        <v>134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81</v>
      </c>
      <c r="BK175" s="174">
        <f>ROUND(I175*H175,2)</f>
        <v>0</v>
      </c>
      <c r="BL175" s="16" t="s">
        <v>142</v>
      </c>
      <c r="BM175" s="173" t="s">
        <v>343</v>
      </c>
    </row>
    <row r="176" spans="2:51" s="13" customFormat="1" ht="11.25">
      <c r="B176" s="179"/>
      <c r="D176" s="175" t="s">
        <v>147</v>
      </c>
      <c r="E176" s="180" t="s">
        <v>1</v>
      </c>
      <c r="F176" s="181" t="s">
        <v>344</v>
      </c>
      <c r="H176" s="182">
        <v>1670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147</v>
      </c>
      <c r="AU176" s="180" t="s">
        <v>143</v>
      </c>
      <c r="AV176" s="13" t="s">
        <v>83</v>
      </c>
      <c r="AW176" s="13" t="s">
        <v>30</v>
      </c>
      <c r="AX176" s="13" t="s">
        <v>81</v>
      </c>
      <c r="AY176" s="180" t="s">
        <v>134</v>
      </c>
    </row>
    <row r="177" spans="2:63" s="12" customFormat="1" ht="22.9" customHeight="1">
      <c r="B177" s="147"/>
      <c r="D177" s="148" t="s">
        <v>72</v>
      </c>
      <c r="E177" s="158" t="s">
        <v>238</v>
      </c>
      <c r="F177" s="158" t="s">
        <v>239</v>
      </c>
      <c r="I177" s="150"/>
      <c r="J177" s="159">
        <f>BK177</f>
        <v>0</v>
      </c>
      <c r="L177" s="147"/>
      <c r="M177" s="152"/>
      <c r="N177" s="153"/>
      <c r="O177" s="153"/>
      <c r="P177" s="154">
        <f>SUM(P178:P179)</f>
        <v>0</v>
      </c>
      <c r="Q177" s="153"/>
      <c r="R177" s="154">
        <f>SUM(R178:R179)</f>
        <v>0</v>
      </c>
      <c r="S177" s="153"/>
      <c r="T177" s="155">
        <f>SUM(T178:T179)</f>
        <v>0</v>
      </c>
      <c r="AR177" s="148" t="s">
        <v>81</v>
      </c>
      <c r="AT177" s="156" t="s">
        <v>72</v>
      </c>
      <c r="AU177" s="156" t="s">
        <v>81</v>
      </c>
      <c r="AY177" s="148" t="s">
        <v>134</v>
      </c>
      <c r="BK177" s="157">
        <f>SUM(BK178:BK179)</f>
        <v>0</v>
      </c>
    </row>
    <row r="178" spans="1:65" s="2" customFormat="1" ht="24" customHeight="1">
      <c r="A178" s="31"/>
      <c r="B178" s="160"/>
      <c r="C178" s="161" t="s">
        <v>244</v>
      </c>
      <c r="D178" s="161" t="s">
        <v>138</v>
      </c>
      <c r="E178" s="162" t="s">
        <v>241</v>
      </c>
      <c r="F178" s="163" t="s">
        <v>242</v>
      </c>
      <c r="G178" s="164" t="s">
        <v>231</v>
      </c>
      <c r="H178" s="165">
        <v>14532.197</v>
      </c>
      <c r="I178" s="166"/>
      <c r="J178" s="167">
        <f>ROUND(I178*H178,2)</f>
        <v>0</v>
      </c>
      <c r="K178" s="168"/>
      <c r="L178" s="32"/>
      <c r="M178" s="169" t="s">
        <v>1</v>
      </c>
      <c r="N178" s="170" t="s">
        <v>38</v>
      </c>
      <c r="O178" s="57"/>
      <c r="P178" s="171">
        <f>O178*H178</f>
        <v>0</v>
      </c>
      <c r="Q178" s="171">
        <v>0</v>
      </c>
      <c r="R178" s="171">
        <f>Q178*H178</f>
        <v>0</v>
      </c>
      <c r="S178" s="171">
        <v>0</v>
      </c>
      <c r="T178" s="172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3" t="s">
        <v>142</v>
      </c>
      <c r="AT178" s="173" t="s">
        <v>138</v>
      </c>
      <c r="AU178" s="173" t="s">
        <v>83</v>
      </c>
      <c r="AY178" s="16" t="s">
        <v>134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6" t="s">
        <v>81</v>
      </c>
      <c r="BK178" s="174">
        <f>ROUND(I178*H178,2)</f>
        <v>0</v>
      </c>
      <c r="BL178" s="16" t="s">
        <v>142</v>
      </c>
      <c r="BM178" s="173" t="s">
        <v>345</v>
      </c>
    </row>
    <row r="179" spans="1:65" s="2" customFormat="1" ht="48" customHeight="1">
      <c r="A179" s="31"/>
      <c r="B179" s="160"/>
      <c r="C179" s="161" t="s">
        <v>7</v>
      </c>
      <c r="D179" s="161" t="s">
        <v>138</v>
      </c>
      <c r="E179" s="162" t="s">
        <v>245</v>
      </c>
      <c r="F179" s="163" t="s">
        <v>246</v>
      </c>
      <c r="G179" s="164" t="s">
        <v>231</v>
      </c>
      <c r="H179" s="165">
        <v>14532.197</v>
      </c>
      <c r="I179" s="166"/>
      <c r="J179" s="167">
        <f>ROUND(I179*H179,2)</f>
        <v>0</v>
      </c>
      <c r="K179" s="168"/>
      <c r="L179" s="32"/>
      <c r="M179" s="210" t="s">
        <v>1</v>
      </c>
      <c r="N179" s="211" t="s">
        <v>38</v>
      </c>
      <c r="O179" s="200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3" t="s">
        <v>142</v>
      </c>
      <c r="AT179" s="173" t="s">
        <v>138</v>
      </c>
      <c r="AU179" s="173" t="s">
        <v>83</v>
      </c>
      <c r="AY179" s="16" t="s">
        <v>134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6" t="s">
        <v>81</v>
      </c>
      <c r="BK179" s="174">
        <f>ROUND(I179*H179,2)</f>
        <v>0</v>
      </c>
      <c r="BL179" s="16" t="s">
        <v>142</v>
      </c>
      <c r="BM179" s="173" t="s">
        <v>346</v>
      </c>
    </row>
    <row r="180" spans="1:31" s="2" customFormat="1" ht="6.95" customHeight="1">
      <c r="A180" s="31"/>
      <c r="B180" s="46"/>
      <c r="C180" s="47"/>
      <c r="D180" s="47"/>
      <c r="E180" s="47"/>
      <c r="F180" s="47"/>
      <c r="G180" s="47"/>
      <c r="H180" s="47"/>
      <c r="I180" s="119"/>
      <c r="J180" s="47"/>
      <c r="K180" s="47"/>
      <c r="L180" s="32"/>
      <c r="M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</sheetData>
  <autoFilter ref="C125:K17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103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3" t="str">
        <f>'Rekapitulace stavby'!K6</f>
        <v>Baťův kanál, jez Sudoměřice - Výklopník, oprava opevnění</v>
      </c>
      <c r="F7" s="254"/>
      <c r="G7" s="254"/>
      <c r="H7" s="254"/>
      <c r="I7" s="92"/>
      <c r="L7" s="19"/>
    </row>
    <row r="8" spans="1:31" s="2" customFormat="1" ht="12" customHeight="1">
      <c r="A8" s="31"/>
      <c r="B8" s="32"/>
      <c r="C8" s="31"/>
      <c r="D8" s="26" t="s">
        <v>104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33" t="s">
        <v>347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11. 12. 2017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6" t="str">
        <f>'Rekapitulace stavby'!E14</f>
        <v>Vyplň údaj</v>
      </c>
      <c r="F18" s="236"/>
      <c r="G18" s="236"/>
      <c r="H18" s="236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ROUND(J123,2)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ROUND((SUM(BE123:BE156)),2)</f>
        <v>0</v>
      </c>
      <c r="G33" s="31"/>
      <c r="H33" s="31"/>
      <c r="I33" s="106">
        <v>0.21</v>
      </c>
      <c r="J33" s="105">
        <f>ROUND(((SUM(BE123:BE156))*I33),2)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ROUND((SUM(BF123:BF156)),2)</f>
        <v>0</v>
      </c>
      <c r="G34" s="31"/>
      <c r="H34" s="31"/>
      <c r="I34" s="106">
        <v>0.15</v>
      </c>
      <c r="J34" s="105">
        <f>ROUND(((SUM(BF123:BF156))*I34),2)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ROUND((SUM(BG123:BG156)),2)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ROUND((SUM(BH123:BH156)),2)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ROUND((SUM(BI123:BI156)),2)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106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3" t="str">
        <f>E7</f>
        <v>Baťův kanál, jez Sudoměřice - Výklopník, oprava opevnění</v>
      </c>
      <c r="F85" s="254"/>
      <c r="G85" s="254"/>
      <c r="H85" s="254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33" t="str">
        <f>E9</f>
        <v>017-24-1-2-1 - Sanace bobřích nor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11. 12. 2017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1" t="s">
        <v>107</v>
      </c>
      <c r="D94" s="107"/>
      <c r="E94" s="107"/>
      <c r="F94" s="107"/>
      <c r="G94" s="107"/>
      <c r="H94" s="107"/>
      <c r="I94" s="122"/>
      <c r="J94" s="123" t="s">
        <v>108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109</v>
      </c>
      <c r="D96" s="31"/>
      <c r="E96" s="31"/>
      <c r="F96" s="31"/>
      <c r="G96" s="31"/>
      <c r="H96" s="31"/>
      <c r="I96" s="95"/>
      <c r="J96" s="70">
        <f>J123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110</v>
      </c>
    </row>
    <row r="97" spans="2:12" s="9" customFormat="1" ht="24.95" customHeight="1">
      <c r="B97" s="125"/>
      <c r="D97" s="126" t="s">
        <v>348</v>
      </c>
      <c r="E97" s="127"/>
      <c r="F97" s="127"/>
      <c r="G97" s="127"/>
      <c r="H97" s="127"/>
      <c r="I97" s="128"/>
      <c r="J97" s="129">
        <f>J124</f>
        <v>0</v>
      </c>
      <c r="L97" s="125"/>
    </row>
    <row r="98" spans="2:12" s="10" customFormat="1" ht="19.9" customHeight="1">
      <c r="B98" s="130"/>
      <c r="D98" s="131" t="s">
        <v>112</v>
      </c>
      <c r="E98" s="132"/>
      <c r="F98" s="132"/>
      <c r="G98" s="132"/>
      <c r="H98" s="132"/>
      <c r="I98" s="133"/>
      <c r="J98" s="134">
        <f>J125</f>
        <v>0</v>
      </c>
      <c r="L98" s="130"/>
    </row>
    <row r="99" spans="2:12" s="10" customFormat="1" ht="14.85" customHeight="1">
      <c r="B99" s="130"/>
      <c r="D99" s="131" t="s">
        <v>114</v>
      </c>
      <c r="E99" s="132"/>
      <c r="F99" s="132"/>
      <c r="G99" s="132"/>
      <c r="H99" s="132"/>
      <c r="I99" s="133"/>
      <c r="J99" s="134">
        <f>J126</f>
        <v>0</v>
      </c>
      <c r="L99" s="130"/>
    </row>
    <row r="100" spans="2:12" s="10" customFormat="1" ht="14.85" customHeight="1">
      <c r="B100" s="130"/>
      <c r="D100" s="131" t="s">
        <v>115</v>
      </c>
      <c r="E100" s="132"/>
      <c r="F100" s="132"/>
      <c r="G100" s="132"/>
      <c r="H100" s="132"/>
      <c r="I100" s="133"/>
      <c r="J100" s="134">
        <f>J131</f>
        <v>0</v>
      </c>
      <c r="L100" s="130"/>
    </row>
    <row r="101" spans="2:12" s="10" customFormat="1" ht="14.85" customHeight="1">
      <c r="B101" s="130"/>
      <c r="D101" s="131" t="s">
        <v>116</v>
      </c>
      <c r="E101" s="132"/>
      <c r="F101" s="132"/>
      <c r="G101" s="132"/>
      <c r="H101" s="132"/>
      <c r="I101" s="133"/>
      <c r="J101" s="134">
        <f>J138</f>
        <v>0</v>
      </c>
      <c r="L101" s="130"/>
    </row>
    <row r="102" spans="2:12" s="10" customFormat="1" ht="14.85" customHeight="1">
      <c r="B102" s="130"/>
      <c r="D102" s="131" t="s">
        <v>117</v>
      </c>
      <c r="E102" s="132"/>
      <c r="F102" s="132"/>
      <c r="G102" s="132"/>
      <c r="H102" s="132"/>
      <c r="I102" s="133"/>
      <c r="J102" s="134">
        <f>J143</f>
        <v>0</v>
      </c>
      <c r="L102" s="130"/>
    </row>
    <row r="103" spans="2:12" s="10" customFormat="1" ht="19.9" customHeight="1">
      <c r="B103" s="130"/>
      <c r="D103" s="131" t="s">
        <v>118</v>
      </c>
      <c r="E103" s="132"/>
      <c r="F103" s="132"/>
      <c r="G103" s="132"/>
      <c r="H103" s="132"/>
      <c r="I103" s="133"/>
      <c r="J103" s="134">
        <f>J154</f>
        <v>0</v>
      </c>
      <c r="L103" s="130"/>
    </row>
    <row r="104" spans="1:31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95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46"/>
      <c r="C105" s="47"/>
      <c r="D105" s="47"/>
      <c r="E105" s="47"/>
      <c r="F105" s="47"/>
      <c r="G105" s="47"/>
      <c r="H105" s="47"/>
      <c r="I105" s="119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48"/>
      <c r="C109" s="49"/>
      <c r="D109" s="49"/>
      <c r="E109" s="49"/>
      <c r="F109" s="49"/>
      <c r="G109" s="49"/>
      <c r="H109" s="49"/>
      <c r="I109" s="120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120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53" t="str">
        <f>E7</f>
        <v>Baťův kanál, jez Sudoměřice - Výklopník, oprava opevnění</v>
      </c>
      <c r="F113" s="254"/>
      <c r="G113" s="254"/>
      <c r="H113" s="254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104</v>
      </c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33" t="str">
        <f>E9</f>
        <v>017-24-1-2-1 - Sanace bobřích nor</v>
      </c>
      <c r="F115" s="255"/>
      <c r="G115" s="255"/>
      <c r="H115" s="255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1"/>
      <c r="E117" s="31"/>
      <c r="F117" s="24" t="str">
        <f>F12</f>
        <v xml:space="preserve"> </v>
      </c>
      <c r="G117" s="31"/>
      <c r="H117" s="31"/>
      <c r="I117" s="96" t="s">
        <v>22</v>
      </c>
      <c r="J117" s="54" t="str">
        <f>IF(J12="","",J12)</f>
        <v>11. 12. 2017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1"/>
      <c r="E119" s="31"/>
      <c r="F119" s="24" t="str">
        <f>E15</f>
        <v xml:space="preserve"> </v>
      </c>
      <c r="G119" s="31"/>
      <c r="H119" s="31"/>
      <c r="I119" s="96" t="s">
        <v>29</v>
      </c>
      <c r="J119" s="29" t="str">
        <f>E21</f>
        <v xml:space="preserve"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27</v>
      </c>
      <c r="D120" s="31"/>
      <c r="E120" s="31"/>
      <c r="F120" s="24" t="str">
        <f>IF(E18="","",E18)</f>
        <v>Vyplň údaj</v>
      </c>
      <c r="G120" s="31"/>
      <c r="H120" s="31"/>
      <c r="I120" s="96" t="s">
        <v>31</v>
      </c>
      <c r="J120" s="29" t="str">
        <f>E24</f>
        <v xml:space="preserve"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1"/>
      <c r="D121" s="31"/>
      <c r="E121" s="31"/>
      <c r="F121" s="31"/>
      <c r="G121" s="31"/>
      <c r="H121" s="31"/>
      <c r="I121" s="95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35"/>
      <c r="B122" s="136"/>
      <c r="C122" s="137" t="s">
        <v>121</v>
      </c>
      <c r="D122" s="138" t="s">
        <v>58</v>
      </c>
      <c r="E122" s="138" t="s">
        <v>54</v>
      </c>
      <c r="F122" s="138" t="s">
        <v>55</v>
      </c>
      <c r="G122" s="138" t="s">
        <v>122</v>
      </c>
      <c r="H122" s="138" t="s">
        <v>123</v>
      </c>
      <c r="I122" s="139" t="s">
        <v>124</v>
      </c>
      <c r="J122" s="140" t="s">
        <v>108</v>
      </c>
      <c r="K122" s="141" t="s">
        <v>125</v>
      </c>
      <c r="L122" s="142"/>
      <c r="M122" s="61" t="s">
        <v>1</v>
      </c>
      <c r="N122" s="62" t="s">
        <v>37</v>
      </c>
      <c r="O122" s="62" t="s">
        <v>126</v>
      </c>
      <c r="P122" s="62" t="s">
        <v>127</v>
      </c>
      <c r="Q122" s="62" t="s">
        <v>128</v>
      </c>
      <c r="R122" s="62" t="s">
        <v>129</v>
      </c>
      <c r="S122" s="62" t="s">
        <v>130</v>
      </c>
      <c r="T122" s="63" t="s">
        <v>131</v>
      </c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63" s="2" customFormat="1" ht="22.9" customHeight="1">
      <c r="A123" s="31"/>
      <c r="B123" s="32"/>
      <c r="C123" s="68" t="s">
        <v>132</v>
      </c>
      <c r="D123" s="31"/>
      <c r="E123" s="31"/>
      <c r="F123" s="31"/>
      <c r="G123" s="31"/>
      <c r="H123" s="31"/>
      <c r="I123" s="95"/>
      <c r="J123" s="143">
        <f>BK123</f>
        <v>0</v>
      </c>
      <c r="K123" s="31"/>
      <c r="L123" s="32"/>
      <c r="M123" s="64"/>
      <c r="N123" s="55"/>
      <c r="O123" s="65"/>
      <c r="P123" s="144">
        <f>P124</f>
        <v>0</v>
      </c>
      <c r="Q123" s="65"/>
      <c r="R123" s="144">
        <f>R124</f>
        <v>0.0162</v>
      </c>
      <c r="S123" s="65"/>
      <c r="T123" s="145">
        <f>T124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72</v>
      </c>
      <c r="AU123" s="16" t="s">
        <v>110</v>
      </c>
      <c r="BK123" s="146">
        <f>BK124</f>
        <v>0</v>
      </c>
    </row>
    <row r="124" spans="2:63" s="12" customFormat="1" ht="25.9" customHeight="1">
      <c r="B124" s="147"/>
      <c r="D124" s="148" t="s">
        <v>72</v>
      </c>
      <c r="E124" s="149" t="s">
        <v>133</v>
      </c>
      <c r="F124" s="149" t="s">
        <v>349</v>
      </c>
      <c r="I124" s="150"/>
      <c r="J124" s="151">
        <f>BK124</f>
        <v>0</v>
      </c>
      <c r="L124" s="147"/>
      <c r="M124" s="152"/>
      <c r="N124" s="153"/>
      <c r="O124" s="153"/>
      <c r="P124" s="154">
        <f>P125+P154</f>
        <v>0</v>
      </c>
      <c r="Q124" s="153"/>
      <c r="R124" s="154">
        <f>R125+R154</f>
        <v>0.0162</v>
      </c>
      <c r="S124" s="153"/>
      <c r="T124" s="155">
        <f>T125+T154</f>
        <v>0</v>
      </c>
      <c r="AR124" s="148" t="s">
        <v>81</v>
      </c>
      <c r="AT124" s="156" t="s">
        <v>72</v>
      </c>
      <c r="AU124" s="156" t="s">
        <v>73</v>
      </c>
      <c r="AY124" s="148" t="s">
        <v>134</v>
      </c>
      <c r="BK124" s="157">
        <f>BK125+BK154</f>
        <v>0</v>
      </c>
    </row>
    <row r="125" spans="2:63" s="12" customFormat="1" ht="22.9" customHeight="1">
      <c r="B125" s="147"/>
      <c r="D125" s="148" t="s">
        <v>72</v>
      </c>
      <c r="E125" s="158" t="s">
        <v>81</v>
      </c>
      <c r="F125" s="158" t="s">
        <v>135</v>
      </c>
      <c r="I125" s="150"/>
      <c r="J125" s="159">
        <f>BK125</f>
        <v>0</v>
      </c>
      <c r="L125" s="147"/>
      <c r="M125" s="152"/>
      <c r="N125" s="153"/>
      <c r="O125" s="153"/>
      <c r="P125" s="154">
        <f>P126+P131+P138+P143</f>
        <v>0</v>
      </c>
      <c r="Q125" s="153"/>
      <c r="R125" s="154">
        <f>R126+R131+R138+R143</f>
        <v>0.0162</v>
      </c>
      <c r="S125" s="153"/>
      <c r="T125" s="155">
        <f>T126+T131+T138+T143</f>
        <v>0</v>
      </c>
      <c r="AR125" s="148" t="s">
        <v>81</v>
      </c>
      <c r="AT125" s="156" t="s">
        <v>72</v>
      </c>
      <c r="AU125" s="156" t="s">
        <v>81</v>
      </c>
      <c r="AY125" s="148" t="s">
        <v>134</v>
      </c>
      <c r="BK125" s="157">
        <f>BK126+BK131+BK138+BK143</f>
        <v>0</v>
      </c>
    </row>
    <row r="126" spans="2:63" s="12" customFormat="1" ht="20.85" customHeight="1">
      <c r="B126" s="147"/>
      <c r="D126" s="148" t="s">
        <v>72</v>
      </c>
      <c r="E126" s="158" t="s">
        <v>154</v>
      </c>
      <c r="F126" s="158" t="s">
        <v>155</v>
      </c>
      <c r="I126" s="150"/>
      <c r="J126" s="159">
        <f>BK126</f>
        <v>0</v>
      </c>
      <c r="L126" s="147"/>
      <c r="M126" s="152"/>
      <c r="N126" s="153"/>
      <c r="O126" s="153"/>
      <c r="P126" s="154">
        <f>SUM(P127:P130)</f>
        <v>0</v>
      </c>
      <c r="Q126" s="153"/>
      <c r="R126" s="154">
        <f>SUM(R127:R130)</f>
        <v>0</v>
      </c>
      <c r="S126" s="153"/>
      <c r="T126" s="155">
        <f>SUM(T127:T130)</f>
        <v>0</v>
      </c>
      <c r="AR126" s="148" t="s">
        <v>81</v>
      </c>
      <c r="AT126" s="156" t="s">
        <v>72</v>
      </c>
      <c r="AU126" s="156" t="s">
        <v>83</v>
      </c>
      <c r="AY126" s="148" t="s">
        <v>134</v>
      </c>
      <c r="BK126" s="157">
        <f>SUM(BK127:BK130)</f>
        <v>0</v>
      </c>
    </row>
    <row r="127" spans="1:65" s="2" customFormat="1" ht="48" customHeight="1">
      <c r="A127" s="31"/>
      <c r="B127" s="160"/>
      <c r="C127" s="161" t="s">
        <v>81</v>
      </c>
      <c r="D127" s="161" t="s">
        <v>138</v>
      </c>
      <c r="E127" s="162" t="s">
        <v>350</v>
      </c>
      <c r="F127" s="163" t="s">
        <v>351</v>
      </c>
      <c r="G127" s="164" t="s">
        <v>141</v>
      </c>
      <c r="H127" s="165">
        <v>3600</v>
      </c>
      <c r="I127" s="166"/>
      <c r="J127" s="167">
        <f>ROUND(I127*H127,2)</f>
        <v>0</v>
      </c>
      <c r="K127" s="168"/>
      <c r="L127" s="32"/>
      <c r="M127" s="169" t="s">
        <v>1</v>
      </c>
      <c r="N127" s="170" t="s">
        <v>38</v>
      </c>
      <c r="O127" s="57"/>
      <c r="P127" s="171">
        <f>O127*H127</f>
        <v>0</v>
      </c>
      <c r="Q127" s="171">
        <v>0</v>
      </c>
      <c r="R127" s="171">
        <f>Q127*H127</f>
        <v>0</v>
      </c>
      <c r="S127" s="171">
        <v>0</v>
      </c>
      <c r="T127" s="17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73" t="s">
        <v>142</v>
      </c>
      <c r="AT127" s="173" t="s">
        <v>138</v>
      </c>
      <c r="AU127" s="173" t="s">
        <v>143</v>
      </c>
      <c r="AY127" s="16" t="s">
        <v>134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6" t="s">
        <v>81</v>
      </c>
      <c r="BK127" s="174">
        <f>ROUND(I127*H127,2)</f>
        <v>0</v>
      </c>
      <c r="BL127" s="16" t="s">
        <v>142</v>
      </c>
      <c r="BM127" s="173" t="s">
        <v>352</v>
      </c>
    </row>
    <row r="128" spans="2:51" s="13" customFormat="1" ht="22.5">
      <c r="B128" s="179"/>
      <c r="D128" s="175" t="s">
        <v>147</v>
      </c>
      <c r="E128" s="180" t="s">
        <v>1</v>
      </c>
      <c r="F128" s="181" t="s">
        <v>353</v>
      </c>
      <c r="H128" s="182">
        <v>3600</v>
      </c>
      <c r="I128" s="183"/>
      <c r="L128" s="179"/>
      <c r="M128" s="184"/>
      <c r="N128" s="185"/>
      <c r="O128" s="185"/>
      <c r="P128" s="185"/>
      <c r="Q128" s="185"/>
      <c r="R128" s="185"/>
      <c r="S128" s="185"/>
      <c r="T128" s="186"/>
      <c r="AT128" s="180" t="s">
        <v>147</v>
      </c>
      <c r="AU128" s="180" t="s">
        <v>143</v>
      </c>
      <c r="AV128" s="13" t="s">
        <v>83</v>
      </c>
      <c r="AW128" s="13" t="s">
        <v>30</v>
      </c>
      <c r="AX128" s="13" t="s">
        <v>81</v>
      </c>
      <c r="AY128" s="180" t="s">
        <v>134</v>
      </c>
    </row>
    <row r="129" spans="1:65" s="2" customFormat="1" ht="48" customHeight="1">
      <c r="A129" s="31"/>
      <c r="B129" s="160"/>
      <c r="C129" s="161" t="s">
        <v>83</v>
      </c>
      <c r="D129" s="161" t="s">
        <v>138</v>
      </c>
      <c r="E129" s="162" t="s">
        <v>354</v>
      </c>
      <c r="F129" s="163" t="s">
        <v>355</v>
      </c>
      <c r="G129" s="164" t="s">
        <v>141</v>
      </c>
      <c r="H129" s="165">
        <v>1080</v>
      </c>
      <c r="I129" s="166"/>
      <c r="J129" s="167">
        <f>ROUND(I129*H129,2)</f>
        <v>0</v>
      </c>
      <c r="K129" s="168"/>
      <c r="L129" s="32"/>
      <c r="M129" s="169" t="s">
        <v>1</v>
      </c>
      <c r="N129" s="170" t="s">
        <v>38</v>
      </c>
      <c r="O129" s="57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3" t="s">
        <v>142</v>
      </c>
      <c r="AT129" s="173" t="s">
        <v>138</v>
      </c>
      <c r="AU129" s="173" t="s">
        <v>143</v>
      </c>
      <c r="AY129" s="16" t="s">
        <v>134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81</v>
      </c>
      <c r="BK129" s="174">
        <f>ROUND(I129*H129,2)</f>
        <v>0</v>
      </c>
      <c r="BL129" s="16" t="s">
        <v>142</v>
      </c>
      <c r="BM129" s="173" t="s">
        <v>356</v>
      </c>
    </row>
    <row r="130" spans="2:51" s="13" customFormat="1" ht="11.25">
      <c r="B130" s="179"/>
      <c r="D130" s="175" t="s">
        <v>147</v>
      </c>
      <c r="E130" s="180" t="s">
        <v>1</v>
      </c>
      <c r="F130" s="181" t="s">
        <v>357</v>
      </c>
      <c r="H130" s="182">
        <v>1080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147</v>
      </c>
      <c r="AU130" s="180" t="s">
        <v>143</v>
      </c>
      <c r="AV130" s="13" t="s">
        <v>83</v>
      </c>
      <c r="AW130" s="13" t="s">
        <v>30</v>
      </c>
      <c r="AX130" s="13" t="s">
        <v>81</v>
      </c>
      <c r="AY130" s="180" t="s">
        <v>134</v>
      </c>
    </row>
    <row r="131" spans="2:63" s="12" customFormat="1" ht="20.85" customHeight="1">
      <c r="B131" s="147"/>
      <c r="D131" s="148" t="s">
        <v>72</v>
      </c>
      <c r="E131" s="158" t="s">
        <v>179</v>
      </c>
      <c r="F131" s="158" t="s">
        <v>180</v>
      </c>
      <c r="I131" s="150"/>
      <c r="J131" s="159">
        <f>BK131</f>
        <v>0</v>
      </c>
      <c r="L131" s="147"/>
      <c r="M131" s="152"/>
      <c r="N131" s="153"/>
      <c r="O131" s="153"/>
      <c r="P131" s="154">
        <f>SUM(P132:P137)</f>
        <v>0</v>
      </c>
      <c r="Q131" s="153"/>
      <c r="R131" s="154">
        <f>SUM(R132:R137)</f>
        <v>0</v>
      </c>
      <c r="S131" s="153"/>
      <c r="T131" s="155">
        <f>SUM(T132:T137)</f>
        <v>0</v>
      </c>
      <c r="AR131" s="148" t="s">
        <v>81</v>
      </c>
      <c r="AT131" s="156" t="s">
        <v>72</v>
      </c>
      <c r="AU131" s="156" t="s">
        <v>83</v>
      </c>
      <c r="AY131" s="148" t="s">
        <v>134</v>
      </c>
      <c r="BK131" s="157">
        <f>SUM(BK132:BK137)</f>
        <v>0</v>
      </c>
    </row>
    <row r="132" spans="1:65" s="2" customFormat="1" ht="48" customHeight="1">
      <c r="A132" s="31"/>
      <c r="B132" s="160"/>
      <c r="C132" s="161" t="s">
        <v>143</v>
      </c>
      <c r="D132" s="161" t="s">
        <v>138</v>
      </c>
      <c r="E132" s="162" t="s">
        <v>182</v>
      </c>
      <c r="F132" s="163" t="s">
        <v>183</v>
      </c>
      <c r="G132" s="164" t="s">
        <v>141</v>
      </c>
      <c r="H132" s="165">
        <v>7200</v>
      </c>
      <c r="I132" s="166"/>
      <c r="J132" s="167">
        <f>ROUND(I132*H132,2)</f>
        <v>0</v>
      </c>
      <c r="K132" s="168"/>
      <c r="L132" s="32"/>
      <c r="M132" s="169" t="s">
        <v>1</v>
      </c>
      <c r="N132" s="170" t="s">
        <v>38</v>
      </c>
      <c r="O132" s="57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3" t="s">
        <v>142</v>
      </c>
      <c r="AT132" s="173" t="s">
        <v>138</v>
      </c>
      <c r="AU132" s="173" t="s">
        <v>143</v>
      </c>
      <c r="AY132" s="16" t="s">
        <v>134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6" t="s">
        <v>81</v>
      </c>
      <c r="BK132" s="174">
        <f>ROUND(I132*H132,2)</f>
        <v>0</v>
      </c>
      <c r="BL132" s="16" t="s">
        <v>142</v>
      </c>
      <c r="BM132" s="173" t="s">
        <v>358</v>
      </c>
    </row>
    <row r="133" spans="2:51" s="13" customFormat="1" ht="11.25">
      <c r="B133" s="179"/>
      <c r="D133" s="175" t="s">
        <v>147</v>
      </c>
      <c r="E133" s="180" t="s">
        <v>1</v>
      </c>
      <c r="F133" s="181" t="s">
        <v>359</v>
      </c>
      <c r="H133" s="182">
        <v>3600</v>
      </c>
      <c r="I133" s="183"/>
      <c r="L133" s="179"/>
      <c r="M133" s="184"/>
      <c r="N133" s="185"/>
      <c r="O133" s="185"/>
      <c r="P133" s="185"/>
      <c r="Q133" s="185"/>
      <c r="R133" s="185"/>
      <c r="S133" s="185"/>
      <c r="T133" s="186"/>
      <c r="AT133" s="180" t="s">
        <v>147</v>
      </c>
      <c r="AU133" s="180" t="s">
        <v>143</v>
      </c>
      <c r="AV133" s="13" t="s">
        <v>83</v>
      </c>
      <c r="AW133" s="13" t="s">
        <v>30</v>
      </c>
      <c r="AX133" s="13" t="s">
        <v>73</v>
      </c>
      <c r="AY133" s="180" t="s">
        <v>134</v>
      </c>
    </row>
    <row r="134" spans="2:51" s="13" customFormat="1" ht="11.25">
      <c r="B134" s="179"/>
      <c r="D134" s="175" t="s">
        <v>147</v>
      </c>
      <c r="E134" s="180" t="s">
        <v>1</v>
      </c>
      <c r="F134" s="181" t="s">
        <v>360</v>
      </c>
      <c r="H134" s="182">
        <v>3600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147</v>
      </c>
      <c r="AU134" s="180" t="s">
        <v>143</v>
      </c>
      <c r="AV134" s="13" t="s">
        <v>83</v>
      </c>
      <c r="AW134" s="13" t="s">
        <v>30</v>
      </c>
      <c r="AX134" s="13" t="s">
        <v>73</v>
      </c>
      <c r="AY134" s="180" t="s">
        <v>134</v>
      </c>
    </row>
    <row r="135" spans="2:51" s="14" customFormat="1" ht="11.25">
      <c r="B135" s="202"/>
      <c r="D135" s="175" t="s">
        <v>147</v>
      </c>
      <c r="E135" s="203" t="s">
        <v>1</v>
      </c>
      <c r="F135" s="204" t="s">
        <v>307</v>
      </c>
      <c r="H135" s="205">
        <v>7200</v>
      </c>
      <c r="I135" s="206"/>
      <c r="L135" s="202"/>
      <c r="M135" s="207"/>
      <c r="N135" s="208"/>
      <c r="O135" s="208"/>
      <c r="P135" s="208"/>
      <c r="Q135" s="208"/>
      <c r="R135" s="208"/>
      <c r="S135" s="208"/>
      <c r="T135" s="209"/>
      <c r="AT135" s="203" t="s">
        <v>147</v>
      </c>
      <c r="AU135" s="203" t="s">
        <v>143</v>
      </c>
      <c r="AV135" s="14" t="s">
        <v>142</v>
      </c>
      <c r="AW135" s="14" t="s">
        <v>30</v>
      </c>
      <c r="AX135" s="14" t="s">
        <v>81</v>
      </c>
      <c r="AY135" s="203" t="s">
        <v>134</v>
      </c>
    </row>
    <row r="136" spans="1:65" s="2" customFormat="1" ht="36" customHeight="1">
      <c r="A136" s="31"/>
      <c r="B136" s="160"/>
      <c r="C136" s="161" t="s">
        <v>142</v>
      </c>
      <c r="D136" s="161" t="s">
        <v>138</v>
      </c>
      <c r="E136" s="162" t="s">
        <v>276</v>
      </c>
      <c r="F136" s="163" t="s">
        <v>277</v>
      </c>
      <c r="G136" s="164" t="s">
        <v>141</v>
      </c>
      <c r="H136" s="165">
        <v>3600</v>
      </c>
      <c r="I136" s="166"/>
      <c r="J136" s="167">
        <f>ROUND(I136*H136,2)</f>
        <v>0</v>
      </c>
      <c r="K136" s="168"/>
      <c r="L136" s="32"/>
      <c r="M136" s="169" t="s">
        <v>1</v>
      </c>
      <c r="N136" s="170" t="s">
        <v>38</v>
      </c>
      <c r="O136" s="57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3" t="s">
        <v>142</v>
      </c>
      <c r="AT136" s="173" t="s">
        <v>138</v>
      </c>
      <c r="AU136" s="173" t="s">
        <v>143</v>
      </c>
      <c r="AY136" s="16" t="s">
        <v>134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81</v>
      </c>
      <c r="BK136" s="174">
        <f>ROUND(I136*H136,2)</f>
        <v>0</v>
      </c>
      <c r="BL136" s="16" t="s">
        <v>142</v>
      </c>
      <c r="BM136" s="173" t="s">
        <v>361</v>
      </c>
    </row>
    <row r="137" spans="2:51" s="13" customFormat="1" ht="11.25">
      <c r="B137" s="179"/>
      <c r="D137" s="175" t="s">
        <v>147</v>
      </c>
      <c r="E137" s="180" t="s">
        <v>1</v>
      </c>
      <c r="F137" s="181" t="s">
        <v>362</v>
      </c>
      <c r="H137" s="182">
        <v>3600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147</v>
      </c>
      <c r="AU137" s="180" t="s">
        <v>143</v>
      </c>
      <c r="AV137" s="13" t="s">
        <v>83</v>
      </c>
      <c r="AW137" s="13" t="s">
        <v>30</v>
      </c>
      <c r="AX137" s="13" t="s">
        <v>81</v>
      </c>
      <c r="AY137" s="180" t="s">
        <v>134</v>
      </c>
    </row>
    <row r="138" spans="2:63" s="12" customFormat="1" ht="20.85" customHeight="1">
      <c r="B138" s="147"/>
      <c r="D138" s="148" t="s">
        <v>72</v>
      </c>
      <c r="E138" s="158" t="s">
        <v>204</v>
      </c>
      <c r="F138" s="158" t="s">
        <v>205</v>
      </c>
      <c r="I138" s="150"/>
      <c r="J138" s="159">
        <f>BK138</f>
        <v>0</v>
      </c>
      <c r="L138" s="147"/>
      <c r="M138" s="152"/>
      <c r="N138" s="153"/>
      <c r="O138" s="153"/>
      <c r="P138" s="154">
        <f>SUM(P139:P142)</f>
        <v>0</v>
      </c>
      <c r="Q138" s="153"/>
      <c r="R138" s="154">
        <f>SUM(R139:R142)</f>
        <v>0</v>
      </c>
      <c r="S138" s="153"/>
      <c r="T138" s="155">
        <f>SUM(T139:T142)</f>
        <v>0</v>
      </c>
      <c r="AR138" s="148" t="s">
        <v>81</v>
      </c>
      <c r="AT138" s="156" t="s">
        <v>72</v>
      </c>
      <c r="AU138" s="156" t="s">
        <v>83</v>
      </c>
      <c r="AY138" s="148" t="s">
        <v>134</v>
      </c>
      <c r="BK138" s="157">
        <f>SUM(BK139:BK142)</f>
        <v>0</v>
      </c>
    </row>
    <row r="139" spans="1:65" s="2" customFormat="1" ht="48" customHeight="1">
      <c r="A139" s="31"/>
      <c r="B139" s="160"/>
      <c r="C139" s="161" t="s">
        <v>164</v>
      </c>
      <c r="D139" s="161" t="s">
        <v>138</v>
      </c>
      <c r="E139" s="162" t="s">
        <v>280</v>
      </c>
      <c r="F139" s="163" t="s">
        <v>281</v>
      </c>
      <c r="G139" s="164" t="s">
        <v>141</v>
      </c>
      <c r="H139" s="165">
        <v>3600</v>
      </c>
      <c r="I139" s="166"/>
      <c r="J139" s="167">
        <f>ROUND(I139*H139,2)</f>
        <v>0</v>
      </c>
      <c r="K139" s="168"/>
      <c r="L139" s="32"/>
      <c r="M139" s="169" t="s">
        <v>1</v>
      </c>
      <c r="N139" s="170" t="s">
        <v>38</v>
      </c>
      <c r="O139" s="57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3" t="s">
        <v>142</v>
      </c>
      <c r="AT139" s="173" t="s">
        <v>138</v>
      </c>
      <c r="AU139" s="173" t="s">
        <v>143</v>
      </c>
      <c r="AY139" s="16" t="s">
        <v>134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6" t="s">
        <v>81</v>
      </c>
      <c r="BK139" s="174">
        <f>ROUND(I139*H139,2)</f>
        <v>0</v>
      </c>
      <c r="BL139" s="16" t="s">
        <v>142</v>
      </c>
      <c r="BM139" s="173" t="s">
        <v>363</v>
      </c>
    </row>
    <row r="140" spans="2:51" s="13" customFormat="1" ht="11.25">
      <c r="B140" s="179"/>
      <c r="D140" s="175" t="s">
        <v>147</v>
      </c>
      <c r="E140" s="180" t="s">
        <v>1</v>
      </c>
      <c r="F140" s="181" t="s">
        <v>364</v>
      </c>
      <c r="H140" s="182">
        <v>3600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147</v>
      </c>
      <c r="AU140" s="180" t="s">
        <v>143</v>
      </c>
      <c r="AV140" s="13" t="s">
        <v>83</v>
      </c>
      <c r="AW140" s="13" t="s">
        <v>30</v>
      </c>
      <c r="AX140" s="13" t="s">
        <v>81</v>
      </c>
      <c r="AY140" s="180" t="s">
        <v>134</v>
      </c>
    </row>
    <row r="141" spans="1:65" s="2" customFormat="1" ht="16.5" customHeight="1">
      <c r="A141" s="31"/>
      <c r="B141" s="160"/>
      <c r="C141" s="161" t="s">
        <v>169</v>
      </c>
      <c r="D141" s="161" t="s">
        <v>138</v>
      </c>
      <c r="E141" s="162" t="s">
        <v>207</v>
      </c>
      <c r="F141" s="163" t="s">
        <v>208</v>
      </c>
      <c r="G141" s="164" t="s">
        <v>141</v>
      </c>
      <c r="H141" s="165">
        <v>3600</v>
      </c>
      <c r="I141" s="166"/>
      <c r="J141" s="167">
        <f>ROUND(I141*H141,2)</f>
        <v>0</v>
      </c>
      <c r="K141" s="168"/>
      <c r="L141" s="32"/>
      <c r="M141" s="169" t="s">
        <v>1</v>
      </c>
      <c r="N141" s="170" t="s">
        <v>38</v>
      </c>
      <c r="O141" s="57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3" t="s">
        <v>142</v>
      </c>
      <c r="AT141" s="173" t="s">
        <v>138</v>
      </c>
      <c r="AU141" s="173" t="s">
        <v>143</v>
      </c>
      <c r="AY141" s="16" t="s">
        <v>134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81</v>
      </c>
      <c r="BK141" s="174">
        <f>ROUND(I141*H141,2)</f>
        <v>0</v>
      </c>
      <c r="BL141" s="16" t="s">
        <v>142</v>
      </c>
      <c r="BM141" s="173" t="s">
        <v>365</v>
      </c>
    </row>
    <row r="142" spans="2:51" s="13" customFormat="1" ht="11.25">
      <c r="B142" s="179"/>
      <c r="D142" s="175" t="s">
        <v>147</v>
      </c>
      <c r="E142" s="180" t="s">
        <v>1</v>
      </c>
      <c r="F142" s="181" t="s">
        <v>366</v>
      </c>
      <c r="H142" s="182">
        <v>3600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147</v>
      </c>
      <c r="AU142" s="180" t="s">
        <v>143</v>
      </c>
      <c r="AV142" s="13" t="s">
        <v>83</v>
      </c>
      <c r="AW142" s="13" t="s">
        <v>30</v>
      </c>
      <c r="AX142" s="13" t="s">
        <v>81</v>
      </c>
      <c r="AY142" s="180" t="s">
        <v>134</v>
      </c>
    </row>
    <row r="143" spans="2:63" s="12" customFormat="1" ht="20.85" customHeight="1">
      <c r="B143" s="147"/>
      <c r="D143" s="148" t="s">
        <v>72</v>
      </c>
      <c r="E143" s="158" t="s">
        <v>216</v>
      </c>
      <c r="F143" s="158" t="s">
        <v>217</v>
      </c>
      <c r="I143" s="150"/>
      <c r="J143" s="159">
        <f>BK143</f>
        <v>0</v>
      </c>
      <c r="L143" s="147"/>
      <c r="M143" s="152"/>
      <c r="N143" s="153"/>
      <c r="O143" s="153"/>
      <c r="P143" s="154">
        <f>SUM(P144:P153)</f>
        <v>0</v>
      </c>
      <c r="Q143" s="153"/>
      <c r="R143" s="154">
        <f>SUM(R144:R153)</f>
        <v>0.0162</v>
      </c>
      <c r="S143" s="153"/>
      <c r="T143" s="155">
        <f>SUM(T144:T153)</f>
        <v>0</v>
      </c>
      <c r="AR143" s="148" t="s">
        <v>81</v>
      </c>
      <c r="AT143" s="156" t="s">
        <v>72</v>
      </c>
      <c r="AU143" s="156" t="s">
        <v>83</v>
      </c>
      <c r="AY143" s="148" t="s">
        <v>134</v>
      </c>
      <c r="BK143" s="157">
        <f>SUM(BK144:BK153)</f>
        <v>0</v>
      </c>
    </row>
    <row r="144" spans="1:65" s="2" customFormat="1" ht="36" customHeight="1">
      <c r="A144" s="31"/>
      <c r="B144" s="160"/>
      <c r="C144" s="161" t="s">
        <v>174</v>
      </c>
      <c r="D144" s="161" t="s">
        <v>138</v>
      </c>
      <c r="E144" s="162" t="s">
        <v>367</v>
      </c>
      <c r="F144" s="163" t="s">
        <v>368</v>
      </c>
      <c r="G144" s="164" t="s">
        <v>220</v>
      </c>
      <c r="H144" s="165">
        <v>360</v>
      </c>
      <c r="I144" s="166"/>
      <c r="J144" s="167">
        <f>ROUND(I144*H144,2)</f>
        <v>0</v>
      </c>
      <c r="K144" s="168"/>
      <c r="L144" s="32"/>
      <c r="M144" s="169" t="s">
        <v>1</v>
      </c>
      <c r="N144" s="170" t="s">
        <v>38</v>
      </c>
      <c r="O144" s="57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3" t="s">
        <v>142</v>
      </c>
      <c r="AT144" s="173" t="s">
        <v>138</v>
      </c>
      <c r="AU144" s="173" t="s">
        <v>143</v>
      </c>
      <c r="AY144" s="16" t="s">
        <v>134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6" t="s">
        <v>81</v>
      </c>
      <c r="BK144" s="174">
        <f>ROUND(I144*H144,2)</f>
        <v>0</v>
      </c>
      <c r="BL144" s="16" t="s">
        <v>142</v>
      </c>
      <c r="BM144" s="173" t="s">
        <v>369</v>
      </c>
    </row>
    <row r="145" spans="2:51" s="13" customFormat="1" ht="11.25">
      <c r="B145" s="179"/>
      <c r="D145" s="175" t="s">
        <v>147</v>
      </c>
      <c r="E145" s="180" t="s">
        <v>1</v>
      </c>
      <c r="F145" s="181" t="s">
        <v>370</v>
      </c>
      <c r="H145" s="182">
        <v>360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147</v>
      </c>
      <c r="AU145" s="180" t="s">
        <v>143</v>
      </c>
      <c r="AV145" s="13" t="s">
        <v>83</v>
      </c>
      <c r="AW145" s="13" t="s">
        <v>30</v>
      </c>
      <c r="AX145" s="13" t="s">
        <v>81</v>
      </c>
      <c r="AY145" s="180" t="s">
        <v>134</v>
      </c>
    </row>
    <row r="146" spans="1:65" s="2" customFormat="1" ht="36" customHeight="1">
      <c r="A146" s="31"/>
      <c r="B146" s="160"/>
      <c r="C146" s="161" t="s">
        <v>181</v>
      </c>
      <c r="D146" s="161" t="s">
        <v>138</v>
      </c>
      <c r="E146" s="162" t="s">
        <v>371</v>
      </c>
      <c r="F146" s="163" t="s">
        <v>372</v>
      </c>
      <c r="G146" s="164" t="s">
        <v>220</v>
      </c>
      <c r="H146" s="165">
        <v>720</v>
      </c>
      <c r="I146" s="166"/>
      <c r="J146" s="167">
        <f>ROUND(I146*H146,2)</f>
        <v>0</v>
      </c>
      <c r="K146" s="168"/>
      <c r="L146" s="32"/>
      <c r="M146" s="169" t="s">
        <v>1</v>
      </c>
      <c r="N146" s="170" t="s">
        <v>38</v>
      </c>
      <c r="O146" s="57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3" t="s">
        <v>142</v>
      </c>
      <c r="AT146" s="173" t="s">
        <v>138</v>
      </c>
      <c r="AU146" s="173" t="s">
        <v>143</v>
      </c>
      <c r="AY146" s="16" t="s">
        <v>134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6" t="s">
        <v>81</v>
      </c>
      <c r="BK146" s="174">
        <f>ROUND(I146*H146,2)</f>
        <v>0</v>
      </c>
      <c r="BL146" s="16" t="s">
        <v>142</v>
      </c>
      <c r="BM146" s="173" t="s">
        <v>373</v>
      </c>
    </row>
    <row r="147" spans="2:51" s="13" customFormat="1" ht="11.25">
      <c r="B147" s="179"/>
      <c r="D147" s="175" t="s">
        <v>147</v>
      </c>
      <c r="E147" s="180" t="s">
        <v>1</v>
      </c>
      <c r="F147" s="181" t="s">
        <v>374</v>
      </c>
      <c r="H147" s="182">
        <v>720</v>
      </c>
      <c r="I147" s="183"/>
      <c r="L147" s="179"/>
      <c r="M147" s="184"/>
      <c r="N147" s="185"/>
      <c r="O147" s="185"/>
      <c r="P147" s="185"/>
      <c r="Q147" s="185"/>
      <c r="R147" s="185"/>
      <c r="S147" s="185"/>
      <c r="T147" s="186"/>
      <c r="AT147" s="180" t="s">
        <v>147</v>
      </c>
      <c r="AU147" s="180" t="s">
        <v>143</v>
      </c>
      <c r="AV147" s="13" t="s">
        <v>83</v>
      </c>
      <c r="AW147" s="13" t="s">
        <v>30</v>
      </c>
      <c r="AX147" s="13" t="s">
        <v>81</v>
      </c>
      <c r="AY147" s="180" t="s">
        <v>134</v>
      </c>
    </row>
    <row r="148" spans="1:65" s="2" customFormat="1" ht="16.5" customHeight="1">
      <c r="A148" s="31"/>
      <c r="B148" s="160"/>
      <c r="C148" s="187" t="s">
        <v>186</v>
      </c>
      <c r="D148" s="187" t="s">
        <v>228</v>
      </c>
      <c r="E148" s="188" t="s">
        <v>297</v>
      </c>
      <c r="F148" s="189" t="s">
        <v>298</v>
      </c>
      <c r="G148" s="190" t="s">
        <v>299</v>
      </c>
      <c r="H148" s="191">
        <v>16.2</v>
      </c>
      <c r="I148" s="192"/>
      <c r="J148" s="193">
        <f>ROUND(I148*H148,2)</f>
        <v>0</v>
      </c>
      <c r="K148" s="194"/>
      <c r="L148" s="195"/>
      <c r="M148" s="196" t="s">
        <v>1</v>
      </c>
      <c r="N148" s="197" t="s">
        <v>38</v>
      </c>
      <c r="O148" s="57"/>
      <c r="P148" s="171">
        <f>O148*H148</f>
        <v>0</v>
      </c>
      <c r="Q148" s="171">
        <v>0.001</v>
      </c>
      <c r="R148" s="171">
        <f>Q148*H148</f>
        <v>0.0162</v>
      </c>
      <c r="S148" s="171">
        <v>0</v>
      </c>
      <c r="T148" s="172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3" t="s">
        <v>181</v>
      </c>
      <c r="AT148" s="173" t="s">
        <v>228</v>
      </c>
      <c r="AU148" s="173" t="s">
        <v>143</v>
      </c>
      <c r="AY148" s="16" t="s">
        <v>134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81</v>
      </c>
      <c r="BK148" s="174">
        <f>ROUND(I148*H148,2)</f>
        <v>0</v>
      </c>
      <c r="BL148" s="16" t="s">
        <v>142</v>
      </c>
      <c r="BM148" s="173" t="s">
        <v>375</v>
      </c>
    </row>
    <row r="149" spans="2:51" s="13" customFormat="1" ht="11.25">
      <c r="B149" s="179"/>
      <c r="D149" s="175" t="s">
        <v>147</v>
      </c>
      <c r="E149" s="180" t="s">
        <v>1</v>
      </c>
      <c r="F149" s="181" t="s">
        <v>376</v>
      </c>
      <c r="H149" s="182">
        <v>16.2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147</v>
      </c>
      <c r="AU149" s="180" t="s">
        <v>143</v>
      </c>
      <c r="AV149" s="13" t="s">
        <v>83</v>
      </c>
      <c r="AW149" s="13" t="s">
        <v>30</v>
      </c>
      <c r="AX149" s="13" t="s">
        <v>81</v>
      </c>
      <c r="AY149" s="180" t="s">
        <v>134</v>
      </c>
    </row>
    <row r="150" spans="1:65" s="2" customFormat="1" ht="24" customHeight="1">
      <c r="A150" s="31"/>
      <c r="B150" s="160"/>
      <c r="C150" s="161" t="s">
        <v>191</v>
      </c>
      <c r="D150" s="161" t="s">
        <v>138</v>
      </c>
      <c r="E150" s="162" t="s">
        <v>302</v>
      </c>
      <c r="F150" s="163" t="s">
        <v>303</v>
      </c>
      <c r="G150" s="164" t="s">
        <v>220</v>
      </c>
      <c r="H150" s="165">
        <v>360</v>
      </c>
      <c r="I150" s="166"/>
      <c r="J150" s="167">
        <f>ROUND(I150*H150,2)</f>
        <v>0</v>
      </c>
      <c r="K150" s="168"/>
      <c r="L150" s="32"/>
      <c r="M150" s="169" t="s">
        <v>1</v>
      </c>
      <c r="N150" s="170" t="s">
        <v>38</v>
      </c>
      <c r="O150" s="57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3" t="s">
        <v>142</v>
      </c>
      <c r="AT150" s="173" t="s">
        <v>138</v>
      </c>
      <c r="AU150" s="173" t="s">
        <v>143</v>
      </c>
      <c r="AY150" s="16" t="s">
        <v>134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6" t="s">
        <v>81</v>
      </c>
      <c r="BK150" s="174">
        <f>ROUND(I150*H150,2)</f>
        <v>0</v>
      </c>
      <c r="BL150" s="16" t="s">
        <v>142</v>
      </c>
      <c r="BM150" s="173" t="s">
        <v>377</v>
      </c>
    </row>
    <row r="151" spans="2:51" s="13" customFormat="1" ht="11.25">
      <c r="B151" s="179"/>
      <c r="D151" s="175" t="s">
        <v>147</v>
      </c>
      <c r="E151" s="180" t="s">
        <v>1</v>
      </c>
      <c r="F151" s="181" t="s">
        <v>378</v>
      </c>
      <c r="H151" s="182">
        <v>360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147</v>
      </c>
      <c r="AU151" s="180" t="s">
        <v>143</v>
      </c>
      <c r="AV151" s="13" t="s">
        <v>83</v>
      </c>
      <c r="AW151" s="13" t="s">
        <v>30</v>
      </c>
      <c r="AX151" s="13" t="s">
        <v>81</v>
      </c>
      <c r="AY151" s="180" t="s">
        <v>134</v>
      </c>
    </row>
    <row r="152" spans="1:65" s="2" customFormat="1" ht="36" customHeight="1">
      <c r="A152" s="31"/>
      <c r="B152" s="160"/>
      <c r="C152" s="161" t="s">
        <v>136</v>
      </c>
      <c r="D152" s="161" t="s">
        <v>138</v>
      </c>
      <c r="E152" s="162" t="s">
        <v>312</v>
      </c>
      <c r="F152" s="163" t="s">
        <v>313</v>
      </c>
      <c r="G152" s="164" t="s">
        <v>220</v>
      </c>
      <c r="H152" s="165">
        <v>720</v>
      </c>
      <c r="I152" s="166"/>
      <c r="J152" s="167">
        <f>ROUND(I152*H152,2)</f>
        <v>0</v>
      </c>
      <c r="K152" s="168"/>
      <c r="L152" s="32"/>
      <c r="M152" s="169" t="s">
        <v>1</v>
      </c>
      <c r="N152" s="170" t="s">
        <v>38</v>
      </c>
      <c r="O152" s="57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3" t="s">
        <v>142</v>
      </c>
      <c r="AT152" s="173" t="s">
        <v>138</v>
      </c>
      <c r="AU152" s="173" t="s">
        <v>143</v>
      </c>
      <c r="AY152" s="16" t="s">
        <v>134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6" t="s">
        <v>81</v>
      </c>
      <c r="BK152" s="174">
        <f>ROUND(I152*H152,2)</f>
        <v>0</v>
      </c>
      <c r="BL152" s="16" t="s">
        <v>142</v>
      </c>
      <c r="BM152" s="173" t="s">
        <v>379</v>
      </c>
    </row>
    <row r="153" spans="2:51" s="13" customFormat="1" ht="11.25">
      <c r="B153" s="179"/>
      <c r="D153" s="175" t="s">
        <v>147</v>
      </c>
      <c r="E153" s="180" t="s">
        <v>1</v>
      </c>
      <c r="F153" s="181" t="s">
        <v>380</v>
      </c>
      <c r="H153" s="182">
        <v>720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147</v>
      </c>
      <c r="AU153" s="180" t="s">
        <v>143</v>
      </c>
      <c r="AV153" s="13" t="s">
        <v>83</v>
      </c>
      <c r="AW153" s="13" t="s">
        <v>30</v>
      </c>
      <c r="AX153" s="13" t="s">
        <v>81</v>
      </c>
      <c r="AY153" s="180" t="s">
        <v>134</v>
      </c>
    </row>
    <row r="154" spans="2:63" s="12" customFormat="1" ht="22.9" customHeight="1">
      <c r="B154" s="147"/>
      <c r="D154" s="148" t="s">
        <v>72</v>
      </c>
      <c r="E154" s="158" t="s">
        <v>238</v>
      </c>
      <c r="F154" s="158" t="s">
        <v>239</v>
      </c>
      <c r="I154" s="150"/>
      <c r="J154" s="159">
        <f>BK154</f>
        <v>0</v>
      </c>
      <c r="L154" s="147"/>
      <c r="M154" s="152"/>
      <c r="N154" s="153"/>
      <c r="O154" s="153"/>
      <c r="P154" s="154">
        <f>SUM(P155:P156)</f>
        <v>0</v>
      </c>
      <c r="Q154" s="153"/>
      <c r="R154" s="154">
        <f>SUM(R155:R156)</f>
        <v>0</v>
      </c>
      <c r="S154" s="153"/>
      <c r="T154" s="155">
        <f>SUM(T155:T156)</f>
        <v>0</v>
      </c>
      <c r="AR154" s="148" t="s">
        <v>81</v>
      </c>
      <c r="AT154" s="156" t="s">
        <v>72</v>
      </c>
      <c r="AU154" s="156" t="s">
        <v>81</v>
      </c>
      <c r="AY154" s="148" t="s">
        <v>134</v>
      </c>
      <c r="BK154" s="157">
        <f>SUM(BK155:BK156)</f>
        <v>0</v>
      </c>
    </row>
    <row r="155" spans="1:65" s="2" customFormat="1" ht="24" customHeight="1">
      <c r="A155" s="31"/>
      <c r="B155" s="160"/>
      <c r="C155" s="161" t="s">
        <v>154</v>
      </c>
      <c r="D155" s="161" t="s">
        <v>138</v>
      </c>
      <c r="E155" s="162" t="s">
        <v>241</v>
      </c>
      <c r="F155" s="163" t="s">
        <v>242</v>
      </c>
      <c r="G155" s="164" t="s">
        <v>231</v>
      </c>
      <c r="H155" s="165">
        <v>0.016</v>
      </c>
      <c r="I155" s="166"/>
      <c r="J155" s="167">
        <f>ROUND(I155*H155,2)</f>
        <v>0</v>
      </c>
      <c r="K155" s="168"/>
      <c r="L155" s="32"/>
      <c r="M155" s="169" t="s">
        <v>1</v>
      </c>
      <c r="N155" s="170" t="s">
        <v>38</v>
      </c>
      <c r="O155" s="57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3" t="s">
        <v>142</v>
      </c>
      <c r="AT155" s="173" t="s">
        <v>138</v>
      </c>
      <c r="AU155" s="173" t="s">
        <v>83</v>
      </c>
      <c r="AY155" s="16" t="s">
        <v>134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6" t="s">
        <v>81</v>
      </c>
      <c r="BK155" s="174">
        <f>ROUND(I155*H155,2)</f>
        <v>0</v>
      </c>
      <c r="BL155" s="16" t="s">
        <v>142</v>
      </c>
      <c r="BM155" s="173" t="s">
        <v>381</v>
      </c>
    </row>
    <row r="156" spans="1:65" s="2" customFormat="1" ht="48" customHeight="1">
      <c r="A156" s="31"/>
      <c r="B156" s="160"/>
      <c r="C156" s="161" t="s">
        <v>206</v>
      </c>
      <c r="D156" s="161" t="s">
        <v>138</v>
      </c>
      <c r="E156" s="162" t="s">
        <v>245</v>
      </c>
      <c r="F156" s="163" t="s">
        <v>246</v>
      </c>
      <c r="G156" s="164" t="s">
        <v>231</v>
      </c>
      <c r="H156" s="165">
        <v>0.016</v>
      </c>
      <c r="I156" s="166"/>
      <c r="J156" s="167">
        <f>ROUND(I156*H156,2)</f>
        <v>0</v>
      </c>
      <c r="K156" s="168"/>
      <c r="L156" s="32"/>
      <c r="M156" s="210" t="s">
        <v>1</v>
      </c>
      <c r="N156" s="211" t="s">
        <v>38</v>
      </c>
      <c r="O156" s="200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3" t="s">
        <v>142</v>
      </c>
      <c r="AT156" s="173" t="s">
        <v>138</v>
      </c>
      <c r="AU156" s="173" t="s">
        <v>83</v>
      </c>
      <c r="AY156" s="16" t="s">
        <v>134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6" t="s">
        <v>81</v>
      </c>
      <c r="BK156" s="174">
        <f>ROUND(I156*H156,2)</f>
        <v>0</v>
      </c>
      <c r="BL156" s="16" t="s">
        <v>142</v>
      </c>
      <c r="BM156" s="173" t="s">
        <v>382</v>
      </c>
    </row>
    <row r="157" spans="1:31" s="2" customFormat="1" ht="6.95" customHeight="1">
      <c r="A157" s="31"/>
      <c r="B157" s="46"/>
      <c r="C157" s="47"/>
      <c r="D157" s="47"/>
      <c r="E157" s="47"/>
      <c r="F157" s="47"/>
      <c r="G157" s="47"/>
      <c r="H157" s="47"/>
      <c r="I157" s="119"/>
      <c r="J157" s="47"/>
      <c r="K157" s="47"/>
      <c r="L157" s="32"/>
      <c r="M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</sheetData>
  <autoFilter ref="C122:K15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103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3" t="str">
        <f>'Rekapitulace stavby'!K6</f>
        <v>Baťův kanál, jez Sudoměřice - Výklopník, oprava opevnění</v>
      </c>
      <c r="F7" s="254"/>
      <c r="G7" s="254"/>
      <c r="H7" s="254"/>
      <c r="I7" s="92"/>
      <c r="L7" s="19"/>
    </row>
    <row r="8" spans="1:31" s="2" customFormat="1" ht="12" customHeight="1">
      <c r="A8" s="31"/>
      <c r="B8" s="32"/>
      <c r="C8" s="31"/>
      <c r="D8" s="26" t="s">
        <v>104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33" t="s">
        <v>383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11. 12. 2017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6" t="str">
        <f>'Rekapitulace stavby'!E14</f>
        <v>Vyplň údaj</v>
      </c>
      <c r="F18" s="236"/>
      <c r="G18" s="236"/>
      <c r="H18" s="236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ROUND(J123,2)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ROUND((SUM(BE123:BE144)),2)</f>
        <v>0</v>
      </c>
      <c r="G33" s="31"/>
      <c r="H33" s="31"/>
      <c r="I33" s="106">
        <v>0.21</v>
      </c>
      <c r="J33" s="105">
        <f>ROUND(((SUM(BE123:BE144))*I33),2)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ROUND((SUM(BF123:BF144)),2)</f>
        <v>0</v>
      </c>
      <c r="G34" s="31"/>
      <c r="H34" s="31"/>
      <c r="I34" s="106">
        <v>0.15</v>
      </c>
      <c r="J34" s="105">
        <f>ROUND(((SUM(BF123:BF144))*I34),2)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ROUND((SUM(BG123:BG144)),2)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ROUND((SUM(BH123:BH144)),2)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ROUND((SUM(BI123:BI144)),2)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106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3" t="str">
        <f>E7</f>
        <v>Baťův kanál, jez Sudoměřice - Výklopník, oprava opevnění</v>
      </c>
      <c r="F85" s="254"/>
      <c r="G85" s="254"/>
      <c r="H85" s="254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33" t="str">
        <f>E9</f>
        <v>017-24-1-3 - Zpevněná cesta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11. 12. 2017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1" t="s">
        <v>107</v>
      </c>
      <c r="D94" s="107"/>
      <c r="E94" s="107"/>
      <c r="F94" s="107"/>
      <c r="G94" s="107"/>
      <c r="H94" s="107"/>
      <c r="I94" s="122"/>
      <c r="J94" s="123" t="s">
        <v>108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109</v>
      </c>
      <c r="D96" s="31"/>
      <c r="E96" s="31"/>
      <c r="F96" s="31"/>
      <c r="G96" s="31"/>
      <c r="H96" s="31"/>
      <c r="I96" s="95"/>
      <c r="J96" s="70">
        <f>J123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110</v>
      </c>
    </row>
    <row r="97" spans="2:12" s="9" customFormat="1" ht="24.95" customHeight="1">
      <c r="B97" s="125"/>
      <c r="D97" s="126" t="s">
        <v>348</v>
      </c>
      <c r="E97" s="127"/>
      <c r="F97" s="127"/>
      <c r="G97" s="127"/>
      <c r="H97" s="127"/>
      <c r="I97" s="128"/>
      <c r="J97" s="129">
        <f>J124</f>
        <v>0</v>
      </c>
      <c r="L97" s="125"/>
    </row>
    <row r="98" spans="2:12" s="10" customFormat="1" ht="19.9" customHeight="1">
      <c r="B98" s="130"/>
      <c r="D98" s="131" t="s">
        <v>264</v>
      </c>
      <c r="E98" s="132"/>
      <c r="F98" s="132"/>
      <c r="G98" s="132"/>
      <c r="H98" s="132"/>
      <c r="I98" s="133"/>
      <c r="J98" s="134">
        <f>J125</f>
        <v>0</v>
      </c>
      <c r="L98" s="130"/>
    </row>
    <row r="99" spans="2:12" s="10" customFormat="1" ht="14.85" customHeight="1">
      <c r="B99" s="130"/>
      <c r="D99" s="131" t="s">
        <v>384</v>
      </c>
      <c r="E99" s="132"/>
      <c r="F99" s="132"/>
      <c r="G99" s="132"/>
      <c r="H99" s="132"/>
      <c r="I99" s="133"/>
      <c r="J99" s="134">
        <f>J126</f>
        <v>0</v>
      </c>
      <c r="L99" s="130"/>
    </row>
    <row r="100" spans="2:12" s="10" customFormat="1" ht="19.9" customHeight="1">
      <c r="B100" s="130"/>
      <c r="D100" s="131" t="s">
        <v>385</v>
      </c>
      <c r="E100" s="132"/>
      <c r="F100" s="132"/>
      <c r="G100" s="132"/>
      <c r="H100" s="132"/>
      <c r="I100" s="133"/>
      <c r="J100" s="134">
        <f>J131</f>
        <v>0</v>
      </c>
      <c r="L100" s="130"/>
    </row>
    <row r="101" spans="2:12" s="10" customFormat="1" ht="14.85" customHeight="1">
      <c r="B101" s="130"/>
      <c r="D101" s="131" t="s">
        <v>386</v>
      </c>
      <c r="E101" s="132"/>
      <c r="F101" s="132"/>
      <c r="G101" s="132"/>
      <c r="H101" s="132"/>
      <c r="I101" s="133"/>
      <c r="J101" s="134">
        <f>J132</f>
        <v>0</v>
      </c>
      <c r="L101" s="130"/>
    </row>
    <row r="102" spans="2:12" s="10" customFormat="1" ht="14.85" customHeight="1">
      <c r="B102" s="130"/>
      <c r="D102" s="131" t="s">
        <v>387</v>
      </c>
      <c r="E102" s="132"/>
      <c r="F102" s="132"/>
      <c r="G102" s="132"/>
      <c r="H102" s="132"/>
      <c r="I102" s="133"/>
      <c r="J102" s="134">
        <f>J139</f>
        <v>0</v>
      </c>
      <c r="L102" s="130"/>
    </row>
    <row r="103" spans="2:12" s="10" customFormat="1" ht="19.9" customHeight="1">
      <c r="B103" s="130"/>
      <c r="D103" s="131" t="s">
        <v>118</v>
      </c>
      <c r="E103" s="132"/>
      <c r="F103" s="132"/>
      <c r="G103" s="132"/>
      <c r="H103" s="132"/>
      <c r="I103" s="133"/>
      <c r="J103" s="134">
        <f>J142</f>
        <v>0</v>
      </c>
      <c r="L103" s="130"/>
    </row>
    <row r="104" spans="1:31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95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46"/>
      <c r="C105" s="47"/>
      <c r="D105" s="47"/>
      <c r="E105" s="47"/>
      <c r="F105" s="47"/>
      <c r="G105" s="47"/>
      <c r="H105" s="47"/>
      <c r="I105" s="119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48"/>
      <c r="C109" s="49"/>
      <c r="D109" s="49"/>
      <c r="E109" s="49"/>
      <c r="F109" s="49"/>
      <c r="G109" s="49"/>
      <c r="H109" s="49"/>
      <c r="I109" s="120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120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53" t="str">
        <f>E7</f>
        <v>Baťův kanál, jez Sudoměřice - Výklopník, oprava opevnění</v>
      </c>
      <c r="F113" s="254"/>
      <c r="G113" s="254"/>
      <c r="H113" s="254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104</v>
      </c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33" t="str">
        <f>E9</f>
        <v>017-24-1-3 - Zpevněná cesta</v>
      </c>
      <c r="F115" s="255"/>
      <c r="G115" s="255"/>
      <c r="H115" s="255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1"/>
      <c r="E117" s="31"/>
      <c r="F117" s="24" t="str">
        <f>F12</f>
        <v xml:space="preserve"> </v>
      </c>
      <c r="G117" s="31"/>
      <c r="H117" s="31"/>
      <c r="I117" s="96" t="s">
        <v>22</v>
      </c>
      <c r="J117" s="54" t="str">
        <f>IF(J12="","",J12)</f>
        <v>11. 12. 2017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1"/>
      <c r="E119" s="31"/>
      <c r="F119" s="24" t="str">
        <f>E15</f>
        <v xml:space="preserve"> </v>
      </c>
      <c r="G119" s="31"/>
      <c r="H119" s="31"/>
      <c r="I119" s="96" t="s">
        <v>29</v>
      </c>
      <c r="J119" s="29" t="str">
        <f>E21</f>
        <v xml:space="preserve"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27</v>
      </c>
      <c r="D120" s="31"/>
      <c r="E120" s="31"/>
      <c r="F120" s="24" t="str">
        <f>IF(E18="","",E18)</f>
        <v>Vyplň údaj</v>
      </c>
      <c r="G120" s="31"/>
      <c r="H120" s="31"/>
      <c r="I120" s="96" t="s">
        <v>31</v>
      </c>
      <c r="J120" s="29" t="str">
        <f>E24</f>
        <v xml:space="preserve"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1"/>
      <c r="D121" s="31"/>
      <c r="E121" s="31"/>
      <c r="F121" s="31"/>
      <c r="G121" s="31"/>
      <c r="H121" s="31"/>
      <c r="I121" s="95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35"/>
      <c r="B122" s="136"/>
      <c r="C122" s="137" t="s">
        <v>121</v>
      </c>
      <c r="D122" s="138" t="s">
        <v>58</v>
      </c>
      <c r="E122" s="138" t="s">
        <v>54</v>
      </c>
      <c r="F122" s="138" t="s">
        <v>55</v>
      </c>
      <c r="G122" s="138" t="s">
        <v>122</v>
      </c>
      <c r="H122" s="138" t="s">
        <v>123</v>
      </c>
      <c r="I122" s="139" t="s">
        <v>124</v>
      </c>
      <c r="J122" s="140" t="s">
        <v>108</v>
      </c>
      <c r="K122" s="141" t="s">
        <v>125</v>
      </c>
      <c r="L122" s="142"/>
      <c r="M122" s="61" t="s">
        <v>1</v>
      </c>
      <c r="N122" s="62" t="s">
        <v>37</v>
      </c>
      <c r="O122" s="62" t="s">
        <v>126</v>
      </c>
      <c r="P122" s="62" t="s">
        <v>127</v>
      </c>
      <c r="Q122" s="62" t="s">
        <v>128</v>
      </c>
      <c r="R122" s="62" t="s">
        <v>129</v>
      </c>
      <c r="S122" s="62" t="s">
        <v>130</v>
      </c>
      <c r="T122" s="63" t="s">
        <v>131</v>
      </c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63" s="2" customFormat="1" ht="22.9" customHeight="1">
      <c r="A123" s="31"/>
      <c r="B123" s="32"/>
      <c r="C123" s="68" t="s">
        <v>132</v>
      </c>
      <c r="D123" s="31"/>
      <c r="E123" s="31"/>
      <c r="F123" s="31"/>
      <c r="G123" s="31"/>
      <c r="H123" s="31"/>
      <c r="I123" s="95"/>
      <c r="J123" s="143">
        <f>BK123</f>
        <v>0</v>
      </c>
      <c r="K123" s="31"/>
      <c r="L123" s="32"/>
      <c r="M123" s="64"/>
      <c r="N123" s="55"/>
      <c r="O123" s="65"/>
      <c r="P123" s="144">
        <f>P124</f>
        <v>0</v>
      </c>
      <c r="Q123" s="65"/>
      <c r="R123" s="144">
        <f>R124</f>
        <v>1834.460775</v>
      </c>
      <c r="S123" s="65"/>
      <c r="T123" s="145">
        <f>T124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72</v>
      </c>
      <c r="AU123" s="16" t="s">
        <v>110</v>
      </c>
      <c r="BK123" s="146">
        <f>BK124</f>
        <v>0</v>
      </c>
    </row>
    <row r="124" spans="2:63" s="12" customFormat="1" ht="25.9" customHeight="1">
      <c r="B124" s="147"/>
      <c r="D124" s="148" t="s">
        <v>72</v>
      </c>
      <c r="E124" s="149" t="s">
        <v>133</v>
      </c>
      <c r="F124" s="149" t="s">
        <v>349</v>
      </c>
      <c r="I124" s="150"/>
      <c r="J124" s="151">
        <f>BK124</f>
        <v>0</v>
      </c>
      <c r="L124" s="147"/>
      <c r="M124" s="152"/>
      <c r="N124" s="153"/>
      <c r="O124" s="153"/>
      <c r="P124" s="154">
        <f>P125+P131+P142</f>
        <v>0</v>
      </c>
      <c r="Q124" s="153"/>
      <c r="R124" s="154">
        <f>R125+R131+R142</f>
        <v>1834.460775</v>
      </c>
      <c r="S124" s="153"/>
      <c r="T124" s="155">
        <f>T125+T131+T142</f>
        <v>0</v>
      </c>
      <c r="AR124" s="148" t="s">
        <v>81</v>
      </c>
      <c r="AT124" s="156" t="s">
        <v>72</v>
      </c>
      <c r="AU124" s="156" t="s">
        <v>73</v>
      </c>
      <c r="AY124" s="148" t="s">
        <v>134</v>
      </c>
      <c r="BK124" s="157">
        <f>BK125+BK131+BK142</f>
        <v>0</v>
      </c>
    </row>
    <row r="125" spans="2:63" s="12" customFormat="1" ht="22.9" customHeight="1">
      <c r="B125" s="147"/>
      <c r="D125" s="148" t="s">
        <v>72</v>
      </c>
      <c r="E125" s="158" t="s">
        <v>142</v>
      </c>
      <c r="F125" s="158" t="s">
        <v>316</v>
      </c>
      <c r="I125" s="150"/>
      <c r="J125" s="159">
        <f>BK125</f>
        <v>0</v>
      </c>
      <c r="L125" s="147"/>
      <c r="M125" s="152"/>
      <c r="N125" s="153"/>
      <c r="O125" s="153"/>
      <c r="P125" s="154">
        <f>P126</f>
        <v>0</v>
      </c>
      <c r="Q125" s="153"/>
      <c r="R125" s="154">
        <f>R126</f>
        <v>4.4856</v>
      </c>
      <c r="S125" s="153"/>
      <c r="T125" s="155">
        <f>T126</f>
        <v>0</v>
      </c>
      <c r="AR125" s="148" t="s">
        <v>81</v>
      </c>
      <c r="AT125" s="156" t="s">
        <v>72</v>
      </c>
      <c r="AU125" s="156" t="s">
        <v>81</v>
      </c>
      <c r="AY125" s="148" t="s">
        <v>134</v>
      </c>
      <c r="BK125" s="157">
        <f>BK126</f>
        <v>0</v>
      </c>
    </row>
    <row r="126" spans="2:63" s="12" customFormat="1" ht="20.85" customHeight="1">
      <c r="B126" s="147"/>
      <c r="D126" s="148" t="s">
        <v>72</v>
      </c>
      <c r="E126" s="158" t="s">
        <v>317</v>
      </c>
      <c r="F126" s="158" t="s">
        <v>388</v>
      </c>
      <c r="I126" s="150"/>
      <c r="J126" s="159">
        <f>BK126</f>
        <v>0</v>
      </c>
      <c r="L126" s="147"/>
      <c r="M126" s="152"/>
      <c r="N126" s="153"/>
      <c r="O126" s="153"/>
      <c r="P126" s="154">
        <f>SUM(P127:P130)</f>
        <v>0</v>
      </c>
      <c r="Q126" s="153"/>
      <c r="R126" s="154">
        <f>SUM(R127:R130)</f>
        <v>4.4856</v>
      </c>
      <c r="S126" s="153"/>
      <c r="T126" s="155">
        <f>SUM(T127:T130)</f>
        <v>0</v>
      </c>
      <c r="AR126" s="148" t="s">
        <v>81</v>
      </c>
      <c r="AT126" s="156" t="s">
        <v>72</v>
      </c>
      <c r="AU126" s="156" t="s">
        <v>83</v>
      </c>
      <c r="AY126" s="148" t="s">
        <v>134</v>
      </c>
      <c r="BK126" s="157">
        <f>SUM(BK127:BK130)</f>
        <v>0</v>
      </c>
    </row>
    <row r="127" spans="1:65" s="2" customFormat="1" ht="48" customHeight="1">
      <c r="A127" s="31"/>
      <c r="B127" s="160"/>
      <c r="C127" s="161" t="s">
        <v>81</v>
      </c>
      <c r="D127" s="161" t="s">
        <v>138</v>
      </c>
      <c r="E127" s="162" t="s">
        <v>323</v>
      </c>
      <c r="F127" s="163" t="s">
        <v>324</v>
      </c>
      <c r="G127" s="164" t="s">
        <v>220</v>
      </c>
      <c r="H127" s="165">
        <v>6230</v>
      </c>
      <c r="I127" s="166"/>
      <c r="J127" s="167">
        <f>ROUND(I127*H127,2)</f>
        <v>0</v>
      </c>
      <c r="K127" s="168"/>
      <c r="L127" s="32"/>
      <c r="M127" s="169" t="s">
        <v>1</v>
      </c>
      <c r="N127" s="170" t="s">
        <v>38</v>
      </c>
      <c r="O127" s="57"/>
      <c r="P127" s="171">
        <f>O127*H127</f>
        <v>0</v>
      </c>
      <c r="Q127" s="171">
        <v>0.00028</v>
      </c>
      <c r="R127" s="171">
        <f>Q127*H127</f>
        <v>1.7444</v>
      </c>
      <c r="S127" s="171">
        <v>0</v>
      </c>
      <c r="T127" s="17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73" t="s">
        <v>142</v>
      </c>
      <c r="AT127" s="173" t="s">
        <v>138</v>
      </c>
      <c r="AU127" s="173" t="s">
        <v>143</v>
      </c>
      <c r="AY127" s="16" t="s">
        <v>134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6" t="s">
        <v>81</v>
      </c>
      <c r="BK127" s="174">
        <f>ROUND(I127*H127,2)</f>
        <v>0</v>
      </c>
      <c r="BL127" s="16" t="s">
        <v>142</v>
      </c>
      <c r="BM127" s="173" t="s">
        <v>389</v>
      </c>
    </row>
    <row r="128" spans="2:51" s="13" customFormat="1" ht="11.25">
      <c r="B128" s="179"/>
      <c r="D128" s="175" t="s">
        <v>147</v>
      </c>
      <c r="E128" s="180" t="s">
        <v>1</v>
      </c>
      <c r="F128" s="181" t="s">
        <v>390</v>
      </c>
      <c r="H128" s="182">
        <v>6230</v>
      </c>
      <c r="I128" s="183"/>
      <c r="L128" s="179"/>
      <c r="M128" s="184"/>
      <c r="N128" s="185"/>
      <c r="O128" s="185"/>
      <c r="P128" s="185"/>
      <c r="Q128" s="185"/>
      <c r="R128" s="185"/>
      <c r="S128" s="185"/>
      <c r="T128" s="186"/>
      <c r="AT128" s="180" t="s">
        <v>147</v>
      </c>
      <c r="AU128" s="180" t="s">
        <v>143</v>
      </c>
      <c r="AV128" s="13" t="s">
        <v>83</v>
      </c>
      <c r="AW128" s="13" t="s">
        <v>30</v>
      </c>
      <c r="AX128" s="13" t="s">
        <v>81</v>
      </c>
      <c r="AY128" s="180" t="s">
        <v>134</v>
      </c>
    </row>
    <row r="129" spans="1:65" s="2" customFormat="1" ht="24" customHeight="1">
      <c r="A129" s="31"/>
      <c r="B129" s="160"/>
      <c r="C129" s="187" t="s">
        <v>83</v>
      </c>
      <c r="D129" s="187" t="s">
        <v>228</v>
      </c>
      <c r="E129" s="188" t="s">
        <v>327</v>
      </c>
      <c r="F129" s="189" t="s">
        <v>328</v>
      </c>
      <c r="G129" s="190" t="s">
        <v>220</v>
      </c>
      <c r="H129" s="191">
        <v>6853</v>
      </c>
      <c r="I129" s="192"/>
      <c r="J129" s="193">
        <f>ROUND(I129*H129,2)</f>
        <v>0</v>
      </c>
      <c r="K129" s="194"/>
      <c r="L129" s="195"/>
      <c r="M129" s="196" t="s">
        <v>1</v>
      </c>
      <c r="N129" s="197" t="s">
        <v>38</v>
      </c>
      <c r="O129" s="57"/>
      <c r="P129" s="171">
        <f>O129*H129</f>
        <v>0</v>
      </c>
      <c r="Q129" s="171">
        <v>0.0004</v>
      </c>
      <c r="R129" s="171">
        <f>Q129*H129</f>
        <v>2.7412</v>
      </c>
      <c r="S129" s="171">
        <v>0</v>
      </c>
      <c r="T129" s="17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3" t="s">
        <v>181</v>
      </c>
      <c r="AT129" s="173" t="s">
        <v>228</v>
      </c>
      <c r="AU129" s="173" t="s">
        <v>143</v>
      </c>
      <c r="AY129" s="16" t="s">
        <v>134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81</v>
      </c>
      <c r="BK129" s="174">
        <f>ROUND(I129*H129,2)</f>
        <v>0</v>
      </c>
      <c r="BL129" s="16" t="s">
        <v>142</v>
      </c>
      <c r="BM129" s="173" t="s">
        <v>391</v>
      </c>
    </row>
    <row r="130" spans="2:51" s="13" customFormat="1" ht="11.25">
      <c r="B130" s="179"/>
      <c r="D130" s="175" t="s">
        <v>147</v>
      </c>
      <c r="E130" s="180" t="s">
        <v>1</v>
      </c>
      <c r="F130" s="181" t="s">
        <v>392</v>
      </c>
      <c r="H130" s="182">
        <v>6853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147</v>
      </c>
      <c r="AU130" s="180" t="s">
        <v>143</v>
      </c>
      <c r="AV130" s="13" t="s">
        <v>83</v>
      </c>
      <c r="AW130" s="13" t="s">
        <v>30</v>
      </c>
      <c r="AX130" s="13" t="s">
        <v>81</v>
      </c>
      <c r="AY130" s="180" t="s">
        <v>134</v>
      </c>
    </row>
    <row r="131" spans="2:63" s="12" customFormat="1" ht="22.9" customHeight="1">
      <c r="B131" s="147"/>
      <c r="D131" s="148" t="s">
        <v>72</v>
      </c>
      <c r="E131" s="158" t="s">
        <v>164</v>
      </c>
      <c r="F131" s="158" t="s">
        <v>393</v>
      </c>
      <c r="I131" s="150"/>
      <c r="J131" s="159">
        <f>BK131</f>
        <v>0</v>
      </c>
      <c r="L131" s="147"/>
      <c r="M131" s="152"/>
      <c r="N131" s="153"/>
      <c r="O131" s="153"/>
      <c r="P131" s="154">
        <f>P132+P139</f>
        <v>0</v>
      </c>
      <c r="Q131" s="153"/>
      <c r="R131" s="154">
        <f>R132+R139</f>
        <v>1829.975175</v>
      </c>
      <c r="S131" s="153"/>
      <c r="T131" s="155">
        <f>T132+T139</f>
        <v>0</v>
      </c>
      <c r="AR131" s="148" t="s">
        <v>81</v>
      </c>
      <c r="AT131" s="156" t="s">
        <v>72</v>
      </c>
      <c r="AU131" s="156" t="s">
        <v>81</v>
      </c>
      <c r="AY131" s="148" t="s">
        <v>134</v>
      </c>
      <c r="BK131" s="157">
        <f>BK132+BK139</f>
        <v>0</v>
      </c>
    </row>
    <row r="132" spans="2:63" s="12" customFormat="1" ht="20.85" customHeight="1">
      <c r="B132" s="147"/>
      <c r="D132" s="148" t="s">
        <v>72</v>
      </c>
      <c r="E132" s="158" t="s">
        <v>394</v>
      </c>
      <c r="F132" s="158" t="s">
        <v>395</v>
      </c>
      <c r="I132" s="150"/>
      <c r="J132" s="159">
        <f>BK132</f>
        <v>0</v>
      </c>
      <c r="L132" s="147"/>
      <c r="M132" s="152"/>
      <c r="N132" s="153"/>
      <c r="O132" s="153"/>
      <c r="P132" s="154">
        <f>SUM(P133:P138)</f>
        <v>0</v>
      </c>
      <c r="Q132" s="153"/>
      <c r="R132" s="154">
        <f>SUM(R133:R138)</f>
        <v>1829.975175</v>
      </c>
      <c r="S132" s="153"/>
      <c r="T132" s="155">
        <f>SUM(T133:T138)</f>
        <v>0</v>
      </c>
      <c r="AR132" s="148" t="s">
        <v>81</v>
      </c>
      <c r="AT132" s="156" t="s">
        <v>72</v>
      </c>
      <c r="AU132" s="156" t="s">
        <v>83</v>
      </c>
      <c r="AY132" s="148" t="s">
        <v>134</v>
      </c>
      <c r="BK132" s="157">
        <f>SUM(BK133:BK138)</f>
        <v>0</v>
      </c>
    </row>
    <row r="133" spans="1:65" s="2" customFormat="1" ht="24" customHeight="1">
      <c r="A133" s="31"/>
      <c r="B133" s="160"/>
      <c r="C133" s="161" t="s">
        <v>143</v>
      </c>
      <c r="D133" s="161" t="s">
        <v>138</v>
      </c>
      <c r="E133" s="162" t="s">
        <v>396</v>
      </c>
      <c r="F133" s="163" t="s">
        <v>397</v>
      </c>
      <c r="G133" s="164" t="s">
        <v>220</v>
      </c>
      <c r="H133" s="165">
        <v>4485.6</v>
      </c>
      <c r="I133" s="166"/>
      <c r="J133" s="167">
        <f>ROUND(I133*H133,2)</f>
        <v>0</v>
      </c>
      <c r="K133" s="168"/>
      <c r="L133" s="32"/>
      <c r="M133" s="169" t="s">
        <v>1</v>
      </c>
      <c r="N133" s="170" t="s">
        <v>38</v>
      </c>
      <c r="O133" s="57"/>
      <c r="P133" s="171">
        <f>O133*H133</f>
        <v>0</v>
      </c>
      <c r="Q133" s="171">
        <v>0.378</v>
      </c>
      <c r="R133" s="171">
        <f>Q133*H133</f>
        <v>1695.5568</v>
      </c>
      <c r="S133" s="171">
        <v>0</v>
      </c>
      <c r="T133" s="17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3" t="s">
        <v>142</v>
      </c>
      <c r="AT133" s="173" t="s">
        <v>138</v>
      </c>
      <c r="AU133" s="173" t="s">
        <v>143</v>
      </c>
      <c r="AY133" s="16" t="s">
        <v>134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6" t="s">
        <v>81</v>
      </c>
      <c r="BK133" s="174">
        <f>ROUND(I133*H133,2)</f>
        <v>0</v>
      </c>
      <c r="BL133" s="16" t="s">
        <v>142</v>
      </c>
      <c r="BM133" s="173" t="s">
        <v>398</v>
      </c>
    </row>
    <row r="134" spans="2:51" s="13" customFormat="1" ht="11.25">
      <c r="B134" s="179"/>
      <c r="D134" s="175" t="s">
        <v>147</v>
      </c>
      <c r="E134" s="180" t="s">
        <v>1</v>
      </c>
      <c r="F134" s="181" t="s">
        <v>399</v>
      </c>
      <c r="H134" s="182">
        <v>4485.6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147</v>
      </c>
      <c r="AU134" s="180" t="s">
        <v>143</v>
      </c>
      <c r="AV134" s="13" t="s">
        <v>83</v>
      </c>
      <c r="AW134" s="13" t="s">
        <v>30</v>
      </c>
      <c r="AX134" s="13" t="s">
        <v>81</v>
      </c>
      <c r="AY134" s="180" t="s">
        <v>134</v>
      </c>
    </row>
    <row r="135" spans="1:65" s="2" customFormat="1" ht="36" customHeight="1">
      <c r="A135" s="31"/>
      <c r="B135" s="160"/>
      <c r="C135" s="161" t="s">
        <v>142</v>
      </c>
      <c r="D135" s="161" t="s">
        <v>138</v>
      </c>
      <c r="E135" s="162" t="s">
        <v>400</v>
      </c>
      <c r="F135" s="163" t="s">
        <v>401</v>
      </c>
      <c r="G135" s="164" t="s">
        <v>220</v>
      </c>
      <c r="H135" s="165">
        <v>3987.2</v>
      </c>
      <c r="I135" s="166"/>
      <c r="J135" s="167">
        <f>ROUND(I135*H135,2)</f>
        <v>0</v>
      </c>
      <c r="K135" s="168"/>
      <c r="L135" s="32"/>
      <c r="M135" s="169" t="s">
        <v>1</v>
      </c>
      <c r="N135" s="170" t="s">
        <v>38</v>
      </c>
      <c r="O135" s="57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3" t="s">
        <v>142</v>
      </c>
      <c r="AT135" s="173" t="s">
        <v>138</v>
      </c>
      <c r="AU135" s="173" t="s">
        <v>143</v>
      </c>
      <c r="AY135" s="16" t="s">
        <v>134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6" t="s">
        <v>81</v>
      </c>
      <c r="BK135" s="174">
        <f>ROUND(I135*H135,2)</f>
        <v>0</v>
      </c>
      <c r="BL135" s="16" t="s">
        <v>142</v>
      </c>
      <c r="BM135" s="173" t="s">
        <v>402</v>
      </c>
    </row>
    <row r="136" spans="2:51" s="13" customFormat="1" ht="11.25">
      <c r="B136" s="179"/>
      <c r="D136" s="175" t="s">
        <v>147</v>
      </c>
      <c r="E136" s="180" t="s">
        <v>1</v>
      </c>
      <c r="F136" s="181" t="s">
        <v>403</v>
      </c>
      <c r="H136" s="182">
        <v>3987.2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147</v>
      </c>
      <c r="AU136" s="180" t="s">
        <v>143</v>
      </c>
      <c r="AV136" s="13" t="s">
        <v>83</v>
      </c>
      <c r="AW136" s="13" t="s">
        <v>30</v>
      </c>
      <c r="AX136" s="13" t="s">
        <v>81</v>
      </c>
      <c r="AY136" s="180" t="s">
        <v>134</v>
      </c>
    </row>
    <row r="137" spans="1:65" s="2" customFormat="1" ht="36" customHeight="1">
      <c r="A137" s="31"/>
      <c r="B137" s="160"/>
      <c r="C137" s="161" t="s">
        <v>164</v>
      </c>
      <c r="D137" s="161" t="s">
        <v>138</v>
      </c>
      <c r="E137" s="162" t="s">
        <v>404</v>
      </c>
      <c r="F137" s="163" t="s">
        <v>405</v>
      </c>
      <c r="G137" s="164" t="s">
        <v>220</v>
      </c>
      <c r="H137" s="165">
        <v>682.5</v>
      </c>
      <c r="I137" s="166"/>
      <c r="J137" s="167">
        <f>ROUND(I137*H137,2)</f>
        <v>0</v>
      </c>
      <c r="K137" s="168"/>
      <c r="L137" s="32"/>
      <c r="M137" s="169" t="s">
        <v>1</v>
      </c>
      <c r="N137" s="170" t="s">
        <v>38</v>
      </c>
      <c r="O137" s="57"/>
      <c r="P137" s="171">
        <f>O137*H137</f>
        <v>0</v>
      </c>
      <c r="Q137" s="171">
        <v>0.19695</v>
      </c>
      <c r="R137" s="171">
        <f>Q137*H137</f>
        <v>134.418375</v>
      </c>
      <c r="S137" s="171">
        <v>0</v>
      </c>
      <c r="T137" s="17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3" t="s">
        <v>142</v>
      </c>
      <c r="AT137" s="173" t="s">
        <v>138</v>
      </c>
      <c r="AU137" s="173" t="s">
        <v>143</v>
      </c>
      <c r="AY137" s="16" t="s">
        <v>134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6" t="s">
        <v>81</v>
      </c>
      <c r="BK137" s="174">
        <f>ROUND(I137*H137,2)</f>
        <v>0</v>
      </c>
      <c r="BL137" s="16" t="s">
        <v>142</v>
      </c>
      <c r="BM137" s="173" t="s">
        <v>406</v>
      </c>
    </row>
    <row r="138" spans="2:51" s="13" customFormat="1" ht="11.25">
      <c r="B138" s="179"/>
      <c r="D138" s="175" t="s">
        <v>147</v>
      </c>
      <c r="E138" s="180" t="s">
        <v>1</v>
      </c>
      <c r="F138" s="181" t="s">
        <v>407</v>
      </c>
      <c r="H138" s="182">
        <v>682.5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147</v>
      </c>
      <c r="AU138" s="180" t="s">
        <v>143</v>
      </c>
      <c r="AV138" s="13" t="s">
        <v>83</v>
      </c>
      <c r="AW138" s="13" t="s">
        <v>30</v>
      </c>
      <c r="AX138" s="13" t="s">
        <v>81</v>
      </c>
      <c r="AY138" s="180" t="s">
        <v>134</v>
      </c>
    </row>
    <row r="139" spans="2:63" s="12" customFormat="1" ht="20.85" customHeight="1">
      <c r="B139" s="147"/>
      <c r="D139" s="148" t="s">
        <v>72</v>
      </c>
      <c r="E139" s="158" t="s">
        <v>408</v>
      </c>
      <c r="F139" s="158" t="s">
        <v>409</v>
      </c>
      <c r="I139" s="150"/>
      <c r="J139" s="159">
        <f>BK139</f>
        <v>0</v>
      </c>
      <c r="L139" s="147"/>
      <c r="M139" s="152"/>
      <c r="N139" s="153"/>
      <c r="O139" s="153"/>
      <c r="P139" s="154">
        <f>SUM(P140:P141)</f>
        <v>0</v>
      </c>
      <c r="Q139" s="153"/>
      <c r="R139" s="154">
        <f>SUM(R140:R141)</f>
        <v>0</v>
      </c>
      <c r="S139" s="153"/>
      <c r="T139" s="155">
        <f>SUM(T140:T141)</f>
        <v>0</v>
      </c>
      <c r="AR139" s="148" t="s">
        <v>81</v>
      </c>
      <c r="AT139" s="156" t="s">
        <v>72</v>
      </c>
      <c r="AU139" s="156" t="s">
        <v>83</v>
      </c>
      <c r="AY139" s="148" t="s">
        <v>134</v>
      </c>
      <c r="BK139" s="157">
        <f>SUM(BK140:BK141)</f>
        <v>0</v>
      </c>
    </row>
    <row r="140" spans="1:65" s="2" customFormat="1" ht="36" customHeight="1">
      <c r="A140" s="31"/>
      <c r="B140" s="160"/>
      <c r="C140" s="161" t="s">
        <v>169</v>
      </c>
      <c r="D140" s="161" t="s">
        <v>138</v>
      </c>
      <c r="E140" s="162" t="s">
        <v>410</v>
      </c>
      <c r="F140" s="163" t="s">
        <v>411</v>
      </c>
      <c r="G140" s="164" t="s">
        <v>220</v>
      </c>
      <c r="H140" s="165">
        <v>3738</v>
      </c>
      <c r="I140" s="166"/>
      <c r="J140" s="167">
        <f>ROUND(I140*H140,2)</f>
        <v>0</v>
      </c>
      <c r="K140" s="168"/>
      <c r="L140" s="32"/>
      <c r="M140" s="169" t="s">
        <v>1</v>
      </c>
      <c r="N140" s="170" t="s">
        <v>38</v>
      </c>
      <c r="O140" s="57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3" t="s">
        <v>142</v>
      </c>
      <c r="AT140" s="173" t="s">
        <v>138</v>
      </c>
      <c r="AU140" s="173" t="s">
        <v>143</v>
      </c>
      <c r="AY140" s="16" t="s">
        <v>134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6" t="s">
        <v>81</v>
      </c>
      <c r="BK140" s="174">
        <f>ROUND(I140*H140,2)</f>
        <v>0</v>
      </c>
      <c r="BL140" s="16" t="s">
        <v>142</v>
      </c>
      <c r="BM140" s="173" t="s">
        <v>412</v>
      </c>
    </row>
    <row r="141" spans="2:51" s="13" customFormat="1" ht="11.25">
      <c r="B141" s="179"/>
      <c r="D141" s="175" t="s">
        <v>147</v>
      </c>
      <c r="E141" s="180" t="s">
        <v>1</v>
      </c>
      <c r="F141" s="181" t="s">
        <v>413</v>
      </c>
      <c r="H141" s="182">
        <v>3738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147</v>
      </c>
      <c r="AU141" s="180" t="s">
        <v>143</v>
      </c>
      <c r="AV141" s="13" t="s">
        <v>83</v>
      </c>
      <c r="AW141" s="13" t="s">
        <v>30</v>
      </c>
      <c r="AX141" s="13" t="s">
        <v>81</v>
      </c>
      <c r="AY141" s="180" t="s">
        <v>134</v>
      </c>
    </row>
    <row r="142" spans="2:63" s="12" customFormat="1" ht="22.9" customHeight="1">
      <c r="B142" s="147"/>
      <c r="D142" s="148" t="s">
        <v>72</v>
      </c>
      <c r="E142" s="158" t="s">
        <v>238</v>
      </c>
      <c r="F142" s="158" t="s">
        <v>239</v>
      </c>
      <c r="I142" s="150"/>
      <c r="J142" s="159">
        <f>BK142</f>
        <v>0</v>
      </c>
      <c r="L142" s="147"/>
      <c r="M142" s="152"/>
      <c r="N142" s="153"/>
      <c r="O142" s="153"/>
      <c r="P142" s="154">
        <f>SUM(P143:P144)</f>
        <v>0</v>
      </c>
      <c r="Q142" s="153"/>
      <c r="R142" s="154">
        <f>SUM(R143:R144)</f>
        <v>0</v>
      </c>
      <c r="S142" s="153"/>
      <c r="T142" s="155">
        <f>SUM(T143:T144)</f>
        <v>0</v>
      </c>
      <c r="AR142" s="148" t="s">
        <v>81</v>
      </c>
      <c r="AT142" s="156" t="s">
        <v>72</v>
      </c>
      <c r="AU142" s="156" t="s">
        <v>81</v>
      </c>
      <c r="AY142" s="148" t="s">
        <v>134</v>
      </c>
      <c r="BK142" s="157">
        <f>SUM(BK143:BK144)</f>
        <v>0</v>
      </c>
    </row>
    <row r="143" spans="1:65" s="2" customFormat="1" ht="24" customHeight="1">
      <c r="A143" s="31"/>
      <c r="B143" s="160"/>
      <c r="C143" s="161" t="s">
        <v>174</v>
      </c>
      <c r="D143" s="161" t="s">
        <v>138</v>
      </c>
      <c r="E143" s="162" t="s">
        <v>241</v>
      </c>
      <c r="F143" s="163" t="s">
        <v>242</v>
      </c>
      <c r="G143" s="164" t="s">
        <v>231</v>
      </c>
      <c r="H143" s="165">
        <v>1834.461</v>
      </c>
      <c r="I143" s="166"/>
      <c r="J143" s="167">
        <f>ROUND(I143*H143,2)</f>
        <v>0</v>
      </c>
      <c r="K143" s="168"/>
      <c r="L143" s="32"/>
      <c r="M143" s="169" t="s">
        <v>1</v>
      </c>
      <c r="N143" s="170" t="s">
        <v>38</v>
      </c>
      <c r="O143" s="57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3" t="s">
        <v>142</v>
      </c>
      <c r="AT143" s="173" t="s">
        <v>138</v>
      </c>
      <c r="AU143" s="173" t="s">
        <v>83</v>
      </c>
      <c r="AY143" s="16" t="s">
        <v>134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6" t="s">
        <v>81</v>
      </c>
      <c r="BK143" s="174">
        <f>ROUND(I143*H143,2)</f>
        <v>0</v>
      </c>
      <c r="BL143" s="16" t="s">
        <v>142</v>
      </c>
      <c r="BM143" s="173" t="s">
        <v>414</v>
      </c>
    </row>
    <row r="144" spans="1:65" s="2" customFormat="1" ht="48" customHeight="1">
      <c r="A144" s="31"/>
      <c r="B144" s="160"/>
      <c r="C144" s="161" t="s">
        <v>181</v>
      </c>
      <c r="D144" s="161" t="s">
        <v>138</v>
      </c>
      <c r="E144" s="162" t="s">
        <v>245</v>
      </c>
      <c r="F144" s="163" t="s">
        <v>246</v>
      </c>
      <c r="G144" s="164" t="s">
        <v>231</v>
      </c>
      <c r="H144" s="165">
        <v>1834.461</v>
      </c>
      <c r="I144" s="166"/>
      <c r="J144" s="167">
        <f>ROUND(I144*H144,2)</f>
        <v>0</v>
      </c>
      <c r="K144" s="168"/>
      <c r="L144" s="32"/>
      <c r="M144" s="210" t="s">
        <v>1</v>
      </c>
      <c r="N144" s="211" t="s">
        <v>38</v>
      </c>
      <c r="O144" s="200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3" t="s">
        <v>142</v>
      </c>
      <c r="AT144" s="173" t="s">
        <v>138</v>
      </c>
      <c r="AU144" s="173" t="s">
        <v>83</v>
      </c>
      <c r="AY144" s="16" t="s">
        <v>134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6" t="s">
        <v>81</v>
      </c>
      <c r="BK144" s="174">
        <f>ROUND(I144*H144,2)</f>
        <v>0</v>
      </c>
      <c r="BL144" s="16" t="s">
        <v>142</v>
      </c>
      <c r="BM144" s="173" t="s">
        <v>415</v>
      </c>
    </row>
    <row r="145" spans="1:31" s="2" customFormat="1" ht="6.95" customHeight="1">
      <c r="A145" s="31"/>
      <c r="B145" s="46"/>
      <c r="C145" s="47"/>
      <c r="D145" s="47"/>
      <c r="E145" s="47"/>
      <c r="F145" s="47"/>
      <c r="G145" s="47"/>
      <c r="H145" s="47"/>
      <c r="I145" s="119"/>
      <c r="J145" s="47"/>
      <c r="K145" s="47"/>
      <c r="L145" s="32"/>
      <c r="M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</sheetData>
  <autoFilter ref="C122:K14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103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3" t="str">
        <f>'Rekapitulace stavby'!K6</f>
        <v>Baťův kanál, jez Sudoměřice - Výklopník, oprava opevnění</v>
      </c>
      <c r="F7" s="254"/>
      <c r="G7" s="254"/>
      <c r="H7" s="254"/>
      <c r="I7" s="92"/>
      <c r="L7" s="19"/>
    </row>
    <row r="8" spans="1:31" s="2" customFormat="1" ht="12" customHeight="1">
      <c r="A8" s="31"/>
      <c r="B8" s="32"/>
      <c r="C8" s="31"/>
      <c r="D8" s="26" t="s">
        <v>104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33" t="s">
        <v>416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11. 12. 2017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6" t="str">
        <f>'Rekapitulace stavby'!E14</f>
        <v>Vyplň údaj</v>
      </c>
      <c r="F18" s="236"/>
      <c r="G18" s="236"/>
      <c r="H18" s="236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ROUND(J121,2)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ROUND((SUM(BE121:BE183)),2)</f>
        <v>0</v>
      </c>
      <c r="G33" s="31"/>
      <c r="H33" s="31"/>
      <c r="I33" s="106">
        <v>0.21</v>
      </c>
      <c r="J33" s="105">
        <f>ROUND(((SUM(BE121:BE183))*I33),2)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ROUND((SUM(BF121:BF183)),2)</f>
        <v>0</v>
      </c>
      <c r="G34" s="31"/>
      <c r="H34" s="31"/>
      <c r="I34" s="106">
        <v>0.15</v>
      </c>
      <c r="J34" s="105">
        <f>ROUND(((SUM(BF121:BF183))*I34),2)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ROUND((SUM(BG121:BG183)),2)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ROUND((SUM(BH121:BH183)),2)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ROUND((SUM(BI121:BI183)),2)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106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3" t="str">
        <f>E7</f>
        <v>Baťův kanál, jez Sudoměřice - Výklopník, oprava opevnění</v>
      </c>
      <c r="F85" s="254"/>
      <c r="G85" s="254"/>
      <c r="H85" s="254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33" t="str">
        <f>E9</f>
        <v>017-24-1-4 - Kácení dřevin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11. 12. 2017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1" t="s">
        <v>107</v>
      </c>
      <c r="D94" s="107"/>
      <c r="E94" s="107"/>
      <c r="F94" s="107"/>
      <c r="G94" s="107"/>
      <c r="H94" s="107"/>
      <c r="I94" s="122"/>
      <c r="J94" s="123" t="s">
        <v>108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109</v>
      </c>
      <c r="D96" s="31"/>
      <c r="E96" s="31"/>
      <c r="F96" s="31"/>
      <c r="G96" s="31"/>
      <c r="H96" s="31"/>
      <c r="I96" s="95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110</v>
      </c>
    </row>
    <row r="97" spans="2:12" s="9" customFormat="1" ht="24.95" customHeight="1">
      <c r="B97" s="125"/>
      <c r="D97" s="126" t="s">
        <v>348</v>
      </c>
      <c r="E97" s="127"/>
      <c r="F97" s="127"/>
      <c r="G97" s="127"/>
      <c r="H97" s="127"/>
      <c r="I97" s="128"/>
      <c r="J97" s="129">
        <f>J122</f>
        <v>0</v>
      </c>
      <c r="L97" s="125"/>
    </row>
    <row r="98" spans="2:12" s="10" customFormat="1" ht="19.9" customHeight="1">
      <c r="B98" s="130"/>
      <c r="D98" s="131" t="s">
        <v>112</v>
      </c>
      <c r="E98" s="132"/>
      <c r="F98" s="132"/>
      <c r="G98" s="132"/>
      <c r="H98" s="132"/>
      <c r="I98" s="133"/>
      <c r="J98" s="134">
        <f>J123</f>
        <v>0</v>
      </c>
      <c r="L98" s="130"/>
    </row>
    <row r="99" spans="2:12" s="10" customFormat="1" ht="14.85" customHeight="1">
      <c r="B99" s="130"/>
      <c r="D99" s="131" t="s">
        <v>113</v>
      </c>
      <c r="E99" s="132"/>
      <c r="F99" s="132"/>
      <c r="G99" s="132"/>
      <c r="H99" s="132"/>
      <c r="I99" s="133"/>
      <c r="J99" s="134">
        <f>J124</f>
        <v>0</v>
      </c>
      <c r="L99" s="130"/>
    </row>
    <row r="100" spans="2:12" s="10" customFormat="1" ht="14.85" customHeight="1">
      <c r="B100" s="130"/>
      <c r="D100" s="131" t="s">
        <v>115</v>
      </c>
      <c r="E100" s="132"/>
      <c r="F100" s="132"/>
      <c r="G100" s="132"/>
      <c r="H100" s="132"/>
      <c r="I100" s="133"/>
      <c r="J100" s="134">
        <f>J150</f>
        <v>0</v>
      </c>
      <c r="L100" s="130"/>
    </row>
    <row r="101" spans="2:12" s="10" customFormat="1" ht="19.9" customHeight="1">
      <c r="B101" s="130"/>
      <c r="D101" s="131" t="s">
        <v>118</v>
      </c>
      <c r="E101" s="132"/>
      <c r="F101" s="132"/>
      <c r="G101" s="132"/>
      <c r="H101" s="132"/>
      <c r="I101" s="133"/>
      <c r="J101" s="134">
        <f>J181</f>
        <v>0</v>
      </c>
      <c r="L101" s="130"/>
    </row>
    <row r="102" spans="1:31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95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46"/>
      <c r="C103" s="47"/>
      <c r="D103" s="47"/>
      <c r="E103" s="47"/>
      <c r="F103" s="47"/>
      <c r="G103" s="47"/>
      <c r="H103" s="47"/>
      <c r="I103" s="119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48"/>
      <c r="C107" s="49"/>
      <c r="D107" s="49"/>
      <c r="E107" s="49"/>
      <c r="F107" s="49"/>
      <c r="G107" s="49"/>
      <c r="H107" s="49"/>
      <c r="I107" s="120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120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3" t="str">
        <f>E7</f>
        <v>Baťův kanál, jez Sudoměřice - Výklopník, oprava opevnění</v>
      </c>
      <c r="F111" s="254"/>
      <c r="G111" s="254"/>
      <c r="H111" s="254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104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33" t="str">
        <f>E9</f>
        <v>017-24-1-4 - Kácení dřevin</v>
      </c>
      <c r="F113" s="255"/>
      <c r="G113" s="255"/>
      <c r="H113" s="255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20</v>
      </c>
      <c r="D115" s="31"/>
      <c r="E115" s="31"/>
      <c r="F115" s="24" t="str">
        <f>F12</f>
        <v xml:space="preserve"> </v>
      </c>
      <c r="G115" s="31"/>
      <c r="H115" s="31"/>
      <c r="I115" s="96" t="s">
        <v>22</v>
      </c>
      <c r="J115" s="54" t="str">
        <f>IF(J12="","",J12)</f>
        <v>11. 12. 2017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24</v>
      </c>
      <c r="D117" s="31"/>
      <c r="E117" s="31"/>
      <c r="F117" s="24" t="str">
        <f>E15</f>
        <v xml:space="preserve"> </v>
      </c>
      <c r="G117" s="31"/>
      <c r="H117" s="31"/>
      <c r="I117" s="96" t="s">
        <v>29</v>
      </c>
      <c r="J117" s="29" t="str">
        <f>E21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27</v>
      </c>
      <c r="D118" s="31"/>
      <c r="E118" s="31"/>
      <c r="F118" s="24" t="str">
        <f>IF(E18="","",E18)</f>
        <v>Vyplň údaj</v>
      </c>
      <c r="G118" s="31"/>
      <c r="H118" s="31"/>
      <c r="I118" s="96" t="s">
        <v>31</v>
      </c>
      <c r="J118" s="29" t="str">
        <f>E24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35"/>
      <c r="B120" s="136"/>
      <c r="C120" s="137" t="s">
        <v>121</v>
      </c>
      <c r="D120" s="138" t="s">
        <v>58</v>
      </c>
      <c r="E120" s="138" t="s">
        <v>54</v>
      </c>
      <c r="F120" s="138" t="s">
        <v>55</v>
      </c>
      <c r="G120" s="138" t="s">
        <v>122</v>
      </c>
      <c r="H120" s="138" t="s">
        <v>123</v>
      </c>
      <c r="I120" s="139" t="s">
        <v>124</v>
      </c>
      <c r="J120" s="140" t="s">
        <v>108</v>
      </c>
      <c r="K120" s="141" t="s">
        <v>125</v>
      </c>
      <c r="L120" s="142"/>
      <c r="M120" s="61" t="s">
        <v>1</v>
      </c>
      <c r="N120" s="62" t="s">
        <v>37</v>
      </c>
      <c r="O120" s="62" t="s">
        <v>126</v>
      </c>
      <c r="P120" s="62" t="s">
        <v>127</v>
      </c>
      <c r="Q120" s="62" t="s">
        <v>128</v>
      </c>
      <c r="R120" s="62" t="s">
        <v>129</v>
      </c>
      <c r="S120" s="62" t="s">
        <v>130</v>
      </c>
      <c r="T120" s="63" t="s">
        <v>131</v>
      </c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63" s="2" customFormat="1" ht="22.9" customHeight="1">
      <c r="A121" s="31"/>
      <c r="B121" s="32"/>
      <c r="C121" s="68" t="s">
        <v>132</v>
      </c>
      <c r="D121" s="31"/>
      <c r="E121" s="31"/>
      <c r="F121" s="31"/>
      <c r="G121" s="31"/>
      <c r="H121" s="31"/>
      <c r="I121" s="95"/>
      <c r="J121" s="143">
        <f>BK121</f>
        <v>0</v>
      </c>
      <c r="K121" s="31"/>
      <c r="L121" s="32"/>
      <c r="M121" s="64"/>
      <c r="N121" s="55"/>
      <c r="O121" s="65"/>
      <c r="P121" s="144">
        <f>P122</f>
        <v>0</v>
      </c>
      <c r="Q121" s="65"/>
      <c r="R121" s="144">
        <f>R122</f>
        <v>0.0011300000000000001</v>
      </c>
      <c r="S121" s="65"/>
      <c r="T121" s="145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72</v>
      </c>
      <c r="AU121" s="16" t="s">
        <v>110</v>
      </c>
      <c r="BK121" s="146">
        <f>BK122</f>
        <v>0</v>
      </c>
    </row>
    <row r="122" spans="2:63" s="12" customFormat="1" ht="25.9" customHeight="1">
      <c r="B122" s="147"/>
      <c r="D122" s="148" t="s">
        <v>72</v>
      </c>
      <c r="E122" s="149" t="s">
        <v>133</v>
      </c>
      <c r="F122" s="149" t="s">
        <v>349</v>
      </c>
      <c r="I122" s="150"/>
      <c r="J122" s="151">
        <f>BK122</f>
        <v>0</v>
      </c>
      <c r="L122" s="147"/>
      <c r="M122" s="152"/>
      <c r="N122" s="153"/>
      <c r="O122" s="153"/>
      <c r="P122" s="154">
        <f>P123+P181</f>
        <v>0</v>
      </c>
      <c r="Q122" s="153"/>
      <c r="R122" s="154">
        <f>R123+R181</f>
        <v>0.0011300000000000001</v>
      </c>
      <c r="S122" s="153"/>
      <c r="T122" s="155">
        <f>T123+T181</f>
        <v>0</v>
      </c>
      <c r="AR122" s="148" t="s">
        <v>81</v>
      </c>
      <c r="AT122" s="156" t="s">
        <v>72</v>
      </c>
      <c r="AU122" s="156" t="s">
        <v>73</v>
      </c>
      <c r="AY122" s="148" t="s">
        <v>134</v>
      </c>
      <c r="BK122" s="157">
        <f>BK123+BK181</f>
        <v>0</v>
      </c>
    </row>
    <row r="123" spans="2:63" s="12" customFormat="1" ht="22.9" customHeight="1">
      <c r="B123" s="147"/>
      <c r="D123" s="148" t="s">
        <v>72</v>
      </c>
      <c r="E123" s="158" t="s">
        <v>81</v>
      </c>
      <c r="F123" s="158" t="s">
        <v>135</v>
      </c>
      <c r="I123" s="150"/>
      <c r="J123" s="159">
        <f>BK123</f>
        <v>0</v>
      </c>
      <c r="L123" s="147"/>
      <c r="M123" s="152"/>
      <c r="N123" s="153"/>
      <c r="O123" s="153"/>
      <c r="P123" s="154">
        <f>P124+P150</f>
        <v>0</v>
      </c>
      <c r="Q123" s="153"/>
      <c r="R123" s="154">
        <f>R124+R150</f>
        <v>0.0011300000000000001</v>
      </c>
      <c r="S123" s="153"/>
      <c r="T123" s="155">
        <f>T124+T150</f>
        <v>0</v>
      </c>
      <c r="AR123" s="148" t="s">
        <v>81</v>
      </c>
      <c r="AT123" s="156" t="s">
        <v>72</v>
      </c>
      <c r="AU123" s="156" t="s">
        <v>81</v>
      </c>
      <c r="AY123" s="148" t="s">
        <v>134</v>
      </c>
      <c r="BK123" s="157">
        <f>BK124+BK150</f>
        <v>0</v>
      </c>
    </row>
    <row r="124" spans="2:63" s="12" customFormat="1" ht="20.85" customHeight="1">
      <c r="B124" s="147"/>
      <c r="D124" s="148" t="s">
        <v>72</v>
      </c>
      <c r="E124" s="158" t="s">
        <v>136</v>
      </c>
      <c r="F124" s="158" t="s">
        <v>137</v>
      </c>
      <c r="I124" s="150"/>
      <c r="J124" s="159">
        <f>BK124</f>
        <v>0</v>
      </c>
      <c r="L124" s="147"/>
      <c r="M124" s="152"/>
      <c r="N124" s="153"/>
      <c r="O124" s="153"/>
      <c r="P124" s="154">
        <f>SUM(P125:P149)</f>
        <v>0</v>
      </c>
      <c r="Q124" s="153"/>
      <c r="R124" s="154">
        <f>SUM(R125:R149)</f>
        <v>0.0011300000000000001</v>
      </c>
      <c r="S124" s="153"/>
      <c r="T124" s="155">
        <f>SUM(T125:T149)</f>
        <v>0</v>
      </c>
      <c r="AR124" s="148" t="s">
        <v>81</v>
      </c>
      <c r="AT124" s="156" t="s">
        <v>72</v>
      </c>
      <c r="AU124" s="156" t="s">
        <v>83</v>
      </c>
      <c r="AY124" s="148" t="s">
        <v>134</v>
      </c>
      <c r="BK124" s="157">
        <f>SUM(BK125:BK149)</f>
        <v>0</v>
      </c>
    </row>
    <row r="125" spans="1:65" s="2" customFormat="1" ht="36" customHeight="1">
      <c r="A125" s="31"/>
      <c r="B125" s="160"/>
      <c r="C125" s="161" t="s">
        <v>81</v>
      </c>
      <c r="D125" s="161" t="s">
        <v>138</v>
      </c>
      <c r="E125" s="162" t="s">
        <v>417</v>
      </c>
      <c r="F125" s="163" t="s">
        <v>418</v>
      </c>
      <c r="G125" s="164" t="s">
        <v>220</v>
      </c>
      <c r="H125" s="165">
        <v>2</v>
      </c>
      <c r="I125" s="166"/>
      <c r="J125" s="167">
        <f>ROUND(I125*H125,2)</f>
        <v>0</v>
      </c>
      <c r="K125" s="168"/>
      <c r="L125" s="32"/>
      <c r="M125" s="169" t="s">
        <v>1</v>
      </c>
      <c r="N125" s="170" t="s">
        <v>38</v>
      </c>
      <c r="O125" s="57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73" t="s">
        <v>142</v>
      </c>
      <c r="AT125" s="173" t="s">
        <v>138</v>
      </c>
      <c r="AU125" s="173" t="s">
        <v>143</v>
      </c>
      <c r="AY125" s="16" t="s">
        <v>134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6" t="s">
        <v>81</v>
      </c>
      <c r="BK125" s="174">
        <f>ROUND(I125*H125,2)</f>
        <v>0</v>
      </c>
      <c r="BL125" s="16" t="s">
        <v>142</v>
      </c>
      <c r="BM125" s="173" t="s">
        <v>419</v>
      </c>
    </row>
    <row r="126" spans="2:51" s="13" customFormat="1" ht="11.25">
      <c r="B126" s="179"/>
      <c r="D126" s="175" t="s">
        <v>147</v>
      </c>
      <c r="E126" s="180" t="s">
        <v>1</v>
      </c>
      <c r="F126" s="181" t="s">
        <v>420</v>
      </c>
      <c r="H126" s="182">
        <v>2</v>
      </c>
      <c r="I126" s="183"/>
      <c r="L126" s="179"/>
      <c r="M126" s="184"/>
      <c r="N126" s="185"/>
      <c r="O126" s="185"/>
      <c r="P126" s="185"/>
      <c r="Q126" s="185"/>
      <c r="R126" s="185"/>
      <c r="S126" s="185"/>
      <c r="T126" s="186"/>
      <c r="AT126" s="180" t="s">
        <v>147</v>
      </c>
      <c r="AU126" s="180" t="s">
        <v>143</v>
      </c>
      <c r="AV126" s="13" t="s">
        <v>83</v>
      </c>
      <c r="AW126" s="13" t="s">
        <v>30</v>
      </c>
      <c r="AX126" s="13" t="s">
        <v>81</v>
      </c>
      <c r="AY126" s="180" t="s">
        <v>134</v>
      </c>
    </row>
    <row r="127" spans="1:65" s="2" customFormat="1" ht="24" customHeight="1">
      <c r="A127" s="31"/>
      <c r="B127" s="160"/>
      <c r="C127" s="161" t="s">
        <v>83</v>
      </c>
      <c r="D127" s="161" t="s">
        <v>138</v>
      </c>
      <c r="E127" s="162" t="s">
        <v>421</v>
      </c>
      <c r="F127" s="163" t="s">
        <v>422</v>
      </c>
      <c r="G127" s="164" t="s">
        <v>220</v>
      </c>
      <c r="H127" s="165">
        <v>2</v>
      </c>
      <c r="I127" s="166"/>
      <c r="J127" s="167">
        <f>ROUND(I127*H127,2)</f>
        <v>0</v>
      </c>
      <c r="K127" s="168"/>
      <c r="L127" s="32"/>
      <c r="M127" s="169" t="s">
        <v>1</v>
      </c>
      <c r="N127" s="170" t="s">
        <v>38</v>
      </c>
      <c r="O127" s="57"/>
      <c r="P127" s="171">
        <f>O127*H127</f>
        <v>0</v>
      </c>
      <c r="Q127" s="171">
        <v>6E-05</v>
      </c>
      <c r="R127" s="171">
        <f>Q127*H127</f>
        <v>0.00012</v>
      </c>
      <c r="S127" s="171">
        <v>0</v>
      </c>
      <c r="T127" s="17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73" t="s">
        <v>142</v>
      </c>
      <c r="AT127" s="173" t="s">
        <v>138</v>
      </c>
      <c r="AU127" s="173" t="s">
        <v>143</v>
      </c>
      <c r="AY127" s="16" t="s">
        <v>134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6" t="s">
        <v>81</v>
      </c>
      <c r="BK127" s="174">
        <f>ROUND(I127*H127,2)</f>
        <v>0</v>
      </c>
      <c r="BL127" s="16" t="s">
        <v>142</v>
      </c>
      <c r="BM127" s="173" t="s">
        <v>423</v>
      </c>
    </row>
    <row r="128" spans="2:51" s="13" customFormat="1" ht="11.25">
      <c r="B128" s="179"/>
      <c r="D128" s="175" t="s">
        <v>147</v>
      </c>
      <c r="E128" s="180" t="s">
        <v>1</v>
      </c>
      <c r="F128" s="181" t="s">
        <v>424</v>
      </c>
      <c r="H128" s="182">
        <v>2</v>
      </c>
      <c r="I128" s="183"/>
      <c r="L128" s="179"/>
      <c r="M128" s="184"/>
      <c r="N128" s="185"/>
      <c r="O128" s="185"/>
      <c r="P128" s="185"/>
      <c r="Q128" s="185"/>
      <c r="R128" s="185"/>
      <c r="S128" s="185"/>
      <c r="T128" s="186"/>
      <c r="AT128" s="180" t="s">
        <v>147</v>
      </c>
      <c r="AU128" s="180" t="s">
        <v>143</v>
      </c>
      <c r="AV128" s="13" t="s">
        <v>83</v>
      </c>
      <c r="AW128" s="13" t="s">
        <v>30</v>
      </c>
      <c r="AX128" s="13" t="s">
        <v>81</v>
      </c>
      <c r="AY128" s="180" t="s">
        <v>134</v>
      </c>
    </row>
    <row r="129" spans="1:65" s="2" customFormat="1" ht="36" customHeight="1">
      <c r="A129" s="31"/>
      <c r="B129" s="160"/>
      <c r="C129" s="161" t="s">
        <v>143</v>
      </c>
      <c r="D129" s="161" t="s">
        <v>138</v>
      </c>
      <c r="E129" s="162" t="s">
        <v>425</v>
      </c>
      <c r="F129" s="163" t="s">
        <v>426</v>
      </c>
      <c r="G129" s="164" t="s">
        <v>427</v>
      </c>
      <c r="H129" s="165">
        <v>4</v>
      </c>
      <c r="I129" s="166"/>
      <c r="J129" s="167">
        <f>ROUND(I129*H129,2)</f>
        <v>0</v>
      </c>
      <c r="K129" s="168"/>
      <c r="L129" s="32"/>
      <c r="M129" s="169" t="s">
        <v>1</v>
      </c>
      <c r="N129" s="170" t="s">
        <v>38</v>
      </c>
      <c r="O129" s="57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3" t="s">
        <v>142</v>
      </c>
      <c r="AT129" s="173" t="s">
        <v>138</v>
      </c>
      <c r="AU129" s="173" t="s">
        <v>143</v>
      </c>
      <c r="AY129" s="16" t="s">
        <v>134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81</v>
      </c>
      <c r="BK129" s="174">
        <f>ROUND(I129*H129,2)</f>
        <v>0</v>
      </c>
      <c r="BL129" s="16" t="s">
        <v>142</v>
      </c>
      <c r="BM129" s="173" t="s">
        <v>428</v>
      </c>
    </row>
    <row r="130" spans="2:51" s="13" customFormat="1" ht="11.25">
      <c r="B130" s="179"/>
      <c r="D130" s="175" t="s">
        <v>147</v>
      </c>
      <c r="E130" s="180" t="s">
        <v>1</v>
      </c>
      <c r="F130" s="181" t="s">
        <v>429</v>
      </c>
      <c r="H130" s="182">
        <v>4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147</v>
      </c>
      <c r="AU130" s="180" t="s">
        <v>143</v>
      </c>
      <c r="AV130" s="13" t="s">
        <v>83</v>
      </c>
      <c r="AW130" s="13" t="s">
        <v>30</v>
      </c>
      <c r="AX130" s="13" t="s">
        <v>81</v>
      </c>
      <c r="AY130" s="180" t="s">
        <v>134</v>
      </c>
    </row>
    <row r="131" spans="1:65" s="2" customFormat="1" ht="36" customHeight="1">
      <c r="A131" s="31"/>
      <c r="B131" s="160"/>
      <c r="C131" s="161" t="s">
        <v>142</v>
      </c>
      <c r="D131" s="161" t="s">
        <v>138</v>
      </c>
      <c r="E131" s="162" t="s">
        <v>430</v>
      </c>
      <c r="F131" s="163" t="s">
        <v>431</v>
      </c>
      <c r="G131" s="164" t="s">
        <v>427</v>
      </c>
      <c r="H131" s="165">
        <v>9</v>
      </c>
      <c r="I131" s="166"/>
      <c r="J131" s="167">
        <f>ROUND(I131*H131,2)</f>
        <v>0</v>
      </c>
      <c r="K131" s="168"/>
      <c r="L131" s="32"/>
      <c r="M131" s="169" t="s">
        <v>1</v>
      </c>
      <c r="N131" s="170" t="s">
        <v>38</v>
      </c>
      <c r="O131" s="57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3" t="s">
        <v>142</v>
      </c>
      <c r="AT131" s="173" t="s">
        <v>138</v>
      </c>
      <c r="AU131" s="173" t="s">
        <v>143</v>
      </c>
      <c r="AY131" s="16" t="s">
        <v>134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81</v>
      </c>
      <c r="BK131" s="174">
        <f>ROUND(I131*H131,2)</f>
        <v>0</v>
      </c>
      <c r="BL131" s="16" t="s">
        <v>142</v>
      </c>
      <c r="BM131" s="173" t="s">
        <v>432</v>
      </c>
    </row>
    <row r="132" spans="2:51" s="13" customFormat="1" ht="11.25">
      <c r="B132" s="179"/>
      <c r="D132" s="175" t="s">
        <v>147</v>
      </c>
      <c r="E132" s="180" t="s">
        <v>1</v>
      </c>
      <c r="F132" s="181" t="s">
        <v>186</v>
      </c>
      <c r="H132" s="182">
        <v>9</v>
      </c>
      <c r="I132" s="183"/>
      <c r="L132" s="179"/>
      <c r="M132" s="184"/>
      <c r="N132" s="185"/>
      <c r="O132" s="185"/>
      <c r="P132" s="185"/>
      <c r="Q132" s="185"/>
      <c r="R132" s="185"/>
      <c r="S132" s="185"/>
      <c r="T132" s="186"/>
      <c r="AT132" s="180" t="s">
        <v>147</v>
      </c>
      <c r="AU132" s="180" t="s">
        <v>143</v>
      </c>
      <c r="AV132" s="13" t="s">
        <v>83</v>
      </c>
      <c r="AW132" s="13" t="s">
        <v>30</v>
      </c>
      <c r="AX132" s="13" t="s">
        <v>81</v>
      </c>
      <c r="AY132" s="180" t="s">
        <v>134</v>
      </c>
    </row>
    <row r="133" spans="1:65" s="2" customFormat="1" ht="36" customHeight="1">
      <c r="A133" s="31"/>
      <c r="B133" s="160"/>
      <c r="C133" s="161" t="s">
        <v>164</v>
      </c>
      <c r="D133" s="161" t="s">
        <v>138</v>
      </c>
      <c r="E133" s="162" t="s">
        <v>433</v>
      </c>
      <c r="F133" s="163" t="s">
        <v>434</v>
      </c>
      <c r="G133" s="164" t="s">
        <v>427</v>
      </c>
      <c r="H133" s="165">
        <v>2</v>
      </c>
      <c r="I133" s="166"/>
      <c r="J133" s="167">
        <f>ROUND(I133*H133,2)</f>
        <v>0</v>
      </c>
      <c r="K133" s="168"/>
      <c r="L133" s="32"/>
      <c r="M133" s="169" t="s">
        <v>1</v>
      </c>
      <c r="N133" s="170" t="s">
        <v>38</v>
      </c>
      <c r="O133" s="57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3" t="s">
        <v>142</v>
      </c>
      <c r="AT133" s="173" t="s">
        <v>138</v>
      </c>
      <c r="AU133" s="173" t="s">
        <v>143</v>
      </c>
      <c r="AY133" s="16" t="s">
        <v>134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6" t="s">
        <v>81</v>
      </c>
      <c r="BK133" s="174">
        <f>ROUND(I133*H133,2)</f>
        <v>0</v>
      </c>
      <c r="BL133" s="16" t="s">
        <v>142</v>
      </c>
      <c r="BM133" s="173" t="s">
        <v>435</v>
      </c>
    </row>
    <row r="134" spans="2:51" s="13" customFormat="1" ht="11.25">
      <c r="B134" s="179"/>
      <c r="D134" s="175" t="s">
        <v>147</v>
      </c>
      <c r="E134" s="180" t="s">
        <v>1</v>
      </c>
      <c r="F134" s="181" t="s">
        <v>83</v>
      </c>
      <c r="H134" s="182">
        <v>2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147</v>
      </c>
      <c r="AU134" s="180" t="s">
        <v>143</v>
      </c>
      <c r="AV134" s="13" t="s">
        <v>83</v>
      </c>
      <c r="AW134" s="13" t="s">
        <v>30</v>
      </c>
      <c r="AX134" s="13" t="s">
        <v>81</v>
      </c>
      <c r="AY134" s="180" t="s">
        <v>134</v>
      </c>
    </row>
    <row r="135" spans="1:65" s="2" customFormat="1" ht="36" customHeight="1">
      <c r="A135" s="31"/>
      <c r="B135" s="160"/>
      <c r="C135" s="161" t="s">
        <v>169</v>
      </c>
      <c r="D135" s="161" t="s">
        <v>138</v>
      </c>
      <c r="E135" s="162" t="s">
        <v>436</v>
      </c>
      <c r="F135" s="163" t="s">
        <v>437</v>
      </c>
      <c r="G135" s="164" t="s">
        <v>427</v>
      </c>
      <c r="H135" s="165">
        <v>1</v>
      </c>
      <c r="I135" s="166"/>
      <c r="J135" s="167">
        <f>ROUND(I135*H135,2)</f>
        <v>0</v>
      </c>
      <c r="K135" s="168"/>
      <c r="L135" s="32"/>
      <c r="M135" s="169" t="s">
        <v>1</v>
      </c>
      <c r="N135" s="170" t="s">
        <v>38</v>
      </c>
      <c r="O135" s="57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3" t="s">
        <v>142</v>
      </c>
      <c r="AT135" s="173" t="s">
        <v>138</v>
      </c>
      <c r="AU135" s="173" t="s">
        <v>143</v>
      </c>
      <c r="AY135" s="16" t="s">
        <v>134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6" t="s">
        <v>81</v>
      </c>
      <c r="BK135" s="174">
        <f>ROUND(I135*H135,2)</f>
        <v>0</v>
      </c>
      <c r="BL135" s="16" t="s">
        <v>142</v>
      </c>
      <c r="BM135" s="173" t="s">
        <v>438</v>
      </c>
    </row>
    <row r="136" spans="2:51" s="13" customFormat="1" ht="11.25">
      <c r="B136" s="179"/>
      <c r="D136" s="175" t="s">
        <v>147</v>
      </c>
      <c r="E136" s="180" t="s">
        <v>1</v>
      </c>
      <c r="F136" s="181" t="s">
        <v>81</v>
      </c>
      <c r="H136" s="182">
        <v>1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147</v>
      </c>
      <c r="AU136" s="180" t="s">
        <v>143</v>
      </c>
      <c r="AV136" s="13" t="s">
        <v>83</v>
      </c>
      <c r="AW136" s="13" t="s">
        <v>30</v>
      </c>
      <c r="AX136" s="13" t="s">
        <v>81</v>
      </c>
      <c r="AY136" s="180" t="s">
        <v>134</v>
      </c>
    </row>
    <row r="137" spans="1:65" s="2" customFormat="1" ht="36" customHeight="1">
      <c r="A137" s="31"/>
      <c r="B137" s="160"/>
      <c r="C137" s="161" t="s">
        <v>174</v>
      </c>
      <c r="D137" s="161" t="s">
        <v>138</v>
      </c>
      <c r="E137" s="162" t="s">
        <v>439</v>
      </c>
      <c r="F137" s="163" t="s">
        <v>440</v>
      </c>
      <c r="G137" s="164" t="s">
        <v>427</v>
      </c>
      <c r="H137" s="165">
        <v>1</v>
      </c>
      <c r="I137" s="166"/>
      <c r="J137" s="167">
        <f>ROUND(I137*H137,2)</f>
        <v>0</v>
      </c>
      <c r="K137" s="168"/>
      <c r="L137" s="32"/>
      <c r="M137" s="169" t="s">
        <v>1</v>
      </c>
      <c r="N137" s="170" t="s">
        <v>38</v>
      </c>
      <c r="O137" s="57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3" t="s">
        <v>142</v>
      </c>
      <c r="AT137" s="173" t="s">
        <v>138</v>
      </c>
      <c r="AU137" s="173" t="s">
        <v>143</v>
      </c>
      <c r="AY137" s="16" t="s">
        <v>134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6" t="s">
        <v>81</v>
      </c>
      <c r="BK137" s="174">
        <f>ROUND(I137*H137,2)</f>
        <v>0</v>
      </c>
      <c r="BL137" s="16" t="s">
        <v>142</v>
      </c>
      <c r="BM137" s="173" t="s">
        <v>441</v>
      </c>
    </row>
    <row r="138" spans="2:51" s="13" customFormat="1" ht="11.25">
      <c r="B138" s="179"/>
      <c r="D138" s="175" t="s">
        <v>147</v>
      </c>
      <c r="E138" s="180" t="s">
        <v>1</v>
      </c>
      <c r="F138" s="181" t="s">
        <v>81</v>
      </c>
      <c r="H138" s="182">
        <v>1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0" t="s">
        <v>147</v>
      </c>
      <c r="AU138" s="180" t="s">
        <v>143</v>
      </c>
      <c r="AV138" s="13" t="s">
        <v>83</v>
      </c>
      <c r="AW138" s="13" t="s">
        <v>30</v>
      </c>
      <c r="AX138" s="13" t="s">
        <v>81</v>
      </c>
      <c r="AY138" s="180" t="s">
        <v>134</v>
      </c>
    </row>
    <row r="139" spans="1:65" s="2" customFormat="1" ht="36" customHeight="1">
      <c r="A139" s="31"/>
      <c r="B139" s="160"/>
      <c r="C139" s="161" t="s">
        <v>181</v>
      </c>
      <c r="D139" s="161" t="s">
        <v>138</v>
      </c>
      <c r="E139" s="162" t="s">
        <v>442</v>
      </c>
      <c r="F139" s="163" t="s">
        <v>443</v>
      </c>
      <c r="G139" s="164" t="s">
        <v>427</v>
      </c>
      <c r="H139" s="165">
        <v>4</v>
      </c>
      <c r="I139" s="166"/>
      <c r="J139" s="167">
        <f>ROUND(I139*H139,2)</f>
        <v>0</v>
      </c>
      <c r="K139" s="168"/>
      <c r="L139" s="32"/>
      <c r="M139" s="169" t="s">
        <v>1</v>
      </c>
      <c r="N139" s="170" t="s">
        <v>38</v>
      </c>
      <c r="O139" s="57"/>
      <c r="P139" s="171">
        <f>O139*H139</f>
        <v>0</v>
      </c>
      <c r="Q139" s="171">
        <v>5E-05</v>
      </c>
      <c r="R139" s="171">
        <f>Q139*H139</f>
        <v>0.0002</v>
      </c>
      <c r="S139" s="171">
        <v>0</v>
      </c>
      <c r="T139" s="172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3" t="s">
        <v>142</v>
      </c>
      <c r="AT139" s="173" t="s">
        <v>138</v>
      </c>
      <c r="AU139" s="173" t="s">
        <v>143</v>
      </c>
      <c r="AY139" s="16" t="s">
        <v>134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6" t="s">
        <v>81</v>
      </c>
      <c r="BK139" s="174">
        <f>ROUND(I139*H139,2)</f>
        <v>0</v>
      </c>
      <c r="BL139" s="16" t="s">
        <v>142</v>
      </c>
      <c r="BM139" s="173" t="s">
        <v>444</v>
      </c>
    </row>
    <row r="140" spans="2:51" s="13" customFormat="1" ht="11.25">
      <c r="B140" s="179"/>
      <c r="D140" s="175" t="s">
        <v>147</v>
      </c>
      <c r="E140" s="180" t="s">
        <v>1</v>
      </c>
      <c r="F140" s="181" t="s">
        <v>142</v>
      </c>
      <c r="H140" s="182">
        <v>4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147</v>
      </c>
      <c r="AU140" s="180" t="s">
        <v>143</v>
      </c>
      <c r="AV140" s="13" t="s">
        <v>83</v>
      </c>
      <c r="AW140" s="13" t="s">
        <v>30</v>
      </c>
      <c r="AX140" s="13" t="s">
        <v>81</v>
      </c>
      <c r="AY140" s="180" t="s">
        <v>134</v>
      </c>
    </row>
    <row r="141" spans="1:65" s="2" customFormat="1" ht="36" customHeight="1">
      <c r="A141" s="31"/>
      <c r="B141" s="160"/>
      <c r="C141" s="161" t="s">
        <v>186</v>
      </c>
      <c r="D141" s="161" t="s">
        <v>138</v>
      </c>
      <c r="E141" s="162" t="s">
        <v>445</v>
      </c>
      <c r="F141" s="163" t="s">
        <v>446</v>
      </c>
      <c r="G141" s="164" t="s">
        <v>427</v>
      </c>
      <c r="H141" s="165">
        <v>9</v>
      </c>
      <c r="I141" s="166"/>
      <c r="J141" s="167">
        <f>ROUND(I141*H141,2)</f>
        <v>0</v>
      </c>
      <c r="K141" s="168"/>
      <c r="L141" s="32"/>
      <c r="M141" s="169" t="s">
        <v>1</v>
      </c>
      <c r="N141" s="170" t="s">
        <v>38</v>
      </c>
      <c r="O141" s="57"/>
      <c r="P141" s="171">
        <f>O141*H141</f>
        <v>0</v>
      </c>
      <c r="Q141" s="171">
        <v>5E-05</v>
      </c>
      <c r="R141" s="171">
        <f>Q141*H141</f>
        <v>0.00045000000000000004</v>
      </c>
      <c r="S141" s="171">
        <v>0</v>
      </c>
      <c r="T141" s="17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3" t="s">
        <v>142</v>
      </c>
      <c r="AT141" s="173" t="s">
        <v>138</v>
      </c>
      <c r="AU141" s="173" t="s">
        <v>143</v>
      </c>
      <c r="AY141" s="16" t="s">
        <v>134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81</v>
      </c>
      <c r="BK141" s="174">
        <f>ROUND(I141*H141,2)</f>
        <v>0</v>
      </c>
      <c r="BL141" s="16" t="s">
        <v>142</v>
      </c>
      <c r="BM141" s="173" t="s">
        <v>447</v>
      </c>
    </row>
    <row r="142" spans="2:51" s="13" customFormat="1" ht="11.25">
      <c r="B142" s="179"/>
      <c r="D142" s="175" t="s">
        <v>147</v>
      </c>
      <c r="E142" s="180" t="s">
        <v>1</v>
      </c>
      <c r="F142" s="181" t="s">
        <v>186</v>
      </c>
      <c r="H142" s="182">
        <v>9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147</v>
      </c>
      <c r="AU142" s="180" t="s">
        <v>143</v>
      </c>
      <c r="AV142" s="13" t="s">
        <v>83</v>
      </c>
      <c r="AW142" s="13" t="s">
        <v>30</v>
      </c>
      <c r="AX142" s="13" t="s">
        <v>81</v>
      </c>
      <c r="AY142" s="180" t="s">
        <v>134</v>
      </c>
    </row>
    <row r="143" spans="1:65" s="2" customFormat="1" ht="36" customHeight="1">
      <c r="A143" s="31"/>
      <c r="B143" s="160"/>
      <c r="C143" s="161" t="s">
        <v>191</v>
      </c>
      <c r="D143" s="161" t="s">
        <v>138</v>
      </c>
      <c r="E143" s="162" t="s">
        <v>448</v>
      </c>
      <c r="F143" s="163" t="s">
        <v>449</v>
      </c>
      <c r="G143" s="164" t="s">
        <v>427</v>
      </c>
      <c r="H143" s="165">
        <v>2</v>
      </c>
      <c r="I143" s="166"/>
      <c r="J143" s="167">
        <f>ROUND(I143*H143,2)</f>
        <v>0</v>
      </c>
      <c r="K143" s="168"/>
      <c r="L143" s="32"/>
      <c r="M143" s="169" t="s">
        <v>1</v>
      </c>
      <c r="N143" s="170" t="s">
        <v>38</v>
      </c>
      <c r="O143" s="57"/>
      <c r="P143" s="171">
        <f>O143*H143</f>
        <v>0</v>
      </c>
      <c r="Q143" s="171">
        <v>9E-05</v>
      </c>
      <c r="R143" s="171">
        <f>Q143*H143</f>
        <v>0.00018</v>
      </c>
      <c r="S143" s="171">
        <v>0</v>
      </c>
      <c r="T143" s="172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3" t="s">
        <v>142</v>
      </c>
      <c r="AT143" s="173" t="s">
        <v>138</v>
      </c>
      <c r="AU143" s="173" t="s">
        <v>143</v>
      </c>
      <c r="AY143" s="16" t="s">
        <v>134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6" t="s">
        <v>81</v>
      </c>
      <c r="BK143" s="174">
        <f>ROUND(I143*H143,2)</f>
        <v>0</v>
      </c>
      <c r="BL143" s="16" t="s">
        <v>142</v>
      </c>
      <c r="BM143" s="173" t="s">
        <v>450</v>
      </c>
    </row>
    <row r="144" spans="2:51" s="13" customFormat="1" ht="11.25">
      <c r="B144" s="179"/>
      <c r="D144" s="175" t="s">
        <v>147</v>
      </c>
      <c r="E144" s="180" t="s">
        <v>1</v>
      </c>
      <c r="F144" s="181" t="s">
        <v>83</v>
      </c>
      <c r="H144" s="182">
        <v>2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147</v>
      </c>
      <c r="AU144" s="180" t="s">
        <v>143</v>
      </c>
      <c r="AV144" s="13" t="s">
        <v>83</v>
      </c>
      <c r="AW144" s="13" t="s">
        <v>30</v>
      </c>
      <c r="AX144" s="13" t="s">
        <v>81</v>
      </c>
      <c r="AY144" s="180" t="s">
        <v>134</v>
      </c>
    </row>
    <row r="145" spans="1:65" s="2" customFormat="1" ht="36" customHeight="1">
      <c r="A145" s="31"/>
      <c r="B145" s="160"/>
      <c r="C145" s="161" t="s">
        <v>136</v>
      </c>
      <c r="D145" s="161" t="s">
        <v>138</v>
      </c>
      <c r="E145" s="162" t="s">
        <v>451</v>
      </c>
      <c r="F145" s="163" t="s">
        <v>452</v>
      </c>
      <c r="G145" s="164" t="s">
        <v>427</v>
      </c>
      <c r="H145" s="165">
        <v>2</v>
      </c>
      <c r="I145" s="166"/>
      <c r="J145" s="167">
        <f>ROUND(I145*H145,2)</f>
        <v>0</v>
      </c>
      <c r="K145" s="168"/>
      <c r="L145" s="32"/>
      <c r="M145" s="169" t="s">
        <v>1</v>
      </c>
      <c r="N145" s="170" t="s">
        <v>38</v>
      </c>
      <c r="O145" s="57"/>
      <c r="P145" s="171">
        <f>O145*H145</f>
        <v>0</v>
      </c>
      <c r="Q145" s="171">
        <v>9E-05</v>
      </c>
      <c r="R145" s="171">
        <f>Q145*H145</f>
        <v>0.00018</v>
      </c>
      <c r="S145" s="171">
        <v>0</v>
      </c>
      <c r="T145" s="172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3" t="s">
        <v>142</v>
      </c>
      <c r="AT145" s="173" t="s">
        <v>138</v>
      </c>
      <c r="AU145" s="173" t="s">
        <v>143</v>
      </c>
      <c r="AY145" s="16" t="s">
        <v>134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6" t="s">
        <v>81</v>
      </c>
      <c r="BK145" s="174">
        <f>ROUND(I145*H145,2)</f>
        <v>0</v>
      </c>
      <c r="BL145" s="16" t="s">
        <v>142</v>
      </c>
      <c r="BM145" s="173" t="s">
        <v>453</v>
      </c>
    </row>
    <row r="146" spans="2:51" s="13" customFormat="1" ht="11.25">
      <c r="B146" s="179"/>
      <c r="D146" s="175" t="s">
        <v>147</v>
      </c>
      <c r="E146" s="180" t="s">
        <v>1</v>
      </c>
      <c r="F146" s="181" t="s">
        <v>83</v>
      </c>
      <c r="H146" s="182">
        <v>2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147</v>
      </c>
      <c r="AU146" s="180" t="s">
        <v>143</v>
      </c>
      <c r="AV146" s="13" t="s">
        <v>83</v>
      </c>
      <c r="AW146" s="13" t="s">
        <v>30</v>
      </c>
      <c r="AX146" s="13" t="s">
        <v>81</v>
      </c>
      <c r="AY146" s="180" t="s">
        <v>134</v>
      </c>
    </row>
    <row r="147" spans="1:65" s="2" customFormat="1" ht="24" customHeight="1">
      <c r="A147" s="31"/>
      <c r="B147" s="160"/>
      <c r="C147" s="161" t="s">
        <v>154</v>
      </c>
      <c r="D147" s="161" t="s">
        <v>138</v>
      </c>
      <c r="E147" s="162" t="s">
        <v>454</v>
      </c>
      <c r="F147" s="163" t="s">
        <v>455</v>
      </c>
      <c r="G147" s="164" t="s">
        <v>427</v>
      </c>
      <c r="H147" s="165">
        <v>17</v>
      </c>
      <c r="I147" s="166"/>
      <c r="J147" s="167">
        <f>ROUND(I147*H147,2)</f>
        <v>0</v>
      </c>
      <c r="K147" s="168"/>
      <c r="L147" s="32"/>
      <c r="M147" s="169" t="s">
        <v>1</v>
      </c>
      <c r="N147" s="170" t="s">
        <v>38</v>
      </c>
      <c r="O147" s="57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3" t="s">
        <v>142</v>
      </c>
      <c r="AT147" s="173" t="s">
        <v>138</v>
      </c>
      <c r="AU147" s="173" t="s">
        <v>143</v>
      </c>
      <c r="AY147" s="16" t="s">
        <v>134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6" t="s">
        <v>81</v>
      </c>
      <c r="BK147" s="174">
        <f>ROUND(I147*H147,2)</f>
        <v>0</v>
      </c>
      <c r="BL147" s="16" t="s">
        <v>142</v>
      </c>
      <c r="BM147" s="173" t="s">
        <v>456</v>
      </c>
    </row>
    <row r="148" spans="1:47" s="2" customFormat="1" ht="58.5">
      <c r="A148" s="31"/>
      <c r="B148" s="32"/>
      <c r="C148" s="31"/>
      <c r="D148" s="175" t="s">
        <v>145</v>
      </c>
      <c r="E148" s="31"/>
      <c r="F148" s="176" t="s">
        <v>457</v>
      </c>
      <c r="G148" s="31"/>
      <c r="H148" s="31"/>
      <c r="I148" s="95"/>
      <c r="J148" s="31"/>
      <c r="K148" s="31"/>
      <c r="L148" s="32"/>
      <c r="M148" s="177"/>
      <c r="N148" s="178"/>
      <c r="O148" s="57"/>
      <c r="P148" s="57"/>
      <c r="Q148" s="57"/>
      <c r="R148" s="57"/>
      <c r="S148" s="57"/>
      <c r="T148" s="58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145</v>
      </c>
      <c r="AU148" s="16" t="s">
        <v>143</v>
      </c>
    </row>
    <row r="149" spans="2:51" s="13" customFormat="1" ht="11.25">
      <c r="B149" s="179"/>
      <c r="D149" s="175" t="s">
        <v>147</v>
      </c>
      <c r="E149" s="180" t="s">
        <v>1</v>
      </c>
      <c r="F149" s="181" t="s">
        <v>204</v>
      </c>
      <c r="H149" s="182">
        <v>17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147</v>
      </c>
      <c r="AU149" s="180" t="s">
        <v>143</v>
      </c>
      <c r="AV149" s="13" t="s">
        <v>83</v>
      </c>
      <c r="AW149" s="13" t="s">
        <v>30</v>
      </c>
      <c r="AX149" s="13" t="s">
        <v>81</v>
      </c>
      <c r="AY149" s="180" t="s">
        <v>134</v>
      </c>
    </row>
    <row r="150" spans="2:63" s="12" customFormat="1" ht="20.85" customHeight="1">
      <c r="B150" s="147"/>
      <c r="D150" s="148" t="s">
        <v>72</v>
      </c>
      <c r="E150" s="158" t="s">
        <v>179</v>
      </c>
      <c r="F150" s="158" t="s">
        <v>180</v>
      </c>
      <c r="I150" s="150"/>
      <c r="J150" s="159">
        <f>BK150</f>
        <v>0</v>
      </c>
      <c r="L150" s="147"/>
      <c r="M150" s="152"/>
      <c r="N150" s="153"/>
      <c r="O150" s="153"/>
      <c r="P150" s="154">
        <f>SUM(P151:P180)</f>
        <v>0</v>
      </c>
      <c r="Q150" s="153"/>
      <c r="R150" s="154">
        <f>SUM(R151:R180)</f>
        <v>0</v>
      </c>
      <c r="S150" s="153"/>
      <c r="T150" s="155">
        <f>SUM(T151:T180)</f>
        <v>0</v>
      </c>
      <c r="AR150" s="148" t="s">
        <v>81</v>
      </c>
      <c r="AT150" s="156" t="s">
        <v>72</v>
      </c>
      <c r="AU150" s="156" t="s">
        <v>83</v>
      </c>
      <c r="AY150" s="148" t="s">
        <v>134</v>
      </c>
      <c r="BK150" s="157">
        <f>SUM(BK151:BK180)</f>
        <v>0</v>
      </c>
    </row>
    <row r="151" spans="1:65" s="2" customFormat="1" ht="48" customHeight="1">
      <c r="A151" s="31"/>
      <c r="B151" s="160"/>
      <c r="C151" s="161" t="s">
        <v>206</v>
      </c>
      <c r="D151" s="161" t="s">
        <v>138</v>
      </c>
      <c r="E151" s="162" t="s">
        <v>458</v>
      </c>
      <c r="F151" s="163" t="s">
        <v>459</v>
      </c>
      <c r="G151" s="164" t="s">
        <v>427</v>
      </c>
      <c r="H151" s="165">
        <v>4</v>
      </c>
      <c r="I151" s="166"/>
      <c r="J151" s="167">
        <f>ROUND(I151*H151,2)</f>
        <v>0</v>
      </c>
      <c r="K151" s="168"/>
      <c r="L151" s="32"/>
      <c r="M151" s="169" t="s">
        <v>1</v>
      </c>
      <c r="N151" s="170" t="s">
        <v>38</v>
      </c>
      <c r="O151" s="57"/>
      <c r="P151" s="171">
        <f>O151*H151</f>
        <v>0</v>
      </c>
      <c r="Q151" s="171">
        <v>0</v>
      </c>
      <c r="R151" s="171">
        <f>Q151*H151</f>
        <v>0</v>
      </c>
      <c r="S151" s="171">
        <v>0</v>
      </c>
      <c r="T151" s="172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3" t="s">
        <v>142</v>
      </c>
      <c r="AT151" s="173" t="s">
        <v>138</v>
      </c>
      <c r="AU151" s="173" t="s">
        <v>143</v>
      </c>
      <c r="AY151" s="16" t="s">
        <v>134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6" t="s">
        <v>81</v>
      </c>
      <c r="BK151" s="174">
        <f>ROUND(I151*H151,2)</f>
        <v>0</v>
      </c>
      <c r="BL151" s="16" t="s">
        <v>142</v>
      </c>
      <c r="BM151" s="173" t="s">
        <v>460</v>
      </c>
    </row>
    <row r="152" spans="2:51" s="13" customFormat="1" ht="11.25">
      <c r="B152" s="179"/>
      <c r="D152" s="175" t="s">
        <v>147</v>
      </c>
      <c r="E152" s="180" t="s">
        <v>1</v>
      </c>
      <c r="F152" s="181" t="s">
        <v>142</v>
      </c>
      <c r="H152" s="182">
        <v>4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147</v>
      </c>
      <c r="AU152" s="180" t="s">
        <v>143</v>
      </c>
      <c r="AV152" s="13" t="s">
        <v>83</v>
      </c>
      <c r="AW152" s="13" t="s">
        <v>30</v>
      </c>
      <c r="AX152" s="13" t="s">
        <v>81</v>
      </c>
      <c r="AY152" s="180" t="s">
        <v>134</v>
      </c>
    </row>
    <row r="153" spans="1:65" s="2" customFormat="1" ht="48" customHeight="1">
      <c r="A153" s="31"/>
      <c r="B153" s="160"/>
      <c r="C153" s="161" t="s">
        <v>211</v>
      </c>
      <c r="D153" s="161" t="s">
        <v>138</v>
      </c>
      <c r="E153" s="162" t="s">
        <v>461</v>
      </c>
      <c r="F153" s="163" t="s">
        <v>462</v>
      </c>
      <c r="G153" s="164" t="s">
        <v>427</v>
      </c>
      <c r="H153" s="165">
        <v>9</v>
      </c>
      <c r="I153" s="166"/>
      <c r="J153" s="167">
        <f>ROUND(I153*H153,2)</f>
        <v>0</v>
      </c>
      <c r="K153" s="168"/>
      <c r="L153" s="32"/>
      <c r="M153" s="169" t="s">
        <v>1</v>
      </c>
      <c r="N153" s="170" t="s">
        <v>38</v>
      </c>
      <c r="O153" s="57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3" t="s">
        <v>142</v>
      </c>
      <c r="AT153" s="173" t="s">
        <v>138</v>
      </c>
      <c r="AU153" s="173" t="s">
        <v>143</v>
      </c>
      <c r="AY153" s="16" t="s">
        <v>134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6" t="s">
        <v>81</v>
      </c>
      <c r="BK153" s="174">
        <f>ROUND(I153*H153,2)</f>
        <v>0</v>
      </c>
      <c r="BL153" s="16" t="s">
        <v>142</v>
      </c>
      <c r="BM153" s="173" t="s">
        <v>463</v>
      </c>
    </row>
    <row r="154" spans="2:51" s="13" customFormat="1" ht="11.25">
      <c r="B154" s="179"/>
      <c r="D154" s="175" t="s">
        <v>147</v>
      </c>
      <c r="E154" s="180" t="s">
        <v>1</v>
      </c>
      <c r="F154" s="181" t="s">
        <v>186</v>
      </c>
      <c r="H154" s="182">
        <v>9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147</v>
      </c>
      <c r="AU154" s="180" t="s">
        <v>143</v>
      </c>
      <c r="AV154" s="13" t="s">
        <v>83</v>
      </c>
      <c r="AW154" s="13" t="s">
        <v>30</v>
      </c>
      <c r="AX154" s="13" t="s">
        <v>81</v>
      </c>
      <c r="AY154" s="180" t="s">
        <v>134</v>
      </c>
    </row>
    <row r="155" spans="1:65" s="2" customFormat="1" ht="48" customHeight="1">
      <c r="A155" s="31"/>
      <c r="B155" s="160"/>
      <c r="C155" s="161" t="s">
        <v>8</v>
      </c>
      <c r="D155" s="161" t="s">
        <v>138</v>
      </c>
      <c r="E155" s="162" t="s">
        <v>464</v>
      </c>
      <c r="F155" s="163" t="s">
        <v>465</v>
      </c>
      <c r="G155" s="164" t="s">
        <v>427</v>
      </c>
      <c r="H155" s="165">
        <v>2</v>
      </c>
      <c r="I155" s="166"/>
      <c r="J155" s="167">
        <f>ROUND(I155*H155,2)</f>
        <v>0</v>
      </c>
      <c r="K155" s="168"/>
      <c r="L155" s="32"/>
      <c r="M155" s="169" t="s">
        <v>1</v>
      </c>
      <c r="N155" s="170" t="s">
        <v>38</v>
      </c>
      <c r="O155" s="57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3" t="s">
        <v>142</v>
      </c>
      <c r="AT155" s="173" t="s">
        <v>138</v>
      </c>
      <c r="AU155" s="173" t="s">
        <v>143</v>
      </c>
      <c r="AY155" s="16" t="s">
        <v>134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6" t="s">
        <v>81</v>
      </c>
      <c r="BK155" s="174">
        <f>ROUND(I155*H155,2)</f>
        <v>0</v>
      </c>
      <c r="BL155" s="16" t="s">
        <v>142</v>
      </c>
      <c r="BM155" s="173" t="s">
        <v>466</v>
      </c>
    </row>
    <row r="156" spans="2:51" s="13" customFormat="1" ht="11.25">
      <c r="B156" s="179"/>
      <c r="D156" s="175" t="s">
        <v>147</v>
      </c>
      <c r="E156" s="180" t="s">
        <v>1</v>
      </c>
      <c r="F156" s="181" t="s">
        <v>83</v>
      </c>
      <c r="H156" s="182">
        <v>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147</v>
      </c>
      <c r="AU156" s="180" t="s">
        <v>143</v>
      </c>
      <c r="AV156" s="13" t="s">
        <v>83</v>
      </c>
      <c r="AW156" s="13" t="s">
        <v>30</v>
      </c>
      <c r="AX156" s="13" t="s">
        <v>81</v>
      </c>
      <c r="AY156" s="180" t="s">
        <v>134</v>
      </c>
    </row>
    <row r="157" spans="1:65" s="2" customFormat="1" ht="48" customHeight="1">
      <c r="A157" s="31"/>
      <c r="B157" s="160"/>
      <c r="C157" s="161" t="s">
        <v>179</v>
      </c>
      <c r="D157" s="161" t="s">
        <v>138</v>
      </c>
      <c r="E157" s="162" t="s">
        <v>467</v>
      </c>
      <c r="F157" s="163" t="s">
        <v>468</v>
      </c>
      <c r="G157" s="164" t="s">
        <v>427</v>
      </c>
      <c r="H157" s="165">
        <v>2</v>
      </c>
      <c r="I157" s="166"/>
      <c r="J157" s="167">
        <f>ROUND(I157*H157,2)</f>
        <v>0</v>
      </c>
      <c r="K157" s="168"/>
      <c r="L157" s="32"/>
      <c r="M157" s="169" t="s">
        <v>1</v>
      </c>
      <c r="N157" s="170" t="s">
        <v>38</v>
      </c>
      <c r="O157" s="57"/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3" t="s">
        <v>142</v>
      </c>
      <c r="AT157" s="173" t="s">
        <v>138</v>
      </c>
      <c r="AU157" s="173" t="s">
        <v>143</v>
      </c>
      <c r="AY157" s="16" t="s">
        <v>134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6" t="s">
        <v>81</v>
      </c>
      <c r="BK157" s="174">
        <f>ROUND(I157*H157,2)</f>
        <v>0</v>
      </c>
      <c r="BL157" s="16" t="s">
        <v>142</v>
      </c>
      <c r="BM157" s="173" t="s">
        <v>469</v>
      </c>
    </row>
    <row r="158" spans="2:51" s="13" customFormat="1" ht="11.25">
      <c r="B158" s="179"/>
      <c r="D158" s="175" t="s">
        <v>147</v>
      </c>
      <c r="E158" s="180" t="s">
        <v>1</v>
      </c>
      <c r="F158" s="181" t="s">
        <v>470</v>
      </c>
      <c r="H158" s="182">
        <v>1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0" t="s">
        <v>147</v>
      </c>
      <c r="AU158" s="180" t="s">
        <v>143</v>
      </c>
      <c r="AV158" s="13" t="s">
        <v>83</v>
      </c>
      <c r="AW158" s="13" t="s">
        <v>30</v>
      </c>
      <c r="AX158" s="13" t="s">
        <v>73</v>
      </c>
      <c r="AY158" s="180" t="s">
        <v>134</v>
      </c>
    </row>
    <row r="159" spans="2:51" s="13" customFormat="1" ht="11.25">
      <c r="B159" s="179"/>
      <c r="D159" s="175" t="s">
        <v>147</v>
      </c>
      <c r="E159" s="180" t="s">
        <v>1</v>
      </c>
      <c r="F159" s="181" t="s">
        <v>471</v>
      </c>
      <c r="H159" s="182">
        <v>1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147</v>
      </c>
      <c r="AU159" s="180" t="s">
        <v>143</v>
      </c>
      <c r="AV159" s="13" t="s">
        <v>83</v>
      </c>
      <c r="AW159" s="13" t="s">
        <v>30</v>
      </c>
      <c r="AX159" s="13" t="s">
        <v>73</v>
      </c>
      <c r="AY159" s="180" t="s">
        <v>134</v>
      </c>
    </row>
    <row r="160" spans="2:51" s="14" customFormat="1" ht="11.25">
      <c r="B160" s="202"/>
      <c r="D160" s="175" t="s">
        <v>147</v>
      </c>
      <c r="E160" s="203" t="s">
        <v>1</v>
      </c>
      <c r="F160" s="204" t="s">
        <v>307</v>
      </c>
      <c r="H160" s="205">
        <v>2</v>
      </c>
      <c r="I160" s="206"/>
      <c r="L160" s="202"/>
      <c r="M160" s="207"/>
      <c r="N160" s="208"/>
      <c r="O160" s="208"/>
      <c r="P160" s="208"/>
      <c r="Q160" s="208"/>
      <c r="R160" s="208"/>
      <c r="S160" s="208"/>
      <c r="T160" s="209"/>
      <c r="AT160" s="203" t="s">
        <v>147</v>
      </c>
      <c r="AU160" s="203" t="s">
        <v>143</v>
      </c>
      <c r="AV160" s="14" t="s">
        <v>142</v>
      </c>
      <c r="AW160" s="14" t="s">
        <v>30</v>
      </c>
      <c r="AX160" s="14" t="s">
        <v>81</v>
      </c>
      <c r="AY160" s="203" t="s">
        <v>134</v>
      </c>
    </row>
    <row r="161" spans="1:65" s="2" customFormat="1" ht="36" customHeight="1">
      <c r="A161" s="31"/>
      <c r="B161" s="160"/>
      <c r="C161" s="161" t="s">
        <v>204</v>
      </c>
      <c r="D161" s="161" t="s">
        <v>138</v>
      </c>
      <c r="E161" s="162" t="s">
        <v>472</v>
      </c>
      <c r="F161" s="163" t="s">
        <v>473</v>
      </c>
      <c r="G161" s="164" t="s">
        <v>427</v>
      </c>
      <c r="H161" s="165">
        <v>4</v>
      </c>
      <c r="I161" s="166"/>
      <c r="J161" s="167">
        <f>ROUND(I161*H161,2)</f>
        <v>0</v>
      </c>
      <c r="K161" s="168"/>
      <c r="L161" s="32"/>
      <c r="M161" s="169" t="s">
        <v>1</v>
      </c>
      <c r="N161" s="170" t="s">
        <v>38</v>
      </c>
      <c r="O161" s="57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3" t="s">
        <v>142</v>
      </c>
      <c r="AT161" s="173" t="s">
        <v>138</v>
      </c>
      <c r="AU161" s="173" t="s">
        <v>143</v>
      </c>
      <c r="AY161" s="16" t="s">
        <v>134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6" t="s">
        <v>81</v>
      </c>
      <c r="BK161" s="174">
        <f>ROUND(I161*H161,2)</f>
        <v>0</v>
      </c>
      <c r="BL161" s="16" t="s">
        <v>142</v>
      </c>
      <c r="BM161" s="173" t="s">
        <v>474</v>
      </c>
    </row>
    <row r="162" spans="2:51" s="13" customFormat="1" ht="11.25">
      <c r="B162" s="179"/>
      <c r="D162" s="175" t="s">
        <v>147</v>
      </c>
      <c r="E162" s="180" t="s">
        <v>1</v>
      </c>
      <c r="F162" s="181" t="s">
        <v>142</v>
      </c>
      <c r="H162" s="182">
        <v>4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147</v>
      </c>
      <c r="AU162" s="180" t="s">
        <v>143</v>
      </c>
      <c r="AV162" s="13" t="s">
        <v>83</v>
      </c>
      <c r="AW162" s="13" t="s">
        <v>30</v>
      </c>
      <c r="AX162" s="13" t="s">
        <v>81</v>
      </c>
      <c r="AY162" s="180" t="s">
        <v>134</v>
      </c>
    </row>
    <row r="163" spans="1:65" s="2" customFormat="1" ht="36" customHeight="1">
      <c r="A163" s="31"/>
      <c r="B163" s="160"/>
      <c r="C163" s="161" t="s">
        <v>216</v>
      </c>
      <c r="D163" s="161" t="s">
        <v>138</v>
      </c>
      <c r="E163" s="162" t="s">
        <v>475</v>
      </c>
      <c r="F163" s="163" t="s">
        <v>476</v>
      </c>
      <c r="G163" s="164" t="s">
        <v>427</v>
      </c>
      <c r="H163" s="165">
        <v>9</v>
      </c>
      <c r="I163" s="166"/>
      <c r="J163" s="167">
        <f>ROUND(I163*H163,2)</f>
        <v>0</v>
      </c>
      <c r="K163" s="168"/>
      <c r="L163" s="32"/>
      <c r="M163" s="169" t="s">
        <v>1</v>
      </c>
      <c r="N163" s="170" t="s">
        <v>38</v>
      </c>
      <c r="O163" s="57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3" t="s">
        <v>142</v>
      </c>
      <c r="AT163" s="173" t="s">
        <v>138</v>
      </c>
      <c r="AU163" s="173" t="s">
        <v>143</v>
      </c>
      <c r="AY163" s="16" t="s">
        <v>134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6" t="s">
        <v>81</v>
      </c>
      <c r="BK163" s="174">
        <f>ROUND(I163*H163,2)</f>
        <v>0</v>
      </c>
      <c r="BL163" s="16" t="s">
        <v>142</v>
      </c>
      <c r="BM163" s="173" t="s">
        <v>477</v>
      </c>
    </row>
    <row r="164" spans="2:51" s="13" customFormat="1" ht="11.25">
      <c r="B164" s="179"/>
      <c r="D164" s="175" t="s">
        <v>147</v>
      </c>
      <c r="E164" s="180" t="s">
        <v>1</v>
      </c>
      <c r="F164" s="181" t="s">
        <v>186</v>
      </c>
      <c r="H164" s="182">
        <v>9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147</v>
      </c>
      <c r="AU164" s="180" t="s">
        <v>143</v>
      </c>
      <c r="AV164" s="13" t="s">
        <v>83</v>
      </c>
      <c r="AW164" s="13" t="s">
        <v>30</v>
      </c>
      <c r="AX164" s="13" t="s">
        <v>81</v>
      </c>
      <c r="AY164" s="180" t="s">
        <v>134</v>
      </c>
    </row>
    <row r="165" spans="1:65" s="2" customFormat="1" ht="36" customHeight="1">
      <c r="A165" s="31"/>
      <c r="B165" s="160"/>
      <c r="C165" s="161" t="s">
        <v>240</v>
      </c>
      <c r="D165" s="161" t="s">
        <v>138</v>
      </c>
      <c r="E165" s="162" t="s">
        <v>478</v>
      </c>
      <c r="F165" s="163" t="s">
        <v>479</v>
      </c>
      <c r="G165" s="164" t="s">
        <v>427</v>
      </c>
      <c r="H165" s="165">
        <v>2</v>
      </c>
      <c r="I165" s="166"/>
      <c r="J165" s="167">
        <f>ROUND(I165*H165,2)</f>
        <v>0</v>
      </c>
      <c r="K165" s="168"/>
      <c r="L165" s="32"/>
      <c r="M165" s="169" t="s">
        <v>1</v>
      </c>
      <c r="N165" s="170" t="s">
        <v>38</v>
      </c>
      <c r="O165" s="57"/>
      <c r="P165" s="171">
        <f>O165*H165</f>
        <v>0</v>
      </c>
      <c r="Q165" s="171">
        <v>0</v>
      </c>
      <c r="R165" s="171">
        <f>Q165*H165</f>
        <v>0</v>
      </c>
      <c r="S165" s="171">
        <v>0</v>
      </c>
      <c r="T165" s="172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3" t="s">
        <v>142</v>
      </c>
      <c r="AT165" s="173" t="s">
        <v>138</v>
      </c>
      <c r="AU165" s="173" t="s">
        <v>143</v>
      </c>
      <c r="AY165" s="16" t="s">
        <v>134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6" t="s">
        <v>81</v>
      </c>
      <c r="BK165" s="174">
        <f>ROUND(I165*H165,2)</f>
        <v>0</v>
      </c>
      <c r="BL165" s="16" t="s">
        <v>142</v>
      </c>
      <c r="BM165" s="173" t="s">
        <v>480</v>
      </c>
    </row>
    <row r="166" spans="2:51" s="13" customFormat="1" ht="11.25">
      <c r="B166" s="179"/>
      <c r="D166" s="175" t="s">
        <v>147</v>
      </c>
      <c r="E166" s="180" t="s">
        <v>1</v>
      </c>
      <c r="F166" s="181" t="s">
        <v>83</v>
      </c>
      <c r="H166" s="182">
        <v>2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147</v>
      </c>
      <c r="AU166" s="180" t="s">
        <v>143</v>
      </c>
      <c r="AV166" s="13" t="s">
        <v>83</v>
      </c>
      <c r="AW166" s="13" t="s">
        <v>30</v>
      </c>
      <c r="AX166" s="13" t="s">
        <v>81</v>
      </c>
      <c r="AY166" s="180" t="s">
        <v>134</v>
      </c>
    </row>
    <row r="167" spans="1:65" s="2" customFormat="1" ht="36" customHeight="1">
      <c r="A167" s="31"/>
      <c r="B167" s="160"/>
      <c r="C167" s="161" t="s">
        <v>244</v>
      </c>
      <c r="D167" s="161" t="s">
        <v>138</v>
      </c>
      <c r="E167" s="162" t="s">
        <v>481</v>
      </c>
      <c r="F167" s="163" t="s">
        <v>482</v>
      </c>
      <c r="G167" s="164" t="s">
        <v>427</v>
      </c>
      <c r="H167" s="165">
        <v>2</v>
      </c>
      <c r="I167" s="166"/>
      <c r="J167" s="167">
        <f>ROUND(I167*H167,2)</f>
        <v>0</v>
      </c>
      <c r="K167" s="168"/>
      <c r="L167" s="32"/>
      <c r="M167" s="169" t="s">
        <v>1</v>
      </c>
      <c r="N167" s="170" t="s">
        <v>38</v>
      </c>
      <c r="O167" s="57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3" t="s">
        <v>142</v>
      </c>
      <c r="AT167" s="173" t="s">
        <v>138</v>
      </c>
      <c r="AU167" s="173" t="s">
        <v>143</v>
      </c>
      <c r="AY167" s="16" t="s">
        <v>134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6" t="s">
        <v>81</v>
      </c>
      <c r="BK167" s="174">
        <f>ROUND(I167*H167,2)</f>
        <v>0</v>
      </c>
      <c r="BL167" s="16" t="s">
        <v>142</v>
      </c>
      <c r="BM167" s="173" t="s">
        <v>483</v>
      </c>
    </row>
    <row r="168" spans="2:51" s="13" customFormat="1" ht="11.25">
      <c r="B168" s="179"/>
      <c r="D168" s="175" t="s">
        <v>147</v>
      </c>
      <c r="E168" s="180" t="s">
        <v>1</v>
      </c>
      <c r="F168" s="181" t="s">
        <v>484</v>
      </c>
      <c r="H168" s="182">
        <v>1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147</v>
      </c>
      <c r="AU168" s="180" t="s">
        <v>143</v>
      </c>
      <c r="AV168" s="13" t="s">
        <v>83</v>
      </c>
      <c r="AW168" s="13" t="s">
        <v>30</v>
      </c>
      <c r="AX168" s="13" t="s">
        <v>73</v>
      </c>
      <c r="AY168" s="180" t="s">
        <v>134</v>
      </c>
    </row>
    <row r="169" spans="2:51" s="13" customFormat="1" ht="11.25">
      <c r="B169" s="179"/>
      <c r="D169" s="175" t="s">
        <v>147</v>
      </c>
      <c r="E169" s="180" t="s">
        <v>1</v>
      </c>
      <c r="F169" s="181" t="s">
        <v>471</v>
      </c>
      <c r="H169" s="182">
        <v>1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147</v>
      </c>
      <c r="AU169" s="180" t="s">
        <v>143</v>
      </c>
      <c r="AV169" s="13" t="s">
        <v>83</v>
      </c>
      <c r="AW169" s="13" t="s">
        <v>30</v>
      </c>
      <c r="AX169" s="13" t="s">
        <v>73</v>
      </c>
      <c r="AY169" s="180" t="s">
        <v>134</v>
      </c>
    </row>
    <row r="170" spans="2:51" s="14" customFormat="1" ht="11.25">
      <c r="B170" s="202"/>
      <c r="D170" s="175" t="s">
        <v>147</v>
      </c>
      <c r="E170" s="203" t="s">
        <v>1</v>
      </c>
      <c r="F170" s="204" t="s">
        <v>307</v>
      </c>
      <c r="H170" s="205">
        <v>2</v>
      </c>
      <c r="I170" s="206"/>
      <c r="L170" s="202"/>
      <c r="M170" s="207"/>
      <c r="N170" s="208"/>
      <c r="O170" s="208"/>
      <c r="P170" s="208"/>
      <c r="Q170" s="208"/>
      <c r="R170" s="208"/>
      <c r="S170" s="208"/>
      <c r="T170" s="209"/>
      <c r="AT170" s="203" t="s">
        <v>147</v>
      </c>
      <c r="AU170" s="203" t="s">
        <v>143</v>
      </c>
      <c r="AV170" s="14" t="s">
        <v>142</v>
      </c>
      <c r="AW170" s="14" t="s">
        <v>30</v>
      </c>
      <c r="AX170" s="14" t="s">
        <v>81</v>
      </c>
      <c r="AY170" s="203" t="s">
        <v>134</v>
      </c>
    </row>
    <row r="171" spans="1:65" s="2" customFormat="1" ht="36" customHeight="1">
      <c r="A171" s="31"/>
      <c r="B171" s="160"/>
      <c r="C171" s="161" t="s">
        <v>7</v>
      </c>
      <c r="D171" s="161" t="s">
        <v>138</v>
      </c>
      <c r="E171" s="162" t="s">
        <v>485</v>
      </c>
      <c r="F171" s="163" t="s">
        <v>486</v>
      </c>
      <c r="G171" s="164" t="s">
        <v>427</v>
      </c>
      <c r="H171" s="165">
        <v>4</v>
      </c>
      <c r="I171" s="166"/>
      <c r="J171" s="167">
        <f>ROUND(I171*H171,2)</f>
        <v>0</v>
      </c>
      <c r="K171" s="168"/>
      <c r="L171" s="32"/>
      <c r="M171" s="169" t="s">
        <v>1</v>
      </c>
      <c r="N171" s="170" t="s">
        <v>38</v>
      </c>
      <c r="O171" s="57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3" t="s">
        <v>142</v>
      </c>
      <c r="AT171" s="173" t="s">
        <v>138</v>
      </c>
      <c r="AU171" s="173" t="s">
        <v>143</v>
      </c>
      <c r="AY171" s="16" t="s">
        <v>134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6" t="s">
        <v>81</v>
      </c>
      <c r="BK171" s="174">
        <f>ROUND(I171*H171,2)</f>
        <v>0</v>
      </c>
      <c r="BL171" s="16" t="s">
        <v>142</v>
      </c>
      <c r="BM171" s="173" t="s">
        <v>487</v>
      </c>
    </row>
    <row r="172" spans="2:51" s="13" customFormat="1" ht="11.25">
      <c r="B172" s="179"/>
      <c r="D172" s="175" t="s">
        <v>147</v>
      </c>
      <c r="E172" s="180" t="s">
        <v>1</v>
      </c>
      <c r="F172" s="181" t="s">
        <v>142</v>
      </c>
      <c r="H172" s="182">
        <v>4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0" t="s">
        <v>147</v>
      </c>
      <c r="AU172" s="180" t="s">
        <v>143</v>
      </c>
      <c r="AV172" s="13" t="s">
        <v>83</v>
      </c>
      <c r="AW172" s="13" t="s">
        <v>30</v>
      </c>
      <c r="AX172" s="13" t="s">
        <v>81</v>
      </c>
      <c r="AY172" s="180" t="s">
        <v>134</v>
      </c>
    </row>
    <row r="173" spans="1:65" s="2" customFormat="1" ht="36" customHeight="1">
      <c r="A173" s="31"/>
      <c r="B173" s="160"/>
      <c r="C173" s="161" t="s">
        <v>254</v>
      </c>
      <c r="D173" s="161" t="s">
        <v>138</v>
      </c>
      <c r="E173" s="162" t="s">
        <v>488</v>
      </c>
      <c r="F173" s="163" t="s">
        <v>489</v>
      </c>
      <c r="G173" s="164" t="s">
        <v>427</v>
      </c>
      <c r="H173" s="165">
        <v>9</v>
      </c>
      <c r="I173" s="166"/>
      <c r="J173" s="167">
        <f>ROUND(I173*H173,2)</f>
        <v>0</v>
      </c>
      <c r="K173" s="168"/>
      <c r="L173" s="32"/>
      <c r="M173" s="169" t="s">
        <v>1</v>
      </c>
      <c r="N173" s="170" t="s">
        <v>38</v>
      </c>
      <c r="O173" s="57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3" t="s">
        <v>142</v>
      </c>
      <c r="AT173" s="173" t="s">
        <v>138</v>
      </c>
      <c r="AU173" s="173" t="s">
        <v>143</v>
      </c>
      <c r="AY173" s="16" t="s">
        <v>134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6" t="s">
        <v>81</v>
      </c>
      <c r="BK173" s="174">
        <f>ROUND(I173*H173,2)</f>
        <v>0</v>
      </c>
      <c r="BL173" s="16" t="s">
        <v>142</v>
      </c>
      <c r="BM173" s="173" t="s">
        <v>490</v>
      </c>
    </row>
    <row r="174" spans="2:51" s="13" customFormat="1" ht="11.25">
      <c r="B174" s="179"/>
      <c r="D174" s="175" t="s">
        <v>147</v>
      </c>
      <c r="E174" s="180" t="s">
        <v>1</v>
      </c>
      <c r="F174" s="181" t="s">
        <v>186</v>
      </c>
      <c r="H174" s="182">
        <v>9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147</v>
      </c>
      <c r="AU174" s="180" t="s">
        <v>143</v>
      </c>
      <c r="AV174" s="13" t="s">
        <v>83</v>
      </c>
      <c r="AW174" s="13" t="s">
        <v>30</v>
      </c>
      <c r="AX174" s="13" t="s">
        <v>81</v>
      </c>
      <c r="AY174" s="180" t="s">
        <v>134</v>
      </c>
    </row>
    <row r="175" spans="1:65" s="2" customFormat="1" ht="36" customHeight="1">
      <c r="A175" s="31"/>
      <c r="B175" s="160"/>
      <c r="C175" s="161" t="s">
        <v>260</v>
      </c>
      <c r="D175" s="161" t="s">
        <v>138</v>
      </c>
      <c r="E175" s="162" t="s">
        <v>491</v>
      </c>
      <c r="F175" s="163" t="s">
        <v>492</v>
      </c>
      <c r="G175" s="164" t="s">
        <v>427</v>
      </c>
      <c r="H175" s="165">
        <v>2</v>
      </c>
      <c r="I175" s="166"/>
      <c r="J175" s="167">
        <f>ROUND(I175*H175,2)</f>
        <v>0</v>
      </c>
      <c r="K175" s="168"/>
      <c r="L175" s="32"/>
      <c r="M175" s="169" t="s">
        <v>1</v>
      </c>
      <c r="N175" s="170" t="s">
        <v>38</v>
      </c>
      <c r="O175" s="57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3" t="s">
        <v>142</v>
      </c>
      <c r="AT175" s="173" t="s">
        <v>138</v>
      </c>
      <c r="AU175" s="173" t="s">
        <v>143</v>
      </c>
      <c r="AY175" s="16" t="s">
        <v>134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81</v>
      </c>
      <c r="BK175" s="174">
        <f>ROUND(I175*H175,2)</f>
        <v>0</v>
      </c>
      <c r="BL175" s="16" t="s">
        <v>142</v>
      </c>
      <c r="BM175" s="173" t="s">
        <v>493</v>
      </c>
    </row>
    <row r="176" spans="2:51" s="13" customFormat="1" ht="11.25">
      <c r="B176" s="179"/>
      <c r="D176" s="175" t="s">
        <v>147</v>
      </c>
      <c r="E176" s="180" t="s">
        <v>1</v>
      </c>
      <c r="F176" s="181" t="s">
        <v>83</v>
      </c>
      <c r="H176" s="182">
        <v>2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147</v>
      </c>
      <c r="AU176" s="180" t="s">
        <v>143</v>
      </c>
      <c r="AV176" s="13" t="s">
        <v>83</v>
      </c>
      <c r="AW176" s="13" t="s">
        <v>30</v>
      </c>
      <c r="AX176" s="13" t="s">
        <v>81</v>
      </c>
      <c r="AY176" s="180" t="s">
        <v>134</v>
      </c>
    </row>
    <row r="177" spans="1:65" s="2" customFormat="1" ht="36" customHeight="1">
      <c r="A177" s="31"/>
      <c r="B177" s="160"/>
      <c r="C177" s="161" t="s">
        <v>494</v>
      </c>
      <c r="D177" s="161" t="s">
        <v>138</v>
      </c>
      <c r="E177" s="162" t="s">
        <v>495</v>
      </c>
      <c r="F177" s="163" t="s">
        <v>496</v>
      </c>
      <c r="G177" s="164" t="s">
        <v>427</v>
      </c>
      <c r="H177" s="165">
        <v>2</v>
      </c>
      <c r="I177" s="166"/>
      <c r="J177" s="167">
        <f>ROUND(I177*H177,2)</f>
        <v>0</v>
      </c>
      <c r="K177" s="168"/>
      <c r="L177" s="32"/>
      <c r="M177" s="169" t="s">
        <v>1</v>
      </c>
      <c r="N177" s="170" t="s">
        <v>38</v>
      </c>
      <c r="O177" s="57"/>
      <c r="P177" s="171">
        <f>O177*H177</f>
        <v>0</v>
      </c>
      <c r="Q177" s="171">
        <v>0</v>
      </c>
      <c r="R177" s="171">
        <f>Q177*H177</f>
        <v>0</v>
      </c>
      <c r="S177" s="171">
        <v>0</v>
      </c>
      <c r="T177" s="172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3" t="s">
        <v>142</v>
      </c>
      <c r="AT177" s="173" t="s">
        <v>138</v>
      </c>
      <c r="AU177" s="173" t="s">
        <v>143</v>
      </c>
      <c r="AY177" s="16" t="s">
        <v>134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6" t="s">
        <v>81</v>
      </c>
      <c r="BK177" s="174">
        <f>ROUND(I177*H177,2)</f>
        <v>0</v>
      </c>
      <c r="BL177" s="16" t="s">
        <v>142</v>
      </c>
      <c r="BM177" s="173" t="s">
        <v>497</v>
      </c>
    </row>
    <row r="178" spans="2:51" s="13" customFormat="1" ht="11.25">
      <c r="B178" s="179"/>
      <c r="D178" s="175" t="s">
        <v>147</v>
      </c>
      <c r="E178" s="180" t="s">
        <v>1</v>
      </c>
      <c r="F178" s="181" t="s">
        <v>498</v>
      </c>
      <c r="H178" s="182">
        <v>1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147</v>
      </c>
      <c r="AU178" s="180" t="s">
        <v>143</v>
      </c>
      <c r="AV178" s="13" t="s">
        <v>83</v>
      </c>
      <c r="AW178" s="13" t="s">
        <v>30</v>
      </c>
      <c r="AX178" s="13" t="s">
        <v>73</v>
      </c>
      <c r="AY178" s="180" t="s">
        <v>134</v>
      </c>
    </row>
    <row r="179" spans="2:51" s="13" customFormat="1" ht="11.25">
      <c r="B179" s="179"/>
      <c r="D179" s="175" t="s">
        <v>147</v>
      </c>
      <c r="E179" s="180" t="s">
        <v>1</v>
      </c>
      <c r="F179" s="181" t="s">
        <v>499</v>
      </c>
      <c r="H179" s="182">
        <v>1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147</v>
      </c>
      <c r="AU179" s="180" t="s">
        <v>143</v>
      </c>
      <c r="AV179" s="13" t="s">
        <v>83</v>
      </c>
      <c r="AW179" s="13" t="s">
        <v>30</v>
      </c>
      <c r="AX179" s="13" t="s">
        <v>73</v>
      </c>
      <c r="AY179" s="180" t="s">
        <v>134</v>
      </c>
    </row>
    <row r="180" spans="2:51" s="14" customFormat="1" ht="11.25">
      <c r="B180" s="202"/>
      <c r="D180" s="175" t="s">
        <v>147</v>
      </c>
      <c r="E180" s="203" t="s">
        <v>1</v>
      </c>
      <c r="F180" s="204" t="s">
        <v>307</v>
      </c>
      <c r="H180" s="205">
        <v>2</v>
      </c>
      <c r="I180" s="206"/>
      <c r="L180" s="202"/>
      <c r="M180" s="207"/>
      <c r="N180" s="208"/>
      <c r="O180" s="208"/>
      <c r="P180" s="208"/>
      <c r="Q180" s="208"/>
      <c r="R180" s="208"/>
      <c r="S180" s="208"/>
      <c r="T180" s="209"/>
      <c r="AT180" s="203" t="s">
        <v>147</v>
      </c>
      <c r="AU180" s="203" t="s">
        <v>143</v>
      </c>
      <c r="AV180" s="14" t="s">
        <v>142</v>
      </c>
      <c r="AW180" s="14" t="s">
        <v>30</v>
      </c>
      <c r="AX180" s="14" t="s">
        <v>81</v>
      </c>
      <c r="AY180" s="203" t="s">
        <v>134</v>
      </c>
    </row>
    <row r="181" spans="2:63" s="12" customFormat="1" ht="22.9" customHeight="1">
      <c r="B181" s="147"/>
      <c r="D181" s="148" t="s">
        <v>72</v>
      </c>
      <c r="E181" s="158" t="s">
        <v>238</v>
      </c>
      <c r="F181" s="158" t="s">
        <v>239</v>
      </c>
      <c r="I181" s="150"/>
      <c r="J181" s="159">
        <f>BK181</f>
        <v>0</v>
      </c>
      <c r="L181" s="147"/>
      <c r="M181" s="152"/>
      <c r="N181" s="153"/>
      <c r="O181" s="153"/>
      <c r="P181" s="154">
        <f>SUM(P182:P183)</f>
        <v>0</v>
      </c>
      <c r="Q181" s="153"/>
      <c r="R181" s="154">
        <f>SUM(R182:R183)</f>
        <v>0</v>
      </c>
      <c r="S181" s="153"/>
      <c r="T181" s="155">
        <f>SUM(T182:T183)</f>
        <v>0</v>
      </c>
      <c r="AR181" s="148" t="s">
        <v>81</v>
      </c>
      <c r="AT181" s="156" t="s">
        <v>72</v>
      </c>
      <c r="AU181" s="156" t="s">
        <v>81</v>
      </c>
      <c r="AY181" s="148" t="s">
        <v>134</v>
      </c>
      <c r="BK181" s="157">
        <f>SUM(BK182:BK183)</f>
        <v>0</v>
      </c>
    </row>
    <row r="182" spans="1:65" s="2" customFormat="1" ht="24" customHeight="1">
      <c r="A182" s="31"/>
      <c r="B182" s="160"/>
      <c r="C182" s="161" t="s">
        <v>500</v>
      </c>
      <c r="D182" s="161" t="s">
        <v>138</v>
      </c>
      <c r="E182" s="162" t="s">
        <v>241</v>
      </c>
      <c r="F182" s="163" t="s">
        <v>242</v>
      </c>
      <c r="G182" s="164" t="s">
        <v>231</v>
      </c>
      <c r="H182" s="165">
        <v>0.001</v>
      </c>
      <c r="I182" s="166"/>
      <c r="J182" s="167">
        <f>ROUND(I182*H182,2)</f>
        <v>0</v>
      </c>
      <c r="K182" s="168"/>
      <c r="L182" s="32"/>
      <c r="M182" s="169" t="s">
        <v>1</v>
      </c>
      <c r="N182" s="170" t="s">
        <v>38</v>
      </c>
      <c r="O182" s="57"/>
      <c r="P182" s="171">
        <f>O182*H182</f>
        <v>0</v>
      </c>
      <c r="Q182" s="171">
        <v>0</v>
      </c>
      <c r="R182" s="171">
        <f>Q182*H182</f>
        <v>0</v>
      </c>
      <c r="S182" s="171">
        <v>0</v>
      </c>
      <c r="T182" s="172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3" t="s">
        <v>142</v>
      </c>
      <c r="AT182" s="173" t="s">
        <v>138</v>
      </c>
      <c r="AU182" s="173" t="s">
        <v>83</v>
      </c>
      <c r="AY182" s="16" t="s">
        <v>134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6" t="s">
        <v>81</v>
      </c>
      <c r="BK182" s="174">
        <f>ROUND(I182*H182,2)</f>
        <v>0</v>
      </c>
      <c r="BL182" s="16" t="s">
        <v>142</v>
      </c>
      <c r="BM182" s="173" t="s">
        <v>501</v>
      </c>
    </row>
    <row r="183" spans="1:65" s="2" customFormat="1" ht="48" customHeight="1">
      <c r="A183" s="31"/>
      <c r="B183" s="160"/>
      <c r="C183" s="161" t="s">
        <v>502</v>
      </c>
      <c r="D183" s="161" t="s">
        <v>138</v>
      </c>
      <c r="E183" s="162" t="s">
        <v>245</v>
      </c>
      <c r="F183" s="163" t="s">
        <v>246</v>
      </c>
      <c r="G183" s="164" t="s">
        <v>231</v>
      </c>
      <c r="H183" s="165">
        <v>0.001</v>
      </c>
      <c r="I183" s="166"/>
      <c r="J183" s="167">
        <f>ROUND(I183*H183,2)</f>
        <v>0</v>
      </c>
      <c r="K183" s="168"/>
      <c r="L183" s="32"/>
      <c r="M183" s="210" t="s">
        <v>1</v>
      </c>
      <c r="N183" s="211" t="s">
        <v>38</v>
      </c>
      <c r="O183" s="200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3" t="s">
        <v>142</v>
      </c>
      <c r="AT183" s="173" t="s">
        <v>138</v>
      </c>
      <c r="AU183" s="173" t="s">
        <v>83</v>
      </c>
      <c r="AY183" s="16" t="s">
        <v>134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6" t="s">
        <v>81</v>
      </c>
      <c r="BK183" s="174">
        <f>ROUND(I183*H183,2)</f>
        <v>0</v>
      </c>
      <c r="BL183" s="16" t="s">
        <v>142</v>
      </c>
      <c r="BM183" s="173" t="s">
        <v>503</v>
      </c>
    </row>
    <row r="184" spans="1:31" s="2" customFormat="1" ht="6.95" customHeight="1">
      <c r="A184" s="31"/>
      <c r="B184" s="46"/>
      <c r="C184" s="47"/>
      <c r="D184" s="47"/>
      <c r="E184" s="47"/>
      <c r="F184" s="47"/>
      <c r="G184" s="47"/>
      <c r="H184" s="47"/>
      <c r="I184" s="119"/>
      <c r="J184" s="47"/>
      <c r="K184" s="47"/>
      <c r="L184" s="32"/>
      <c r="M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</sheetData>
  <autoFilter ref="C120:K18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103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3" t="str">
        <f>'Rekapitulace stavby'!K6</f>
        <v>Baťův kanál, jez Sudoměřice - Výklopník, oprava opevnění</v>
      </c>
      <c r="F7" s="254"/>
      <c r="G7" s="254"/>
      <c r="H7" s="254"/>
      <c r="I7" s="92"/>
      <c r="L7" s="19"/>
    </row>
    <row r="8" spans="1:31" s="2" customFormat="1" ht="12" customHeight="1">
      <c r="A8" s="31"/>
      <c r="B8" s="32"/>
      <c r="C8" s="31"/>
      <c r="D8" s="26" t="s">
        <v>104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33" t="s">
        <v>504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11. 12. 2017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6" t="str">
        <f>'Rekapitulace stavby'!E14</f>
        <v>Vyplň údaj</v>
      </c>
      <c r="F18" s="236"/>
      <c r="G18" s="236"/>
      <c r="H18" s="236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ROUND((SUM(BE118:BE162)),2)</f>
        <v>0</v>
      </c>
      <c r="G33" s="31"/>
      <c r="H33" s="31"/>
      <c r="I33" s="106">
        <v>0.21</v>
      </c>
      <c r="J33" s="105">
        <f>ROUND(((SUM(BE118:BE162))*I33),2)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ROUND((SUM(BF118:BF162)),2)</f>
        <v>0</v>
      </c>
      <c r="G34" s="31"/>
      <c r="H34" s="31"/>
      <c r="I34" s="106">
        <v>0.15</v>
      </c>
      <c r="J34" s="105">
        <f>ROUND(((SUM(BF118:BF162))*I34),2)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ROUND((SUM(BG118:BG162)),2)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ROUND((SUM(BH118:BH162)),2)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ROUND((SUM(BI118:BI162)),2)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106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3" t="str">
        <f>E7</f>
        <v>Baťův kanál, jez Sudoměřice - Výklopník, oprava opevnění</v>
      </c>
      <c r="F85" s="254"/>
      <c r="G85" s="254"/>
      <c r="H85" s="254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33" t="str">
        <f>E9</f>
        <v>017-24-1-0 - Ostatní a vedlejší náklady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11. 12. 2017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1" t="s">
        <v>107</v>
      </c>
      <c r="D94" s="107"/>
      <c r="E94" s="107"/>
      <c r="F94" s="107"/>
      <c r="G94" s="107"/>
      <c r="H94" s="107"/>
      <c r="I94" s="122"/>
      <c r="J94" s="123" t="s">
        <v>108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109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110</v>
      </c>
    </row>
    <row r="97" spans="2:12" s="9" customFormat="1" ht="24.95" customHeight="1">
      <c r="B97" s="125"/>
      <c r="D97" s="126" t="s">
        <v>111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10" customFormat="1" ht="19.9" customHeight="1">
      <c r="B98" s="130"/>
      <c r="D98" s="131" t="s">
        <v>505</v>
      </c>
      <c r="E98" s="132"/>
      <c r="F98" s="132"/>
      <c r="G98" s="132"/>
      <c r="H98" s="132"/>
      <c r="I98" s="133"/>
      <c r="J98" s="134">
        <f>J120</f>
        <v>0</v>
      </c>
      <c r="L98" s="130"/>
    </row>
    <row r="99" spans="1:31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120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53" t="str">
        <f>E7</f>
        <v>Baťův kanál, jez Sudoměřice - Výklopník, oprava opevnění</v>
      </c>
      <c r="F108" s="254"/>
      <c r="G108" s="254"/>
      <c r="H108" s="254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104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33" t="str">
        <f>E9</f>
        <v>017-24-1-0 - Ostatní a vedlejší náklady</v>
      </c>
      <c r="F110" s="255"/>
      <c r="G110" s="255"/>
      <c r="H110" s="255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11. 12. 2017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1"/>
      <c r="E114" s="31"/>
      <c r="F114" s="24" t="str">
        <f>E15</f>
        <v xml:space="preserve"> </v>
      </c>
      <c r="G114" s="31"/>
      <c r="H114" s="31"/>
      <c r="I114" s="96" t="s">
        <v>29</v>
      </c>
      <c r="J114" s="29" t="str">
        <f>E21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27</v>
      </c>
      <c r="D115" s="31"/>
      <c r="E115" s="31"/>
      <c r="F115" s="24" t="str">
        <f>IF(E18="","",E18)</f>
        <v>Vyplň údaj</v>
      </c>
      <c r="G115" s="31"/>
      <c r="H115" s="31"/>
      <c r="I115" s="96" t="s">
        <v>31</v>
      </c>
      <c r="J115" s="29" t="str">
        <f>E24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35"/>
      <c r="B117" s="136"/>
      <c r="C117" s="137" t="s">
        <v>121</v>
      </c>
      <c r="D117" s="138" t="s">
        <v>58</v>
      </c>
      <c r="E117" s="138" t="s">
        <v>54</v>
      </c>
      <c r="F117" s="138" t="s">
        <v>55</v>
      </c>
      <c r="G117" s="138" t="s">
        <v>122</v>
      </c>
      <c r="H117" s="138" t="s">
        <v>123</v>
      </c>
      <c r="I117" s="139" t="s">
        <v>124</v>
      </c>
      <c r="J117" s="140" t="s">
        <v>108</v>
      </c>
      <c r="K117" s="141" t="s">
        <v>125</v>
      </c>
      <c r="L117" s="142"/>
      <c r="M117" s="61" t="s">
        <v>1</v>
      </c>
      <c r="N117" s="62" t="s">
        <v>37</v>
      </c>
      <c r="O117" s="62" t="s">
        <v>126</v>
      </c>
      <c r="P117" s="62" t="s">
        <v>127</v>
      </c>
      <c r="Q117" s="62" t="s">
        <v>128</v>
      </c>
      <c r="R117" s="62" t="s">
        <v>129</v>
      </c>
      <c r="S117" s="62" t="s">
        <v>130</v>
      </c>
      <c r="T117" s="63" t="s">
        <v>131</v>
      </c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63" s="2" customFormat="1" ht="22.9" customHeight="1">
      <c r="A118" s="31"/>
      <c r="B118" s="32"/>
      <c r="C118" s="68" t="s">
        <v>132</v>
      </c>
      <c r="D118" s="31"/>
      <c r="E118" s="31"/>
      <c r="F118" s="31"/>
      <c r="G118" s="31"/>
      <c r="H118" s="31"/>
      <c r="I118" s="95"/>
      <c r="J118" s="143">
        <f>BK118</f>
        <v>0</v>
      </c>
      <c r="K118" s="31"/>
      <c r="L118" s="32"/>
      <c r="M118" s="64"/>
      <c r="N118" s="55"/>
      <c r="O118" s="65"/>
      <c r="P118" s="144">
        <f>P119</f>
        <v>0</v>
      </c>
      <c r="Q118" s="65"/>
      <c r="R118" s="144">
        <f>R119</f>
        <v>0</v>
      </c>
      <c r="S118" s="65"/>
      <c r="T118" s="145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72</v>
      </c>
      <c r="AU118" s="16" t="s">
        <v>110</v>
      </c>
      <c r="BK118" s="146">
        <f>BK119</f>
        <v>0</v>
      </c>
    </row>
    <row r="119" spans="2:63" s="12" customFormat="1" ht="25.9" customHeight="1">
      <c r="B119" s="147"/>
      <c r="D119" s="148" t="s">
        <v>72</v>
      </c>
      <c r="E119" s="149" t="s">
        <v>133</v>
      </c>
      <c r="F119" s="149" t="s">
        <v>133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</v>
      </c>
      <c r="S119" s="153"/>
      <c r="T119" s="155">
        <f>T120</f>
        <v>0</v>
      </c>
      <c r="AR119" s="148" t="s">
        <v>164</v>
      </c>
      <c r="AT119" s="156" t="s">
        <v>72</v>
      </c>
      <c r="AU119" s="156" t="s">
        <v>73</v>
      </c>
      <c r="AY119" s="148" t="s">
        <v>134</v>
      </c>
      <c r="BK119" s="157">
        <f>BK120</f>
        <v>0</v>
      </c>
    </row>
    <row r="120" spans="2:63" s="12" customFormat="1" ht="22.9" customHeight="1">
      <c r="B120" s="147"/>
      <c r="D120" s="148" t="s">
        <v>72</v>
      </c>
      <c r="E120" s="158" t="s">
        <v>136</v>
      </c>
      <c r="F120" s="158" t="s">
        <v>506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SUM(P121:P162)</f>
        <v>0</v>
      </c>
      <c r="Q120" s="153"/>
      <c r="R120" s="154">
        <f>SUM(R121:R162)</f>
        <v>0</v>
      </c>
      <c r="S120" s="153"/>
      <c r="T120" s="155">
        <f>SUM(T121:T162)</f>
        <v>0</v>
      </c>
      <c r="AR120" s="148" t="s">
        <v>164</v>
      </c>
      <c r="AT120" s="156" t="s">
        <v>72</v>
      </c>
      <c r="AU120" s="156" t="s">
        <v>81</v>
      </c>
      <c r="AY120" s="148" t="s">
        <v>134</v>
      </c>
      <c r="BK120" s="157">
        <f>SUM(BK121:BK162)</f>
        <v>0</v>
      </c>
    </row>
    <row r="121" spans="1:65" s="2" customFormat="1" ht="16.5" customHeight="1">
      <c r="A121" s="31"/>
      <c r="B121" s="160"/>
      <c r="C121" s="161" t="s">
        <v>81</v>
      </c>
      <c r="D121" s="161" t="s">
        <v>138</v>
      </c>
      <c r="E121" s="162" t="s">
        <v>271</v>
      </c>
      <c r="F121" s="163" t="s">
        <v>507</v>
      </c>
      <c r="G121" s="164" t="s">
        <v>508</v>
      </c>
      <c r="H121" s="165">
        <v>8</v>
      </c>
      <c r="I121" s="166"/>
      <c r="J121" s="167">
        <f>ROUND(I121*H121,2)</f>
        <v>0</v>
      </c>
      <c r="K121" s="168"/>
      <c r="L121" s="32"/>
      <c r="M121" s="169" t="s">
        <v>1</v>
      </c>
      <c r="N121" s="170" t="s">
        <v>38</v>
      </c>
      <c r="O121" s="57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73" t="s">
        <v>509</v>
      </c>
      <c r="AT121" s="173" t="s">
        <v>138</v>
      </c>
      <c r="AU121" s="173" t="s">
        <v>83</v>
      </c>
      <c r="AY121" s="16" t="s">
        <v>134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6" t="s">
        <v>81</v>
      </c>
      <c r="BK121" s="174">
        <f>ROUND(I121*H121,2)</f>
        <v>0</v>
      </c>
      <c r="BL121" s="16" t="s">
        <v>509</v>
      </c>
      <c r="BM121" s="173" t="s">
        <v>510</v>
      </c>
    </row>
    <row r="122" spans="1:47" s="2" customFormat="1" ht="39">
      <c r="A122" s="31"/>
      <c r="B122" s="32"/>
      <c r="C122" s="31"/>
      <c r="D122" s="175" t="s">
        <v>145</v>
      </c>
      <c r="E122" s="31"/>
      <c r="F122" s="176" t="s">
        <v>511</v>
      </c>
      <c r="G122" s="31"/>
      <c r="H122" s="31"/>
      <c r="I122" s="95"/>
      <c r="J122" s="31"/>
      <c r="K122" s="31"/>
      <c r="L122" s="32"/>
      <c r="M122" s="177"/>
      <c r="N122" s="178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145</v>
      </c>
      <c r="AU122" s="16" t="s">
        <v>83</v>
      </c>
    </row>
    <row r="123" spans="2:51" s="13" customFormat="1" ht="11.25">
      <c r="B123" s="179"/>
      <c r="D123" s="175" t="s">
        <v>147</v>
      </c>
      <c r="E123" s="180" t="s">
        <v>1</v>
      </c>
      <c r="F123" s="181" t="s">
        <v>512</v>
      </c>
      <c r="H123" s="182">
        <v>8</v>
      </c>
      <c r="I123" s="183"/>
      <c r="L123" s="179"/>
      <c r="M123" s="184"/>
      <c r="N123" s="185"/>
      <c r="O123" s="185"/>
      <c r="P123" s="185"/>
      <c r="Q123" s="185"/>
      <c r="R123" s="185"/>
      <c r="S123" s="185"/>
      <c r="T123" s="186"/>
      <c r="AT123" s="180" t="s">
        <v>147</v>
      </c>
      <c r="AU123" s="180" t="s">
        <v>83</v>
      </c>
      <c r="AV123" s="13" t="s">
        <v>83</v>
      </c>
      <c r="AW123" s="13" t="s">
        <v>30</v>
      </c>
      <c r="AX123" s="13" t="s">
        <v>81</v>
      </c>
      <c r="AY123" s="180" t="s">
        <v>134</v>
      </c>
    </row>
    <row r="124" spans="1:65" s="2" customFormat="1" ht="16.5" customHeight="1">
      <c r="A124" s="31"/>
      <c r="B124" s="160"/>
      <c r="C124" s="161" t="s">
        <v>83</v>
      </c>
      <c r="D124" s="161" t="s">
        <v>138</v>
      </c>
      <c r="E124" s="162" t="s">
        <v>513</v>
      </c>
      <c r="F124" s="163" t="s">
        <v>514</v>
      </c>
      <c r="G124" s="164" t="s">
        <v>508</v>
      </c>
      <c r="H124" s="165">
        <v>1</v>
      </c>
      <c r="I124" s="166"/>
      <c r="J124" s="167">
        <f>ROUND(I124*H124,2)</f>
        <v>0</v>
      </c>
      <c r="K124" s="168"/>
      <c r="L124" s="32"/>
      <c r="M124" s="169" t="s">
        <v>1</v>
      </c>
      <c r="N124" s="170" t="s">
        <v>38</v>
      </c>
      <c r="O124" s="57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73" t="s">
        <v>509</v>
      </c>
      <c r="AT124" s="173" t="s">
        <v>138</v>
      </c>
      <c r="AU124" s="173" t="s">
        <v>83</v>
      </c>
      <c r="AY124" s="16" t="s">
        <v>134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81</v>
      </c>
      <c r="BK124" s="174">
        <f>ROUND(I124*H124,2)</f>
        <v>0</v>
      </c>
      <c r="BL124" s="16" t="s">
        <v>509</v>
      </c>
      <c r="BM124" s="173" t="s">
        <v>515</v>
      </c>
    </row>
    <row r="125" spans="1:47" s="2" customFormat="1" ht="107.25">
      <c r="A125" s="31"/>
      <c r="B125" s="32"/>
      <c r="C125" s="31"/>
      <c r="D125" s="175" t="s">
        <v>145</v>
      </c>
      <c r="E125" s="31"/>
      <c r="F125" s="176" t="s">
        <v>516</v>
      </c>
      <c r="G125" s="31"/>
      <c r="H125" s="31"/>
      <c r="I125" s="95"/>
      <c r="J125" s="31"/>
      <c r="K125" s="31"/>
      <c r="L125" s="32"/>
      <c r="M125" s="177"/>
      <c r="N125" s="178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145</v>
      </c>
      <c r="AU125" s="16" t="s">
        <v>83</v>
      </c>
    </row>
    <row r="126" spans="1:65" s="2" customFormat="1" ht="16.5" customHeight="1">
      <c r="A126" s="31"/>
      <c r="B126" s="160"/>
      <c r="C126" s="161" t="s">
        <v>143</v>
      </c>
      <c r="D126" s="161" t="s">
        <v>138</v>
      </c>
      <c r="E126" s="162" t="s">
        <v>517</v>
      </c>
      <c r="F126" s="163" t="s">
        <v>518</v>
      </c>
      <c r="G126" s="164" t="s">
        <v>519</v>
      </c>
      <c r="H126" s="165">
        <v>1</v>
      </c>
      <c r="I126" s="166"/>
      <c r="J126" s="167">
        <f>ROUND(I126*H126,2)</f>
        <v>0</v>
      </c>
      <c r="K126" s="168"/>
      <c r="L126" s="32"/>
      <c r="M126" s="169" t="s">
        <v>1</v>
      </c>
      <c r="N126" s="170" t="s">
        <v>38</v>
      </c>
      <c r="O126" s="57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73" t="s">
        <v>509</v>
      </c>
      <c r="AT126" s="173" t="s">
        <v>138</v>
      </c>
      <c r="AU126" s="173" t="s">
        <v>83</v>
      </c>
      <c r="AY126" s="16" t="s">
        <v>134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6" t="s">
        <v>81</v>
      </c>
      <c r="BK126" s="174">
        <f>ROUND(I126*H126,2)</f>
        <v>0</v>
      </c>
      <c r="BL126" s="16" t="s">
        <v>509</v>
      </c>
      <c r="BM126" s="173" t="s">
        <v>520</v>
      </c>
    </row>
    <row r="127" spans="1:47" s="2" customFormat="1" ht="39">
      <c r="A127" s="31"/>
      <c r="B127" s="32"/>
      <c r="C127" s="31"/>
      <c r="D127" s="175" t="s">
        <v>145</v>
      </c>
      <c r="E127" s="31"/>
      <c r="F127" s="176" t="s">
        <v>521</v>
      </c>
      <c r="G127" s="31"/>
      <c r="H127" s="31"/>
      <c r="I127" s="95"/>
      <c r="J127" s="31"/>
      <c r="K127" s="31"/>
      <c r="L127" s="32"/>
      <c r="M127" s="177"/>
      <c r="N127" s="178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145</v>
      </c>
      <c r="AU127" s="16" t="s">
        <v>83</v>
      </c>
    </row>
    <row r="128" spans="2:51" s="13" customFormat="1" ht="11.25">
      <c r="B128" s="179"/>
      <c r="D128" s="175" t="s">
        <v>147</v>
      </c>
      <c r="E128" s="180" t="s">
        <v>1</v>
      </c>
      <c r="F128" s="181" t="s">
        <v>81</v>
      </c>
      <c r="H128" s="182">
        <v>1</v>
      </c>
      <c r="I128" s="183"/>
      <c r="L128" s="179"/>
      <c r="M128" s="184"/>
      <c r="N128" s="185"/>
      <c r="O128" s="185"/>
      <c r="P128" s="185"/>
      <c r="Q128" s="185"/>
      <c r="R128" s="185"/>
      <c r="S128" s="185"/>
      <c r="T128" s="186"/>
      <c r="AT128" s="180" t="s">
        <v>147</v>
      </c>
      <c r="AU128" s="180" t="s">
        <v>83</v>
      </c>
      <c r="AV128" s="13" t="s">
        <v>83</v>
      </c>
      <c r="AW128" s="13" t="s">
        <v>30</v>
      </c>
      <c r="AX128" s="13" t="s">
        <v>81</v>
      </c>
      <c r="AY128" s="180" t="s">
        <v>134</v>
      </c>
    </row>
    <row r="129" spans="1:65" s="2" customFormat="1" ht="16.5" customHeight="1">
      <c r="A129" s="31"/>
      <c r="B129" s="160"/>
      <c r="C129" s="161" t="s">
        <v>142</v>
      </c>
      <c r="D129" s="161" t="s">
        <v>138</v>
      </c>
      <c r="E129" s="162" t="s">
        <v>522</v>
      </c>
      <c r="F129" s="163" t="s">
        <v>523</v>
      </c>
      <c r="G129" s="164" t="s">
        <v>508</v>
      </c>
      <c r="H129" s="165">
        <v>1</v>
      </c>
      <c r="I129" s="166"/>
      <c r="J129" s="167">
        <f>ROUND(I129*H129,2)</f>
        <v>0</v>
      </c>
      <c r="K129" s="168"/>
      <c r="L129" s="32"/>
      <c r="M129" s="169" t="s">
        <v>1</v>
      </c>
      <c r="N129" s="170" t="s">
        <v>38</v>
      </c>
      <c r="O129" s="57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3" t="s">
        <v>509</v>
      </c>
      <c r="AT129" s="173" t="s">
        <v>138</v>
      </c>
      <c r="AU129" s="173" t="s">
        <v>83</v>
      </c>
      <c r="AY129" s="16" t="s">
        <v>134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81</v>
      </c>
      <c r="BK129" s="174">
        <f>ROUND(I129*H129,2)</f>
        <v>0</v>
      </c>
      <c r="BL129" s="16" t="s">
        <v>509</v>
      </c>
      <c r="BM129" s="173" t="s">
        <v>524</v>
      </c>
    </row>
    <row r="130" spans="1:47" s="2" customFormat="1" ht="39">
      <c r="A130" s="31"/>
      <c r="B130" s="32"/>
      <c r="C130" s="31"/>
      <c r="D130" s="175" t="s">
        <v>145</v>
      </c>
      <c r="E130" s="31"/>
      <c r="F130" s="176" t="s">
        <v>525</v>
      </c>
      <c r="G130" s="31"/>
      <c r="H130" s="31"/>
      <c r="I130" s="95"/>
      <c r="J130" s="31"/>
      <c r="K130" s="31"/>
      <c r="L130" s="32"/>
      <c r="M130" s="177"/>
      <c r="N130" s="178"/>
      <c r="O130" s="57"/>
      <c r="P130" s="57"/>
      <c r="Q130" s="57"/>
      <c r="R130" s="57"/>
      <c r="S130" s="57"/>
      <c r="T130" s="5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145</v>
      </c>
      <c r="AU130" s="16" t="s">
        <v>83</v>
      </c>
    </row>
    <row r="131" spans="2:51" s="13" customFormat="1" ht="11.25">
      <c r="B131" s="179"/>
      <c r="D131" s="175" t="s">
        <v>147</v>
      </c>
      <c r="E131" s="180" t="s">
        <v>1</v>
      </c>
      <c r="F131" s="181" t="s">
        <v>81</v>
      </c>
      <c r="H131" s="182">
        <v>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147</v>
      </c>
      <c r="AU131" s="180" t="s">
        <v>83</v>
      </c>
      <c r="AV131" s="13" t="s">
        <v>83</v>
      </c>
      <c r="AW131" s="13" t="s">
        <v>30</v>
      </c>
      <c r="AX131" s="13" t="s">
        <v>81</v>
      </c>
      <c r="AY131" s="180" t="s">
        <v>134</v>
      </c>
    </row>
    <row r="132" spans="1:65" s="2" customFormat="1" ht="16.5" customHeight="1">
      <c r="A132" s="31"/>
      <c r="B132" s="160"/>
      <c r="C132" s="161" t="s">
        <v>164</v>
      </c>
      <c r="D132" s="161" t="s">
        <v>138</v>
      </c>
      <c r="E132" s="162" t="s">
        <v>526</v>
      </c>
      <c r="F132" s="163" t="s">
        <v>527</v>
      </c>
      <c r="G132" s="164" t="s">
        <v>508</v>
      </c>
      <c r="H132" s="165">
        <v>1</v>
      </c>
      <c r="I132" s="166"/>
      <c r="J132" s="167">
        <f>ROUND(I132*H132,2)</f>
        <v>0</v>
      </c>
      <c r="K132" s="168"/>
      <c r="L132" s="32"/>
      <c r="M132" s="169" t="s">
        <v>1</v>
      </c>
      <c r="N132" s="170" t="s">
        <v>38</v>
      </c>
      <c r="O132" s="57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3" t="s">
        <v>528</v>
      </c>
      <c r="AT132" s="173" t="s">
        <v>138</v>
      </c>
      <c r="AU132" s="173" t="s">
        <v>83</v>
      </c>
      <c r="AY132" s="16" t="s">
        <v>134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6" t="s">
        <v>81</v>
      </c>
      <c r="BK132" s="174">
        <f>ROUND(I132*H132,2)</f>
        <v>0</v>
      </c>
      <c r="BL132" s="16" t="s">
        <v>528</v>
      </c>
      <c r="BM132" s="173" t="s">
        <v>529</v>
      </c>
    </row>
    <row r="133" spans="1:47" s="2" customFormat="1" ht="29.25">
      <c r="A133" s="31"/>
      <c r="B133" s="32"/>
      <c r="C133" s="31"/>
      <c r="D133" s="175" t="s">
        <v>145</v>
      </c>
      <c r="E133" s="31"/>
      <c r="F133" s="176" t="s">
        <v>530</v>
      </c>
      <c r="G133" s="31"/>
      <c r="H133" s="31"/>
      <c r="I133" s="95"/>
      <c r="J133" s="31"/>
      <c r="K133" s="31"/>
      <c r="L133" s="32"/>
      <c r="M133" s="177"/>
      <c r="N133" s="178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145</v>
      </c>
      <c r="AU133" s="16" t="s">
        <v>83</v>
      </c>
    </row>
    <row r="134" spans="2:51" s="13" customFormat="1" ht="11.25">
      <c r="B134" s="179"/>
      <c r="D134" s="175" t="s">
        <v>147</v>
      </c>
      <c r="E134" s="180" t="s">
        <v>1</v>
      </c>
      <c r="F134" s="181" t="s">
        <v>81</v>
      </c>
      <c r="H134" s="182">
        <v>1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147</v>
      </c>
      <c r="AU134" s="180" t="s">
        <v>83</v>
      </c>
      <c r="AV134" s="13" t="s">
        <v>83</v>
      </c>
      <c r="AW134" s="13" t="s">
        <v>30</v>
      </c>
      <c r="AX134" s="13" t="s">
        <v>81</v>
      </c>
      <c r="AY134" s="180" t="s">
        <v>134</v>
      </c>
    </row>
    <row r="135" spans="1:65" s="2" customFormat="1" ht="24" customHeight="1">
      <c r="A135" s="31"/>
      <c r="B135" s="160"/>
      <c r="C135" s="161" t="s">
        <v>169</v>
      </c>
      <c r="D135" s="161" t="s">
        <v>138</v>
      </c>
      <c r="E135" s="162" t="s">
        <v>531</v>
      </c>
      <c r="F135" s="163" t="s">
        <v>532</v>
      </c>
      <c r="G135" s="164" t="s">
        <v>508</v>
      </c>
      <c r="H135" s="165">
        <v>1</v>
      </c>
      <c r="I135" s="166"/>
      <c r="J135" s="167">
        <f>ROUND(I135*H135,2)</f>
        <v>0</v>
      </c>
      <c r="K135" s="168"/>
      <c r="L135" s="32"/>
      <c r="M135" s="169" t="s">
        <v>1</v>
      </c>
      <c r="N135" s="170" t="s">
        <v>38</v>
      </c>
      <c r="O135" s="57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3" t="s">
        <v>528</v>
      </c>
      <c r="AT135" s="173" t="s">
        <v>138</v>
      </c>
      <c r="AU135" s="173" t="s">
        <v>83</v>
      </c>
      <c r="AY135" s="16" t="s">
        <v>134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6" t="s">
        <v>81</v>
      </c>
      <c r="BK135" s="174">
        <f>ROUND(I135*H135,2)</f>
        <v>0</v>
      </c>
      <c r="BL135" s="16" t="s">
        <v>528</v>
      </c>
      <c r="BM135" s="173" t="s">
        <v>533</v>
      </c>
    </row>
    <row r="136" spans="1:47" s="2" customFormat="1" ht="48.75">
      <c r="A136" s="31"/>
      <c r="B136" s="32"/>
      <c r="C136" s="31"/>
      <c r="D136" s="175" t="s">
        <v>145</v>
      </c>
      <c r="E136" s="31"/>
      <c r="F136" s="176" t="s">
        <v>534</v>
      </c>
      <c r="G136" s="31"/>
      <c r="H136" s="31"/>
      <c r="I136" s="95"/>
      <c r="J136" s="31"/>
      <c r="K136" s="31"/>
      <c r="L136" s="32"/>
      <c r="M136" s="177"/>
      <c r="N136" s="178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145</v>
      </c>
      <c r="AU136" s="16" t="s">
        <v>83</v>
      </c>
    </row>
    <row r="137" spans="2:51" s="13" customFormat="1" ht="11.25">
      <c r="B137" s="179"/>
      <c r="D137" s="175" t="s">
        <v>147</v>
      </c>
      <c r="E137" s="180" t="s">
        <v>1</v>
      </c>
      <c r="F137" s="181" t="s">
        <v>81</v>
      </c>
      <c r="H137" s="182">
        <v>1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147</v>
      </c>
      <c r="AU137" s="180" t="s">
        <v>83</v>
      </c>
      <c r="AV137" s="13" t="s">
        <v>83</v>
      </c>
      <c r="AW137" s="13" t="s">
        <v>30</v>
      </c>
      <c r="AX137" s="13" t="s">
        <v>81</v>
      </c>
      <c r="AY137" s="180" t="s">
        <v>134</v>
      </c>
    </row>
    <row r="138" spans="1:65" s="2" customFormat="1" ht="16.5" customHeight="1">
      <c r="A138" s="31"/>
      <c r="B138" s="160"/>
      <c r="C138" s="161" t="s">
        <v>174</v>
      </c>
      <c r="D138" s="161" t="s">
        <v>138</v>
      </c>
      <c r="E138" s="162" t="s">
        <v>535</v>
      </c>
      <c r="F138" s="163" t="s">
        <v>536</v>
      </c>
      <c r="G138" s="164" t="s">
        <v>508</v>
      </c>
      <c r="H138" s="165">
        <v>1</v>
      </c>
      <c r="I138" s="166"/>
      <c r="J138" s="167">
        <f>ROUND(I138*H138,2)</f>
        <v>0</v>
      </c>
      <c r="K138" s="168"/>
      <c r="L138" s="32"/>
      <c r="M138" s="169" t="s">
        <v>1</v>
      </c>
      <c r="N138" s="170" t="s">
        <v>38</v>
      </c>
      <c r="O138" s="57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3" t="s">
        <v>509</v>
      </c>
      <c r="AT138" s="173" t="s">
        <v>138</v>
      </c>
      <c r="AU138" s="173" t="s">
        <v>83</v>
      </c>
      <c r="AY138" s="16" t="s">
        <v>134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6" t="s">
        <v>81</v>
      </c>
      <c r="BK138" s="174">
        <f>ROUND(I138*H138,2)</f>
        <v>0</v>
      </c>
      <c r="BL138" s="16" t="s">
        <v>509</v>
      </c>
      <c r="BM138" s="173" t="s">
        <v>537</v>
      </c>
    </row>
    <row r="139" spans="1:47" s="2" customFormat="1" ht="48.75">
      <c r="A139" s="31"/>
      <c r="B139" s="32"/>
      <c r="C139" s="31"/>
      <c r="D139" s="175" t="s">
        <v>145</v>
      </c>
      <c r="E139" s="31"/>
      <c r="F139" s="176" t="s">
        <v>538</v>
      </c>
      <c r="G139" s="31"/>
      <c r="H139" s="31"/>
      <c r="I139" s="95"/>
      <c r="J139" s="31"/>
      <c r="K139" s="31"/>
      <c r="L139" s="32"/>
      <c r="M139" s="177"/>
      <c r="N139" s="178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145</v>
      </c>
      <c r="AU139" s="16" t="s">
        <v>83</v>
      </c>
    </row>
    <row r="140" spans="1:65" s="2" customFormat="1" ht="16.5" customHeight="1">
      <c r="A140" s="31"/>
      <c r="B140" s="160"/>
      <c r="C140" s="161" t="s">
        <v>181</v>
      </c>
      <c r="D140" s="161" t="s">
        <v>138</v>
      </c>
      <c r="E140" s="162" t="s">
        <v>539</v>
      </c>
      <c r="F140" s="163" t="s">
        <v>540</v>
      </c>
      <c r="G140" s="164" t="s">
        <v>427</v>
      </c>
      <c r="H140" s="165">
        <v>1</v>
      </c>
      <c r="I140" s="166"/>
      <c r="J140" s="167">
        <f>ROUND(I140*H140,2)</f>
        <v>0</v>
      </c>
      <c r="K140" s="168"/>
      <c r="L140" s="32"/>
      <c r="M140" s="169" t="s">
        <v>1</v>
      </c>
      <c r="N140" s="170" t="s">
        <v>38</v>
      </c>
      <c r="O140" s="57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3" t="s">
        <v>509</v>
      </c>
      <c r="AT140" s="173" t="s">
        <v>138</v>
      </c>
      <c r="AU140" s="173" t="s">
        <v>83</v>
      </c>
      <c r="AY140" s="16" t="s">
        <v>134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6" t="s">
        <v>81</v>
      </c>
      <c r="BK140" s="174">
        <f>ROUND(I140*H140,2)</f>
        <v>0</v>
      </c>
      <c r="BL140" s="16" t="s">
        <v>509</v>
      </c>
      <c r="BM140" s="173" t="s">
        <v>541</v>
      </c>
    </row>
    <row r="141" spans="1:47" s="2" customFormat="1" ht="58.5">
      <c r="A141" s="31"/>
      <c r="B141" s="32"/>
      <c r="C141" s="31"/>
      <c r="D141" s="175" t="s">
        <v>145</v>
      </c>
      <c r="E141" s="31"/>
      <c r="F141" s="176" t="s">
        <v>542</v>
      </c>
      <c r="G141" s="31"/>
      <c r="H141" s="31"/>
      <c r="I141" s="95"/>
      <c r="J141" s="31"/>
      <c r="K141" s="31"/>
      <c r="L141" s="32"/>
      <c r="M141" s="177"/>
      <c r="N141" s="178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145</v>
      </c>
      <c r="AU141" s="16" t="s">
        <v>83</v>
      </c>
    </row>
    <row r="142" spans="1:65" s="2" customFormat="1" ht="16.5" customHeight="1">
      <c r="A142" s="31"/>
      <c r="B142" s="160"/>
      <c r="C142" s="161" t="s">
        <v>186</v>
      </c>
      <c r="D142" s="161" t="s">
        <v>138</v>
      </c>
      <c r="E142" s="162" t="s">
        <v>543</v>
      </c>
      <c r="F142" s="163" t="s">
        <v>544</v>
      </c>
      <c r="G142" s="164" t="s">
        <v>427</v>
      </c>
      <c r="H142" s="165">
        <v>1</v>
      </c>
      <c r="I142" s="166"/>
      <c r="J142" s="167">
        <f>ROUND(I142*H142,2)</f>
        <v>0</v>
      </c>
      <c r="K142" s="168"/>
      <c r="L142" s="32"/>
      <c r="M142" s="169" t="s">
        <v>1</v>
      </c>
      <c r="N142" s="170" t="s">
        <v>38</v>
      </c>
      <c r="O142" s="57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3" t="s">
        <v>509</v>
      </c>
      <c r="AT142" s="173" t="s">
        <v>138</v>
      </c>
      <c r="AU142" s="173" t="s">
        <v>83</v>
      </c>
      <c r="AY142" s="16" t="s">
        <v>134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6" t="s">
        <v>81</v>
      </c>
      <c r="BK142" s="174">
        <f>ROUND(I142*H142,2)</f>
        <v>0</v>
      </c>
      <c r="BL142" s="16" t="s">
        <v>509</v>
      </c>
      <c r="BM142" s="173" t="s">
        <v>545</v>
      </c>
    </row>
    <row r="143" spans="1:47" s="2" customFormat="1" ht="29.25">
      <c r="A143" s="31"/>
      <c r="B143" s="32"/>
      <c r="C143" s="31"/>
      <c r="D143" s="175" t="s">
        <v>145</v>
      </c>
      <c r="E143" s="31"/>
      <c r="F143" s="176" t="s">
        <v>546</v>
      </c>
      <c r="G143" s="31"/>
      <c r="H143" s="31"/>
      <c r="I143" s="95"/>
      <c r="J143" s="31"/>
      <c r="K143" s="31"/>
      <c r="L143" s="32"/>
      <c r="M143" s="177"/>
      <c r="N143" s="178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145</v>
      </c>
      <c r="AU143" s="16" t="s">
        <v>83</v>
      </c>
    </row>
    <row r="144" spans="2:51" s="13" customFormat="1" ht="11.25">
      <c r="B144" s="179"/>
      <c r="D144" s="175" t="s">
        <v>147</v>
      </c>
      <c r="E144" s="180" t="s">
        <v>1</v>
      </c>
      <c r="F144" s="181" t="s">
        <v>81</v>
      </c>
      <c r="H144" s="182">
        <v>1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147</v>
      </c>
      <c r="AU144" s="180" t="s">
        <v>83</v>
      </c>
      <c r="AV144" s="13" t="s">
        <v>83</v>
      </c>
      <c r="AW144" s="13" t="s">
        <v>30</v>
      </c>
      <c r="AX144" s="13" t="s">
        <v>81</v>
      </c>
      <c r="AY144" s="180" t="s">
        <v>134</v>
      </c>
    </row>
    <row r="145" spans="1:65" s="2" customFormat="1" ht="16.5" customHeight="1">
      <c r="A145" s="31"/>
      <c r="B145" s="160"/>
      <c r="C145" s="161" t="s">
        <v>191</v>
      </c>
      <c r="D145" s="161" t="s">
        <v>138</v>
      </c>
      <c r="E145" s="162" t="s">
        <v>547</v>
      </c>
      <c r="F145" s="163" t="s">
        <v>548</v>
      </c>
      <c r="G145" s="164" t="s">
        <v>508</v>
      </c>
      <c r="H145" s="165">
        <v>1</v>
      </c>
      <c r="I145" s="166"/>
      <c r="J145" s="167">
        <f>ROUND(I145*H145,2)</f>
        <v>0</v>
      </c>
      <c r="K145" s="168"/>
      <c r="L145" s="32"/>
      <c r="M145" s="169" t="s">
        <v>1</v>
      </c>
      <c r="N145" s="170" t="s">
        <v>38</v>
      </c>
      <c r="O145" s="57"/>
      <c r="P145" s="171">
        <f>O145*H145</f>
        <v>0</v>
      </c>
      <c r="Q145" s="171">
        <v>0</v>
      </c>
      <c r="R145" s="171">
        <f>Q145*H145</f>
        <v>0</v>
      </c>
      <c r="S145" s="171">
        <v>0</v>
      </c>
      <c r="T145" s="172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3" t="s">
        <v>509</v>
      </c>
      <c r="AT145" s="173" t="s">
        <v>138</v>
      </c>
      <c r="AU145" s="173" t="s">
        <v>83</v>
      </c>
      <c r="AY145" s="16" t="s">
        <v>134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6" t="s">
        <v>81</v>
      </c>
      <c r="BK145" s="174">
        <f>ROUND(I145*H145,2)</f>
        <v>0</v>
      </c>
      <c r="BL145" s="16" t="s">
        <v>509</v>
      </c>
      <c r="BM145" s="173" t="s">
        <v>549</v>
      </c>
    </row>
    <row r="146" spans="1:47" s="2" customFormat="1" ht="48.75">
      <c r="A146" s="31"/>
      <c r="B146" s="32"/>
      <c r="C146" s="31"/>
      <c r="D146" s="175" t="s">
        <v>145</v>
      </c>
      <c r="E146" s="31"/>
      <c r="F146" s="176" t="s">
        <v>550</v>
      </c>
      <c r="G146" s="31"/>
      <c r="H146" s="31"/>
      <c r="I146" s="95"/>
      <c r="J146" s="31"/>
      <c r="K146" s="31"/>
      <c r="L146" s="32"/>
      <c r="M146" s="177"/>
      <c r="N146" s="178"/>
      <c r="O146" s="57"/>
      <c r="P146" s="57"/>
      <c r="Q146" s="57"/>
      <c r="R146" s="57"/>
      <c r="S146" s="57"/>
      <c r="T146" s="58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145</v>
      </c>
      <c r="AU146" s="16" t="s">
        <v>83</v>
      </c>
    </row>
    <row r="147" spans="1:65" s="2" customFormat="1" ht="24" customHeight="1">
      <c r="A147" s="31"/>
      <c r="B147" s="160"/>
      <c r="C147" s="161" t="s">
        <v>136</v>
      </c>
      <c r="D147" s="161" t="s">
        <v>138</v>
      </c>
      <c r="E147" s="162" t="s">
        <v>551</v>
      </c>
      <c r="F147" s="163" t="s">
        <v>552</v>
      </c>
      <c r="G147" s="164" t="s">
        <v>508</v>
      </c>
      <c r="H147" s="165">
        <v>1</v>
      </c>
      <c r="I147" s="166"/>
      <c r="J147" s="167">
        <f>ROUND(I147*H147,2)</f>
        <v>0</v>
      </c>
      <c r="K147" s="168"/>
      <c r="L147" s="32"/>
      <c r="M147" s="169" t="s">
        <v>1</v>
      </c>
      <c r="N147" s="170" t="s">
        <v>38</v>
      </c>
      <c r="O147" s="57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3" t="s">
        <v>509</v>
      </c>
      <c r="AT147" s="173" t="s">
        <v>138</v>
      </c>
      <c r="AU147" s="173" t="s">
        <v>83</v>
      </c>
      <c r="AY147" s="16" t="s">
        <v>134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6" t="s">
        <v>81</v>
      </c>
      <c r="BK147" s="174">
        <f>ROUND(I147*H147,2)</f>
        <v>0</v>
      </c>
      <c r="BL147" s="16" t="s">
        <v>509</v>
      </c>
      <c r="BM147" s="173" t="s">
        <v>553</v>
      </c>
    </row>
    <row r="148" spans="1:47" s="2" customFormat="1" ht="19.5">
      <c r="A148" s="31"/>
      <c r="B148" s="32"/>
      <c r="C148" s="31"/>
      <c r="D148" s="175" t="s">
        <v>145</v>
      </c>
      <c r="E148" s="31"/>
      <c r="F148" s="176" t="s">
        <v>554</v>
      </c>
      <c r="G148" s="31"/>
      <c r="H148" s="31"/>
      <c r="I148" s="95"/>
      <c r="J148" s="31"/>
      <c r="K148" s="31"/>
      <c r="L148" s="32"/>
      <c r="M148" s="177"/>
      <c r="N148" s="178"/>
      <c r="O148" s="57"/>
      <c r="P148" s="57"/>
      <c r="Q148" s="57"/>
      <c r="R148" s="57"/>
      <c r="S148" s="57"/>
      <c r="T148" s="58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145</v>
      </c>
      <c r="AU148" s="16" t="s">
        <v>83</v>
      </c>
    </row>
    <row r="149" spans="2:51" s="13" customFormat="1" ht="11.25">
      <c r="B149" s="179"/>
      <c r="D149" s="175" t="s">
        <v>147</v>
      </c>
      <c r="E149" s="180" t="s">
        <v>1</v>
      </c>
      <c r="F149" s="181" t="s">
        <v>81</v>
      </c>
      <c r="H149" s="182">
        <v>1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147</v>
      </c>
      <c r="AU149" s="180" t="s">
        <v>83</v>
      </c>
      <c r="AV149" s="13" t="s">
        <v>83</v>
      </c>
      <c r="AW149" s="13" t="s">
        <v>30</v>
      </c>
      <c r="AX149" s="13" t="s">
        <v>81</v>
      </c>
      <c r="AY149" s="180" t="s">
        <v>134</v>
      </c>
    </row>
    <row r="150" spans="1:65" s="2" customFormat="1" ht="16.5" customHeight="1">
      <c r="A150" s="31"/>
      <c r="B150" s="160"/>
      <c r="C150" s="161" t="s">
        <v>154</v>
      </c>
      <c r="D150" s="161" t="s">
        <v>138</v>
      </c>
      <c r="E150" s="162" t="s">
        <v>555</v>
      </c>
      <c r="F150" s="163" t="s">
        <v>556</v>
      </c>
      <c r="G150" s="164" t="s">
        <v>508</v>
      </c>
      <c r="H150" s="165">
        <v>1</v>
      </c>
      <c r="I150" s="166"/>
      <c r="J150" s="167">
        <f>ROUND(I150*H150,2)</f>
        <v>0</v>
      </c>
      <c r="K150" s="168"/>
      <c r="L150" s="32"/>
      <c r="M150" s="169" t="s">
        <v>1</v>
      </c>
      <c r="N150" s="170" t="s">
        <v>38</v>
      </c>
      <c r="O150" s="57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3" t="s">
        <v>509</v>
      </c>
      <c r="AT150" s="173" t="s">
        <v>138</v>
      </c>
      <c r="AU150" s="173" t="s">
        <v>83</v>
      </c>
      <c r="AY150" s="16" t="s">
        <v>134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6" t="s">
        <v>81</v>
      </c>
      <c r="BK150" s="174">
        <f>ROUND(I150*H150,2)</f>
        <v>0</v>
      </c>
      <c r="BL150" s="16" t="s">
        <v>509</v>
      </c>
      <c r="BM150" s="173" t="s">
        <v>557</v>
      </c>
    </row>
    <row r="151" spans="1:47" s="2" customFormat="1" ht="39">
      <c r="A151" s="31"/>
      <c r="B151" s="32"/>
      <c r="C151" s="31"/>
      <c r="D151" s="175" t="s">
        <v>145</v>
      </c>
      <c r="E151" s="31"/>
      <c r="F151" s="176" t="s">
        <v>558</v>
      </c>
      <c r="G151" s="31"/>
      <c r="H151" s="31"/>
      <c r="I151" s="95"/>
      <c r="J151" s="31"/>
      <c r="K151" s="31"/>
      <c r="L151" s="32"/>
      <c r="M151" s="177"/>
      <c r="N151" s="178"/>
      <c r="O151" s="57"/>
      <c r="P151" s="57"/>
      <c r="Q151" s="57"/>
      <c r="R151" s="57"/>
      <c r="S151" s="57"/>
      <c r="T151" s="58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145</v>
      </c>
      <c r="AU151" s="16" t="s">
        <v>83</v>
      </c>
    </row>
    <row r="152" spans="1:65" s="2" customFormat="1" ht="16.5" customHeight="1">
      <c r="A152" s="31"/>
      <c r="B152" s="160"/>
      <c r="C152" s="161" t="s">
        <v>206</v>
      </c>
      <c r="D152" s="161" t="s">
        <v>138</v>
      </c>
      <c r="E152" s="162" t="s">
        <v>559</v>
      </c>
      <c r="F152" s="163" t="s">
        <v>560</v>
      </c>
      <c r="G152" s="164" t="s">
        <v>427</v>
      </c>
      <c r="H152" s="165">
        <v>1</v>
      </c>
      <c r="I152" s="166"/>
      <c r="J152" s="167">
        <f>ROUND(I152*H152,2)</f>
        <v>0</v>
      </c>
      <c r="K152" s="168"/>
      <c r="L152" s="32"/>
      <c r="M152" s="169" t="s">
        <v>1</v>
      </c>
      <c r="N152" s="170" t="s">
        <v>38</v>
      </c>
      <c r="O152" s="57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3" t="s">
        <v>509</v>
      </c>
      <c r="AT152" s="173" t="s">
        <v>138</v>
      </c>
      <c r="AU152" s="173" t="s">
        <v>83</v>
      </c>
      <c r="AY152" s="16" t="s">
        <v>134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6" t="s">
        <v>81</v>
      </c>
      <c r="BK152" s="174">
        <f>ROUND(I152*H152,2)</f>
        <v>0</v>
      </c>
      <c r="BL152" s="16" t="s">
        <v>509</v>
      </c>
      <c r="BM152" s="173" t="s">
        <v>561</v>
      </c>
    </row>
    <row r="153" spans="1:65" s="2" customFormat="1" ht="16.5" customHeight="1">
      <c r="A153" s="31"/>
      <c r="B153" s="160"/>
      <c r="C153" s="161" t="s">
        <v>211</v>
      </c>
      <c r="D153" s="161" t="s">
        <v>138</v>
      </c>
      <c r="E153" s="162" t="s">
        <v>562</v>
      </c>
      <c r="F153" s="163" t="s">
        <v>563</v>
      </c>
      <c r="G153" s="164" t="s">
        <v>508</v>
      </c>
      <c r="H153" s="165">
        <v>1</v>
      </c>
      <c r="I153" s="166"/>
      <c r="J153" s="167">
        <f>ROUND(I153*H153,2)</f>
        <v>0</v>
      </c>
      <c r="K153" s="168"/>
      <c r="L153" s="32"/>
      <c r="M153" s="169" t="s">
        <v>1</v>
      </c>
      <c r="N153" s="170" t="s">
        <v>38</v>
      </c>
      <c r="O153" s="57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3" t="s">
        <v>509</v>
      </c>
      <c r="AT153" s="173" t="s">
        <v>138</v>
      </c>
      <c r="AU153" s="173" t="s">
        <v>83</v>
      </c>
      <c r="AY153" s="16" t="s">
        <v>134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6" t="s">
        <v>81</v>
      </c>
      <c r="BK153" s="174">
        <f>ROUND(I153*H153,2)</f>
        <v>0</v>
      </c>
      <c r="BL153" s="16" t="s">
        <v>509</v>
      </c>
      <c r="BM153" s="173" t="s">
        <v>564</v>
      </c>
    </row>
    <row r="154" spans="1:47" s="2" customFormat="1" ht="58.5">
      <c r="A154" s="31"/>
      <c r="B154" s="32"/>
      <c r="C154" s="31"/>
      <c r="D154" s="175" t="s">
        <v>145</v>
      </c>
      <c r="E154" s="31"/>
      <c r="F154" s="176" t="s">
        <v>565</v>
      </c>
      <c r="G154" s="31"/>
      <c r="H154" s="31"/>
      <c r="I154" s="95"/>
      <c r="J154" s="31"/>
      <c r="K154" s="31"/>
      <c r="L154" s="32"/>
      <c r="M154" s="177"/>
      <c r="N154" s="178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145</v>
      </c>
      <c r="AU154" s="16" t="s">
        <v>83</v>
      </c>
    </row>
    <row r="155" spans="1:65" s="2" customFormat="1" ht="16.5" customHeight="1">
      <c r="A155" s="31"/>
      <c r="B155" s="160"/>
      <c r="C155" s="161" t="s">
        <v>8</v>
      </c>
      <c r="D155" s="161" t="s">
        <v>138</v>
      </c>
      <c r="E155" s="162" t="s">
        <v>566</v>
      </c>
      <c r="F155" s="163" t="s">
        <v>567</v>
      </c>
      <c r="G155" s="164" t="s">
        <v>508</v>
      </c>
      <c r="H155" s="165">
        <v>1</v>
      </c>
      <c r="I155" s="166"/>
      <c r="J155" s="167">
        <f>ROUND(I155*H155,2)</f>
        <v>0</v>
      </c>
      <c r="K155" s="168"/>
      <c r="L155" s="32"/>
      <c r="M155" s="169" t="s">
        <v>1</v>
      </c>
      <c r="N155" s="170" t="s">
        <v>38</v>
      </c>
      <c r="O155" s="57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3" t="s">
        <v>509</v>
      </c>
      <c r="AT155" s="173" t="s">
        <v>138</v>
      </c>
      <c r="AU155" s="173" t="s">
        <v>83</v>
      </c>
      <c r="AY155" s="16" t="s">
        <v>134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6" t="s">
        <v>81</v>
      </c>
      <c r="BK155" s="174">
        <f>ROUND(I155*H155,2)</f>
        <v>0</v>
      </c>
      <c r="BL155" s="16" t="s">
        <v>509</v>
      </c>
      <c r="BM155" s="173" t="s">
        <v>568</v>
      </c>
    </row>
    <row r="156" spans="1:47" s="2" customFormat="1" ht="39">
      <c r="A156" s="31"/>
      <c r="B156" s="32"/>
      <c r="C156" s="31"/>
      <c r="D156" s="175" t="s">
        <v>145</v>
      </c>
      <c r="E156" s="31"/>
      <c r="F156" s="176" t="s">
        <v>569</v>
      </c>
      <c r="G156" s="31"/>
      <c r="H156" s="31"/>
      <c r="I156" s="95"/>
      <c r="J156" s="31"/>
      <c r="K156" s="31"/>
      <c r="L156" s="32"/>
      <c r="M156" s="177"/>
      <c r="N156" s="178"/>
      <c r="O156" s="57"/>
      <c r="P156" s="57"/>
      <c r="Q156" s="57"/>
      <c r="R156" s="57"/>
      <c r="S156" s="57"/>
      <c r="T156" s="58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6" t="s">
        <v>145</v>
      </c>
      <c r="AU156" s="16" t="s">
        <v>83</v>
      </c>
    </row>
    <row r="157" spans="1:65" s="2" customFormat="1" ht="16.5" customHeight="1">
      <c r="A157" s="31"/>
      <c r="B157" s="160"/>
      <c r="C157" s="161" t="s">
        <v>179</v>
      </c>
      <c r="D157" s="161" t="s">
        <v>138</v>
      </c>
      <c r="E157" s="162" t="s">
        <v>570</v>
      </c>
      <c r="F157" s="163" t="s">
        <v>571</v>
      </c>
      <c r="G157" s="164" t="s">
        <v>508</v>
      </c>
      <c r="H157" s="165">
        <v>1</v>
      </c>
      <c r="I157" s="166"/>
      <c r="J157" s="167">
        <f>ROUND(I157*H157,2)</f>
        <v>0</v>
      </c>
      <c r="K157" s="168"/>
      <c r="L157" s="32"/>
      <c r="M157" s="169" t="s">
        <v>1</v>
      </c>
      <c r="N157" s="170" t="s">
        <v>38</v>
      </c>
      <c r="O157" s="57"/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3" t="s">
        <v>509</v>
      </c>
      <c r="AT157" s="173" t="s">
        <v>138</v>
      </c>
      <c r="AU157" s="173" t="s">
        <v>83</v>
      </c>
      <c r="AY157" s="16" t="s">
        <v>134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6" t="s">
        <v>81</v>
      </c>
      <c r="BK157" s="174">
        <f>ROUND(I157*H157,2)</f>
        <v>0</v>
      </c>
      <c r="BL157" s="16" t="s">
        <v>509</v>
      </c>
      <c r="BM157" s="173" t="s">
        <v>572</v>
      </c>
    </row>
    <row r="158" spans="1:47" s="2" customFormat="1" ht="29.25">
      <c r="A158" s="31"/>
      <c r="B158" s="32"/>
      <c r="C158" s="31"/>
      <c r="D158" s="175" t="s">
        <v>145</v>
      </c>
      <c r="E158" s="31"/>
      <c r="F158" s="176" t="s">
        <v>573</v>
      </c>
      <c r="G158" s="31"/>
      <c r="H158" s="31"/>
      <c r="I158" s="95"/>
      <c r="J158" s="31"/>
      <c r="K158" s="31"/>
      <c r="L158" s="32"/>
      <c r="M158" s="177"/>
      <c r="N158" s="178"/>
      <c r="O158" s="57"/>
      <c r="P158" s="57"/>
      <c r="Q158" s="57"/>
      <c r="R158" s="57"/>
      <c r="S158" s="57"/>
      <c r="T158" s="58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145</v>
      </c>
      <c r="AU158" s="16" t="s">
        <v>83</v>
      </c>
    </row>
    <row r="159" spans="1:65" s="2" customFormat="1" ht="16.5" customHeight="1">
      <c r="A159" s="31"/>
      <c r="B159" s="160"/>
      <c r="C159" s="161" t="s">
        <v>204</v>
      </c>
      <c r="D159" s="161" t="s">
        <v>138</v>
      </c>
      <c r="E159" s="162" t="s">
        <v>574</v>
      </c>
      <c r="F159" s="163" t="s">
        <v>575</v>
      </c>
      <c r="G159" s="164" t="s">
        <v>508</v>
      </c>
      <c r="H159" s="165">
        <v>1</v>
      </c>
      <c r="I159" s="166"/>
      <c r="J159" s="167">
        <f>ROUND(I159*H159,2)</f>
        <v>0</v>
      </c>
      <c r="K159" s="168"/>
      <c r="L159" s="32"/>
      <c r="M159" s="169" t="s">
        <v>1</v>
      </c>
      <c r="N159" s="170" t="s">
        <v>38</v>
      </c>
      <c r="O159" s="57"/>
      <c r="P159" s="171">
        <f>O159*H159</f>
        <v>0</v>
      </c>
      <c r="Q159" s="171">
        <v>0</v>
      </c>
      <c r="R159" s="171">
        <f>Q159*H159</f>
        <v>0</v>
      </c>
      <c r="S159" s="171">
        <v>0</v>
      </c>
      <c r="T159" s="172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3" t="s">
        <v>509</v>
      </c>
      <c r="AT159" s="173" t="s">
        <v>138</v>
      </c>
      <c r="AU159" s="173" t="s">
        <v>83</v>
      </c>
      <c r="AY159" s="16" t="s">
        <v>134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6" t="s">
        <v>81</v>
      </c>
      <c r="BK159" s="174">
        <f>ROUND(I159*H159,2)</f>
        <v>0</v>
      </c>
      <c r="BL159" s="16" t="s">
        <v>509</v>
      </c>
      <c r="BM159" s="173" t="s">
        <v>576</v>
      </c>
    </row>
    <row r="160" spans="1:47" s="2" customFormat="1" ht="29.25">
      <c r="A160" s="31"/>
      <c r="B160" s="32"/>
      <c r="C160" s="31"/>
      <c r="D160" s="175" t="s">
        <v>145</v>
      </c>
      <c r="E160" s="31"/>
      <c r="F160" s="176" t="s">
        <v>577</v>
      </c>
      <c r="G160" s="31"/>
      <c r="H160" s="31"/>
      <c r="I160" s="95"/>
      <c r="J160" s="31"/>
      <c r="K160" s="31"/>
      <c r="L160" s="32"/>
      <c r="M160" s="177"/>
      <c r="N160" s="178"/>
      <c r="O160" s="57"/>
      <c r="P160" s="57"/>
      <c r="Q160" s="57"/>
      <c r="R160" s="57"/>
      <c r="S160" s="57"/>
      <c r="T160" s="58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6" t="s">
        <v>145</v>
      </c>
      <c r="AU160" s="16" t="s">
        <v>83</v>
      </c>
    </row>
    <row r="161" spans="1:65" s="2" customFormat="1" ht="16.5" customHeight="1">
      <c r="A161" s="31"/>
      <c r="B161" s="160"/>
      <c r="C161" s="161" t="s">
        <v>216</v>
      </c>
      <c r="D161" s="161" t="s">
        <v>138</v>
      </c>
      <c r="E161" s="162" t="s">
        <v>578</v>
      </c>
      <c r="F161" s="163" t="s">
        <v>579</v>
      </c>
      <c r="G161" s="164" t="s">
        <v>427</v>
      </c>
      <c r="H161" s="165">
        <v>1</v>
      </c>
      <c r="I161" s="166"/>
      <c r="J161" s="167">
        <f>ROUND(I161*H161,2)</f>
        <v>0</v>
      </c>
      <c r="K161" s="168"/>
      <c r="L161" s="32"/>
      <c r="M161" s="169" t="s">
        <v>1</v>
      </c>
      <c r="N161" s="170" t="s">
        <v>38</v>
      </c>
      <c r="O161" s="57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3" t="s">
        <v>509</v>
      </c>
      <c r="AT161" s="173" t="s">
        <v>138</v>
      </c>
      <c r="AU161" s="173" t="s">
        <v>83</v>
      </c>
      <c r="AY161" s="16" t="s">
        <v>134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6" t="s">
        <v>81</v>
      </c>
      <c r="BK161" s="174">
        <f>ROUND(I161*H161,2)</f>
        <v>0</v>
      </c>
      <c r="BL161" s="16" t="s">
        <v>509</v>
      </c>
      <c r="BM161" s="173" t="s">
        <v>580</v>
      </c>
    </row>
    <row r="162" spans="1:47" s="2" customFormat="1" ht="97.5">
      <c r="A162" s="31"/>
      <c r="B162" s="32"/>
      <c r="C162" s="31"/>
      <c r="D162" s="175" t="s">
        <v>145</v>
      </c>
      <c r="E162" s="31"/>
      <c r="F162" s="176" t="s">
        <v>581</v>
      </c>
      <c r="G162" s="31"/>
      <c r="H162" s="31"/>
      <c r="I162" s="95"/>
      <c r="J162" s="31"/>
      <c r="K162" s="31"/>
      <c r="L162" s="32"/>
      <c r="M162" s="198"/>
      <c r="N162" s="199"/>
      <c r="O162" s="200"/>
      <c r="P162" s="200"/>
      <c r="Q162" s="200"/>
      <c r="R162" s="200"/>
      <c r="S162" s="200"/>
      <c r="T162" s="20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145</v>
      </c>
      <c r="AU162" s="16" t="s">
        <v>83</v>
      </c>
    </row>
    <row r="163" spans="1:31" s="2" customFormat="1" ht="6.95" customHeight="1">
      <c r="A163" s="31"/>
      <c r="B163" s="46"/>
      <c r="C163" s="47"/>
      <c r="D163" s="47"/>
      <c r="E163" s="47"/>
      <c r="F163" s="47"/>
      <c r="G163" s="47"/>
      <c r="H163" s="47"/>
      <c r="I163" s="119"/>
      <c r="J163" s="47"/>
      <c r="K163" s="47"/>
      <c r="L163" s="32"/>
      <c r="M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</sheetData>
  <autoFilter ref="C117:K16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103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3" t="str">
        <f>'Rekapitulace stavby'!K6</f>
        <v>Baťův kanál, jez Sudoměřice - Výklopník, oprava opevnění</v>
      </c>
      <c r="F7" s="254"/>
      <c r="G7" s="254"/>
      <c r="H7" s="254"/>
      <c r="I7" s="92"/>
      <c r="L7" s="19"/>
    </row>
    <row r="8" spans="1:31" s="2" customFormat="1" ht="12" customHeight="1">
      <c r="A8" s="31"/>
      <c r="B8" s="32"/>
      <c r="C8" s="31"/>
      <c r="D8" s="26" t="s">
        <v>104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27" customHeight="1">
      <c r="A9" s="31"/>
      <c r="B9" s="32"/>
      <c r="C9" s="31"/>
      <c r="D9" s="31"/>
      <c r="E9" s="233" t="s">
        <v>582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11. 12. 2017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6" t="str">
        <f>'Rekapitulace stavby'!E14</f>
        <v>Vyplň údaj</v>
      </c>
      <c r="F18" s="236"/>
      <c r="G18" s="236"/>
      <c r="H18" s="236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0" t="s">
        <v>1</v>
      </c>
      <c r="F27" s="240"/>
      <c r="G27" s="240"/>
      <c r="H27" s="240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ROUND((SUM(BE127:BE179)),2)</f>
        <v>0</v>
      </c>
      <c r="G33" s="31"/>
      <c r="H33" s="31"/>
      <c r="I33" s="106">
        <v>0.21</v>
      </c>
      <c r="J33" s="105">
        <f>ROUND(((SUM(BE127:BE179))*I33),2)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ROUND((SUM(BF127:BF179)),2)</f>
        <v>0</v>
      </c>
      <c r="G34" s="31"/>
      <c r="H34" s="31"/>
      <c r="I34" s="106">
        <v>0.15</v>
      </c>
      <c r="J34" s="105">
        <f>ROUND(((SUM(BF127:BF179))*I34),2)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ROUND((SUM(BG127:BG179)),2)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ROUND((SUM(BH127:BH179)),2)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ROUND((SUM(BI127:BI179)),2)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106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53" t="str">
        <f>E7</f>
        <v>Baťův kanál, jez Sudoměřice - Výklopník, oprava opevnění</v>
      </c>
      <c r="F85" s="254"/>
      <c r="G85" s="254"/>
      <c r="H85" s="254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104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27" customHeight="1">
      <c r="A87" s="31"/>
      <c r="B87" s="32"/>
      <c r="C87" s="31"/>
      <c r="D87" s="31"/>
      <c r="E87" s="233" t="str">
        <f>E9</f>
        <v>017-24-1-0-1 - OVN - dočasné příjezdové komunikace a zpevněné plochy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11. 12. 2017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21" t="s">
        <v>107</v>
      </c>
      <c r="D94" s="107"/>
      <c r="E94" s="107"/>
      <c r="F94" s="107"/>
      <c r="G94" s="107"/>
      <c r="H94" s="107"/>
      <c r="I94" s="122"/>
      <c r="J94" s="123" t="s">
        <v>108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24" t="s">
        <v>109</v>
      </c>
      <c r="D96" s="31"/>
      <c r="E96" s="31"/>
      <c r="F96" s="31"/>
      <c r="G96" s="31"/>
      <c r="H96" s="31"/>
      <c r="I96" s="95"/>
      <c r="J96" s="70">
        <f>J127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110</v>
      </c>
    </row>
    <row r="97" spans="2:12" s="9" customFormat="1" ht="24.95" customHeight="1">
      <c r="B97" s="125"/>
      <c r="D97" s="126" t="s">
        <v>348</v>
      </c>
      <c r="E97" s="127"/>
      <c r="F97" s="127"/>
      <c r="G97" s="127"/>
      <c r="H97" s="127"/>
      <c r="I97" s="128"/>
      <c r="J97" s="129">
        <f>J128</f>
        <v>0</v>
      </c>
      <c r="L97" s="125"/>
    </row>
    <row r="98" spans="2:12" s="10" customFormat="1" ht="19.9" customHeight="1">
      <c r="B98" s="130"/>
      <c r="D98" s="131" t="s">
        <v>112</v>
      </c>
      <c r="E98" s="132"/>
      <c r="F98" s="132"/>
      <c r="G98" s="132"/>
      <c r="H98" s="132"/>
      <c r="I98" s="133"/>
      <c r="J98" s="134">
        <f>J129</f>
        <v>0</v>
      </c>
      <c r="L98" s="130"/>
    </row>
    <row r="99" spans="2:12" s="10" customFormat="1" ht="14.85" customHeight="1">
      <c r="B99" s="130"/>
      <c r="D99" s="131" t="s">
        <v>114</v>
      </c>
      <c r="E99" s="132"/>
      <c r="F99" s="132"/>
      <c r="G99" s="132"/>
      <c r="H99" s="132"/>
      <c r="I99" s="133"/>
      <c r="J99" s="134">
        <f>J130</f>
        <v>0</v>
      </c>
      <c r="L99" s="130"/>
    </row>
    <row r="100" spans="2:12" s="10" customFormat="1" ht="14.85" customHeight="1">
      <c r="B100" s="130"/>
      <c r="D100" s="131" t="s">
        <v>115</v>
      </c>
      <c r="E100" s="132"/>
      <c r="F100" s="132"/>
      <c r="G100" s="132"/>
      <c r="H100" s="132"/>
      <c r="I100" s="133"/>
      <c r="J100" s="134">
        <f>J138</f>
        <v>0</v>
      </c>
      <c r="L100" s="130"/>
    </row>
    <row r="101" spans="2:12" s="10" customFormat="1" ht="14.85" customHeight="1">
      <c r="B101" s="130"/>
      <c r="D101" s="131" t="s">
        <v>116</v>
      </c>
      <c r="E101" s="132"/>
      <c r="F101" s="132"/>
      <c r="G101" s="132"/>
      <c r="H101" s="132"/>
      <c r="I101" s="133"/>
      <c r="J101" s="134">
        <f>J143</f>
        <v>0</v>
      </c>
      <c r="L101" s="130"/>
    </row>
    <row r="102" spans="2:12" s="10" customFormat="1" ht="14.85" customHeight="1">
      <c r="B102" s="130"/>
      <c r="D102" s="131" t="s">
        <v>117</v>
      </c>
      <c r="E102" s="132"/>
      <c r="F102" s="132"/>
      <c r="G102" s="132"/>
      <c r="H102" s="132"/>
      <c r="I102" s="133"/>
      <c r="J102" s="134">
        <f>J147</f>
        <v>0</v>
      </c>
      <c r="L102" s="130"/>
    </row>
    <row r="103" spans="2:12" s="10" customFormat="1" ht="19.9" customHeight="1">
      <c r="B103" s="130"/>
      <c r="D103" s="131" t="s">
        <v>385</v>
      </c>
      <c r="E103" s="132"/>
      <c r="F103" s="132"/>
      <c r="G103" s="132"/>
      <c r="H103" s="132"/>
      <c r="I103" s="133"/>
      <c r="J103" s="134">
        <f>J156</f>
        <v>0</v>
      </c>
      <c r="L103" s="130"/>
    </row>
    <row r="104" spans="2:12" s="10" customFormat="1" ht="14.85" customHeight="1">
      <c r="B104" s="130"/>
      <c r="D104" s="131" t="s">
        <v>583</v>
      </c>
      <c r="E104" s="132"/>
      <c r="F104" s="132"/>
      <c r="G104" s="132"/>
      <c r="H104" s="132"/>
      <c r="I104" s="133"/>
      <c r="J104" s="134">
        <f>J157</f>
        <v>0</v>
      </c>
      <c r="L104" s="130"/>
    </row>
    <row r="105" spans="2:12" s="10" customFormat="1" ht="19.9" customHeight="1">
      <c r="B105" s="130"/>
      <c r="D105" s="131" t="s">
        <v>584</v>
      </c>
      <c r="E105" s="132"/>
      <c r="F105" s="132"/>
      <c r="G105" s="132"/>
      <c r="H105" s="132"/>
      <c r="I105" s="133"/>
      <c r="J105" s="134">
        <f>J172</f>
        <v>0</v>
      </c>
      <c r="L105" s="130"/>
    </row>
    <row r="106" spans="2:12" s="10" customFormat="1" ht="19.9" customHeight="1">
      <c r="B106" s="130"/>
      <c r="D106" s="131" t="s">
        <v>585</v>
      </c>
      <c r="E106" s="132"/>
      <c r="F106" s="132"/>
      <c r="G106" s="132"/>
      <c r="H106" s="132"/>
      <c r="I106" s="133"/>
      <c r="J106" s="134">
        <f>J177</f>
        <v>0</v>
      </c>
      <c r="L106" s="130"/>
    </row>
    <row r="107" spans="2:12" s="10" customFormat="1" ht="14.85" customHeight="1">
      <c r="B107" s="130"/>
      <c r="D107" s="131" t="s">
        <v>586</v>
      </c>
      <c r="E107" s="132"/>
      <c r="F107" s="132"/>
      <c r="G107" s="132"/>
      <c r="H107" s="132"/>
      <c r="I107" s="133"/>
      <c r="J107" s="134">
        <f>J178</f>
        <v>0</v>
      </c>
      <c r="L107" s="130"/>
    </row>
    <row r="108" spans="1:31" s="2" customFormat="1" ht="21.75" customHeight="1">
      <c r="A108" s="31"/>
      <c r="B108" s="32"/>
      <c r="C108" s="31"/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46"/>
      <c r="C109" s="47"/>
      <c r="D109" s="47"/>
      <c r="E109" s="47"/>
      <c r="F109" s="47"/>
      <c r="G109" s="47"/>
      <c r="H109" s="47"/>
      <c r="I109" s="119"/>
      <c r="J109" s="47"/>
      <c r="K109" s="47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31" s="2" customFormat="1" ht="6.95" customHeight="1">
      <c r="A113" s="31"/>
      <c r="B113" s="48"/>
      <c r="C113" s="49"/>
      <c r="D113" s="49"/>
      <c r="E113" s="49"/>
      <c r="F113" s="49"/>
      <c r="G113" s="49"/>
      <c r="H113" s="49"/>
      <c r="I113" s="120"/>
      <c r="J113" s="49"/>
      <c r="K113" s="49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0" t="s">
        <v>120</v>
      </c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16</v>
      </c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253" t="str">
        <f>E7</f>
        <v>Baťův kanál, jez Sudoměřice - Výklopník, oprava opevnění</v>
      </c>
      <c r="F117" s="254"/>
      <c r="G117" s="254"/>
      <c r="H117" s="254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104</v>
      </c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7" customHeight="1">
      <c r="A119" s="31"/>
      <c r="B119" s="32"/>
      <c r="C119" s="31"/>
      <c r="D119" s="31"/>
      <c r="E119" s="233" t="str">
        <f>E9</f>
        <v>017-24-1-0-1 - OVN - dočasné příjezdové komunikace a zpevněné plochy</v>
      </c>
      <c r="F119" s="255"/>
      <c r="G119" s="255"/>
      <c r="H119" s="255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20</v>
      </c>
      <c r="D121" s="31"/>
      <c r="E121" s="31"/>
      <c r="F121" s="24" t="str">
        <f>F12</f>
        <v xml:space="preserve"> </v>
      </c>
      <c r="G121" s="31"/>
      <c r="H121" s="31"/>
      <c r="I121" s="96" t="s">
        <v>22</v>
      </c>
      <c r="J121" s="54" t="str">
        <f>IF(J12="","",J12)</f>
        <v>11. 12. 2017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95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24</v>
      </c>
      <c r="D123" s="31"/>
      <c r="E123" s="31"/>
      <c r="F123" s="24" t="str">
        <f>E15</f>
        <v xml:space="preserve"> </v>
      </c>
      <c r="G123" s="31"/>
      <c r="H123" s="31"/>
      <c r="I123" s="96" t="s">
        <v>29</v>
      </c>
      <c r="J123" s="29" t="str">
        <f>E21</f>
        <v xml:space="preserve"> 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27</v>
      </c>
      <c r="D124" s="31"/>
      <c r="E124" s="31"/>
      <c r="F124" s="24" t="str">
        <f>IF(E18="","",E18)</f>
        <v>Vyplň údaj</v>
      </c>
      <c r="G124" s="31"/>
      <c r="H124" s="31"/>
      <c r="I124" s="96" t="s">
        <v>31</v>
      </c>
      <c r="J124" s="29" t="str">
        <f>E24</f>
        <v xml:space="preserve"> 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1"/>
      <c r="D125" s="31"/>
      <c r="E125" s="31"/>
      <c r="F125" s="31"/>
      <c r="G125" s="31"/>
      <c r="H125" s="31"/>
      <c r="I125" s="95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35"/>
      <c r="B126" s="136"/>
      <c r="C126" s="137" t="s">
        <v>121</v>
      </c>
      <c r="D126" s="138" t="s">
        <v>58</v>
      </c>
      <c r="E126" s="138" t="s">
        <v>54</v>
      </c>
      <c r="F126" s="138" t="s">
        <v>55</v>
      </c>
      <c r="G126" s="138" t="s">
        <v>122</v>
      </c>
      <c r="H126" s="138" t="s">
        <v>123</v>
      </c>
      <c r="I126" s="139" t="s">
        <v>124</v>
      </c>
      <c r="J126" s="140" t="s">
        <v>108</v>
      </c>
      <c r="K126" s="141" t="s">
        <v>125</v>
      </c>
      <c r="L126" s="142"/>
      <c r="M126" s="61" t="s">
        <v>1</v>
      </c>
      <c r="N126" s="62" t="s">
        <v>37</v>
      </c>
      <c r="O126" s="62" t="s">
        <v>126</v>
      </c>
      <c r="P126" s="62" t="s">
        <v>127</v>
      </c>
      <c r="Q126" s="62" t="s">
        <v>128</v>
      </c>
      <c r="R126" s="62" t="s">
        <v>129</v>
      </c>
      <c r="S126" s="62" t="s">
        <v>130</v>
      </c>
      <c r="T126" s="63" t="s">
        <v>131</v>
      </c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</row>
    <row r="127" spans="1:63" s="2" customFormat="1" ht="22.9" customHeight="1">
      <c r="A127" s="31"/>
      <c r="B127" s="32"/>
      <c r="C127" s="68" t="s">
        <v>132</v>
      </c>
      <c r="D127" s="31"/>
      <c r="E127" s="31"/>
      <c r="F127" s="31"/>
      <c r="G127" s="31"/>
      <c r="H127" s="31"/>
      <c r="I127" s="95"/>
      <c r="J127" s="143">
        <f>BK127</f>
        <v>0</v>
      </c>
      <c r="K127" s="31"/>
      <c r="L127" s="32"/>
      <c r="M127" s="64"/>
      <c r="N127" s="55"/>
      <c r="O127" s="65"/>
      <c r="P127" s="144">
        <f>P128</f>
        <v>0</v>
      </c>
      <c r="Q127" s="65"/>
      <c r="R127" s="144">
        <f>R128</f>
        <v>6.426200000000001</v>
      </c>
      <c r="S127" s="65"/>
      <c r="T127" s="145">
        <f>T128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72</v>
      </c>
      <c r="AU127" s="16" t="s">
        <v>110</v>
      </c>
      <c r="BK127" s="146">
        <f>BK128</f>
        <v>0</v>
      </c>
    </row>
    <row r="128" spans="2:63" s="12" customFormat="1" ht="25.9" customHeight="1">
      <c r="B128" s="147"/>
      <c r="D128" s="148" t="s">
        <v>72</v>
      </c>
      <c r="E128" s="149" t="s">
        <v>133</v>
      </c>
      <c r="F128" s="149" t="s">
        <v>349</v>
      </c>
      <c r="I128" s="150"/>
      <c r="J128" s="151">
        <f>BK128</f>
        <v>0</v>
      </c>
      <c r="L128" s="147"/>
      <c r="M128" s="152"/>
      <c r="N128" s="153"/>
      <c r="O128" s="153"/>
      <c r="P128" s="154">
        <f>P129+P156+P172+P177</f>
        <v>0</v>
      </c>
      <c r="Q128" s="153"/>
      <c r="R128" s="154">
        <f>R129+R156+R172+R177</f>
        <v>6.426200000000001</v>
      </c>
      <c r="S128" s="153"/>
      <c r="T128" s="155">
        <f>T129+T156+T172+T177</f>
        <v>0</v>
      </c>
      <c r="AR128" s="148" t="s">
        <v>81</v>
      </c>
      <c r="AT128" s="156" t="s">
        <v>72</v>
      </c>
      <c r="AU128" s="156" t="s">
        <v>73</v>
      </c>
      <c r="AY128" s="148" t="s">
        <v>134</v>
      </c>
      <c r="BK128" s="157">
        <f>BK129+BK156+BK172+BK177</f>
        <v>0</v>
      </c>
    </row>
    <row r="129" spans="2:63" s="12" customFormat="1" ht="22.9" customHeight="1">
      <c r="B129" s="147"/>
      <c r="D129" s="148" t="s">
        <v>72</v>
      </c>
      <c r="E129" s="158" t="s">
        <v>81</v>
      </c>
      <c r="F129" s="158" t="s">
        <v>135</v>
      </c>
      <c r="I129" s="150"/>
      <c r="J129" s="159">
        <f>BK129</f>
        <v>0</v>
      </c>
      <c r="L129" s="147"/>
      <c r="M129" s="152"/>
      <c r="N129" s="153"/>
      <c r="O129" s="153"/>
      <c r="P129" s="154">
        <f>P130+P138+P143+P147</f>
        <v>0</v>
      </c>
      <c r="Q129" s="153"/>
      <c r="R129" s="154">
        <f>R130+R138+R143+R147</f>
        <v>0</v>
      </c>
      <c r="S129" s="153"/>
      <c r="T129" s="155">
        <f>T130+T138+T143+T147</f>
        <v>0</v>
      </c>
      <c r="AR129" s="148" t="s">
        <v>81</v>
      </c>
      <c r="AT129" s="156" t="s">
        <v>72</v>
      </c>
      <c r="AU129" s="156" t="s">
        <v>81</v>
      </c>
      <c r="AY129" s="148" t="s">
        <v>134</v>
      </c>
      <c r="BK129" s="157">
        <f>BK130+BK138+BK143+BK147</f>
        <v>0</v>
      </c>
    </row>
    <row r="130" spans="2:63" s="12" customFormat="1" ht="20.85" customHeight="1">
      <c r="B130" s="147"/>
      <c r="D130" s="148" t="s">
        <v>72</v>
      </c>
      <c r="E130" s="158" t="s">
        <v>154</v>
      </c>
      <c r="F130" s="158" t="s">
        <v>155</v>
      </c>
      <c r="I130" s="150"/>
      <c r="J130" s="159">
        <f>BK130</f>
        <v>0</v>
      </c>
      <c r="L130" s="147"/>
      <c r="M130" s="152"/>
      <c r="N130" s="153"/>
      <c r="O130" s="153"/>
      <c r="P130" s="154">
        <f>SUM(P131:P137)</f>
        <v>0</v>
      </c>
      <c r="Q130" s="153"/>
      <c r="R130" s="154">
        <f>SUM(R131:R137)</f>
        <v>0</v>
      </c>
      <c r="S130" s="153"/>
      <c r="T130" s="155">
        <f>SUM(T131:T137)</f>
        <v>0</v>
      </c>
      <c r="AR130" s="148" t="s">
        <v>81</v>
      </c>
      <c r="AT130" s="156" t="s">
        <v>72</v>
      </c>
      <c r="AU130" s="156" t="s">
        <v>83</v>
      </c>
      <c r="AY130" s="148" t="s">
        <v>134</v>
      </c>
      <c r="BK130" s="157">
        <f>SUM(BK131:BK137)</f>
        <v>0</v>
      </c>
    </row>
    <row r="131" spans="1:65" s="2" customFormat="1" ht="48" customHeight="1">
      <c r="A131" s="31"/>
      <c r="B131" s="160"/>
      <c r="C131" s="161" t="s">
        <v>81</v>
      </c>
      <c r="D131" s="161" t="s">
        <v>138</v>
      </c>
      <c r="E131" s="162" t="s">
        <v>587</v>
      </c>
      <c r="F131" s="163" t="s">
        <v>588</v>
      </c>
      <c r="G131" s="164" t="s">
        <v>141</v>
      </c>
      <c r="H131" s="165">
        <v>3252</v>
      </c>
      <c r="I131" s="166"/>
      <c r="J131" s="167">
        <f>ROUND(I131*H131,2)</f>
        <v>0</v>
      </c>
      <c r="K131" s="168"/>
      <c r="L131" s="32"/>
      <c r="M131" s="169" t="s">
        <v>1</v>
      </c>
      <c r="N131" s="170" t="s">
        <v>38</v>
      </c>
      <c r="O131" s="57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3" t="s">
        <v>142</v>
      </c>
      <c r="AT131" s="173" t="s">
        <v>138</v>
      </c>
      <c r="AU131" s="173" t="s">
        <v>143</v>
      </c>
      <c r="AY131" s="16" t="s">
        <v>134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81</v>
      </c>
      <c r="BK131" s="174">
        <f>ROUND(I131*H131,2)</f>
        <v>0</v>
      </c>
      <c r="BL131" s="16" t="s">
        <v>142</v>
      </c>
      <c r="BM131" s="173" t="s">
        <v>589</v>
      </c>
    </row>
    <row r="132" spans="2:51" s="13" customFormat="1" ht="11.25">
      <c r="B132" s="179"/>
      <c r="D132" s="175" t="s">
        <v>147</v>
      </c>
      <c r="E132" s="180" t="s">
        <v>1</v>
      </c>
      <c r="F132" s="181" t="s">
        <v>590</v>
      </c>
      <c r="H132" s="182">
        <v>900</v>
      </c>
      <c r="I132" s="183"/>
      <c r="L132" s="179"/>
      <c r="M132" s="184"/>
      <c r="N132" s="185"/>
      <c r="O132" s="185"/>
      <c r="P132" s="185"/>
      <c r="Q132" s="185"/>
      <c r="R132" s="185"/>
      <c r="S132" s="185"/>
      <c r="T132" s="186"/>
      <c r="AT132" s="180" t="s">
        <v>147</v>
      </c>
      <c r="AU132" s="180" t="s">
        <v>143</v>
      </c>
      <c r="AV132" s="13" t="s">
        <v>83</v>
      </c>
      <c r="AW132" s="13" t="s">
        <v>30</v>
      </c>
      <c r="AX132" s="13" t="s">
        <v>73</v>
      </c>
      <c r="AY132" s="180" t="s">
        <v>134</v>
      </c>
    </row>
    <row r="133" spans="2:51" s="13" customFormat="1" ht="11.25">
      <c r="B133" s="179"/>
      <c r="D133" s="175" t="s">
        <v>147</v>
      </c>
      <c r="E133" s="180" t="s">
        <v>1</v>
      </c>
      <c r="F133" s="181" t="s">
        <v>591</v>
      </c>
      <c r="H133" s="182">
        <v>660</v>
      </c>
      <c r="I133" s="183"/>
      <c r="L133" s="179"/>
      <c r="M133" s="184"/>
      <c r="N133" s="185"/>
      <c r="O133" s="185"/>
      <c r="P133" s="185"/>
      <c r="Q133" s="185"/>
      <c r="R133" s="185"/>
      <c r="S133" s="185"/>
      <c r="T133" s="186"/>
      <c r="AT133" s="180" t="s">
        <v>147</v>
      </c>
      <c r="AU133" s="180" t="s">
        <v>143</v>
      </c>
      <c r="AV133" s="13" t="s">
        <v>83</v>
      </c>
      <c r="AW133" s="13" t="s">
        <v>30</v>
      </c>
      <c r="AX133" s="13" t="s">
        <v>73</v>
      </c>
      <c r="AY133" s="180" t="s">
        <v>134</v>
      </c>
    </row>
    <row r="134" spans="2:51" s="13" customFormat="1" ht="11.25">
      <c r="B134" s="179"/>
      <c r="D134" s="175" t="s">
        <v>147</v>
      </c>
      <c r="E134" s="180" t="s">
        <v>1</v>
      </c>
      <c r="F134" s="181" t="s">
        <v>592</v>
      </c>
      <c r="H134" s="182">
        <v>1692</v>
      </c>
      <c r="I134" s="183"/>
      <c r="L134" s="179"/>
      <c r="M134" s="184"/>
      <c r="N134" s="185"/>
      <c r="O134" s="185"/>
      <c r="P134" s="185"/>
      <c r="Q134" s="185"/>
      <c r="R134" s="185"/>
      <c r="S134" s="185"/>
      <c r="T134" s="186"/>
      <c r="AT134" s="180" t="s">
        <v>147</v>
      </c>
      <c r="AU134" s="180" t="s">
        <v>143</v>
      </c>
      <c r="AV134" s="13" t="s">
        <v>83</v>
      </c>
      <c r="AW134" s="13" t="s">
        <v>30</v>
      </c>
      <c r="AX134" s="13" t="s">
        <v>73</v>
      </c>
      <c r="AY134" s="180" t="s">
        <v>134</v>
      </c>
    </row>
    <row r="135" spans="2:51" s="14" customFormat="1" ht="11.25">
      <c r="B135" s="202"/>
      <c r="D135" s="175" t="s">
        <v>147</v>
      </c>
      <c r="E135" s="203" t="s">
        <v>1</v>
      </c>
      <c r="F135" s="204" t="s">
        <v>307</v>
      </c>
      <c r="H135" s="205">
        <v>3252</v>
      </c>
      <c r="I135" s="206"/>
      <c r="L135" s="202"/>
      <c r="M135" s="207"/>
      <c r="N135" s="208"/>
      <c r="O135" s="208"/>
      <c r="P135" s="208"/>
      <c r="Q135" s="208"/>
      <c r="R135" s="208"/>
      <c r="S135" s="208"/>
      <c r="T135" s="209"/>
      <c r="AT135" s="203" t="s">
        <v>147</v>
      </c>
      <c r="AU135" s="203" t="s">
        <v>143</v>
      </c>
      <c r="AV135" s="14" t="s">
        <v>142</v>
      </c>
      <c r="AW135" s="14" t="s">
        <v>30</v>
      </c>
      <c r="AX135" s="14" t="s">
        <v>81</v>
      </c>
      <c r="AY135" s="203" t="s">
        <v>134</v>
      </c>
    </row>
    <row r="136" spans="1:65" s="2" customFormat="1" ht="48" customHeight="1">
      <c r="A136" s="31"/>
      <c r="B136" s="160"/>
      <c r="C136" s="161" t="s">
        <v>83</v>
      </c>
      <c r="D136" s="161" t="s">
        <v>138</v>
      </c>
      <c r="E136" s="162" t="s">
        <v>156</v>
      </c>
      <c r="F136" s="163" t="s">
        <v>157</v>
      </c>
      <c r="G136" s="164" t="s">
        <v>141</v>
      </c>
      <c r="H136" s="165">
        <v>1785</v>
      </c>
      <c r="I136" s="166"/>
      <c r="J136" s="167">
        <f>ROUND(I136*H136,2)</f>
        <v>0</v>
      </c>
      <c r="K136" s="168"/>
      <c r="L136" s="32"/>
      <c r="M136" s="169" t="s">
        <v>1</v>
      </c>
      <c r="N136" s="170" t="s">
        <v>38</v>
      </c>
      <c r="O136" s="57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3" t="s">
        <v>142</v>
      </c>
      <c r="AT136" s="173" t="s">
        <v>138</v>
      </c>
      <c r="AU136" s="173" t="s">
        <v>143</v>
      </c>
      <c r="AY136" s="16" t="s">
        <v>134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81</v>
      </c>
      <c r="BK136" s="174">
        <f>ROUND(I136*H136,2)</f>
        <v>0</v>
      </c>
      <c r="BL136" s="16" t="s">
        <v>142</v>
      </c>
      <c r="BM136" s="173" t="s">
        <v>593</v>
      </c>
    </row>
    <row r="137" spans="2:51" s="13" customFormat="1" ht="11.25">
      <c r="B137" s="179"/>
      <c r="D137" s="175" t="s">
        <v>147</v>
      </c>
      <c r="E137" s="180" t="s">
        <v>1</v>
      </c>
      <c r="F137" s="181" t="s">
        <v>594</v>
      </c>
      <c r="H137" s="182">
        <v>1785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147</v>
      </c>
      <c r="AU137" s="180" t="s">
        <v>143</v>
      </c>
      <c r="AV137" s="13" t="s">
        <v>83</v>
      </c>
      <c r="AW137" s="13" t="s">
        <v>30</v>
      </c>
      <c r="AX137" s="13" t="s">
        <v>81</v>
      </c>
      <c r="AY137" s="180" t="s">
        <v>134</v>
      </c>
    </row>
    <row r="138" spans="2:63" s="12" customFormat="1" ht="20.85" customHeight="1">
      <c r="B138" s="147"/>
      <c r="D138" s="148" t="s">
        <v>72</v>
      </c>
      <c r="E138" s="158" t="s">
        <v>179</v>
      </c>
      <c r="F138" s="158" t="s">
        <v>180</v>
      </c>
      <c r="I138" s="150"/>
      <c r="J138" s="159">
        <f>BK138</f>
        <v>0</v>
      </c>
      <c r="L138" s="147"/>
      <c r="M138" s="152"/>
      <c r="N138" s="153"/>
      <c r="O138" s="153"/>
      <c r="P138" s="154">
        <f>SUM(P139:P142)</f>
        <v>0</v>
      </c>
      <c r="Q138" s="153"/>
      <c r="R138" s="154">
        <f>SUM(R139:R142)</f>
        <v>0</v>
      </c>
      <c r="S138" s="153"/>
      <c r="T138" s="155">
        <f>SUM(T139:T142)</f>
        <v>0</v>
      </c>
      <c r="AR138" s="148" t="s">
        <v>81</v>
      </c>
      <c r="AT138" s="156" t="s">
        <v>72</v>
      </c>
      <c r="AU138" s="156" t="s">
        <v>83</v>
      </c>
      <c r="AY138" s="148" t="s">
        <v>134</v>
      </c>
      <c r="BK138" s="157">
        <f>SUM(BK139:BK142)</f>
        <v>0</v>
      </c>
    </row>
    <row r="139" spans="1:65" s="2" customFormat="1" ht="48" customHeight="1">
      <c r="A139" s="31"/>
      <c r="B139" s="160"/>
      <c r="C139" s="161" t="s">
        <v>143</v>
      </c>
      <c r="D139" s="161" t="s">
        <v>138</v>
      </c>
      <c r="E139" s="162" t="s">
        <v>182</v>
      </c>
      <c r="F139" s="163" t="s">
        <v>183</v>
      </c>
      <c r="G139" s="164" t="s">
        <v>141</v>
      </c>
      <c r="H139" s="165">
        <v>1785</v>
      </c>
      <c r="I139" s="166"/>
      <c r="J139" s="167">
        <f>ROUND(I139*H139,2)</f>
        <v>0</v>
      </c>
      <c r="K139" s="168"/>
      <c r="L139" s="32"/>
      <c r="M139" s="169" t="s">
        <v>1</v>
      </c>
      <c r="N139" s="170" t="s">
        <v>38</v>
      </c>
      <c r="O139" s="57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3" t="s">
        <v>142</v>
      </c>
      <c r="AT139" s="173" t="s">
        <v>138</v>
      </c>
      <c r="AU139" s="173" t="s">
        <v>143</v>
      </c>
      <c r="AY139" s="16" t="s">
        <v>134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6" t="s">
        <v>81</v>
      </c>
      <c r="BK139" s="174">
        <f>ROUND(I139*H139,2)</f>
        <v>0</v>
      </c>
      <c r="BL139" s="16" t="s">
        <v>142</v>
      </c>
      <c r="BM139" s="173" t="s">
        <v>595</v>
      </c>
    </row>
    <row r="140" spans="2:51" s="13" customFormat="1" ht="22.5">
      <c r="B140" s="179"/>
      <c r="D140" s="175" t="s">
        <v>147</v>
      </c>
      <c r="E140" s="180" t="s">
        <v>1</v>
      </c>
      <c r="F140" s="181" t="s">
        <v>596</v>
      </c>
      <c r="H140" s="182">
        <v>1785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147</v>
      </c>
      <c r="AU140" s="180" t="s">
        <v>143</v>
      </c>
      <c r="AV140" s="13" t="s">
        <v>83</v>
      </c>
      <c r="AW140" s="13" t="s">
        <v>30</v>
      </c>
      <c r="AX140" s="13" t="s">
        <v>81</v>
      </c>
      <c r="AY140" s="180" t="s">
        <v>134</v>
      </c>
    </row>
    <row r="141" spans="1:65" s="2" customFormat="1" ht="36" customHeight="1">
      <c r="A141" s="31"/>
      <c r="B141" s="160"/>
      <c r="C141" s="161" t="s">
        <v>142</v>
      </c>
      <c r="D141" s="161" t="s">
        <v>138</v>
      </c>
      <c r="E141" s="162" t="s">
        <v>276</v>
      </c>
      <c r="F141" s="163" t="s">
        <v>277</v>
      </c>
      <c r="G141" s="164" t="s">
        <v>141</v>
      </c>
      <c r="H141" s="165">
        <v>1785</v>
      </c>
      <c r="I141" s="166"/>
      <c r="J141" s="167">
        <f>ROUND(I141*H141,2)</f>
        <v>0</v>
      </c>
      <c r="K141" s="168"/>
      <c r="L141" s="32"/>
      <c r="M141" s="169" t="s">
        <v>1</v>
      </c>
      <c r="N141" s="170" t="s">
        <v>38</v>
      </c>
      <c r="O141" s="57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3" t="s">
        <v>142</v>
      </c>
      <c r="AT141" s="173" t="s">
        <v>138</v>
      </c>
      <c r="AU141" s="173" t="s">
        <v>143</v>
      </c>
      <c r="AY141" s="16" t="s">
        <v>134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81</v>
      </c>
      <c r="BK141" s="174">
        <f>ROUND(I141*H141,2)</f>
        <v>0</v>
      </c>
      <c r="BL141" s="16" t="s">
        <v>142</v>
      </c>
      <c r="BM141" s="173" t="s">
        <v>597</v>
      </c>
    </row>
    <row r="142" spans="2:51" s="13" customFormat="1" ht="11.25">
      <c r="B142" s="179"/>
      <c r="D142" s="175" t="s">
        <v>147</v>
      </c>
      <c r="E142" s="180" t="s">
        <v>1</v>
      </c>
      <c r="F142" s="181" t="s">
        <v>598</v>
      </c>
      <c r="H142" s="182">
        <v>1785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147</v>
      </c>
      <c r="AU142" s="180" t="s">
        <v>143</v>
      </c>
      <c r="AV142" s="13" t="s">
        <v>83</v>
      </c>
      <c r="AW142" s="13" t="s">
        <v>30</v>
      </c>
      <c r="AX142" s="13" t="s">
        <v>81</v>
      </c>
      <c r="AY142" s="180" t="s">
        <v>134</v>
      </c>
    </row>
    <row r="143" spans="2:63" s="12" customFormat="1" ht="20.85" customHeight="1">
      <c r="B143" s="147"/>
      <c r="D143" s="148" t="s">
        <v>72</v>
      </c>
      <c r="E143" s="158" t="s">
        <v>204</v>
      </c>
      <c r="F143" s="158" t="s">
        <v>205</v>
      </c>
      <c r="I143" s="150"/>
      <c r="J143" s="159">
        <f>BK143</f>
        <v>0</v>
      </c>
      <c r="L143" s="147"/>
      <c r="M143" s="152"/>
      <c r="N143" s="153"/>
      <c r="O143" s="153"/>
      <c r="P143" s="154">
        <f>SUM(P144:P146)</f>
        <v>0</v>
      </c>
      <c r="Q143" s="153"/>
      <c r="R143" s="154">
        <f>SUM(R144:R146)</f>
        <v>0</v>
      </c>
      <c r="S143" s="153"/>
      <c r="T143" s="155">
        <f>SUM(T144:T146)</f>
        <v>0</v>
      </c>
      <c r="AR143" s="148" t="s">
        <v>81</v>
      </c>
      <c r="AT143" s="156" t="s">
        <v>72</v>
      </c>
      <c r="AU143" s="156" t="s">
        <v>83</v>
      </c>
      <c r="AY143" s="148" t="s">
        <v>134</v>
      </c>
      <c r="BK143" s="157">
        <f>SUM(BK144:BK146)</f>
        <v>0</v>
      </c>
    </row>
    <row r="144" spans="1:65" s="2" customFormat="1" ht="48" customHeight="1">
      <c r="A144" s="31"/>
      <c r="B144" s="160"/>
      <c r="C144" s="161" t="s">
        <v>164</v>
      </c>
      <c r="D144" s="161" t="s">
        <v>138</v>
      </c>
      <c r="E144" s="162" t="s">
        <v>599</v>
      </c>
      <c r="F144" s="163" t="s">
        <v>600</v>
      </c>
      <c r="G144" s="164" t="s">
        <v>141</v>
      </c>
      <c r="H144" s="165">
        <v>1785</v>
      </c>
      <c r="I144" s="166"/>
      <c r="J144" s="167">
        <f>ROUND(I144*H144,2)</f>
        <v>0</v>
      </c>
      <c r="K144" s="168"/>
      <c r="L144" s="32"/>
      <c r="M144" s="169" t="s">
        <v>1</v>
      </c>
      <c r="N144" s="170" t="s">
        <v>38</v>
      </c>
      <c r="O144" s="57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3" t="s">
        <v>142</v>
      </c>
      <c r="AT144" s="173" t="s">
        <v>138</v>
      </c>
      <c r="AU144" s="173" t="s">
        <v>143</v>
      </c>
      <c r="AY144" s="16" t="s">
        <v>134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6" t="s">
        <v>81</v>
      </c>
      <c r="BK144" s="174">
        <f>ROUND(I144*H144,2)</f>
        <v>0</v>
      </c>
      <c r="BL144" s="16" t="s">
        <v>142</v>
      </c>
      <c r="BM144" s="173" t="s">
        <v>601</v>
      </c>
    </row>
    <row r="145" spans="1:47" s="2" customFormat="1" ht="19.5">
      <c r="A145" s="31"/>
      <c r="B145" s="32"/>
      <c r="C145" s="31"/>
      <c r="D145" s="175" t="s">
        <v>145</v>
      </c>
      <c r="E145" s="31"/>
      <c r="F145" s="176" t="s">
        <v>602</v>
      </c>
      <c r="G145" s="31"/>
      <c r="H145" s="31"/>
      <c r="I145" s="95"/>
      <c r="J145" s="31"/>
      <c r="K145" s="31"/>
      <c r="L145" s="32"/>
      <c r="M145" s="177"/>
      <c r="N145" s="178"/>
      <c r="O145" s="57"/>
      <c r="P145" s="57"/>
      <c r="Q145" s="57"/>
      <c r="R145" s="57"/>
      <c r="S145" s="57"/>
      <c r="T145" s="58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145</v>
      </c>
      <c r="AU145" s="16" t="s">
        <v>143</v>
      </c>
    </row>
    <row r="146" spans="2:51" s="13" customFormat="1" ht="22.5">
      <c r="B146" s="179"/>
      <c r="D146" s="175" t="s">
        <v>147</v>
      </c>
      <c r="E146" s="180" t="s">
        <v>1</v>
      </c>
      <c r="F146" s="181" t="s">
        <v>596</v>
      </c>
      <c r="H146" s="182">
        <v>1785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0" t="s">
        <v>147</v>
      </c>
      <c r="AU146" s="180" t="s">
        <v>143</v>
      </c>
      <c r="AV146" s="13" t="s">
        <v>83</v>
      </c>
      <c r="AW146" s="13" t="s">
        <v>30</v>
      </c>
      <c r="AX146" s="13" t="s">
        <v>81</v>
      </c>
      <c r="AY146" s="180" t="s">
        <v>134</v>
      </c>
    </row>
    <row r="147" spans="2:63" s="12" customFormat="1" ht="20.85" customHeight="1">
      <c r="B147" s="147"/>
      <c r="D147" s="148" t="s">
        <v>72</v>
      </c>
      <c r="E147" s="158" t="s">
        <v>216</v>
      </c>
      <c r="F147" s="158" t="s">
        <v>217</v>
      </c>
      <c r="I147" s="150"/>
      <c r="J147" s="159">
        <f>BK147</f>
        <v>0</v>
      </c>
      <c r="L147" s="147"/>
      <c r="M147" s="152"/>
      <c r="N147" s="153"/>
      <c r="O147" s="153"/>
      <c r="P147" s="154">
        <f>SUM(P148:P155)</f>
        <v>0</v>
      </c>
      <c r="Q147" s="153"/>
      <c r="R147" s="154">
        <f>SUM(R148:R155)</f>
        <v>0</v>
      </c>
      <c r="S147" s="153"/>
      <c r="T147" s="155">
        <f>SUM(T148:T155)</f>
        <v>0</v>
      </c>
      <c r="AR147" s="148" t="s">
        <v>81</v>
      </c>
      <c r="AT147" s="156" t="s">
        <v>72</v>
      </c>
      <c r="AU147" s="156" t="s">
        <v>83</v>
      </c>
      <c r="AY147" s="148" t="s">
        <v>134</v>
      </c>
      <c r="BK147" s="157">
        <f>SUM(BK148:BK155)</f>
        <v>0</v>
      </c>
    </row>
    <row r="148" spans="1:65" s="2" customFormat="1" ht="24" customHeight="1">
      <c r="A148" s="31"/>
      <c r="B148" s="160"/>
      <c r="C148" s="161" t="s">
        <v>169</v>
      </c>
      <c r="D148" s="161" t="s">
        <v>138</v>
      </c>
      <c r="E148" s="162" t="s">
        <v>603</v>
      </c>
      <c r="F148" s="163" t="s">
        <v>604</v>
      </c>
      <c r="G148" s="164" t="s">
        <v>220</v>
      </c>
      <c r="H148" s="165">
        <v>10840</v>
      </c>
      <c r="I148" s="166"/>
      <c r="J148" s="167">
        <f>ROUND(I148*H148,2)</f>
        <v>0</v>
      </c>
      <c r="K148" s="168"/>
      <c r="L148" s="32"/>
      <c r="M148" s="169" t="s">
        <v>1</v>
      </c>
      <c r="N148" s="170" t="s">
        <v>38</v>
      </c>
      <c r="O148" s="57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3" t="s">
        <v>142</v>
      </c>
      <c r="AT148" s="173" t="s">
        <v>138</v>
      </c>
      <c r="AU148" s="173" t="s">
        <v>143</v>
      </c>
      <c r="AY148" s="16" t="s">
        <v>134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81</v>
      </c>
      <c r="BK148" s="174">
        <f>ROUND(I148*H148,2)</f>
        <v>0</v>
      </c>
      <c r="BL148" s="16" t="s">
        <v>142</v>
      </c>
      <c r="BM148" s="173" t="s">
        <v>605</v>
      </c>
    </row>
    <row r="149" spans="2:51" s="13" customFormat="1" ht="22.5">
      <c r="B149" s="179"/>
      <c r="D149" s="175" t="s">
        <v>147</v>
      </c>
      <c r="E149" s="180" t="s">
        <v>1</v>
      </c>
      <c r="F149" s="181" t="s">
        <v>606</v>
      </c>
      <c r="H149" s="182">
        <v>10840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147</v>
      </c>
      <c r="AU149" s="180" t="s">
        <v>143</v>
      </c>
      <c r="AV149" s="13" t="s">
        <v>83</v>
      </c>
      <c r="AW149" s="13" t="s">
        <v>30</v>
      </c>
      <c r="AX149" s="13" t="s">
        <v>81</v>
      </c>
      <c r="AY149" s="180" t="s">
        <v>134</v>
      </c>
    </row>
    <row r="150" spans="1:65" s="2" customFormat="1" ht="24" customHeight="1">
      <c r="A150" s="31"/>
      <c r="B150" s="160"/>
      <c r="C150" s="161" t="s">
        <v>174</v>
      </c>
      <c r="D150" s="161" t="s">
        <v>138</v>
      </c>
      <c r="E150" s="162" t="s">
        <v>302</v>
      </c>
      <c r="F150" s="163" t="s">
        <v>303</v>
      </c>
      <c r="G150" s="164" t="s">
        <v>220</v>
      </c>
      <c r="H150" s="165">
        <v>7840</v>
      </c>
      <c r="I150" s="166"/>
      <c r="J150" s="167">
        <f>ROUND(I150*H150,2)</f>
        <v>0</v>
      </c>
      <c r="K150" s="168"/>
      <c r="L150" s="32"/>
      <c r="M150" s="169" t="s">
        <v>1</v>
      </c>
      <c r="N150" s="170" t="s">
        <v>38</v>
      </c>
      <c r="O150" s="57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3" t="s">
        <v>142</v>
      </c>
      <c r="AT150" s="173" t="s">
        <v>138</v>
      </c>
      <c r="AU150" s="173" t="s">
        <v>143</v>
      </c>
      <c r="AY150" s="16" t="s">
        <v>134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6" t="s">
        <v>81</v>
      </c>
      <c r="BK150" s="174">
        <f>ROUND(I150*H150,2)</f>
        <v>0</v>
      </c>
      <c r="BL150" s="16" t="s">
        <v>142</v>
      </c>
      <c r="BM150" s="173" t="s">
        <v>607</v>
      </c>
    </row>
    <row r="151" spans="2:51" s="13" customFormat="1" ht="11.25">
      <c r="B151" s="179"/>
      <c r="D151" s="175" t="s">
        <v>147</v>
      </c>
      <c r="E151" s="180" t="s">
        <v>1</v>
      </c>
      <c r="F151" s="181" t="s">
        <v>608</v>
      </c>
      <c r="H151" s="182">
        <v>7840</v>
      </c>
      <c r="I151" s="183"/>
      <c r="L151" s="179"/>
      <c r="M151" s="184"/>
      <c r="N151" s="185"/>
      <c r="O151" s="185"/>
      <c r="P151" s="185"/>
      <c r="Q151" s="185"/>
      <c r="R151" s="185"/>
      <c r="S151" s="185"/>
      <c r="T151" s="186"/>
      <c r="AT151" s="180" t="s">
        <v>147</v>
      </c>
      <c r="AU151" s="180" t="s">
        <v>143</v>
      </c>
      <c r="AV151" s="13" t="s">
        <v>83</v>
      </c>
      <c r="AW151" s="13" t="s">
        <v>30</v>
      </c>
      <c r="AX151" s="13" t="s">
        <v>81</v>
      </c>
      <c r="AY151" s="180" t="s">
        <v>134</v>
      </c>
    </row>
    <row r="152" spans="1:65" s="2" customFormat="1" ht="36" customHeight="1">
      <c r="A152" s="31"/>
      <c r="B152" s="160"/>
      <c r="C152" s="161" t="s">
        <v>181</v>
      </c>
      <c r="D152" s="161" t="s">
        <v>138</v>
      </c>
      <c r="E152" s="162" t="s">
        <v>312</v>
      </c>
      <c r="F152" s="163" t="s">
        <v>313</v>
      </c>
      <c r="G152" s="164" t="s">
        <v>220</v>
      </c>
      <c r="H152" s="165">
        <v>760</v>
      </c>
      <c r="I152" s="166"/>
      <c r="J152" s="167">
        <f>ROUND(I152*H152,2)</f>
        <v>0</v>
      </c>
      <c r="K152" s="168"/>
      <c r="L152" s="32"/>
      <c r="M152" s="169" t="s">
        <v>1</v>
      </c>
      <c r="N152" s="170" t="s">
        <v>38</v>
      </c>
      <c r="O152" s="57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3" t="s">
        <v>142</v>
      </c>
      <c r="AT152" s="173" t="s">
        <v>138</v>
      </c>
      <c r="AU152" s="173" t="s">
        <v>143</v>
      </c>
      <c r="AY152" s="16" t="s">
        <v>134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6" t="s">
        <v>81</v>
      </c>
      <c r="BK152" s="174">
        <f>ROUND(I152*H152,2)</f>
        <v>0</v>
      </c>
      <c r="BL152" s="16" t="s">
        <v>142</v>
      </c>
      <c r="BM152" s="173" t="s">
        <v>609</v>
      </c>
    </row>
    <row r="153" spans="2:51" s="13" customFormat="1" ht="22.5">
      <c r="B153" s="179"/>
      <c r="D153" s="175" t="s">
        <v>147</v>
      </c>
      <c r="E153" s="180" t="s">
        <v>1</v>
      </c>
      <c r="F153" s="181" t="s">
        <v>610</v>
      </c>
      <c r="H153" s="182">
        <v>760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147</v>
      </c>
      <c r="AU153" s="180" t="s">
        <v>143</v>
      </c>
      <c r="AV153" s="13" t="s">
        <v>83</v>
      </c>
      <c r="AW153" s="13" t="s">
        <v>30</v>
      </c>
      <c r="AX153" s="13" t="s">
        <v>81</v>
      </c>
      <c r="AY153" s="180" t="s">
        <v>134</v>
      </c>
    </row>
    <row r="154" spans="1:65" s="2" customFormat="1" ht="24" customHeight="1">
      <c r="A154" s="31"/>
      <c r="B154" s="160"/>
      <c r="C154" s="161" t="s">
        <v>186</v>
      </c>
      <c r="D154" s="161" t="s">
        <v>138</v>
      </c>
      <c r="E154" s="162" t="s">
        <v>223</v>
      </c>
      <c r="F154" s="163" t="s">
        <v>224</v>
      </c>
      <c r="G154" s="164" t="s">
        <v>225</v>
      </c>
      <c r="H154" s="165">
        <v>1.084</v>
      </c>
      <c r="I154" s="166"/>
      <c r="J154" s="167">
        <f>ROUND(I154*H154,2)</f>
        <v>0</v>
      </c>
      <c r="K154" s="168"/>
      <c r="L154" s="32"/>
      <c r="M154" s="169" t="s">
        <v>1</v>
      </c>
      <c r="N154" s="170" t="s">
        <v>38</v>
      </c>
      <c r="O154" s="57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3" t="s">
        <v>142</v>
      </c>
      <c r="AT154" s="173" t="s">
        <v>138</v>
      </c>
      <c r="AU154" s="173" t="s">
        <v>143</v>
      </c>
      <c r="AY154" s="16" t="s">
        <v>134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6" t="s">
        <v>81</v>
      </c>
      <c r="BK154" s="174">
        <f>ROUND(I154*H154,2)</f>
        <v>0</v>
      </c>
      <c r="BL154" s="16" t="s">
        <v>142</v>
      </c>
      <c r="BM154" s="173" t="s">
        <v>611</v>
      </c>
    </row>
    <row r="155" spans="2:51" s="13" customFormat="1" ht="11.25">
      <c r="B155" s="179"/>
      <c r="D155" s="175" t="s">
        <v>147</v>
      </c>
      <c r="E155" s="180" t="s">
        <v>1</v>
      </c>
      <c r="F155" s="181" t="s">
        <v>612</v>
      </c>
      <c r="H155" s="182">
        <v>1.084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147</v>
      </c>
      <c r="AU155" s="180" t="s">
        <v>143</v>
      </c>
      <c r="AV155" s="13" t="s">
        <v>83</v>
      </c>
      <c r="AW155" s="13" t="s">
        <v>30</v>
      </c>
      <c r="AX155" s="13" t="s">
        <v>81</v>
      </c>
      <c r="AY155" s="180" t="s">
        <v>134</v>
      </c>
    </row>
    <row r="156" spans="2:63" s="12" customFormat="1" ht="22.9" customHeight="1">
      <c r="B156" s="147"/>
      <c r="D156" s="148" t="s">
        <v>72</v>
      </c>
      <c r="E156" s="158" t="s">
        <v>164</v>
      </c>
      <c r="F156" s="158" t="s">
        <v>393</v>
      </c>
      <c r="I156" s="150"/>
      <c r="J156" s="159">
        <f>BK156</f>
        <v>0</v>
      </c>
      <c r="L156" s="147"/>
      <c r="M156" s="152"/>
      <c r="N156" s="153"/>
      <c r="O156" s="153"/>
      <c r="P156" s="154">
        <f>P157</f>
        <v>0</v>
      </c>
      <c r="Q156" s="153"/>
      <c r="R156" s="154">
        <f>R157</f>
        <v>0</v>
      </c>
      <c r="S156" s="153"/>
      <c r="T156" s="155">
        <f>T157</f>
        <v>0</v>
      </c>
      <c r="AR156" s="148" t="s">
        <v>81</v>
      </c>
      <c r="AT156" s="156" t="s">
        <v>72</v>
      </c>
      <c r="AU156" s="156" t="s">
        <v>81</v>
      </c>
      <c r="AY156" s="148" t="s">
        <v>134</v>
      </c>
      <c r="BK156" s="157">
        <f>BK157</f>
        <v>0</v>
      </c>
    </row>
    <row r="157" spans="2:63" s="12" customFormat="1" ht="20.85" customHeight="1">
      <c r="B157" s="147"/>
      <c r="D157" s="148" t="s">
        <v>72</v>
      </c>
      <c r="E157" s="158" t="s">
        <v>613</v>
      </c>
      <c r="F157" s="158" t="s">
        <v>614</v>
      </c>
      <c r="I157" s="150"/>
      <c r="J157" s="159">
        <f>BK157</f>
        <v>0</v>
      </c>
      <c r="L157" s="147"/>
      <c r="M157" s="152"/>
      <c r="N157" s="153"/>
      <c r="O157" s="153"/>
      <c r="P157" s="154">
        <f>SUM(P158:P171)</f>
        <v>0</v>
      </c>
      <c r="Q157" s="153"/>
      <c r="R157" s="154">
        <f>SUM(R158:R171)</f>
        <v>0</v>
      </c>
      <c r="S157" s="153"/>
      <c r="T157" s="155">
        <f>SUM(T158:T171)</f>
        <v>0</v>
      </c>
      <c r="AR157" s="148" t="s">
        <v>81</v>
      </c>
      <c r="AT157" s="156" t="s">
        <v>72</v>
      </c>
      <c r="AU157" s="156" t="s">
        <v>83</v>
      </c>
      <c r="AY157" s="148" t="s">
        <v>134</v>
      </c>
      <c r="BK157" s="157">
        <f>SUM(BK158:BK171)</f>
        <v>0</v>
      </c>
    </row>
    <row r="158" spans="1:65" s="2" customFormat="1" ht="24" customHeight="1">
      <c r="A158" s="31"/>
      <c r="B158" s="160"/>
      <c r="C158" s="161" t="s">
        <v>191</v>
      </c>
      <c r="D158" s="161" t="s">
        <v>138</v>
      </c>
      <c r="E158" s="162" t="s">
        <v>615</v>
      </c>
      <c r="F158" s="163" t="s">
        <v>616</v>
      </c>
      <c r="G158" s="164" t="s">
        <v>220</v>
      </c>
      <c r="H158" s="165">
        <v>7840</v>
      </c>
      <c r="I158" s="166"/>
      <c r="J158" s="167">
        <f>ROUND(I158*H158,2)</f>
        <v>0</v>
      </c>
      <c r="K158" s="168"/>
      <c r="L158" s="32"/>
      <c r="M158" s="169" t="s">
        <v>1</v>
      </c>
      <c r="N158" s="170" t="s">
        <v>38</v>
      </c>
      <c r="O158" s="57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3" t="s">
        <v>142</v>
      </c>
      <c r="AT158" s="173" t="s">
        <v>138</v>
      </c>
      <c r="AU158" s="173" t="s">
        <v>143</v>
      </c>
      <c r="AY158" s="16" t="s">
        <v>134</v>
      </c>
      <c r="BE158" s="174">
        <f>IF(N158="základní",J158,0)</f>
        <v>0</v>
      </c>
      <c r="BF158" s="174">
        <f>IF(N158="snížená",J158,0)</f>
        <v>0</v>
      </c>
      <c r="BG158" s="174">
        <f>IF(N158="zákl. přenesená",J158,0)</f>
        <v>0</v>
      </c>
      <c r="BH158" s="174">
        <f>IF(N158="sníž. přenesená",J158,0)</f>
        <v>0</v>
      </c>
      <c r="BI158" s="174">
        <f>IF(N158="nulová",J158,0)</f>
        <v>0</v>
      </c>
      <c r="BJ158" s="16" t="s">
        <v>81</v>
      </c>
      <c r="BK158" s="174">
        <f>ROUND(I158*H158,2)</f>
        <v>0</v>
      </c>
      <c r="BL158" s="16" t="s">
        <v>142</v>
      </c>
      <c r="BM158" s="173" t="s">
        <v>617</v>
      </c>
    </row>
    <row r="159" spans="1:47" s="2" customFormat="1" ht="87.75">
      <c r="A159" s="31"/>
      <c r="B159" s="32"/>
      <c r="C159" s="31"/>
      <c r="D159" s="175" t="s">
        <v>145</v>
      </c>
      <c r="E159" s="31"/>
      <c r="F159" s="176" t="s">
        <v>618</v>
      </c>
      <c r="G159" s="31"/>
      <c r="H159" s="31"/>
      <c r="I159" s="95"/>
      <c r="J159" s="31"/>
      <c r="K159" s="31"/>
      <c r="L159" s="32"/>
      <c r="M159" s="177"/>
      <c r="N159" s="178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145</v>
      </c>
      <c r="AU159" s="16" t="s">
        <v>143</v>
      </c>
    </row>
    <row r="160" spans="2:51" s="13" customFormat="1" ht="11.25">
      <c r="B160" s="179"/>
      <c r="D160" s="175" t="s">
        <v>147</v>
      </c>
      <c r="E160" s="180" t="s">
        <v>1</v>
      </c>
      <c r="F160" s="181" t="s">
        <v>619</v>
      </c>
      <c r="H160" s="182">
        <v>2200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147</v>
      </c>
      <c r="AU160" s="180" t="s">
        <v>143</v>
      </c>
      <c r="AV160" s="13" t="s">
        <v>83</v>
      </c>
      <c r="AW160" s="13" t="s">
        <v>30</v>
      </c>
      <c r="AX160" s="13" t="s">
        <v>73</v>
      </c>
      <c r="AY160" s="180" t="s">
        <v>134</v>
      </c>
    </row>
    <row r="161" spans="2:51" s="13" customFormat="1" ht="11.25">
      <c r="B161" s="179"/>
      <c r="D161" s="175" t="s">
        <v>147</v>
      </c>
      <c r="E161" s="180" t="s">
        <v>1</v>
      </c>
      <c r="F161" s="181" t="s">
        <v>620</v>
      </c>
      <c r="H161" s="182">
        <v>5640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147</v>
      </c>
      <c r="AU161" s="180" t="s">
        <v>143</v>
      </c>
      <c r="AV161" s="13" t="s">
        <v>83</v>
      </c>
      <c r="AW161" s="13" t="s">
        <v>30</v>
      </c>
      <c r="AX161" s="13" t="s">
        <v>73</v>
      </c>
      <c r="AY161" s="180" t="s">
        <v>134</v>
      </c>
    </row>
    <row r="162" spans="2:51" s="14" customFormat="1" ht="11.25">
      <c r="B162" s="202"/>
      <c r="D162" s="175" t="s">
        <v>147</v>
      </c>
      <c r="E162" s="203" t="s">
        <v>1</v>
      </c>
      <c r="F162" s="204" t="s">
        <v>307</v>
      </c>
      <c r="H162" s="205">
        <v>7840</v>
      </c>
      <c r="I162" s="206"/>
      <c r="L162" s="202"/>
      <c r="M162" s="207"/>
      <c r="N162" s="208"/>
      <c r="O162" s="208"/>
      <c r="P162" s="208"/>
      <c r="Q162" s="208"/>
      <c r="R162" s="208"/>
      <c r="S162" s="208"/>
      <c r="T162" s="209"/>
      <c r="AT162" s="203" t="s">
        <v>147</v>
      </c>
      <c r="AU162" s="203" t="s">
        <v>143</v>
      </c>
      <c r="AV162" s="14" t="s">
        <v>142</v>
      </c>
      <c r="AW162" s="14" t="s">
        <v>30</v>
      </c>
      <c r="AX162" s="14" t="s">
        <v>81</v>
      </c>
      <c r="AY162" s="203" t="s">
        <v>134</v>
      </c>
    </row>
    <row r="163" spans="1:65" s="2" customFormat="1" ht="24" customHeight="1">
      <c r="A163" s="31"/>
      <c r="B163" s="160"/>
      <c r="C163" s="161" t="s">
        <v>136</v>
      </c>
      <c r="D163" s="161" t="s">
        <v>138</v>
      </c>
      <c r="E163" s="162" t="s">
        <v>621</v>
      </c>
      <c r="F163" s="163" t="s">
        <v>622</v>
      </c>
      <c r="G163" s="164" t="s">
        <v>220</v>
      </c>
      <c r="H163" s="165">
        <v>7840</v>
      </c>
      <c r="I163" s="166"/>
      <c r="J163" s="167">
        <f>ROUND(I163*H163,2)</f>
        <v>0</v>
      </c>
      <c r="K163" s="168"/>
      <c r="L163" s="32"/>
      <c r="M163" s="169" t="s">
        <v>1</v>
      </c>
      <c r="N163" s="170" t="s">
        <v>38</v>
      </c>
      <c r="O163" s="57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3" t="s">
        <v>142</v>
      </c>
      <c r="AT163" s="173" t="s">
        <v>138</v>
      </c>
      <c r="AU163" s="173" t="s">
        <v>143</v>
      </c>
      <c r="AY163" s="16" t="s">
        <v>134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6" t="s">
        <v>81</v>
      </c>
      <c r="BK163" s="174">
        <f>ROUND(I163*H163,2)</f>
        <v>0</v>
      </c>
      <c r="BL163" s="16" t="s">
        <v>142</v>
      </c>
      <c r="BM163" s="173" t="s">
        <v>623</v>
      </c>
    </row>
    <row r="164" spans="1:47" s="2" customFormat="1" ht="87.75">
      <c r="A164" s="31"/>
      <c r="B164" s="32"/>
      <c r="C164" s="31"/>
      <c r="D164" s="175" t="s">
        <v>145</v>
      </c>
      <c r="E164" s="31"/>
      <c r="F164" s="176" t="s">
        <v>624</v>
      </c>
      <c r="G164" s="31"/>
      <c r="H164" s="31"/>
      <c r="I164" s="95"/>
      <c r="J164" s="31"/>
      <c r="K164" s="31"/>
      <c r="L164" s="32"/>
      <c r="M164" s="177"/>
      <c r="N164" s="178"/>
      <c r="O164" s="57"/>
      <c r="P164" s="57"/>
      <c r="Q164" s="57"/>
      <c r="R164" s="57"/>
      <c r="S164" s="57"/>
      <c r="T164" s="58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145</v>
      </c>
      <c r="AU164" s="16" t="s">
        <v>143</v>
      </c>
    </row>
    <row r="165" spans="2:51" s="13" customFormat="1" ht="11.25">
      <c r="B165" s="179"/>
      <c r="D165" s="175" t="s">
        <v>147</v>
      </c>
      <c r="E165" s="180" t="s">
        <v>1</v>
      </c>
      <c r="F165" s="181" t="s">
        <v>625</v>
      </c>
      <c r="H165" s="182">
        <v>7840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147</v>
      </c>
      <c r="AU165" s="180" t="s">
        <v>143</v>
      </c>
      <c r="AV165" s="13" t="s">
        <v>83</v>
      </c>
      <c r="AW165" s="13" t="s">
        <v>30</v>
      </c>
      <c r="AX165" s="13" t="s">
        <v>81</v>
      </c>
      <c r="AY165" s="180" t="s">
        <v>134</v>
      </c>
    </row>
    <row r="166" spans="1:65" s="2" customFormat="1" ht="24" customHeight="1">
      <c r="A166" s="31"/>
      <c r="B166" s="160"/>
      <c r="C166" s="161" t="s">
        <v>154</v>
      </c>
      <c r="D166" s="161" t="s">
        <v>138</v>
      </c>
      <c r="E166" s="162" t="s">
        <v>626</v>
      </c>
      <c r="F166" s="163" t="s">
        <v>627</v>
      </c>
      <c r="G166" s="164" t="s">
        <v>220</v>
      </c>
      <c r="H166" s="165">
        <v>4995</v>
      </c>
      <c r="I166" s="166"/>
      <c r="J166" s="167">
        <f>ROUND(I166*H166,2)</f>
        <v>0</v>
      </c>
      <c r="K166" s="168"/>
      <c r="L166" s="32"/>
      <c r="M166" s="169" t="s">
        <v>1</v>
      </c>
      <c r="N166" s="170" t="s">
        <v>38</v>
      </c>
      <c r="O166" s="57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3" t="s">
        <v>142</v>
      </c>
      <c r="AT166" s="173" t="s">
        <v>138</v>
      </c>
      <c r="AU166" s="173" t="s">
        <v>143</v>
      </c>
      <c r="AY166" s="16" t="s">
        <v>134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6" t="s">
        <v>81</v>
      </c>
      <c r="BK166" s="174">
        <f>ROUND(I166*H166,2)</f>
        <v>0</v>
      </c>
      <c r="BL166" s="16" t="s">
        <v>142</v>
      </c>
      <c r="BM166" s="173" t="s">
        <v>628</v>
      </c>
    </row>
    <row r="167" spans="1:47" s="2" customFormat="1" ht="126.75">
      <c r="A167" s="31"/>
      <c r="B167" s="32"/>
      <c r="C167" s="31"/>
      <c r="D167" s="175" t="s">
        <v>145</v>
      </c>
      <c r="E167" s="31"/>
      <c r="F167" s="176" t="s">
        <v>629</v>
      </c>
      <c r="G167" s="31"/>
      <c r="H167" s="31"/>
      <c r="I167" s="95"/>
      <c r="J167" s="31"/>
      <c r="K167" s="31"/>
      <c r="L167" s="32"/>
      <c r="M167" s="177"/>
      <c r="N167" s="178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145</v>
      </c>
      <c r="AU167" s="16" t="s">
        <v>143</v>
      </c>
    </row>
    <row r="168" spans="2:51" s="13" customFormat="1" ht="11.25">
      <c r="B168" s="179"/>
      <c r="D168" s="175" t="s">
        <v>147</v>
      </c>
      <c r="E168" s="180" t="s">
        <v>1</v>
      </c>
      <c r="F168" s="181" t="s">
        <v>630</v>
      </c>
      <c r="H168" s="182">
        <v>4995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147</v>
      </c>
      <c r="AU168" s="180" t="s">
        <v>143</v>
      </c>
      <c r="AV168" s="13" t="s">
        <v>83</v>
      </c>
      <c r="AW168" s="13" t="s">
        <v>30</v>
      </c>
      <c r="AX168" s="13" t="s">
        <v>81</v>
      </c>
      <c r="AY168" s="180" t="s">
        <v>134</v>
      </c>
    </row>
    <row r="169" spans="1:65" s="2" customFormat="1" ht="24" customHeight="1">
      <c r="A169" s="31"/>
      <c r="B169" s="160"/>
      <c r="C169" s="161" t="s">
        <v>206</v>
      </c>
      <c r="D169" s="161" t="s">
        <v>138</v>
      </c>
      <c r="E169" s="162" t="s">
        <v>631</v>
      </c>
      <c r="F169" s="163" t="s">
        <v>632</v>
      </c>
      <c r="G169" s="164" t="s">
        <v>633</v>
      </c>
      <c r="H169" s="165">
        <v>1665</v>
      </c>
      <c r="I169" s="166"/>
      <c r="J169" s="167">
        <f>ROUND(I169*H169,2)</f>
        <v>0</v>
      </c>
      <c r="K169" s="168"/>
      <c r="L169" s="32"/>
      <c r="M169" s="169" t="s">
        <v>1</v>
      </c>
      <c r="N169" s="170" t="s">
        <v>38</v>
      </c>
      <c r="O169" s="57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3" t="s">
        <v>142</v>
      </c>
      <c r="AT169" s="173" t="s">
        <v>138</v>
      </c>
      <c r="AU169" s="173" t="s">
        <v>143</v>
      </c>
      <c r="AY169" s="16" t="s">
        <v>134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6" t="s">
        <v>81</v>
      </c>
      <c r="BK169" s="174">
        <f>ROUND(I169*H169,2)</f>
        <v>0</v>
      </c>
      <c r="BL169" s="16" t="s">
        <v>142</v>
      </c>
      <c r="BM169" s="173" t="s">
        <v>634</v>
      </c>
    </row>
    <row r="170" spans="1:47" s="2" customFormat="1" ht="48.75">
      <c r="A170" s="31"/>
      <c r="B170" s="32"/>
      <c r="C170" s="31"/>
      <c r="D170" s="175" t="s">
        <v>145</v>
      </c>
      <c r="E170" s="31"/>
      <c r="F170" s="176" t="s">
        <v>635</v>
      </c>
      <c r="G170" s="31"/>
      <c r="H170" s="31"/>
      <c r="I170" s="95"/>
      <c r="J170" s="31"/>
      <c r="K170" s="31"/>
      <c r="L170" s="32"/>
      <c r="M170" s="177"/>
      <c r="N170" s="178"/>
      <c r="O170" s="57"/>
      <c r="P170" s="57"/>
      <c r="Q170" s="57"/>
      <c r="R170" s="57"/>
      <c r="S170" s="57"/>
      <c r="T170" s="58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145</v>
      </c>
      <c r="AU170" s="16" t="s">
        <v>143</v>
      </c>
    </row>
    <row r="171" spans="2:51" s="13" customFormat="1" ht="11.25">
      <c r="B171" s="179"/>
      <c r="D171" s="175" t="s">
        <v>147</v>
      </c>
      <c r="E171" s="180" t="s">
        <v>1</v>
      </c>
      <c r="F171" s="181" t="s">
        <v>636</v>
      </c>
      <c r="H171" s="182">
        <v>1665</v>
      </c>
      <c r="I171" s="183"/>
      <c r="L171" s="179"/>
      <c r="M171" s="184"/>
      <c r="N171" s="185"/>
      <c r="O171" s="185"/>
      <c r="P171" s="185"/>
      <c r="Q171" s="185"/>
      <c r="R171" s="185"/>
      <c r="S171" s="185"/>
      <c r="T171" s="186"/>
      <c r="AT171" s="180" t="s">
        <v>147</v>
      </c>
      <c r="AU171" s="180" t="s">
        <v>143</v>
      </c>
      <c r="AV171" s="13" t="s">
        <v>83</v>
      </c>
      <c r="AW171" s="13" t="s">
        <v>30</v>
      </c>
      <c r="AX171" s="13" t="s">
        <v>81</v>
      </c>
      <c r="AY171" s="180" t="s">
        <v>134</v>
      </c>
    </row>
    <row r="172" spans="2:63" s="12" customFormat="1" ht="22.9" customHeight="1">
      <c r="B172" s="147"/>
      <c r="D172" s="148" t="s">
        <v>72</v>
      </c>
      <c r="E172" s="158" t="s">
        <v>181</v>
      </c>
      <c r="F172" s="158" t="s">
        <v>637</v>
      </c>
      <c r="I172" s="150"/>
      <c r="J172" s="159">
        <f>BK172</f>
        <v>0</v>
      </c>
      <c r="L172" s="147"/>
      <c r="M172" s="152"/>
      <c r="N172" s="153"/>
      <c r="O172" s="153"/>
      <c r="P172" s="154">
        <f>SUM(P173:P176)</f>
        <v>0</v>
      </c>
      <c r="Q172" s="153"/>
      <c r="R172" s="154">
        <f>SUM(R173:R176)</f>
        <v>6.426200000000001</v>
      </c>
      <c r="S172" s="153"/>
      <c r="T172" s="155">
        <f>SUM(T173:T176)</f>
        <v>0</v>
      </c>
      <c r="AR172" s="148" t="s">
        <v>81</v>
      </c>
      <c r="AT172" s="156" t="s">
        <v>72</v>
      </c>
      <c r="AU172" s="156" t="s">
        <v>81</v>
      </c>
      <c r="AY172" s="148" t="s">
        <v>134</v>
      </c>
      <c r="BK172" s="157">
        <f>SUM(BK173:BK176)</f>
        <v>0</v>
      </c>
    </row>
    <row r="173" spans="1:65" s="2" customFormat="1" ht="24" customHeight="1">
      <c r="A173" s="31"/>
      <c r="B173" s="160"/>
      <c r="C173" s="161" t="s">
        <v>211</v>
      </c>
      <c r="D173" s="161" t="s">
        <v>138</v>
      </c>
      <c r="E173" s="162" t="s">
        <v>638</v>
      </c>
      <c r="F173" s="163" t="s">
        <v>639</v>
      </c>
      <c r="G173" s="164" t="s">
        <v>633</v>
      </c>
      <c r="H173" s="165">
        <v>220</v>
      </c>
      <c r="I173" s="166"/>
      <c r="J173" s="167">
        <f>ROUND(I173*H173,2)</f>
        <v>0</v>
      </c>
      <c r="K173" s="168"/>
      <c r="L173" s="32"/>
      <c r="M173" s="169" t="s">
        <v>1</v>
      </c>
      <c r="N173" s="170" t="s">
        <v>38</v>
      </c>
      <c r="O173" s="57"/>
      <c r="P173" s="171">
        <f>O173*H173</f>
        <v>0</v>
      </c>
      <c r="Q173" s="171">
        <v>6E-05</v>
      </c>
      <c r="R173" s="171">
        <f>Q173*H173</f>
        <v>0.0132</v>
      </c>
      <c r="S173" s="171">
        <v>0</v>
      </c>
      <c r="T173" s="17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3" t="s">
        <v>142</v>
      </c>
      <c r="AT173" s="173" t="s">
        <v>138</v>
      </c>
      <c r="AU173" s="173" t="s">
        <v>83</v>
      </c>
      <c r="AY173" s="16" t="s">
        <v>134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6" t="s">
        <v>81</v>
      </c>
      <c r="BK173" s="174">
        <f>ROUND(I173*H173,2)</f>
        <v>0</v>
      </c>
      <c r="BL173" s="16" t="s">
        <v>142</v>
      </c>
      <c r="BM173" s="173" t="s">
        <v>640</v>
      </c>
    </row>
    <row r="174" spans="2:51" s="13" customFormat="1" ht="22.5">
      <c r="B174" s="179"/>
      <c r="D174" s="175" t="s">
        <v>147</v>
      </c>
      <c r="E174" s="180" t="s">
        <v>1</v>
      </c>
      <c r="F174" s="181" t="s">
        <v>641</v>
      </c>
      <c r="H174" s="182">
        <v>220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147</v>
      </c>
      <c r="AU174" s="180" t="s">
        <v>83</v>
      </c>
      <c r="AV174" s="13" t="s">
        <v>83</v>
      </c>
      <c r="AW174" s="13" t="s">
        <v>30</v>
      </c>
      <c r="AX174" s="13" t="s">
        <v>81</v>
      </c>
      <c r="AY174" s="180" t="s">
        <v>134</v>
      </c>
    </row>
    <row r="175" spans="1:65" s="2" customFormat="1" ht="24" customHeight="1">
      <c r="A175" s="31"/>
      <c r="B175" s="160"/>
      <c r="C175" s="187" t="s">
        <v>8</v>
      </c>
      <c r="D175" s="187" t="s">
        <v>228</v>
      </c>
      <c r="E175" s="188" t="s">
        <v>642</v>
      </c>
      <c r="F175" s="189" t="s">
        <v>643</v>
      </c>
      <c r="G175" s="190" t="s">
        <v>633</v>
      </c>
      <c r="H175" s="191">
        <v>242</v>
      </c>
      <c r="I175" s="192"/>
      <c r="J175" s="193">
        <f>ROUND(I175*H175,2)</f>
        <v>0</v>
      </c>
      <c r="K175" s="194"/>
      <c r="L175" s="195"/>
      <c r="M175" s="196" t="s">
        <v>1</v>
      </c>
      <c r="N175" s="197" t="s">
        <v>38</v>
      </c>
      <c r="O175" s="57"/>
      <c r="P175" s="171">
        <f>O175*H175</f>
        <v>0</v>
      </c>
      <c r="Q175" s="171">
        <v>0.0265</v>
      </c>
      <c r="R175" s="171">
        <f>Q175*H175</f>
        <v>6.413</v>
      </c>
      <c r="S175" s="171">
        <v>0</v>
      </c>
      <c r="T175" s="172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3" t="s">
        <v>181</v>
      </c>
      <c r="AT175" s="173" t="s">
        <v>228</v>
      </c>
      <c r="AU175" s="173" t="s">
        <v>83</v>
      </c>
      <c r="AY175" s="16" t="s">
        <v>134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81</v>
      </c>
      <c r="BK175" s="174">
        <f>ROUND(I175*H175,2)</f>
        <v>0</v>
      </c>
      <c r="BL175" s="16" t="s">
        <v>142</v>
      </c>
      <c r="BM175" s="173" t="s">
        <v>644</v>
      </c>
    </row>
    <row r="176" spans="2:51" s="13" customFormat="1" ht="11.25">
      <c r="B176" s="179"/>
      <c r="D176" s="175" t="s">
        <v>147</v>
      </c>
      <c r="E176" s="180" t="s">
        <v>1</v>
      </c>
      <c r="F176" s="181" t="s">
        <v>645</v>
      </c>
      <c r="H176" s="182">
        <v>242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0" t="s">
        <v>147</v>
      </c>
      <c r="AU176" s="180" t="s">
        <v>83</v>
      </c>
      <c r="AV176" s="13" t="s">
        <v>83</v>
      </c>
      <c r="AW176" s="13" t="s">
        <v>30</v>
      </c>
      <c r="AX176" s="13" t="s">
        <v>81</v>
      </c>
      <c r="AY176" s="180" t="s">
        <v>134</v>
      </c>
    </row>
    <row r="177" spans="2:63" s="12" customFormat="1" ht="22.9" customHeight="1">
      <c r="B177" s="147"/>
      <c r="D177" s="148" t="s">
        <v>72</v>
      </c>
      <c r="E177" s="158" t="s">
        <v>186</v>
      </c>
      <c r="F177" s="158" t="s">
        <v>646</v>
      </c>
      <c r="I177" s="150"/>
      <c r="J177" s="159">
        <f>BK177</f>
        <v>0</v>
      </c>
      <c r="L177" s="147"/>
      <c r="M177" s="152"/>
      <c r="N177" s="153"/>
      <c r="O177" s="153"/>
      <c r="P177" s="154">
        <f>P178</f>
        <v>0</v>
      </c>
      <c r="Q177" s="153"/>
      <c r="R177" s="154">
        <f>R178</f>
        <v>0</v>
      </c>
      <c r="S177" s="153"/>
      <c r="T177" s="155">
        <f>T178</f>
        <v>0</v>
      </c>
      <c r="AR177" s="148" t="s">
        <v>81</v>
      </c>
      <c r="AT177" s="156" t="s">
        <v>72</v>
      </c>
      <c r="AU177" s="156" t="s">
        <v>81</v>
      </c>
      <c r="AY177" s="148" t="s">
        <v>134</v>
      </c>
      <c r="BK177" s="157">
        <f>BK178</f>
        <v>0</v>
      </c>
    </row>
    <row r="178" spans="2:63" s="12" customFormat="1" ht="20.85" customHeight="1">
      <c r="B178" s="147"/>
      <c r="D178" s="148" t="s">
        <v>72</v>
      </c>
      <c r="E178" s="158" t="s">
        <v>238</v>
      </c>
      <c r="F178" s="158" t="s">
        <v>647</v>
      </c>
      <c r="I178" s="150"/>
      <c r="J178" s="159">
        <f>BK178</f>
        <v>0</v>
      </c>
      <c r="L178" s="147"/>
      <c r="M178" s="152"/>
      <c r="N178" s="153"/>
      <c r="O178" s="153"/>
      <c r="P178" s="154">
        <f>P179</f>
        <v>0</v>
      </c>
      <c r="Q178" s="153"/>
      <c r="R178" s="154">
        <f>R179</f>
        <v>0</v>
      </c>
      <c r="S178" s="153"/>
      <c r="T178" s="155">
        <f>T179</f>
        <v>0</v>
      </c>
      <c r="AR178" s="148" t="s">
        <v>81</v>
      </c>
      <c r="AT178" s="156" t="s">
        <v>72</v>
      </c>
      <c r="AU178" s="156" t="s">
        <v>83</v>
      </c>
      <c r="AY178" s="148" t="s">
        <v>134</v>
      </c>
      <c r="BK178" s="157">
        <f>BK179</f>
        <v>0</v>
      </c>
    </row>
    <row r="179" spans="1:65" s="2" customFormat="1" ht="24" customHeight="1">
      <c r="A179" s="31"/>
      <c r="B179" s="160"/>
      <c r="C179" s="161" t="s">
        <v>179</v>
      </c>
      <c r="D179" s="161" t="s">
        <v>138</v>
      </c>
      <c r="E179" s="162" t="s">
        <v>241</v>
      </c>
      <c r="F179" s="163" t="s">
        <v>242</v>
      </c>
      <c r="G179" s="164" t="s">
        <v>231</v>
      </c>
      <c r="H179" s="165">
        <v>6.426</v>
      </c>
      <c r="I179" s="166"/>
      <c r="J179" s="167">
        <f>ROUND(I179*H179,2)</f>
        <v>0</v>
      </c>
      <c r="K179" s="168"/>
      <c r="L179" s="32"/>
      <c r="M179" s="210" t="s">
        <v>1</v>
      </c>
      <c r="N179" s="211" t="s">
        <v>38</v>
      </c>
      <c r="O179" s="200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3" t="s">
        <v>142</v>
      </c>
      <c r="AT179" s="173" t="s">
        <v>138</v>
      </c>
      <c r="AU179" s="173" t="s">
        <v>143</v>
      </c>
      <c r="AY179" s="16" t="s">
        <v>134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6" t="s">
        <v>81</v>
      </c>
      <c r="BK179" s="174">
        <f>ROUND(I179*H179,2)</f>
        <v>0</v>
      </c>
      <c r="BL179" s="16" t="s">
        <v>142</v>
      </c>
      <c r="BM179" s="173" t="s">
        <v>648</v>
      </c>
    </row>
    <row r="180" spans="1:31" s="2" customFormat="1" ht="6.95" customHeight="1">
      <c r="A180" s="31"/>
      <c r="B180" s="46"/>
      <c r="C180" s="47"/>
      <c r="D180" s="47"/>
      <c r="E180" s="47"/>
      <c r="F180" s="47"/>
      <c r="G180" s="47"/>
      <c r="H180" s="47"/>
      <c r="I180" s="119"/>
      <c r="J180" s="47"/>
      <c r="K180" s="47"/>
      <c r="L180" s="32"/>
      <c r="M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</sheetData>
  <autoFilter ref="C126:K17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MAREK\Marek Krčma</dc:creator>
  <cp:keywords/>
  <dc:description/>
  <cp:lastModifiedBy>Hlahůlek Josef</cp:lastModifiedBy>
  <dcterms:created xsi:type="dcterms:W3CDTF">2020-02-17T08:10:50Z</dcterms:created>
  <dcterms:modified xsi:type="dcterms:W3CDTF">2021-05-05T10:41:39Z</dcterms:modified>
  <cp:category/>
  <cp:version/>
  <cp:contentType/>
  <cp:contentStatus/>
</cp:coreProperties>
</file>