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00" windowWidth="20775" windowHeight="12720" activeTab="1"/>
  </bookViews>
  <sheets>
    <sheet name="Rekapitulace stavby" sheetId="1" r:id="rId1"/>
    <sheet name="017-24-2-1 - Odstranění s..." sheetId="2" r:id="rId2"/>
    <sheet name="017-24-2-2 - Opevnění břehů" sheetId="3" r:id="rId3"/>
    <sheet name="017-24-2-2-1 - Sanace bob..." sheetId="4" r:id="rId4"/>
    <sheet name="017-24-2-3 - Kácení dřevin" sheetId="5" r:id="rId5"/>
    <sheet name="017-24-2-4 - Zatěsnění sh..." sheetId="6" r:id="rId6"/>
    <sheet name="017-24-2-X - Výsadby dřevin" sheetId="7" r:id="rId7"/>
    <sheet name="017-24-2-0 - Ostatní a ve..." sheetId="8" r:id="rId8"/>
    <sheet name="017-24-2-0-1 - OVN - doča..." sheetId="9" r:id="rId9"/>
  </sheets>
  <definedNames>
    <definedName name="_xlnm._FilterDatabase" localSheetId="7" hidden="1">'017-24-2-0 - Ostatní a ve...'!$C$117:$K$164</definedName>
    <definedName name="_xlnm._FilterDatabase" localSheetId="8" hidden="1">'017-24-2-0-1 - OVN - doča...'!$C$125:$K$167</definedName>
    <definedName name="_xlnm._FilterDatabase" localSheetId="1" hidden="1">'017-24-2-1 - Odstranění s...'!$C$126:$K$197</definedName>
    <definedName name="_xlnm._FilterDatabase" localSheetId="2" hidden="1">'017-24-2-2 - Opevnění břehů'!$C$124:$K$180</definedName>
    <definedName name="_xlnm._FilterDatabase" localSheetId="3" hidden="1">'017-24-2-2-1 - Sanace bob...'!$C$122:$K$156</definedName>
    <definedName name="_xlnm._FilterDatabase" localSheetId="4" hidden="1">'017-24-2-3 - Kácení dřevin'!$C$120:$K$175</definedName>
    <definedName name="_xlnm._FilterDatabase" localSheetId="5" hidden="1">'017-24-2-4 - Zatěsnění sh...'!$C$131:$K$203</definedName>
    <definedName name="_xlnm._FilterDatabase" localSheetId="6" hidden="1">'017-24-2-X - Výsadby dřevin'!$C$120:$K$176</definedName>
    <definedName name="_xlnm.Print_Area" localSheetId="7">'017-24-2-0 - Ostatní a ve...'!$C$4:$J$76,'017-24-2-0 - Ostatní a ve...'!$C$82:$J$99,'017-24-2-0 - Ostatní a ve...'!$C$105:$K$164</definedName>
    <definedName name="_xlnm.Print_Area" localSheetId="8">'017-24-2-0-1 - OVN - doča...'!$C$4:$J$76,'017-24-2-0-1 - OVN - doča...'!$C$82:$J$107,'017-24-2-0-1 - OVN - doča...'!$C$113:$K$167</definedName>
    <definedName name="_xlnm.Print_Area" localSheetId="1">'017-24-2-1 - Odstranění s...'!$C$4:$J$76,'017-24-2-1 - Odstranění s...'!$C$82:$J$108,'017-24-2-1 - Odstranění s...'!$C$114:$K$197</definedName>
    <definedName name="_xlnm.Print_Area" localSheetId="2">'017-24-2-2 - Opevnění břehů'!$C$4:$J$76,'017-24-2-2 - Opevnění břehů'!$C$82:$J$106,'017-24-2-2 - Opevnění břehů'!$C$112:$K$180</definedName>
    <definedName name="_xlnm.Print_Area" localSheetId="3">'017-24-2-2-1 - Sanace bob...'!$C$4:$J$76,'017-24-2-2-1 - Sanace bob...'!$C$82:$J$104,'017-24-2-2-1 - Sanace bob...'!$C$110:$K$156</definedName>
    <definedName name="_xlnm.Print_Area" localSheetId="4">'017-24-2-3 - Kácení dřevin'!$C$4:$J$76,'017-24-2-3 - Kácení dřevin'!$C$82:$J$102,'017-24-2-3 - Kácení dřevin'!$C$108:$K$175</definedName>
    <definedName name="_xlnm.Print_Area" localSheetId="5">'017-24-2-4 - Zatěsnění sh...'!$C$4:$J$76,'017-24-2-4 - Zatěsnění sh...'!$C$82:$J$113,'017-24-2-4 - Zatěsnění sh...'!$C$119:$K$203</definedName>
    <definedName name="_xlnm.Print_Area" localSheetId="6">'017-24-2-X - Výsadby dřevin'!$C$4:$J$76,'017-24-2-X - Výsadby dřevin'!$C$82:$J$102,'017-24-2-X - Výsadby dřevin'!$C$108:$K$176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'017-24-2-1 - Odstranění s...'!$126:$126</definedName>
    <definedName name="_xlnm.Print_Titles" localSheetId="2">'017-24-2-2 - Opevnění břehů'!$124:$124</definedName>
    <definedName name="_xlnm.Print_Titles" localSheetId="3">'017-24-2-2-1 - Sanace bob...'!$122:$122</definedName>
    <definedName name="_xlnm.Print_Titles" localSheetId="4">'017-24-2-3 - Kácení dřevin'!$120:$120</definedName>
    <definedName name="_xlnm.Print_Titles" localSheetId="5">'017-24-2-4 - Zatěsnění sh...'!$131:$131</definedName>
    <definedName name="_xlnm.Print_Titles" localSheetId="6">'017-24-2-X - Výsadby dřevin'!$120:$120</definedName>
    <definedName name="_xlnm.Print_Titles" localSheetId="7">'017-24-2-0 - Ostatní a ve...'!$117:$117</definedName>
    <definedName name="_xlnm.Print_Titles" localSheetId="8">'017-24-2-0-1 - OVN - doča...'!$125:$125</definedName>
  </definedNames>
  <calcPr calcId="145621"/>
</workbook>
</file>

<file path=xl/sharedStrings.xml><?xml version="1.0" encoding="utf-8"?>
<sst xmlns="http://schemas.openxmlformats.org/spreadsheetml/2006/main" count="5388" uniqueCount="816">
  <si>
    <t>Export Komplet</t>
  </si>
  <si>
    <t/>
  </si>
  <si>
    <t>2.0</t>
  </si>
  <si>
    <t>False</t>
  </si>
  <si>
    <t>{f30e061a-b643-41ee-a4b3-ae5e73bce6b6}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</si>
  <si>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</si>
  <si>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</si>
  <si>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</si>
  <si>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</si>
  <si>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</si>
  <si>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</si>
  <si>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</si>
  <si>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</si>
  <si>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</si>
  <si>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017-24-2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</si>
  <si>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</si>
  <si>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</si>
  <si>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Baťův kanál, Valcha - Výklopník, oprava koryta</t>
  </si>
  <si>
    <t>KSO:</t>
  </si>
  <si>
    <t>CC-CZ:</t>
  </si>
  <si>
    <t>Místo:</t>
  </si>
  <si>
    <t xml:space="preserve"> </t>
  </si>
  <si>
    <t>Datum:</t>
  </si>
  <si>
    <t>13. 12. 2017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</si>
  <si>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</si>
  <si>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</si>
  <si>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</si>
  <si>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</si>
  <si>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</si>
  <si>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</si>
  <si>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</si>
  <si>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</si>
  <si>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</si>
  <si>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</si>
  <si>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</si>
  <si>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</si>
  <si>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</si>
  <si>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</si>
  <si>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</si>
  <si>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</si>
  <si>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</si>
  <si>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</si>
  <si>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</si>
  <si>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</si>
  <si>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</si>
  <si>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</si>
  <si>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</si>
  <si>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</si>
  <si>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</si>
  <si>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</si>
  <si>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</si>
  <si>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</si>
  <si>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</si>
  <si>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</si>
  <si>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</si>
  <si>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</si>
  <si>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</si>
  <si>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</si>
  <si>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</si>
  <si>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</si>
  <si>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</si>
  <si>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</si>
  <si>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</si>
  <si>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</si>
  <si>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</si>
  <si>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</si>
  <si>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</si>
  <si>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</si>
  <si>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</si>
  <si>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</si>
  <si>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</si>
  <si>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</si>
  <si>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</si>
  <si>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</si>
  <si>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</si>
  <si>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</si>
  <si>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</si>
  <si>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</si>
  <si>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017-24-2-1</t>
  </si>
  <si>
    <t>Odstranění sedimentů</t>
  </si>
  <si>
    <t>STA</t>
  </si>
  <si>
    <t>1</t>
  </si>
  <si>
    <t>{27d766ba-30ee-4bd2-b05f-648f89de3c1c}</t>
  </si>
  <si>
    <t>2</t>
  </si>
  <si>
    <t>017-24-2-2</t>
  </si>
  <si>
    <t>Opevnění břehů</t>
  </si>
  <si>
    <t>{3d7f3b9c-fae7-474b-8d1b-28fb046c83b8}</t>
  </si>
  <si>
    <t>017-24-2-2-1</t>
  </si>
  <si>
    <t>Sanace bobřích nor</t>
  </si>
  <si>
    <t>{aca7b7ce-8e36-40a7-a1e6-9b5cb4f7862c}</t>
  </si>
  <si>
    <t>017-24-2-3</t>
  </si>
  <si>
    <t>Kácení dřevin</t>
  </si>
  <si>
    <t>{2927d21b-ffc9-417c-bc8d-4e6cafae93cf}</t>
  </si>
  <si>
    <t>017-24-2-4</t>
  </si>
  <si>
    <t>Zatěsnění shybky</t>
  </si>
  <si>
    <t>{71881694-ca96-405d-85d5-2b7b3f3625b1}</t>
  </si>
  <si>
    <t>017-24-2-X</t>
  </si>
  <si>
    <t>Výsadby dřevin</t>
  </si>
  <si>
    <t>{d01f9656-02ad-424c-bfc2-03d3feb99218}</t>
  </si>
  <si>
    <t>017-24-2-0</t>
  </si>
  <si>
    <t>Ostatní a vedlejší náklady</t>
  </si>
  <si>
    <t>VON</t>
  </si>
  <si>
    <t>{54d53375-5128-4bb1-8ee2-2cb0519e889b}</t>
  </si>
  <si>
    <t>017-24-2-0-1</t>
  </si>
  <si>
    <t>OVN - dočasné příjezdové komunikace a zpevněné plochy</t>
  </si>
  <si>
    <t>{37d507e5-bb5d-48ae-b84b-490799e1e8f6}</t>
  </si>
  <si>
    <t>KRYCÍ LIST SOUPISU PRACÍ</t>
  </si>
  <si>
    <t>Objekt:</t>
  </si>
  <si>
    <t>017-24-2-1 - Odstranění sedimentů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</si>
  <si>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</si>
  <si>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</si>
  <si>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</si>
  <si>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</si>
  <si>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</si>
  <si>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</si>
  <si>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</si>
  <si>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</si>
  <si>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</si>
  <si>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</si>
  <si>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</si>
  <si>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</si>
  <si>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9 - Ostatní konstrukce a práce, bourání</t>
  </si>
  <si>
    <t xml:space="preserve">      96 - Bourání konstrukcí</t>
  </si>
  <si>
    <t xml:space="preserve">    99 - Staveništní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</si>
  <si>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</si>
  <si>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</si>
  <si>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</si>
  <si>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</si>
  <si>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</si>
  <si>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</si>
  <si>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</si>
  <si>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</si>
  <si>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</si>
  <si>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</si>
  <si>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</si>
  <si>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</si>
  <si>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</si>
  <si>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</si>
  <si>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</si>
  <si>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</si>
  <si>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</si>
  <si>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11</t>
  </si>
  <si>
    <t>Zemní práce - přípravné a přidružené práce</t>
  </si>
  <si>
    <t>K</t>
  </si>
  <si>
    <t>023002000</t>
  </si>
  <si>
    <t>Odstranění materiálů a konstrukcí</t>
  </si>
  <si>
    <t>m</t>
  </si>
  <si>
    <t>4</t>
  </si>
  <si>
    <t>3</t>
  </si>
  <si>
    <t>721815313</t>
  </si>
  <si>
    <t>VV</t>
  </si>
  <si>
    <t>"stávající dřevéná mola"195</t>
  </si>
  <si>
    <t>114203101</t>
  </si>
  <si>
    <t>Rozebrání dlažeb nebo záhozů s naložením na dopravní prostředek dlažeb z lomového kamene nebo betonových tvárnic na sucho nebo se spárami vyplněnými pískem nebo drnem</t>
  </si>
  <si>
    <t>m3</t>
  </si>
  <si>
    <t>379716397</t>
  </si>
  <si>
    <t>"odstranění beton.dlaždic a beton.zbytků z koryta toku - délka x pl.řezu"1766*(2,5*2*0,1)</t>
  </si>
  <si>
    <t>R11001</t>
  </si>
  <si>
    <t>Zajištění převedení vody a čerpání vody pro stavební objekt dle zvolené technologie po celou dobu výstavby</t>
  </si>
  <si>
    <t>objekt</t>
  </si>
  <si>
    <t>-635917494</t>
  </si>
  <si>
    <t>P</t>
  </si>
  <si>
    <t xml:space="preserve">Poznámka k položce:
bude zajištěno převedení vody v rámci zájmového prostoru celé stavby v úsecích oprav podélného opevnění koryta toku 
čerpání vody bude zajištěno po celou dobu realizace stavby v rozsahu nutném pro zajištění nezavodněné základové spáry jednotlivých prvků stavby a vrozsahu nutném pro samotnou realizaci prvků stavby
Položka zahrnuje rovněž vytvoření kynety v ose koryta pro soustředění proudění běžných průtoků uprostřed koryta toku
</t>
  </si>
  <si>
    <t>12</t>
  </si>
  <si>
    <t>Zemní práce - odkopávky a prokopávky</t>
  </si>
  <si>
    <t>124103102</t>
  </si>
  <si>
    <t>Vykopávky pro koryta vodotečí  s přehozením výkopku na vzdálenost do 3 m nebo s naložením na dopravní prostředek v horninách tř. 1 a 2 přes 1 000 do 5 000 m3</t>
  </si>
  <si>
    <t>-1904984748</t>
  </si>
  <si>
    <t>"sediment ze dna - dle kub.listu"3910</t>
  </si>
  <si>
    <t>5</t>
  </si>
  <si>
    <t>124103109</t>
  </si>
  <si>
    <t>Vykopávky pro koryta vodotečí  Příplatek k cenám za vykopávky pro koryta vodotečí v tekoucí vodě při LTM v horninách tř. 1 a 2</t>
  </si>
  <si>
    <t>269326303</t>
  </si>
  <si>
    <t>3910</t>
  </si>
  <si>
    <t>6</t>
  </si>
  <si>
    <t>124203103</t>
  </si>
  <si>
    <t>Vykopávky pro koryta vodotečí  s přehozením výkopku na vzdálenost do 3 m nebo s naložením na dopravní prostředek v hornině tř. 3 přes 5 000 do 20 000 m3</t>
  </si>
  <si>
    <t>-884360026</t>
  </si>
  <si>
    <t>"svrchní humózní vrstva - dle kub.listu"1350</t>
  </si>
  <si>
    <t>"odtěžená zemina mimo sediment (pro založení opevnění, ve svazích koryta)- dle kub.listu"7630</t>
  </si>
  <si>
    <t>Součet</t>
  </si>
  <si>
    <t>7</t>
  </si>
  <si>
    <t>124203109</t>
  </si>
  <si>
    <t>Vykopávky pro koryta vodotečí  s přehozením výkopku na vzdálenost do 3 m nebo s naložením na dopravní prostředek v hornině tř. 3 Příplatek k cenám za lepivost horniny tř. 3</t>
  </si>
  <si>
    <t>-1350264020</t>
  </si>
  <si>
    <t>8980*0,3</t>
  </si>
  <si>
    <t>8</t>
  </si>
  <si>
    <t>124203119</t>
  </si>
  <si>
    <t>Vykopávky pro koryta vodotečí  Příplatek k cenám za vykopávky pro koryta vodotečí v tekoucí vodě při LTM v hornině tř. 3</t>
  </si>
  <si>
    <t>892342975</t>
  </si>
  <si>
    <t>"odkopávky na úrovni dna koryta - 20% celku"8980*0,2</t>
  </si>
  <si>
    <t>16</t>
  </si>
  <si>
    <t>Zemní práce - přemístění výkopku</t>
  </si>
  <si>
    <t>9</t>
  </si>
  <si>
    <t>162301102</t>
  </si>
  <si>
    <t>Vodorovné přemístění výkopku nebo sypaniny po suchu  na obvyklém dopravním prostředku, bez naložení výkopku, avšak se složením bez rozhrnutí z horniny tř. 1 až 4 na vzdálenost přes 500 do 1 000 m</t>
  </si>
  <si>
    <t>-1994014148</t>
  </si>
  <si>
    <t>"na mezideponii k odvodnění"3910</t>
  </si>
  <si>
    <t>"na mezideponii před použitím do násypů hrází"2220</t>
  </si>
  <si>
    <t>"z mezideponie do hrází"2220</t>
  </si>
  <si>
    <t>10</t>
  </si>
  <si>
    <t>162401102</t>
  </si>
  <si>
    <t>Vodorovné přemístění výkopku nebo sypaniny po suchu  na obvyklém dopravním prostředku, bez naložení výkopku, avšak se složením bez rozhrnutí z horniny tř. 1 až 4 na vzdálenost přes 1 500 do 2 000 m</t>
  </si>
  <si>
    <t>-1176422740</t>
  </si>
  <si>
    <t>"z vykopávek koryta k uložení do trvalé deponie"6660</t>
  </si>
  <si>
    <t>162706111</t>
  </si>
  <si>
    <t>Vodorovné přemístění výkopku bez naložení, avšak se složením  zemin schopných zúrodnění, na vzdálenost přes 5000 do 6000 m</t>
  </si>
  <si>
    <t>1963584715</t>
  </si>
  <si>
    <t>"z mezideponie k rozprostření na ZPF"3910</t>
  </si>
  <si>
    <t>162706119</t>
  </si>
  <si>
    <t>Vodorovné přemístění výkopku bez naložení, avšak se složením  zemin schopných zúrodnění, na vzdálenost Příplatek k ceně za každých dalších i započatých 1000 m</t>
  </si>
  <si>
    <t>1719437458</t>
  </si>
  <si>
    <t>"další 4 km k rozprostření v lokalitě Hodonín-Pánov"4*3910</t>
  </si>
  <si>
    <t>13</t>
  </si>
  <si>
    <t>167101102</t>
  </si>
  <si>
    <t>Nakládání, skládání a překládání neulehlého výkopku nebo sypaniny  nakládání, množství přes 100 m3, z hornin tř. 1 až 4</t>
  </si>
  <si>
    <t>146172946</t>
  </si>
  <si>
    <t>"z mezideponie k přesunu do násypů hrází"2220</t>
  </si>
  <si>
    <t>14</t>
  </si>
  <si>
    <t>167103101</t>
  </si>
  <si>
    <t>Nakládání neulehlého výkopku z hromad  zeminy schopné zúrodnění</t>
  </si>
  <si>
    <t>-1109602485</t>
  </si>
  <si>
    <t>"z mezideponie"3910</t>
  </si>
  <si>
    <t>17</t>
  </si>
  <si>
    <t>Zemní práce - konstrukce ze zemin</t>
  </si>
  <si>
    <t>171201101</t>
  </si>
  <si>
    <t>Uložení sypaniny do násypů  s rozprostřením sypaniny ve vrstvách a s hrubým urovnáním nezhutněných z jakýchkoliv hornin</t>
  </si>
  <si>
    <t>-505546273</t>
  </si>
  <si>
    <t>"mezideponie"2220</t>
  </si>
  <si>
    <t>171206111</t>
  </si>
  <si>
    <t>Uložení zemin schopných zúrodnění nebo výsypek do násypů  předepsaných tvarů s urovnáním</t>
  </si>
  <si>
    <t>-797475039</t>
  </si>
  <si>
    <t>"mezideponie odtěženého sedimentu k odvodnění"3910</t>
  </si>
  <si>
    <t>18</t>
  </si>
  <si>
    <t>Zemní práce - povrchové úpravy terénu</t>
  </si>
  <si>
    <t>181006111</t>
  </si>
  <si>
    <t>Rozprostření zemin schopných zúrodnění  v rovině a ve sklonu do 1:5, tloušťka vrstvy do 0,10 m</t>
  </si>
  <si>
    <t>m2</t>
  </si>
  <si>
    <t>-1514202320</t>
  </si>
  <si>
    <t>" sediment na ZPF"3910/0,07</t>
  </si>
  <si>
    <t>183551323</t>
  </si>
  <si>
    <t>Úprava zemědělské půdy - orba  střední, hl. do 0,24 m, na ploše jednotlivě přes 5 ha, o sklonu do 5°</t>
  </si>
  <si>
    <t>ha</t>
  </si>
  <si>
    <t>-1578979502</t>
  </si>
  <si>
    <t>5,586</t>
  </si>
  <si>
    <t>19</t>
  </si>
  <si>
    <t>M</t>
  </si>
  <si>
    <t>585301700</t>
  </si>
  <si>
    <t>vápno nehašené CL 90-Q pro úpravu zemin standardní</t>
  </si>
  <si>
    <t>t</t>
  </si>
  <si>
    <t>-1664252496</t>
  </si>
  <si>
    <t>"do 3,0% celkového objemu sedimentu (cca 50 kg/m3)"3910*50*0,001</t>
  </si>
  <si>
    <t>20</t>
  </si>
  <si>
    <t>R18001</t>
  </si>
  <si>
    <t>Příplatek-vysbírání zbytků cizorodých materiálů (úlomky betonu, kámen) z rozprostřeného sedimentu na poli</t>
  </si>
  <si>
    <t>1507946621</t>
  </si>
  <si>
    <t>Poznámka k položce:
včetně složení na hromady na okraji pole, naložení, odvozu a uložení na skládku odpadů
včetně poplatků</t>
  </si>
  <si>
    <t>Ostatní konstrukce a práce, bourání</t>
  </si>
  <si>
    <t>96</t>
  </si>
  <si>
    <t>Bourání konstrukcí</t>
  </si>
  <si>
    <t>961055111</t>
  </si>
  <si>
    <t>Bourání základů z betonu  železového</t>
  </si>
  <si>
    <t>678953267</t>
  </si>
  <si>
    <t>"stávající bet. sloup v korytě"2,0</t>
  </si>
  <si>
    <t>22</t>
  </si>
  <si>
    <t>962052211</t>
  </si>
  <si>
    <t>Bourání zdiva železobetonového  nadzákladového, objemu přes 1 m3</t>
  </si>
  <si>
    <t>-825598483</t>
  </si>
  <si>
    <t>"stávající bet.sloup v korytě"3,0</t>
  </si>
  <si>
    <t>99</t>
  </si>
  <si>
    <t>Staveništní přesun hmot</t>
  </si>
  <si>
    <t>23</t>
  </si>
  <si>
    <t>998332011</t>
  </si>
  <si>
    <t>Přesun hmot pro úpravy vodních toků a kanály, hráze rybníků apod.  dopravní vzdálenost do 500 m</t>
  </si>
  <si>
    <t>-143130844</t>
  </si>
  <si>
    <t>24</t>
  </si>
  <si>
    <t>998332091</t>
  </si>
  <si>
    <t>Přesun hmot pro úpravy vodních toků a kanály, hráze rybníků apod.  Příplatek k ceně za zvětšený přesun přes vymezenou největší dopravní vzdálenost do 1 000 m</t>
  </si>
  <si>
    <t>-863622542</t>
  </si>
  <si>
    <t>997</t>
  </si>
  <si>
    <t>Přesun sutě</t>
  </si>
  <si>
    <t>25</t>
  </si>
  <si>
    <t>997321511</t>
  </si>
  <si>
    <t>Vodorovná doprava suti a vybouraných hmot  bez naložení, s vyložením a hrubým urovnáním po suchu, na vzdálenost do 1 km</t>
  </si>
  <si>
    <t>-2107713273</t>
  </si>
  <si>
    <t>Poznámka k položce:
rozebrané dlaždice, dlažba, bet.zbytky z koryta
odvoz na řízenou skládku odpadů do 20 km (Hodonín)</t>
  </si>
  <si>
    <t>26</t>
  </si>
  <si>
    <t>997321519</t>
  </si>
  <si>
    <t>Vodorovná doprava suti a vybouraných hmot  bez naložení, s vyložením a hrubým urovnáním po suchu, na vzdálenost Příplatek k cenám za každý další i započatý 1 km přes 1 km</t>
  </si>
  <si>
    <t>1331687814</t>
  </si>
  <si>
    <t>1620,9*19 'Přepočtené koeficientem množství</t>
  </si>
  <si>
    <t>27</t>
  </si>
  <si>
    <t>R997001</t>
  </si>
  <si>
    <t>1904956579</t>
  </si>
  <si>
    <t xml:space="preserve">Poznámka k položce:
rozebrané dlaždice, dlažba, bet.zbytky z koryta
</t>
  </si>
  <si>
    <t>017-24-2-2 - Opevnění břehů</t>
  </si>
  <si>
    <t xml:space="preserve">    4 - Vodorovné konstrukce</t>
  </si>
  <si>
    <t xml:space="preserve">      45 - Vodorovné podkladní a vedlejší konstrukce inž. staveb</t>
  </si>
  <si>
    <t xml:space="preserve">      46 - Zpevněné plochy</t>
  </si>
  <si>
    <t>111103222</t>
  </si>
  <si>
    <t>Kosení travin a vodních rostlin ve vegetačním období vodního rostlinstva na břehu středně hustého</t>
  </si>
  <si>
    <t>759339404</t>
  </si>
  <si>
    <t>(788+790)*2,0*0,0001</t>
  </si>
  <si>
    <t>329547926</t>
  </si>
  <si>
    <t>Poznámka k položce:
bude zajištěno převedení vody v rámci zájmového prostoru celé stavby v úsecích oprav podélného opevnění koryta toku 
čerpání vody bude zajištěno po celou dobu realizace stavby v rozsahu nutném pro zajištění nezavodněné základové spáry jednotlivých prvků stavby a vrozsahu nutném pro samotnou realizaci prvků stavby
Položka zahrnuje rovněž vytvoření kynety v ose koryta pro soustředění proudění běžných průtoků uprostřed koryta toku</t>
  </si>
  <si>
    <t>171103201</t>
  </si>
  <si>
    <t>Uložení netříděných sypanin z hornin tř. 1 až 4 do zemních hrází  pro jakoukoliv šířku koruny přehradních a jiných vodních nádrží se zhutněním do 100 % PS - koef. C s příměsí jílové hlíny do 20 % objemu</t>
  </si>
  <si>
    <t>1994134625</t>
  </si>
  <si>
    <t>"vodorovné přemístění zemin do hutněných násypů řešeno v rámci SO Odstranění sedimentů"</t>
  </si>
  <si>
    <t xml:space="preserve">"zásyp stávajícího příkopu za tělesem LB hráze - dle kub listu"6660 </t>
  </si>
  <si>
    <t>"do násypů hráz - dle kub.listu"2220</t>
  </si>
  <si>
    <t>181006121</t>
  </si>
  <si>
    <t>Rozprostření zemin schopných zúrodnění  ve sklonu přes 1:5, tloušťka vrstvy do 0,10 m</t>
  </si>
  <si>
    <t>-1550926940</t>
  </si>
  <si>
    <t>"rozprostření zeminy - sejmutá svrchní vrstva"1350/0,1</t>
  </si>
  <si>
    <t>181451121</t>
  </si>
  <si>
    <t>Založení trávníku na půdě předem připravené plochy přes 1000 m2 výsevem včetně utažení lučního v rovině nebo na svahu do 1:5</t>
  </si>
  <si>
    <t>-705869852</t>
  </si>
  <si>
    <t>"v násypech - koruny hrází"5003+2775</t>
  </si>
  <si>
    <t>181451122</t>
  </si>
  <si>
    <t>Založení trávníku na půdě předem připravené plochy přes 1000 m2 výsevem včetně utažení lučního na svahu přes 1:5 do 1:2</t>
  </si>
  <si>
    <t>435677420</t>
  </si>
  <si>
    <t>4021+4461</t>
  </si>
  <si>
    <t>00572474</t>
  </si>
  <si>
    <t>osivo směs travní krajinná-svahová</t>
  </si>
  <si>
    <t>kg</t>
  </si>
  <si>
    <t>-1398707561</t>
  </si>
  <si>
    <t>(7778+8482)*0,015</t>
  </si>
  <si>
    <t>181951102</t>
  </si>
  <si>
    <t>Úprava pláně vyrovnáním výškových rozdílů  v hornině tř. 1 až 4 se zhutněním</t>
  </si>
  <si>
    <t>1411899340</t>
  </si>
  <si>
    <t>"v zářezech - dno kanálu (půdorys ze situace stavby)"10102</t>
  </si>
  <si>
    <t>"v násypech - koruny hrází"2775+5003</t>
  </si>
  <si>
    <t>182101101</t>
  </si>
  <si>
    <t>Svahování trvalých svahů do projektovaných profilů  s potřebným přemístěním výkopku při svahování v zářezech v hornině tř. 1 až 4</t>
  </si>
  <si>
    <t>72699722</t>
  </si>
  <si>
    <t>"svahy hráze PB +LB"4804+6623</t>
  </si>
  <si>
    <t>182201101</t>
  </si>
  <si>
    <t>Svahování trvalých svahů do projektovaných profilů  s potřebným přemístěním výkopku při svahování násypů v jakékoliv hornině</t>
  </si>
  <si>
    <t>-113978194</t>
  </si>
  <si>
    <t>"nad opevněním a vzd.líce"4021+4461</t>
  </si>
  <si>
    <t>Vodorovné konstrukce</t>
  </si>
  <si>
    <t>45</t>
  </si>
  <si>
    <t>Vodorovné podkladní a vedlejší konstrukce inž. staveb</t>
  </si>
  <si>
    <t>457542111</t>
  </si>
  <si>
    <t>Filtrační vrstvy jakékoliv tloušťky a sklonu  ze štěrkodrti se zhutněním do 10 pojezdů/m3, frakce od 0-22 do 0-63 mm</t>
  </si>
  <si>
    <t>1320818164</t>
  </si>
  <si>
    <t>"podsyp pod opevněním-filtrace (délka * plocha řezu)"(788+790)*0,45</t>
  </si>
  <si>
    <t>457971121</t>
  </si>
  <si>
    <t>Zřízení vrstvy z geotextilie s přesahem  bez připevnění k podkladu, s potřebným dočasným zatěžováním včetně zakotvení okraje o sklonu přes 10° do 35°, šířky geotextilie do 3 m</t>
  </si>
  <si>
    <t>-848548522</t>
  </si>
  <si>
    <t>"separace pod filtrem rovnaniny"788*3,0+790*3,0</t>
  </si>
  <si>
    <t>693112450</t>
  </si>
  <si>
    <t>geotextilie netkaná separační, ochranná, filtrační, drenážní PP 400g/m2</t>
  </si>
  <si>
    <t>1549536417</t>
  </si>
  <si>
    <t>"separace pod filtrem rovnaniny"(788*3,0+790*3,0)*1,1</t>
  </si>
  <si>
    <t>R45001</t>
  </si>
  <si>
    <t>Položení protikořenové textilie AntiRoot</t>
  </si>
  <si>
    <t>1700078698</t>
  </si>
  <si>
    <t>"v ploše pod výsadbami dřevin (dl. x š)"230*4,0</t>
  </si>
  <si>
    <t>R45002</t>
  </si>
  <si>
    <t>Protikořenová folie antiRoot HDPE</t>
  </si>
  <si>
    <t>1912272376</t>
  </si>
  <si>
    <t>920*1,1</t>
  </si>
  <si>
    <t>46</t>
  </si>
  <si>
    <t>Zpevněné plochy</t>
  </si>
  <si>
    <t>462511370</t>
  </si>
  <si>
    <t>Zához z lomového kamene neupraveného záhozového  bez proštěrkování z terénu, hmotnosti jednotlivých kamenů přes 200 do 500 kg</t>
  </si>
  <si>
    <t>-467393236</t>
  </si>
  <si>
    <t>"opevnění koryta _ patka a pod hladinou - (dl. x pl.řezu)"(788+790)*2,0</t>
  </si>
  <si>
    <t>462519003</t>
  </si>
  <si>
    <t>Zához z lomového kamene neupraveného záhozového  Příplatek k cenám za urovnání viditelných ploch záhozu z kamene, hmotnosti jednotlivých kamenů přes 200 do 500 kg</t>
  </si>
  <si>
    <t>-371189560</t>
  </si>
  <si>
    <t>(788+790)*(0,6+3,0)</t>
  </si>
  <si>
    <t>463212111</t>
  </si>
  <si>
    <t>Rovnanina z lomového kamene upraveného, tříděného  jakékoliv tloušťky rovnaniny s vyklínováním spár a dutin úlomky kamene</t>
  </si>
  <si>
    <t>367080981</t>
  </si>
  <si>
    <t>Poznámka k položce:
kámen d=125-200mm</t>
  </si>
  <si>
    <t>"opevnění v úrovni vodní hladiny_ (dl x pl.řezu)"(788+790)*0,84</t>
  </si>
  <si>
    <t>90698193</t>
  </si>
  <si>
    <t>496057303</t>
  </si>
  <si>
    <t>017-24-2-2-1 - Sanace bobřích nor</t>
  </si>
  <si>
    <t>HSV - Práce a dodávky HSV</t>
  </si>
  <si>
    <t>Práce a dodávky HSV</t>
  </si>
  <si>
    <t>122201102</t>
  </si>
  <si>
    <t>Odkopávky a prokopávky nezapažené  s přehozením výkopku na vzdálenost do 3 m nebo s naložením na dopravní prostředek v hornině tř. 3 přes 100 do 1 000 m3</t>
  </si>
  <si>
    <t>-168134327</t>
  </si>
  <si>
    <t>"odkop hráze v prostoru bobří nory ... 15 nor (délka*šířka*výška*počet) (předpoklad 50% uvedeného objemu z důvodu umístění  nor)"12,0*6,0*5,0*15*0,5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</si>
  <si>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</si>
  <si>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</si>
  <si>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-424104012</t>
  </si>
  <si>
    <t>2700*0,3</t>
  </si>
  <si>
    <t>162401101</t>
  </si>
  <si>
    <t>Vodorovné přemístění výkopku nebo sypaniny po suchu  na obvyklém dopravním prostředku, bez naložení výkopku, avšak se složením bez rozhrnutí z horniny tř. 1 až 4 na vzdálenost přes 1 000 do 1 500 m</t>
  </si>
  <si>
    <t>-1552514817</t>
  </si>
  <si>
    <t>"na mezideponii"2700</t>
  </si>
  <si>
    <t>"z mezideponie zpět odkop+doplnění zeminy"2700</t>
  </si>
  <si>
    <t>628052024</t>
  </si>
  <si>
    <t>2700</t>
  </si>
  <si>
    <t>1233128582</t>
  </si>
  <si>
    <t>"zpětný zásyp"2700</t>
  </si>
  <si>
    <t>171201201</t>
  </si>
  <si>
    <t>Uložení sypaniny  na skládky</t>
  </si>
  <si>
    <t>31745351</t>
  </si>
  <si>
    <t>"mezideponie"2700</t>
  </si>
  <si>
    <t>181411121</t>
  </si>
  <si>
    <t>Založení trávníku na půdě předem připravené plochy do 1000 m2 výsevem včetně utažení lučního v rovině nebo na svahu do 1:5</t>
  </si>
  <si>
    <t>1847729553</t>
  </si>
  <si>
    <t>15*(12*3)</t>
  </si>
  <si>
    <t>181411122</t>
  </si>
  <si>
    <t>Založení trávníku na půdě předem připravené plochy do 1000 m2 výsevem včetně utažení lučního na svahu přes 1:5 do 1:2</t>
  </si>
  <si>
    <t>1798687409</t>
  </si>
  <si>
    <t>15*(12*6,0)</t>
  </si>
  <si>
    <t>005724740</t>
  </si>
  <si>
    <t>-822778642</t>
  </si>
  <si>
    <t>(540+1080)*0,015</t>
  </si>
  <si>
    <t>290900762</t>
  </si>
  <si>
    <t>15*12*3,0</t>
  </si>
  <si>
    <t>-1173677691</t>
  </si>
  <si>
    <t>15*12*6,0</t>
  </si>
  <si>
    <t>-1336054669</t>
  </si>
  <si>
    <t>570645590</t>
  </si>
  <si>
    <t>017-24-2-3 - Kácení dřevin</t>
  </si>
  <si>
    <t>111201101</t>
  </si>
  <si>
    <t>Odstranění křovin a stromů s odstraněním kořenů  průměru kmene do 100 mm do sklonu terénu 1 : 5, při celkové ploše do 1 000 m2</t>
  </si>
  <si>
    <t>1250563855</t>
  </si>
  <si>
    <t>"dle inventarizace dřevin"2</t>
  </si>
  <si>
    <t>111201401</t>
  </si>
  <si>
    <t>Spálení odstraněných křovin a stromů na hromadách  průměru kmene do 100 mm pro jakoukoliv plochu</t>
  </si>
  <si>
    <t>1340676550</t>
  </si>
  <si>
    <t>112101101</t>
  </si>
  <si>
    <t>Odstranění stromů s odřezáním kmene a s odvětvením listnatých, průměru kmene přes 100 do 300 mm</t>
  </si>
  <si>
    <t>kus</t>
  </si>
  <si>
    <t>782865302</t>
  </si>
  <si>
    <t>"dle inventarizace dřevin"14+23</t>
  </si>
  <si>
    <t>112101102</t>
  </si>
  <si>
    <t>Odstranění stromů s odřezáním kmene a s odvětvením listnatých, průměru kmene přes 300 do 500 mm</t>
  </si>
  <si>
    <t>-1645998845</t>
  </si>
  <si>
    <t>18+14</t>
  </si>
  <si>
    <t>112101103</t>
  </si>
  <si>
    <t>Odstranění stromů s odřezáním kmene a s odvětvením listnatých, průměru kmene přes 500 do 700 mm</t>
  </si>
  <si>
    <t>1073059488</t>
  </si>
  <si>
    <t>4+1</t>
  </si>
  <si>
    <t>112101104</t>
  </si>
  <si>
    <t>Odstranění stromů s odřezáním kmene a s odvětvením listnatých, průměru kmene přes 700 do 900 mm</t>
  </si>
  <si>
    <t>22038445</t>
  </si>
  <si>
    <t>3+1</t>
  </si>
  <si>
    <t>112201101</t>
  </si>
  <si>
    <t>Odstranění pařezů  s jejich vykopáním, vytrháním nebo odstřelením, s přesekáním kořenů průměru přes 100 do 300 mm</t>
  </si>
  <si>
    <t>1308440011</t>
  </si>
  <si>
    <t>37</t>
  </si>
  <si>
    <t>112201102</t>
  </si>
  <si>
    <t>Odstranění pařezů  s jejich vykopáním, vytrháním nebo odstřelením, s přesekáním kořenů průměru přes 300 do 500 mm</t>
  </si>
  <si>
    <t>-1386052909</t>
  </si>
  <si>
    <t>32</t>
  </si>
  <si>
    <t>112201103</t>
  </si>
  <si>
    <t>Odstranění pařezů  s jejich vykopáním, vytrháním nebo odstřelením, s přesekáním kořenů průměru přes 500 do 700 mm</t>
  </si>
  <si>
    <t>514557270</t>
  </si>
  <si>
    <t>112201104</t>
  </si>
  <si>
    <t>Odstranění pařezů  s jejich vykopáním, vytrháním nebo odstřelením, s přesekáním kořenů průměru přes 700 do 900 mm</t>
  </si>
  <si>
    <t>33585905</t>
  </si>
  <si>
    <t>R10011-1</t>
  </si>
  <si>
    <t>Zajištění likvidace dřevní hmoty dle zákona  O odpadech č. 185/2001 Sb.</t>
  </si>
  <si>
    <t>875326117</t>
  </si>
  <si>
    <t>Poznámka k položce:
položka zahrnuje veškeré práce spojené s převozem dřevní hmoty (kmeny, větve)  a jejich likvidaci (spálení, drcení, frézování) - zajistí dodavatel stavby s odsouhlasením investorem stavby
v souladu se zákonem O odpadech č. 185/2001 Sb. v platném znění        včetně smýcených křovin a náletů v ploše 240 m2</t>
  </si>
  <si>
    <t>37+32+5+4</t>
  </si>
  <si>
    <t>162201431</t>
  </si>
  <si>
    <t>Vodorovné přemístění větví, kmenů nebo pařezů  s naložením, složením a dopravou do 2000 m větví stromů listnatých, průměru kmene přes 100 do 300 mm</t>
  </si>
  <si>
    <t>1221545770</t>
  </si>
  <si>
    <t>162201432</t>
  </si>
  <si>
    <t>Vodorovné přemístění větví, kmenů nebo pařezů  s naložením, složením a dopravou do 2000 m větví stromů listnatých, průměru kmene přes 300 do 500 mm</t>
  </si>
  <si>
    <t>-535662204</t>
  </si>
  <si>
    <t>162201433</t>
  </si>
  <si>
    <t>Vodorovné přemístění větví, kmenů nebo pařezů  s naložením, složením a dopravou do 2000 m větví stromů listnatých, průměru kmene přes 500 do 700 mm</t>
  </si>
  <si>
    <t>176109229</t>
  </si>
  <si>
    <t>162201434</t>
  </si>
  <si>
    <t>Vodorovné přemístění větví, kmenů nebo pařezů  s naložením, složením a dopravou do 2000 m větví stromů listnatých, průměru kmene přes 700 do 900 mm</t>
  </si>
  <si>
    <t>-1408422722</t>
  </si>
  <si>
    <t>"do 900mm"4</t>
  </si>
  <si>
    <t>162201441</t>
  </si>
  <si>
    <t>Vodorovné přemístění větví, kmenů nebo pařezů  s naložením, složením a dopravou do 2000 m kmenů stromů listnatých, průměru přes 100 do 300 mm</t>
  </si>
  <si>
    <t>-1061818568</t>
  </si>
  <si>
    <t>162201442</t>
  </si>
  <si>
    <t>Vodorovné přemístění větví, kmenů nebo pařezů  s naložením, složením a dopravou do 2000 m kmenů stromů listnatých, průměru přes 300 do 500 mm</t>
  </si>
  <si>
    <t>-686295671</t>
  </si>
  <si>
    <t>162201443</t>
  </si>
  <si>
    <t>Vodorovné přemístění větví, kmenů nebo pařezů  s naložením, složením a dopravou do 2000 m kmenů stromů listnatých, průměru přes 500 do 700 mm</t>
  </si>
  <si>
    <t>-954118449</t>
  </si>
  <si>
    <t>162201444</t>
  </si>
  <si>
    <t>Vodorovné přemístění větví, kmenů nebo pařezů  s naložením, složením a dopravou do 2000 m kmenů stromů listnatých, průměru přes 700 do 900 mm</t>
  </si>
  <si>
    <t>1093463609</t>
  </si>
  <si>
    <t>162201451</t>
  </si>
  <si>
    <t>Vodorovné přemístění větví, kmenů nebo pařezů  s naložením, složením a dopravou do 2000 m pařezů kmenů, průměru přes 100 do 300 mm</t>
  </si>
  <si>
    <t>1945014252</t>
  </si>
  <si>
    <t>162201452</t>
  </si>
  <si>
    <t>Vodorovné přemístění větví, kmenů nebo pařezů  s naložením, složením a dopravou do 2000 m pařezů kmenů, průměru přes 300 do 500 mm</t>
  </si>
  <si>
    <t>-1489866233</t>
  </si>
  <si>
    <t>162201453</t>
  </si>
  <si>
    <t>Vodorovné přemístění větví, kmenů nebo pařezů  s naložením, složením a dopravou do 2000 m pařezů kmenů, průměru přes 500 do 700 mm</t>
  </si>
  <si>
    <t>-1702763442</t>
  </si>
  <si>
    <t>162201454</t>
  </si>
  <si>
    <t>Vodorovné přemístění větví, kmenů nebo pařezů  s naložením, složením a dopravou do 2000 m pařezů kmenů, průměru přes 700 do 900 mm</t>
  </si>
  <si>
    <t>-1143041118</t>
  </si>
  <si>
    <t>-1979814850</t>
  </si>
  <si>
    <t>-1907168821</t>
  </si>
  <si>
    <t>017-24-2-4 - Zatěsnění shybky</t>
  </si>
  <si>
    <t xml:space="preserve">      15 - Zemní práce - roubení</t>
  </si>
  <si>
    <t xml:space="preserve">    3 - Svislé a kompletní konstrukce</t>
  </si>
  <si>
    <t xml:space="preserve">      32 - Konstrukce přehrad a opěrné zdi</t>
  </si>
  <si>
    <t xml:space="preserve">      45 - Podkladní a vedlejší konstrukce kromě vozovek a železničního svršku</t>
  </si>
  <si>
    <t xml:space="preserve">    8 - Trubní vedení</t>
  </si>
  <si>
    <t xml:space="preserve">      98 - Demolice a sanace</t>
  </si>
  <si>
    <t>122201101</t>
  </si>
  <si>
    <t>Odkopávky a prokopávky nezapažené  s přehozením výkopku na vzdálenost do 3 m nebo s naložením na dopravní prostředek v hornině tř. 3 do 100 m3</t>
  </si>
  <si>
    <t>373605077</t>
  </si>
  <si>
    <t>"výkop na PB (pl.řezu * dl)"11,0*7,0</t>
  </si>
  <si>
    <t>"výkop na LB (pl.řezu * dl)"8,0*7,0</t>
  </si>
  <si>
    <t>1598012508</t>
  </si>
  <si>
    <t>133*0,3</t>
  </si>
  <si>
    <t>Zemní práce - roubení</t>
  </si>
  <si>
    <t>151101201</t>
  </si>
  <si>
    <t>Zřízení pažení stěn výkopu bez rozepření nebo vzepření  příložné, hloubky do 4 m</t>
  </si>
  <si>
    <t>-2073135974</t>
  </si>
  <si>
    <t>25,2</t>
  </si>
  <si>
    <t>151101211</t>
  </si>
  <si>
    <t>Odstranění pažení stěn výkopu  s uložením pažin na vzdálenost do 3 m od okraje výkopu příložné, hloubky do 4 m</t>
  </si>
  <si>
    <t>131233623</t>
  </si>
  <si>
    <t>"výkop na PB u cyklostezky"3,6*7,0</t>
  </si>
  <si>
    <t>151101301</t>
  </si>
  <si>
    <t>Zřízení rozepření zapažených stěn výkopů  s potřebným přepažováním při roubení příložném, hloubky do 4 m</t>
  </si>
  <si>
    <t>-310369810</t>
  </si>
  <si>
    <t>151101411</t>
  </si>
  <si>
    <t>Odstranění vzepření stěn výkopů  s uložením materiálu na vzdálenost do 3 m od kraje výkopu při roubení příložném, hloubky do 4 m</t>
  </si>
  <si>
    <t>-1701764652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</si>
  <si>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</si>
  <si>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</si>
  <si>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-356753680</t>
  </si>
  <si>
    <t>"na mezideponii a zpět"133*2</t>
  </si>
  <si>
    <t>1664744655</t>
  </si>
  <si>
    <t>133</t>
  </si>
  <si>
    <t>172103102</t>
  </si>
  <si>
    <t>Zřízení těsnícího jádra nebo těsnící vrstvy  zemních a kamenitých hrází přehradních a jiných vodních nádrží z hornin tř. 1 až 4, se zhutněním do 100 % PS - koef. C vodorovné šířky vrstvy přes 1 do 3 m</t>
  </si>
  <si>
    <t>897142957</t>
  </si>
  <si>
    <t>"zpětný zásyp a obsyp objektů v rámci hrází BK"133</t>
  </si>
  <si>
    <t>Svislé a kompletní konstrukce</t>
  </si>
  <si>
    <t>Konstrukce přehrad a opěrné zdi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</si>
  <si>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</si>
  <si>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</si>
  <si>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1588409351</t>
  </si>
  <si>
    <t>"žebra"3,25*2,62*0,55*2</t>
  </si>
  <si>
    <t>"výplň potrubí"3,14*0,3*0,3*1,0*2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</si>
  <si>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</si>
  <si>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</si>
  <si>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1051884551</t>
  </si>
  <si>
    <t>3,25*2,62*2*2+2,62*0,55*2*2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</si>
  <si>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</si>
  <si>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</si>
  <si>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-1058884051</t>
  </si>
  <si>
    <t>39,824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</si>
  <si>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</si>
  <si>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</si>
  <si>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1923097852</t>
  </si>
  <si>
    <t>(3,25*2,62*2*2+2,62*0,55*2*2+3,5*0,75*2+3,0*0,25*2)*0,006*1,1</t>
  </si>
  <si>
    <t>Podkladní a vedlejší konstrukce kromě vozovek a železničního svršku</t>
  </si>
  <si>
    <t>452311171</t>
  </si>
  <si>
    <t>Podkladní a zajišťovací konstrukce z betonu prostého v otevřeném výkopu desky pod potrubí, stoky a drobné objekty z betonu tř. C 30/37</t>
  </si>
  <si>
    <t>-466895540</t>
  </si>
  <si>
    <t>3,75*0,97*0,1*2</t>
  </si>
  <si>
    <t>452351101</t>
  </si>
  <si>
    <t>Bednění podkladních a zajišťovacích konstrukcí v otevřeném výkopu desek nebo sedlových loží pod potrubí, stoky a drobné objekty</t>
  </si>
  <si>
    <t>1551868250</t>
  </si>
  <si>
    <t>3,75*2*2*0,1+0,97*2*2*0,1</t>
  </si>
  <si>
    <t>Trubní vedení</t>
  </si>
  <si>
    <t>820441113</t>
  </si>
  <si>
    <t>Přeseknutí železobetonové trouby  v rovině kolmé nebo skloněné k ose trouby, se začištěním DN přes 400 do 600 mm</t>
  </si>
  <si>
    <t>-709713656</t>
  </si>
  <si>
    <t>1644365740</t>
  </si>
  <si>
    <t>"základ stavidla"5,0*1,0*1,0</t>
  </si>
  <si>
    <t>-1444236</t>
  </si>
  <si>
    <t>"přídlažby"15,0*0,3</t>
  </si>
  <si>
    <t>"stavidlo"5,0*1,5*0,6</t>
  </si>
  <si>
    <t>966008113</t>
  </si>
  <si>
    <t>Bourání trubního propustku  s odklizením a uložením vybouraného materiálu na skládku na vzdálenost do 3 m nebo s naložením na dopravní prostředek z trub DN přes 500 do 800 mm</t>
  </si>
  <si>
    <t>-2118826406</t>
  </si>
  <si>
    <t>"potrubí odstraňované části trubní shybky DN600"4,0+2,0</t>
  </si>
  <si>
    <t>966077141</t>
  </si>
  <si>
    <t>Odstranění různých konstrukcí na mostech doplňkových ocelových konstrukcí hmotnosti jednotlivě přes 100 do 500 kg</t>
  </si>
  <si>
    <t>-2129113584</t>
  </si>
  <si>
    <t>98</t>
  </si>
  <si>
    <t>Demolice a sanace</t>
  </si>
  <si>
    <t>R98001</t>
  </si>
  <si>
    <t>Vyplnění profilu shybky cem-popílkovou směsí</t>
  </si>
  <si>
    <t>1352811913</t>
  </si>
  <si>
    <t>Poznámka k položce:
položka zahrnuje veškeré práce, přípravu pro realizaci a dopravu směsi</t>
  </si>
  <si>
    <t>"stávající shybka (délka x pl.řezu DN600)"38*(3,14*0,3*0,3)</t>
  </si>
  <si>
    <t>589379100</t>
  </si>
  <si>
    <t>suspenze cementopopílková stavební CPS I (Kaps I)</t>
  </si>
  <si>
    <t>1635901245</t>
  </si>
  <si>
    <t>"dodávka směsi"38*(3,14*0,3*0,3)</t>
  </si>
  <si>
    <t>-1228789569</t>
  </si>
  <si>
    <t>937137477</t>
  </si>
  <si>
    <t>-42805245</t>
  </si>
  <si>
    <t>415416564</t>
  </si>
  <si>
    <t>1235875486</t>
  </si>
  <si>
    <t>017-24-2-X - Výsadby dřevin</t>
  </si>
  <si>
    <t xml:space="preserve">      99 - Staveništní přesun hmot</t>
  </si>
  <si>
    <t>183101115</t>
  </si>
  <si>
    <t>Hloubení jamek pro vysazování rostlin v zemině tř.1 až 4 bez výměny půdy  v rovině nebo na svahu do 1:5, objemu přes 0,125 do 0,40 m3</t>
  </si>
  <si>
    <t>744988004</t>
  </si>
  <si>
    <t>"stromy s balem"11+13+13</t>
  </si>
  <si>
    <t>183111112</t>
  </si>
  <si>
    <t>Hloubení jamek pro vysazování rostlin v zemině tř.1 až 4 bez výměny půdy  v rovině nebo na svahu do 1:5, objemu přes 0,002 do 0,005 m3</t>
  </si>
  <si>
    <t>580735168</t>
  </si>
  <si>
    <t>"keře"5+5</t>
  </si>
  <si>
    <t>184102114</t>
  </si>
  <si>
    <t>Výsadba dřeviny s balem do předem vyhloubené jamky se zalitím  v rovině nebo na svahu do 1:5, při průměru balu přes 400 do 500 mm</t>
  </si>
  <si>
    <t>718905</t>
  </si>
  <si>
    <t>"stromy"37</t>
  </si>
  <si>
    <t>184102211</t>
  </si>
  <si>
    <t>Výsadba keře bez balu do předem vyhloubené jamky se zalitím  v rovině nebo na svahu do 1:5 výšky do 1 m v terénu</t>
  </si>
  <si>
    <t>1440715169</t>
  </si>
  <si>
    <t>"keře"10</t>
  </si>
  <si>
    <t>184215112</t>
  </si>
  <si>
    <t>Ukotvení dřeviny kůly jedním kůlem, délky přes 1 do 2 m</t>
  </si>
  <si>
    <t>-1751589143</t>
  </si>
  <si>
    <t>184215133</t>
  </si>
  <si>
    <t>Ukotvení dřeviny kůly třemi kůly, délky přes 2 do 3 m</t>
  </si>
  <si>
    <t>-760369830</t>
  </si>
  <si>
    <t>"stromy"3*37</t>
  </si>
  <si>
    <t>Úvazek ( 0,5 m / strom)</t>
  </si>
  <si>
    <t>-37563375</t>
  </si>
  <si>
    <t>"keře"10*1,0</t>
  </si>
  <si>
    <t>"stromy"37*1,0*3</t>
  </si>
  <si>
    <t>R18002</t>
  </si>
  <si>
    <t>vyznačovací kolík</t>
  </si>
  <si>
    <t>1925144498</t>
  </si>
  <si>
    <t>184813133</t>
  </si>
  <si>
    <t>Ochrana dřevin před okusem zvěří chemicky nátěrem, v rovině nebo ve svahu do 1:5 listnatých, výšky do 70 cm</t>
  </si>
  <si>
    <t>100 kus</t>
  </si>
  <si>
    <t>-841311509</t>
  </si>
  <si>
    <t>184813134</t>
  </si>
  <si>
    <t>Ochrana dřevin před okusem zvěří chemicky nátěrem, v rovině nebo ve svahu do 1:5 listnatých, výšky přes 70 cm</t>
  </si>
  <si>
    <t>-772533332</t>
  </si>
  <si>
    <t>R18-01</t>
  </si>
  <si>
    <t>Nátěr proti okusu - dodávka nátěrové hmoty</t>
  </si>
  <si>
    <t>309004984</t>
  </si>
  <si>
    <t>47*0,1</t>
  </si>
  <si>
    <t>605912530</t>
  </si>
  <si>
    <t>kůl vyvazovací dřevěný impregnovaný D 8cm dl 2m</t>
  </si>
  <si>
    <t>-127975068</t>
  </si>
  <si>
    <t>"stromy"37*3</t>
  </si>
  <si>
    <t>02650415</t>
  </si>
  <si>
    <t>Jabloň - vysokokmen</t>
  </si>
  <si>
    <t>2077642553</t>
  </si>
  <si>
    <t>Poznámka k položce:
dodávka stromku</t>
  </si>
  <si>
    <t>02650405</t>
  </si>
  <si>
    <t>Meruňka - vysokokmen</t>
  </si>
  <si>
    <t>-440675179</t>
  </si>
  <si>
    <t>02650405-1</t>
  </si>
  <si>
    <t>Slivoň - vysokokmen</t>
  </si>
  <si>
    <t>-367456608</t>
  </si>
  <si>
    <t>02650480-10-1</t>
  </si>
  <si>
    <t>Hloh jednosemenný, obecný, sazenice keř 60-80 cm</t>
  </si>
  <si>
    <t>1337022828</t>
  </si>
  <si>
    <t>02650480-10-2</t>
  </si>
  <si>
    <t>Trnka obecná (Prunus spinosa), sazenice keř 60-80 cm</t>
  </si>
  <si>
    <t>-219664719</t>
  </si>
  <si>
    <t>185804312</t>
  </si>
  <si>
    <t>Zalití rostlin vodou plochy záhonů jednotlivě přes 20 m2</t>
  </si>
  <si>
    <t>-1535107001</t>
  </si>
  <si>
    <t>37*0,01*5*6</t>
  </si>
  <si>
    <t>10*0,005*5*6</t>
  </si>
  <si>
    <t>185851121</t>
  </si>
  <si>
    <t>Dovoz vody pro zálivku rostlin  na vzdálenost do 1000 m</t>
  </si>
  <si>
    <t>-1767420642</t>
  </si>
  <si>
    <t>12,6</t>
  </si>
  <si>
    <t>R1002</t>
  </si>
  <si>
    <t>Kontrola a případná oprava kotvení stromů</t>
  </si>
  <si>
    <t>-1407144672</t>
  </si>
  <si>
    <t>37*3</t>
  </si>
  <si>
    <t>998315011</t>
  </si>
  <si>
    <t>Přesun hmot pro porosty ochranné včetně břehových  jakéhokoliv rozsahu dopravní vzdálenost do 100 m</t>
  </si>
  <si>
    <t>421521797</t>
  </si>
  <si>
    <t>017-24-2-0 - Ostatní a vedlejší náklady</t>
  </si>
  <si>
    <t xml:space="preserve">    11 - Přípravné a přidružené práce</t>
  </si>
  <si>
    <t>Přípravné a přidružené práce</t>
  </si>
  <si>
    <t>Zkouška zhutnění násypů zemin</t>
  </si>
  <si>
    <t>soubor</t>
  </si>
  <si>
    <t>1024</t>
  </si>
  <si>
    <t>430718614</t>
  </si>
  <si>
    <t>Poznámka k položce:
násypy zemní homogenní hráze
místa odběrů určí TDS
zajištění přítomnosti geologa (geotechnika) na stavbě</t>
  </si>
  <si>
    <t>"každých 500m3"(6660+2220)/500</t>
  </si>
  <si>
    <t>R11003</t>
  </si>
  <si>
    <t>Vytyčení stavby</t>
  </si>
  <si>
    <t>1899919692</t>
  </si>
  <si>
    <t>Poznámka k položce:
(případně pozemků nebo provedení jiných geodetických prací) odborně způsobilou osobou v oboru zeměměřičství
v rámci navržených objektů, konstrukcí a oprav v rámci stavby budou vytýčeny (umístění) všechny navrhované a opravované  objekty. Dále budou vytýčeny hranice dotčených pozemků .
Vytýčení bude provedeno geodetickou firmou na základě předané digitální formy situace stavby v JTSK a BPV.
Detailní vytýčení jednotlivých prvků stavebních objektů bude provedeno na základě předané projektové dokumentace k provádění stavby (rozměry prvků, výškové osazení).</t>
  </si>
  <si>
    <t>R11004-1</t>
  </si>
  <si>
    <t>Vytýčení inženýrských sítí</t>
  </si>
  <si>
    <t>kpl</t>
  </si>
  <si>
    <t>-125225068</t>
  </si>
  <si>
    <t>Poznámka k položce:
před zahájením stavby bude provedeno vytýčení veškerých inž.sítí a zařízení nacházejících se v zájmovém prostoru stavby,
k vytýčení budou vyzváni správci jednotlivých IS</t>
  </si>
  <si>
    <t>R11005</t>
  </si>
  <si>
    <t>Zajištění umístění štítku o povolení stavby</t>
  </si>
  <si>
    <t>1107661974</t>
  </si>
  <si>
    <t xml:space="preserve">Poznámka k položce:
a stejnopisu oznámení o zahájení prací oblastnímu inspektorátu práce na viditelném místě u vstupu na staveniště
</t>
  </si>
  <si>
    <t>R11006</t>
  </si>
  <si>
    <t>Vyhotovení povodňového a havarijního plánu</t>
  </si>
  <si>
    <t>262144</t>
  </si>
  <si>
    <t>-1111378371</t>
  </si>
  <si>
    <t>Poznámka k položce:
včetně aktualizace Povodňového a havarijního plánu a zajištění povinností a opatření z něj vyplývajících</t>
  </si>
  <si>
    <t>R11007</t>
  </si>
  <si>
    <t>Vyhotovení pasportu příjezdových komunikací, čištění komunikací</t>
  </si>
  <si>
    <t>-1228077262</t>
  </si>
  <si>
    <t xml:space="preserve">Poznámka k položce:
před započetím stavby bude proveden zhotovitelem pasport příjezdových komunikací
komunikace budou v průběhu stavby průběžně čištěny
</t>
  </si>
  <si>
    <t>R11010</t>
  </si>
  <si>
    <t>Protokolární předání stavbou dotčených pozemků</t>
  </si>
  <si>
    <t>1432923244</t>
  </si>
  <si>
    <t xml:space="preserve">Poznámka k položce:
a komunikací, uvedených do původního stavu, zpět jejich vlastníkům
Dodavatelem bude pořízena fotodokumentace stavu pozemků s popisem a datováním.
</t>
  </si>
  <si>
    <t>R11011</t>
  </si>
  <si>
    <t>Zpracování a předání dokumentace</t>
  </si>
  <si>
    <t>1534524240</t>
  </si>
  <si>
    <t>Poznámka k položce:
skutečného provedení stavby (3paré + 1 v elektronické formě) objednateli a zaměření skutečného provedení stavby - geodetická část dokumentace (3 paré + 1 v elektronické formě) v rozsahu odpovídajícím příslušným právním předpisům, pořízení fotodokumentace stavby</t>
  </si>
  <si>
    <t>R11012</t>
  </si>
  <si>
    <t>Dopravní značení</t>
  </si>
  <si>
    <t>-1004213848</t>
  </si>
  <si>
    <t>Poznámka k položce:
projednání a zajištění osazení dopravního značení pro stavbu a v rámci příjezdů</t>
  </si>
  <si>
    <t>R11014</t>
  </si>
  <si>
    <t>Zařízení staveniště - zřízení, provoz, odstranění</t>
  </si>
  <si>
    <t>1534005409</t>
  </si>
  <si>
    <t>Poznámka k položce:
zřízení, provoz a likvidace zařízení staveniště, včetně případných přípojek, přístupů, deponií apod.
plocha ze silničních ŽB panelů bude sloužit rovněž jako prostor pro skládku lom. kamene a kameniva</t>
  </si>
  <si>
    <t>R11019</t>
  </si>
  <si>
    <t>Zajištění plnění povinností dle zákona č. 309/2006 Sb. (BOZP)</t>
  </si>
  <si>
    <t>-79398853</t>
  </si>
  <si>
    <t>Poznámka k položce:
včetně aktualizace plánu BOZP</t>
  </si>
  <si>
    <t>R11020</t>
  </si>
  <si>
    <t>Zabezpečení výkopu po dobu překopu hráze</t>
  </si>
  <si>
    <t>1816283528</t>
  </si>
  <si>
    <t>Poznámka k položce:
v okolí stavby, příjezdové komunikace, mezideponie materiálu, rozprostření sedimentu
(viz. Dokladová část PD - souhlasy se vstupem na pozemky)</t>
  </si>
  <si>
    <t>R11020-1</t>
  </si>
  <si>
    <t>Náhrada škody na zemědělských kulturách</t>
  </si>
  <si>
    <t>2120649267</t>
  </si>
  <si>
    <t>R11021</t>
  </si>
  <si>
    <t>Informační tabule SFDI - vyhotovení, osazení</t>
  </si>
  <si>
    <t>-1208992616</t>
  </si>
  <si>
    <t>R11022</t>
  </si>
  <si>
    <t>Ochrana vzrostlých stromů před poškozením</t>
  </si>
  <si>
    <t>428810915</t>
  </si>
  <si>
    <t xml:space="preserve">Poznámka k položce:
zajištění ochrany vzrostlých dřevin před poškozením v místě stavby i v trasách příjezdových komunikací
položka zahrnuje zřízení ochrany stromů (např.obedněním), udržovaní ochrany stromů a odstranění ochrany stromů po stavbě
</t>
  </si>
  <si>
    <t>R11023</t>
  </si>
  <si>
    <t>Záchranný transfer živočichů</t>
  </si>
  <si>
    <t>-643465358</t>
  </si>
  <si>
    <t xml:space="preserve">Poznámka k položce:
odhadované množství 4t
jedná se o úsek od plavební komory Petrov po jez Sudoměřice
</t>
  </si>
  <si>
    <t>R11024</t>
  </si>
  <si>
    <t>Odlov ryb</t>
  </si>
  <si>
    <t>1958067207</t>
  </si>
  <si>
    <t xml:space="preserve">Poznámka k položce:
v opravovaném úseku toku
</t>
  </si>
  <si>
    <t>R11025</t>
  </si>
  <si>
    <t>Záchranný transfer rostlin</t>
  </si>
  <si>
    <t>2039712543</t>
  </si>
  <si>
    <t xml:space="preserve">Poznámka k položce:
v opravovaném úseku toku (viz. biologické hodnocení)
</t>
  </si>
  <si>
    <t>R11026</t>
  </si>
  <si>
    <t>Hnízdní podložka pro čápy - dodávka a osazení</t>
  </si>
  <si>
    <t>2003160834</t>
  </si>
  <si>
    <t xml:space="preserve">Poznámka k položce:
položka zahrnuje kompletní výrobu, dopravu a osazení vč.materiálu, pomocného materiálu
položka zahrnuje:
- dřevěný (resp. betonový) sloup výšky 8m nad terénem
- hnízdní podložka ocelová d1200mm, osazení podložky na sloup
- realizace základu (patky sloupu), ukotvení sloupu 
- veškeré zemní a pomocné práce k realizaci hnízdní podložky
</t>
  </si>
  <si>
    <t>017-24-2-0-1 - OVN - dočasné příjezdové komunikace a zpevněné plochy</t>
  </si>
  <si>
    <t xml:space="preserve">    5 - Komunikace pozemní</t>
  </si>
  <si>
    <t xml:space="preserve">      58 - Kryty pozemních komunikací, letišť a ploch z betonu a ostatních hmot</t>
  </si>
  <si>
    <t xml:space="preserve">      99 - Přesuny hmot a suti</t>
  </si>
  <si>
    <t>1665554011</t>
  </si>
  <si>
    <t>"pro dočasný přejezd_dovoz z vykopávek koryta (zemina z odkopávek svahů břehů pro založení opevnění)"34*15*3,5</t>
  </si>
  <si>
    <t>-44265909</t>
  </si>
  <si>
    <t>"po rozebrání dočasného přejezdu"1785</t>
  </si>
  <si>
    <t>171103101</t>
  </si>
  <si>
    <t>Zemní hrázky přívodních a odpadních melioračních kanálů  zhutňované po vrstvách tloušťky 200 mm, s přemístěním sypaniny do 20 m nebo s jejím přehozením do 3 m z hornin tř. 1 až 4</t>
  </si>
  <si>
    <t>-1265310336</t>
  </si>
  <si>
    <t>Poznámka k položce:
nesmí být použit sediment těžený ze dna koryta</t>
  </si>
  <si>
    <t>-1589783937</t>
  </si>
  <si>
    <t>"dočasný přejezd koryta a sjezdy do koryta"40*15+20*4,0*2</t>
  </si>
  <si>
    <t>Komunikace pozemní</t>
  </si>
  <si>
    <t>58</t>
  </si>
  <si>
    <t>Kryty pozemních komunikací, letišť a ploch z betonu a ostatních hmot</t>
  </si>
  <si>
    <t>R58001</t>
  </si>
  <si>
    <t>Zřízení opevnění přístupových cest a ploch zařízení staveniště a skládek materiálu</t>
  </si>
  <si>
    <t>-1503242232</t>
  </si>
  <si>
    <t xml:space="preserve">Poznámka k položce:
položka zahrnuje veškeré práce a materiál pro realizaci požadovaného zpevnění dočasných přístupových cest a zpevněných ploch pro ZS, skládky materiálu:
- urování pláně
- separační geotextilie
- ŠD podsyp
- zpevnění pojezdu siln. panely
</t>
  </si>
  <si>
    <t>"přepanelování stávající cyklostezky Valcha-Výklopník" 690*4,0</t>
  </si>
  <si>
    <t>"sjezdy ze státní silnice"(50*4)*2</t>
  </si>
  <si>
    <t>"přejezd koryta a sjezdy do koryta"760</t>
  </si>
  <si>
    <t>"PB-dočasný sjezd z cyklostezky do prostoru ZS"50</t>
  </si>
  <si>
    <t>"PB v úseku od cyklostezky okolo Výklopníku k žel.trati" 120*4</t>
  </si>
  <si>
    <t>R58002</t>
  </si>
  <si>
    <t>Rozebrání a odvoz zpevnění dočasných přístupových cest, ploch zařízení staveniště a skládek materiálu</t>
  </si>
  <si>
    <t>-1984731676</t>
  </si>
  <si>
    <t xml:space="preserve">Poznámka k položce:
položka zahrnuje veškeré práce a materiál pro rozebrání a odvoz, likvidaci požadovaného zpevnění dočasných přístupových cest a zpevněných ploch pro ZS, skládky materiálu:
- separační geotextilie
-ŠD podsyp
-zpevnění pojezdu siln. panely
</t>
  </si>
  <si>
    <t>4450</t>
  </si>
  <si>
    <t>R58003</t>
  </si>
  <si>
    <t>Dočasné zpevnění koruny hráze pro pojezd těžkou technikou po dobu realizace stavby</t>
  </si>
  <si>
    <t>422188681</t>
  </si>
  <si>
    <t xml:space="preserve">Poznámka k položce:
položka zahrnuje veškeré práce a materiál pro realizaci požadovaného zpevnění koruny LB hráze toku pro pojezdy těžkou technikou po dobu realizace stavby:
- separační geotextilie
-ŠD podsyp 0-63mm tl. min 200 mm
zřízení dočasného opevnění, odstranění dočasného opevnění
vč. dodávky materiálu
vč. odvozu a likvidace materiálu
</t>
  </si>
  <si>
    <t>"koruny hrází na LB v šířce 3,0m"800*3,0</t>
  </si>
  <si>
    <t>R58004</t>
  </si>
  <si>
    <t>Příplatek za ztížený přístup ke staveništi po hrázi koryta toku</t>
  </si>
  <si>
    <t>-1172352279</t>
  </si>
  <si>
    <t xml:space="preserve">Poznámka k položce:
</t>
  </si>
  <si>
    <t>"koruny hrází na PB + LB "(820+800)</t>
  </si>
  <si>
    <t>871470420</t>
  </si>
  <si>
    <t>Montáž kanalizačního potrubí z plastů z polypropylenu PP korugovaného nebo žebrovaného SN 12 DN 800</t>
  </si>
  <si>
    <t>-388519476</t>
  </si>
  <si>
    <t>"dočasné převedení vody - komplet práce a materiál DN 800 4x55m"4*55</t>
  </si>
  <si>
    <t>28617273</t>
  </si>
  <si>
    <t>trubka kanalizační PP korugovaná DN 800x6000 mm SN 12</t>
  </si>
  <si>
    <t>-26922179</t>
  </si>
  <si>
    <t>4*55*1,1</t>
  </si>
  <si>
    <t>Přesuny hmot a suti</t>
  </si>
  <si>
    <t>1710049299</t>
  </si>
  <si>
    <t>Poplatek za skládku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</si>
</sst>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8" t="s">
        <v>5</v>
      </c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9" t="s">
        <v>14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R5" s="20"/>
      <c r="BE5" s="256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50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R6" s="20"/>
      <c r="BE6" s="25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5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57"/>
      <c r="BS8" s="17" t="s">
        <v>6</v>
      </c>
    </row>
    <row r="9" spans="2:71" s="1" customFormat="1" ht="14.45" customHeight="1">
      <c r="B9" s="20"/>
      <c r="AR9" s="20"/>
      <c r="BE9" s="25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57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57"/>
      <c r="BS11" s="17" t="s">
        <v>6</v>
      </c>
    </row>
    <row r="12" spans="2:71" s="1" customFormat="1" ht="6.95" customHeight="1">
      <c r="B12" s="20"/>
      <c r="AR12" s="20"/>
      <c r="BE12" s="257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57"/>
      <c r="BS13" s="17" t="s">
        <v>6</v>
      </c>
    </row>
    <row r="14" spans="2:71" ht="12.75">
      <c r="B14" s="20"/>
      <c r="E14" s="251" t="s">
        <v>28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7" t="s">
        <v>26</v>
      </c>
      <c r="AN14" s="29" t="s">
        <v>28</v>
      </c>
      <c r="AR14" s="20"/>
      <c r="BE14" s="257"/>
      <c r="BS14" s="17" t="s">
        <v>6</v>
      </c>
    </row>
    <row r="15" spans="2:71" s="1" customFormat="1" ht="6.95" customHeight="1">
      <c r="B15" s="20"/>
      <c r="AR15" s="20"/>
      <c r="BE15" s="257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57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26</v>
      </c>
      <c r="AN17" s="25" t="s">
        <v>1</v>
      </c>
      <c r="AR17" s="20"/>
      <c r="BE17" s="257"/>
      <c r="BS17" s="17" t="s">
        <v>30</v>
      </c>
    </row>
    <row r="18" spans="2:71" s="1" customFormat="1" ht="6.95" customHeight="1">
      <c r="B18" s="20"/>
      <c r="AR18" s="20"/>
      <c r="BE18" s="257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57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57"/>
      <c r="BS20" s="17" t="s">
        <v>3</v>
      </c>
    </row>
    <row r="21" spans="2:57" s="1" customFormat="1" ht="6.95" customHeight="1">
      <c r="B21" s="20"/>
      <c r="AR21" s="20"/>
      <c r="BE21" s="257"/>
    </row>
    <row r="22" spans="2:57" s="1" customFormat="1" ht="12" customHeight="1">
      <c r="B22" s="20"/>
      <c r="D22" s="27" t="s">
        <v>32</v>
      </c>
      <c r="AR22" s="20"/>
      <c r="BE22" s="257"/>
    </row>
    <row r="23" spans="2:57" s="1" customFormat="1" ht="16.5" customHeight="1">
      <c r="B23" s="20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20"/>
      <c r="BE23" s="257"/>
    </row>
    <row r="24" spans="2:57" s="1" customFormat="1" ht="6.95" customHeight="1">
      <c r="B24" s="20"/>
      <c r="AR24" s="20"/>
      <c r="BE24" s="25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7"/>
    </row>
    <row r="26" spans="1:57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9">
        <f>ROUND(AG94,2)</f>
        <v>0</v>
      </c>
      <c r="AL26" s="260"/>
      <c r="AM26" s="260"/>
      <c r="AN26" s="260"/>
      <c r="AO26" s="260"/>
      <c r="AP26" s="32"/>
      <c r="AQ26" s="32"/>
      <c r="AR26" s="33"/>
      <c r="BE26" s="25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4" t="s">
        <v>34</v>
      </c>
      <c r="M28" s="254"/>
      <c r="N28" s="254"/>
      <c r="O28" s="254"/>
      <c r="P28" s="254"/>
      <c r="Q28" s="32"/>
      <c r="R28" s="32"/>
      <c r="S28" s="32"/>
      <c r="T28" s="32"/>
      <c r="U28" s="32"/>
      <c r="V28" s="32"/>
      <c r="W28" s="254" t="s">
        <v>35</v>
      </c>
      <c r="X28" s="254"/>
      <c r="Y28" s="254"/>
      <c r="Z28" s="254"/>
      <c r="AA28" s="254"/>
      <c r="AB28" s="254"/>
      <c r="AC28" s="254"/>
      <c r="AD28" s="254"/>
      <c r="AE28" s="254"/>
      <c r="AF28" s="32"/>
      <c r="AG28" s="32"/>
      <c r="AH28" s="32"/>
      <c r="AI28" s="32"/>
      <c r="AJ28" s="32"/>
      <c r="AK28" s="254" t="s">
        <v>36</v>
      </c>
      <c r="AL28" s="254"/>
      <c r="AM28" s="254"/>
      <c r="AN28" s="254"/>
      <c r="AO28" s="254"/>
      <c r="AP28" s="32"/>
      <c r="AQ28" s="32"/>
      <c r="AR28" s="33"/>
      <c r="BE28" s="257"/>
    </row>
    <row r="29" spans="2:57" s="3" customFormat="1" ht="14.45" customHeight="1">
      <c r="B29" s="37"/>
      <c r="D29" s="27" t="s">
        <v>37</v>
      </c>
      <c r="F29" s="27" t="s">
        <v>38</v>
      </c>
      <c r="L29" s="230">
        <v>0.21</v>
      </c>
      <c r="M29" s="231"/>
      <c r="N29" s="231"/>
      <c r="O29" s="231"/>
      <c r="P29" s="231"/>
      <c r="W29" s="255">
        <f>ROUND(AZ94,2)</f>
        <v>0</v>
      </c>
      <c r="X29" s="231"/>
      <c r="Y29" s="231"/>
      <c r="Z29" s="231"/>
      <c r="AA29" s="231"/>
      <c r="AB29" s="231"/>
      <c r="AC29" s="231"/>
      <c r="AD29" s="231"/>
      <c r="AE29" s="231"/>
      <c r="AK29" s="255">
        <f>ROUND(AV94,2)</f>
        <v>0</v>
      </c>
      <c r="AL29" s="231"/>
      <c r="AM29" s="231"/>
      <c r="AN29" s="231"/>
      <c r="AO29" s="231"/>
      <c r="AR29" s="37"/>
      <c r="BE29" s="258"/>
    </row>
    <row r="30" spans="2:57" s="3" customFormat="1" ht="14.45" customHeight="1">
      <c r="B30" s="37"/>
      <c r="F30" s="27" t="s">
        <v>39</v>
      </c>
      <c r="L30" s="230">
        <v>0.15</v>
      </c>
      <c r="M30" s="231"/>
      <c r="N30" s="231"/>
      <c r="O30" s="231"/>
      <c r="P30" s="231"/>
      <c r="W30" s="255">
        <f>ROUND(BA94,2)</f>
        <v>0</v>
      </c>
      <c r="X30" s="231"/>
      <c r="Y30" s="231"/>
      <c r="Z30" s="231"/>
      <c r="AA30" s="231"/>
      <c r="AB30" s="231"/>
      <c r="AC30" s="231"/>
      <c r="AD30" s="231"/>
      <c r="AE30" s="231"/>
      <c r="AK30" s="255">
        <f>ROUND(AW94,2)</f>
        <v>0</v>
      </c>
      <c r="AL30" s="231"/>
      <c r="AM30" s="231"/>
      <c r="AN30" s="231"/>
      <c r="AO30" s="231"/>
      <c r="AR30" s="37"/>
      <c r="BE30" s="258"/>
    </row>
    <row r="31" spans="2:57" s="3" customFormat="1" ht="14.45" customHeight="1" hidden="1">
      <c r="B31" s="37"/>
      <c r="F31" s="27" t="s">
        <v>40</v>
      </c>
      <c r="L31" s="230">
        <v>0.21</v>
      </c>
      <c r="M31" s="231"/>
      <c r="N31" s="231"/>
      <c r="O31" s="231"/>
      <c r="P31" s="231"/>
      <c r="W31" s="255">
        <f>ROUND(BB94,2)</f>
        <v>0</v>
      </c>
      <c r="X31" s="231"/>
      <c r="Y31" s="231"/>
      <c r="Z31" s="231"/>
      <c r="AA31" s="231"/>
      <c r="AB31" s="231"/>
      <c r="AC31" s="231"/>
      <c r="AD31" s="231"/>
      <c r="AE31" s="231"/>
      <c r="AK31" s="255">
        <v>0</v>
      </c>
      <c r="AL31" s="231"/>
      <c r="AM31" s="231"/>
      <c r="AN31" s="231"/>
      <c r="AO31" s="231"/>
      <c r="AR31" s="37"/>
      <c r="BE31" s="258"/>
    </row>
    <row r="32" spans="2:57" s="3" customFormat="1" ht="14.45" customHeight="1" hidden="1">
      <c r="B32" s="37"/>
      <c r="F32" s="27" t="s">
        <v>41</v>
      </c>
      <c r="L32" s="230">
        <v>0.15</v>
      </c>
      <c r="M32" s="231"/>
      <c r="N32" s="231"/>
      <c r="O32" s="231"/>
      <c r="P32" s="231"/>
      <c r="W32" s="255">
        <f>ROUND(BC94,2)</f>
        <v>0</v>
      </c>
      <c r="X32" s="231"/>
      <c r="Y32" s="231"/>
      <c r="Z32" s="231"/>
      <c r="AA32" s="231"/>
      <c r="AB32" s="231"/>
      <c r="AC32" s="231"/>
      <c r="AD32" s="231"/>
      <c r="AE32" s="231"/>
      <c r="AK32" s="255">
        <v>0</v>
      </c>
      <c r="AL32" s="231"/>
      <c r="AM32" s="231"/>
      <c r="AN32" s="231"/>
      <c r="AO32" s="231"/>
      <c r="AR32" s="37"/>
      <c r="BE32" s="258"/>
    </row>
    <row r="33" spans="2:57" s="3" customFormat="1" ht="14.45" customHeight="1" hidden="1">
      <c r="B33" s="37"/>
      <c r="F33" s="27" t="s">
        <v>42</v>
      </c>
      <c r="L33" s="230">
        <v>0</v>
      </c>
      <c r="M33" s="231"/>
      <c r="N33" s="231"/>
      <c r="O33" s="231"/>
      <c r="P33" s="231"/>
      <c r="W33" s="255">
        <f>ROUND(BD94,2)</f>
        <v>0</v>
      </c>
      <c r="X33" s="231"/>
      <c r="Y33" s="231"/>
      <c r="Z33" s="231"/>
      <c r="AA33" s="231"/>
      <c r="AB33" s="231"/>
      <c r="AC33" s="231"/>
      <c r="AD33" s="231"/>
      <c r="AE33" s="231"/>
      <c r="AK33" s="255">
        <v>0</v>
      </c>
      <c r="AL33" s="231"/>
      <c r="AM33" s="231"/>
      <c r="AN33" s="231"/>
      <c r="AO33" s="231"/>
      <c r="AR33" s="37"/>
      <c r="BE33" s="25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7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34" t="s">
        <v>45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6">
        <f>SUM(AK26:AK33)</f>
        <v>0</v>
      </c>
      <c r="AL35" s="235"/>
      <c r="AM35" s="235"/>
      <c r="AN35" s="235"/>
      <c r="AO35" s="237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017-24-2</v>
      </c>
      <c r="AR84" s="51"/>
    </row>
    <row r="85" spans="2:44" s="5" customFormat="1" ht="36.95" customHeight="1">
      <c r="B85" s="52"/>
      <c r="C85" s="53" t="s">
        <v>16</v>
      </c>
      <c r="L85" s="246" t="str">
        <f>K6</f>
        <v>Baťův kanál, Valcha - Výklopník, oprava koryta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8" t="str">
        <f>IF(AN8="","",AN8)</f>
        <v>13. 12. 2017</v>
      </c>
      <c r="AN87" s="248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4" t="str">
        <f>IF(E17="","",E17)</f>
        <v xml:space="preserve"> </v>
      </c>
      <c r="AN89" s="245"/>
      <c r="AO89" s="245"/>
      <c r="AP89" s="245"/>
      <c r="AQ89" s="32"/>
      <c r="AR89" s="33"/>
      <c r="AS89" s="240" t="s">
        <v>53</v>
      </c>
      <c r="AT89" s="24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44" t="str">
        <f>IF(E20="","",E20)</f>
        <v xml:space="preserve"> </v>
      </c>
      <c r="AN90" s="245"/>
      <c r="AO90" s="245"/>
      <c r="AP90" s="245"/>
      <c r="AQ90" s="32"/>
      <c r="AR90" s="33"/>
      <c r="AS90" s="242"/>
      <c r="AT90" s="24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2"/>
      <c r="AT91" s="24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6" t="s">
        <v>54</v>
      </c>
      <c r="D92" s="227"/>
      <c r="E92" s="227"/>
      <c r="F92" s="227"/>
      <c r="G92" s="227"/>
      <c r="H92" s="60"/>
      <c r="I92" s="228" t="s">
        <v>55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33" t="s">
        <v>56</v>
      </c>
      <c r="AH92" s="227"/>
      <c r="AI92" s="227"/>
      <c r="AJ92" s="227"/>
      <c r="AK92" s="227"/>
      <c r="AL92" s="227"/>
      <c r="AM92" s="227"/>
      <c r="AN92" s="228" t="s">
        <v>57</v>
      </c>
      <c r="AO92" s="227"/>
      <c r="AP92" s="232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4">
        <f>ROUND(SUM(AG95:AG102),2)</f>
        <v>0</v>
      </c>
      <c r="AH94" s="224"/>
      <c r="AI94" s="224"/>
      <c r="AJ94" s="224"/>
      <c r="AK94" s="224"/>
      <c r="AL94" s="224"/>
      <c r="AM94" s="224"/>
      <c r="AN94" s="225">
        <f aca="true" t="shared" si="0" ref="AN94:AN102">SUM(AG94,AT94)</f>
        <v>0</v>
      </c>
      <c r="AO94" s="225"/>
      <c r="AP94" s="225"/>
      <c r="AQ94" s="72" t="s">
        <v>1</v>
      </c>
      <c r="AR94" s="68"/>
      <c r="AS94" s="73">
        <f>ROUND(SUM(AS95:AS102),2)</f>
        <v>0</v>
      </c>
      <c r="AT94" s="74">
        <f aca="true" t="shared" si="1" ref="AT94:AT102">ROUND(SUM(AV94:AW94),2)</f>
        <v>0</v>
      </c>
      <c r="AU94" s="75">
        <f>ROUND(SUM(AU95:AU102),5)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ROUND(SUM(AZ95:AZ102),2)</f>
        <v>0</v>
      </c>
      <c r="BA94" s="74">
        <f>ROUND(SUM(BA95:BA102),2)</f>
        <v>0</v>
      </c>
      <c r="BB94" s="74">
        <f>ROUND(SUM(BB95:BB102),2)</f>
        <v>0</v>
      </c>
      <c r="BC94" s="74">
        <f>ROUND(SUM(BC95:BC102),2)</f>
        <v>0</v>
      </c>
      <c r="BD94" s="76">
        <f>ROUND(SUM(BD95:BD102),2)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27" customHeight="1">
      <c r="A95" s="79" t="s">
        <v>77</v>
      </c>
      <c r="B95" s="80"/>
      <c r="C95" s="81"/>
      <c r="D95" s="229" t="s">
        <v>78</v>
      </c>
      <c r="E95" s="229"/>
      <c r="F95" s="229"/>
      <c r="G95" s="229"/>
      <c r="H95" s="229"/>
      <c r="I95" s="82"/>
      <c r="J95" s="229" t="s">
        <v>79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2">
        <f>'017-24-2-1 - Odstranění s...'!J30</f>
        <v>0</v>
      </c>
      <c r="AH95" s="223"/>
      <c r="AI95" s="223"/>
      <c r="AJ95" s="223"/>
      <c r="AK95" s="223"/>
      <c r="AL95" s="223"/>
      <c r="AM95" s="223"/>
      <c r="AN95" s="222">
        <f t="shared" si="0"/>
        <v>0</v>
      </c>
      <c r="AO95" s="223"/>
      <c r="AP95" s="223"/>
      <c r="AQ95" s="83" t="s">
        <v>80</v>
      </c>
      <c r="AR95" s="80"/>
      <c r="AS95" s="84">
        <v>0</v>
      </c>
      <c r="AT95" s="85">
        <f t="shared" si="1"/>
        <v>0</v>
      </c>
      <c r="AU95" s="86">
        <f>'017-24-2-1 - Odstranění s...'!P127</f>
        <v>0</v>
      </c>
      <c r="AV95" s="85">
        <f>'017-24-2-1 - Odstranění s...'!J33</f>
        <v>0</v>
      </c>
      <c r="AW95" s="85">
        <f>'017-24-2-1 - Odstranění s...'!J34</f>
        <v>0</v>
      </c>
      <c r="AX95" s="85">
        <f>'017-24-2-1 - Odstranění s...'!J35</f>
        <v>0</v>
      </c>
      <c r="AY95" s="85">
        <f>'017-24-2-1 - Odstranění s...'!J36</f>
        <v>0</v>
      </c>
      <c r="AZ95" s="85">
        <f>'017-24-2-1 - Odstranění s...'!F33</f>
        <v>0</v>
      </c>
      <c r="BA95" s="85">
        <f>'017-24-2-1 - Odstranění s...'!F34</f>
        <v>0</v>
      </c>
      <c r="BB95" s="85">
        <f>'017-24-2-1 - Odstranění s...'!F35</f>
        <v>0</v>
      </c>
      <c r="BC95" s="85">
        <f>'017-24-2-1 - Odstranění s...'!F36</f>
        <v>0</v>
      </c>
      <c r="BD95" s="87">
        <f>'017-24-2-1 - Odstranění s...'!F37</f>
        <v>0</v>
      </c>
      <c r="BT95" s="88" t="s">
        <v>81</v>
      </c>
      <c r="BV95" s="88" t="s">
        <v>75</v>
      </c>
      <c r="BW95" s="88" t="s">
        <v>82</v>
      </c>
      <c r="BX95" s="88" t="s">
        <v>4</v>
      </c>
      <c r="CL95" s="88" t="s">
        <v>1</v>
      </c>
      <c r="CM95" s="88" t="s">
        <v>83</v>
      </c>
    </row>
    <row r="96" spans="1:91" s="7" customFormat="1" ht="27" customHeight="1">
      <c r="A96" s="79" t="s">
        <v>77</v>
      </c>
      <c r="B96" s="80"/>
      <c r="C96" s="81"/>
      <c r="D96" s="229" t="s">
        <v>84</v>
      </c>
      <c r="E96" s="229"/>
      <c r="F96" s="229"/>
      <c r="G96" s="229"/>
      <c r="H96" s="229"/>
      <c r="I96" s="82"/>
      <c r="J96" s="229" t="s">
        <v>85</v>
      </c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2">
        <f>'017-24-2-2 - Opevnění břehů'!J30</f>
        <v>0</v>
      </c>
      <c r="AH96" s="223"/>
      <c r="AI96" s="223"/>
      <c r="AJ96" s="223"/>
      <c r="AK96" s="223"/>
      <c r="AL96" s="223"/>
      <c r="AM96" s="223"/>
      <c r="AN96" s="222">
        <f t="shared" si="0"/>
        <v>0</v>
      </c>
      <c r="AO96" s="223"/>
      <c r="AP96" s="223"/>
      <c r="AQ96" s="83" t="s">
        <v>80</v>
      </c>
      <c r="AR96" s="80"/>
      <c r="AS96" s="84">
        <v>0</v>
      </c>
      <c r="AT96" s="85">
        <f t="shared" si="1"/>
        <v>0</v>
      </c>
      <c r="AU96" s="86">
        <f>'017-24-2-2 - Opevnění břehů'!P125</f>
        <v>0</v>
      </c>
      <c r="AV96" s="85">
        <f>'017-24-2-2 - Opevnění břehů'!J33</f>
        <v>0</v>
      </c>
      <c r="AW96" s="85">
        <f>'017-24-2-2 - Opevnění břehů'!J34</f>
        <v>0</v>
      </c>
      <c r="AX96" s="85">
        <f>'017-24-2-2 - Opevnění břehů'!J35</f>
        <v>0</v>
      </c>
      <c r="AY96" s="85">
        <f>'017-24-2-2 - Opevnění břehů'!J36</f>
        <v>0</v>
      </c>
      <c r="AZ96" s="85">
        <f>'017-24-2-2 - Opevnění břehů'!F33</f>
        <v>0</v>
      </c>
      <c r="BA96" s="85">
        <f>'017-24-2-2 - Opevnění břehů'!F34</f>
        <v>0</v>
      </c>
      <c r="BB96" s="85">
        <f>'017-24-2-2 - Opevnění břehů'!F35</f>
        <v>0</v>
      </c>
      <c r="BC96" s="85">
        <f>'017-24-2-2 - Opevnění břehů'!F36</f>
        <v>0</v>
      </c>
      <c r="BD96" s="87">
        <f>'017-24-2-2 - Opevnění břehů'!F37</f>
        <v>0</v>
      </c>
      <c r="BT96" s="88" t="s">
        <v>81</v>
      </c>
      <c r="BV96" s="88" t="s">
        <v>75</v>
      </c>
      <c r="BW96" s="88" t="s">
        <v>86</v>
      </c>
      <c r="BX96" s="88" t="s">
        <v>4</v>
      </c>
      <c r="CL96" s="88" t="s">
        <v>1</v>
      </c>
      <c r="CM96" s="88" t="s">
        <v>83</v>
      </c>
    </row>
    <row r="97" spans="1:91" s="7" customFormat="1" ht="27" customHeight="1">
      <c r="A97" s="79" t="s">
        <v>77</v>
      </c>
      <c r="B97" s="80"/>
      <c r="C97" s="81"/>
      <c r="D97" s="229" t="s">
        <v>87</v>
      </c>
      <c r="E97" s="229"/>
      <c r="F97" s="229"/>
      <c r="G97" s="229"/>
      <c r="H97" s="229"/>
      <c r="I97" s="82"/>
      <c r="J97" s="229" t="s">
        <v>88</v>
      </c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2">
        <f>'017-24-2-2-1 - Sanace bob...'!J30</f>
        <v>0</v>
      </c>
      <c r="AH97" s="223"/>
      <c r="AI97" s="223"/>
      <c r="AJ97" s="223"/>
      <c r="AK97" s="223"/>
      <c r="AL97" s="223"/>
      <c r="AM97" s="223"/>
      <c r="AN97" s="222">
        <f t="shared" si="0"/>
        <v>0</v>
      </c>
      <c r="AO97" s="223"/>
      <c r="AP97" s="223"/>
      <c r="AQ97" s="83" t="s">
        <v>80</v>
      </c>
      <c r="AR97" s="80"/>
      <c r="AS97" s="84">
        <v>0</v>
      </c>
      <c r="AT97" s="85">
        <f t="shared" si="1"/>
        <v>0</v>
      </c>
      <c r="AU97" s="86">
        <f>'017-24-2-2-1 - Sanace bob...'!P123</f>
        <v>0</v>
      </c>
      <c r="AV97" s="85">
        <f>'017-24-2-2-1 - Sanace bob...'!J33</f>
        <v>0</v>
      </c>
      <c r="AW97" s="85">
        <f>'017-24-2-2-1 - Sanace bob...'!J34</f>
        <v>0</v>
      </c>
      <c r="AX97" s="85">
        <f>'017-24-2-2-1 - Sanace bob...'!J35</f>
        <v>0</v>
      </c>
      <c r="AY97" s="85">
        <f>'017-24-2-2-1 - Sanace bob...'!J36</f>
        <v>0</v>
      </c>
      <c r="AZ97" s="85">
        <f>'017-24-2-2-1 - Sanace bob...'!F33</f>
        <v>0</v>
      </c>
      <c r="BA97" s="85">
        <f>'017-24-2-2-1 - Sanace bob...'!F34</f>
        <v>0</v>
      </c>
      <c r="BB97" s="85">
        <f>'017-24-2-2-1 - Sanace bob...'!F35</f>
        <v>0</v>
      </c>
      <c r="BC97" s="85">
        <f>'017-24-2-2-1 - Sanace bob...'!F36</f>
        <v>0</v>
      </c>
      <c r="BD97" s="87">
        <f>'017-24-2-2-1 - Sanace bob...'!F37</f>
        <v>0</v>
      </c>
      <c r="BT97" s="88" t="s">
        <v>81</v>
      </c>
      <c r="BV97" s="88" t="s">
        <v>75</v>
      </c>
      <c r="BW97" s="88" t="s">
        <v>89</v>
      </c>
      <c r="BX97" s="88" t="s">
        <v>4</v>
      </c>
      <c r="CL97" s="88" t="s">
        <v>1</v>
      </c>
      <c r="CM97" s="88" t="s">
        <v>83</v>
      </c>
    </row>
    <row r="98" spans="1:91" s="7" customFormat="1" ht="27" customHeight="1">
      <c r="A98" s="79" t="s">
        <v>77</v>
      </c>
      <c r="B98" s="80"/>
      <c r="C98" s="81"/>
      <c r="D98" s="229" t="s">
        <v>90</v>
      </c>
      <c r="E98" s="229"/>
      <c r="F98" s="229"/>
      <c r="G98" s="229"/>
      <c r="H98" s="229"/>
      <c r="I98" s="82"/>
      <c r="J98" s="229" t="s">
        <v>91</v>
      </c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2">
        <f>'017-24-2-3 - Kácení dřevin'!J30</f>
        <v>0</v>
      </c>
      <c r="AH98" s="223"/>
      <c r="AI98" s="223"/>
      <c r="AJ98" s="223"/>
      <c r="AK98" s="223"/>
      <c r="AL98" s="223"/>
      <c r="AM98" s="223"/>
      <c r="AN98" s="222">
        <f t="shared" si="0"/>
        <v>0</v>
      </c>
      <c r="AO98" s="223"/>
      <c r="AP98" s="223"/>
      <c r="AQ98" s="83" t="s">
        <v>80</v>
      </c>
      <c r="AR98" s="80"/>
      <c r="AS98" s="84">
        <v>0</v>
      </c>
      <c r="AT98" s="85">
        <f t="shared" si="1"/>
        <v>0</v>
      </c>
      <c r="AU98" s="86">
        <f>'017-24-2-3 - Kácení dřevin'!P121</f>
        <v>0</v>
      </c>
      <c r="AV98" s="85">
        <f>'017-24-2-3 - Kácení dřevin'!J33</f>
        <v>0</v>
      </c>
      <c r="AW98" s="85">
        <f>'017-24-2-3 - Kácení dřevin'!J34</f>
        <v>0</v>
      </c>
      <c r="AX98" s="85">
        <f>'017-24-2-3 - Kácení dřevin'!J35</f>
        <v>0</v>
      </c>
      <c r="AY98" s="85">
        <f>'017-24-2-3 - Kácení dřevin'!J36</f>
        <v>0</v>
      </c>
      <c r="AZ98" s="85">
        <f>'017-24-2-3 - Kácení dřevin'!F33</f>
        <v>0</v>
      </c>
      <c r="BA98" s="85">
        <f>'017-24-2-3 - Kácení dřevin'!F34</f>
        <v>0</v>
      </c>
      <c r="BB98" s="85">
        <f>'017-24-2-3 - Kácení dřevin'!F35</f>
        <v>0</v>
      </c>
      <c r="BC98" s="85">
        <f>'017-24-2-3 - Kácení dřevin'!F36</f>
        <v>0</v>
      </c>
      <c r="BD98" s="87">
        <f>'017-24-2-3 - Kácení dřevin'!F37</f>
        <v>0</v>
      </c>
      <c r="BT98" s="88" t="s">
        <v>81</v>
      </c>
      <c r="BV98" s="88" t="s">
        <v>75</v>
      </c>
      <c r="BW98" s="88" t="s">
        <v>92</v>
      </c>
      <c r="BX98" s="88" t="s">
        <v>4</v>
      </c>
      <c r="CL98" s="88" t="s">
        <v>1</v>
      </c>
      <c r="CM98" s="88" t="s">
        <v>83</v>
      </c>
    </row>
    <row r="99" spans="1:91" s="7" customFormat="1" ht="27" customHeight="1">
      <c r="A99" s="79" t="s">
        <v>77</v>
      </c>
      <c r="B99" s="80"/>
      <c r="C99" s="81"/>
      <c r="D99" s="229" t="s">
        <v>93</v>
      </c>
      <c r="E99" s="229"/>
      <c r="F99" s="229"/>
      <c r="G99" s="229"/>
      <c r="H99" s="229"/>
      <c r="I99" s="82"/>
      <c r="J99" s="229" t="s">
        <v>94</v>
      </c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2">
        <f>'017-24-2-4 - Zatěsnění sh...'!J30</f>
        <v>0</v>
      </c>
      <c r="AH99" s="223"/>
      <c r="AI99" s="223"/>
      <c r="AJ99" s="223"/>
      <c r="AK99" s="223"/>
      <c r="AL99" s="223"/>
      <c r="AM99" s="223"/>
      <c r="AN99" s="222">
        <f t="shared" si="0"/>
        <v>0</v>
      </c>
      <c r="AO99" s="223"/>
      <c r="AP99" s="223"/>
      <c r="AQ99" s="83" t="s">
        <v>80</v>
      </c>
      <c r="AR99" s="80"/>
      <c r="AS99" s="84">
        <v>0</v>
      </c>
      <c r="AT99" s="85">
        <f t="shared" si="1"/>
        <v>0</v>
      </c>
      <c r="AU99" s="86">
        <f>'017-24-2-4 - Zatěsnění sh...'!P132</f>
        <v>0</v>
      </c>
      <c r="AV99" s="85">
        <f>'017-24-2-4 - Zatěsnění sh...'!J33</f>
        <v>0</v>
      </c>
      <c r="AW99" s="85">
        <f>'017-24-2-4 - Zatěsnění sh...'!J34</f>
        <v>0</v>
      </c>
      <c r="AX99" s="85">
        <f>'017-24-2-4 - Zatěsnění sh...'!J35</f>
        <v>0</v>
      </c>
      <c r="AY99" s="85">
        <f>'017-24-2-4 - Zatěsnění sh...'!J36</f>
        <v>0</v>
      </c>
      <c r="AZ99" s="85">
        <f>'017-24-2-4 - Zatěsnění sh...'!F33</f>
        <v>0</v>
      </c>
      <c r="BA99" s="85">
        <f>'017-24-2-4 - Zatěsnění sh...'!F34</f>
        <v>0</v>
      </c>
      <c r="BB99" s="85">
        <f>'017-24-2-4 - Zatěsnění sh...'!F35</f>
        <v>0</v>
      </c>
      <c r="BC99" s="85">
        <f>'017-24-2-4 - Zatěsnění sh...'!F36</f>
        <v>0</v>
      </c>
      <c r="BD99" s="87">
        <f>'017-24-2-4 - Zatěsnění sh...'!F37</f>
        <v>0</v>
      </c>
      <c r="BT99" s="88" t="s">
        <v>81</v>
      </c>
      <c r="BV99" s="88" t="s">
        <v>75</v>
      </c>
      <c r="BW99" s="88" t="s">
        <v>95</v>
      </c>
      <c r="BX99" s="88" t="s">
        <v>4</v>
      </c>
      <c r="CL99" s="88" t="s">
        <v>1</v>
      </c>
      <c r="CM99" s="88" t="s">
        <v>83</v>
      </c>
    </row>
    <row r="100" spans="1:91" s="7" customFormat="1" ht="27" customHeight="1">
      <c r="A100" s="79" t="s">
        <v>77</v>
      </c>
      <c r="B100" s="80"/>
      <c r="C100" s="81"/>
      <c r="D100" s="229" t="s">
        <v>96</v>
      </c>
      <c r="E100" s="229"/>
      <c r="F100" s="229"/>
      <c r="G100" s="229"/>
      <c r="H100" s="229"/>
      <c r="I100" s="82"/>
      <c r="J100" s="229" t="s">
        <v>97</v>
      </c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2">
        <f>'017-24-2-X - Výsadby dřevin'!J30</f>
        <v>0</v>
      </c>
      <c r="AH100" s="223"/>
      <c r="AI100" s="223"/>
      <c r="AJ100" s="223"/>
      <c r="AK100" s="223"/>
      <c r="AL100" s="223"/>
      <c r="AM100" s="223"/>
      <c r="AN100" s="222">
        <f t="shared" si="0"/>
        <v>0</v>
      </c>
      <c r="AO100" s="223"/>
      <c r="AP100" s="223"/>
      <c r="AQ100" s="83" t="s">
        <v>80</v>
      </c>
      <c r="AR100" s="80"/>
      <c r="AS100" s="84">
        <v>0</v>
      </c>
      <c r="AT100" s="85">
        <f t="shared" si="1"/>
        <v>0</v>
      </c>
      <c r="AU100" s="86">
        <f>'017-24-2-X - Výsadby dřevin'!P121</f>
        <v>0</v>
      </c>
      <c r="AV100" s="85">
        <f>'017-24-2-X - Výsadby dřevin'!J33</f>
        <v>0</v>
      </c>
      <c r="AW100" s="85">
        <f>'017-24-2-X - Výsadby dřevin'!J34</f>
        <v>0</v>
      </c>
      <c r="AX100" s="85">
        <f>'017-24-2-X - Výsadby dřevin'!J35</f>
        <v>0</v>
      </c>
      <c r="AY100" s="85">
        <f>'017-24-2-X - Výsadby dřevin'!J36</f>
        <v>0</v>
      </c>
      <c r="AZ100" s="85">
        <f>'017-24-2-X - Výsadby dřevin'!F33</f>
        <v>0</v>
      </c>
      <c r="BA100" s="85">
        <f>'017-24-2-X - Výsadby dřevin'!F34</f>
        <v>0</v>
      </c>
      <c r="BB100" s="85">
        <f>'017-24-2-X - Výsadby dřevin'!F35</f>
        <v>0</v>
      </c>
      <c r="BC100" s="85">
        <f>'017-24-2-X - Výsadby dřevin'!F36</f>
        <v>0</v>
      </c>
      <c r="BD100" s="87">
        <f>'017-24-2-X - Výsadby dřevin'!F37</f>
        <v>0</v>
      </c>
      <c r="BT100" s="88" t="s">
        <v>81</v>
      </c>
      <c r="BV100" s="88" t="s">
        <v>75</v>
      </c>
      <c r="BW100" s="88" t="s">
        <v>98</v>
      </c>
      <c r="BX100" s="88" t="s">
        <v>4</v>
      </c>
      <c r="CL100" s="88" t="s">
        <v>1</v>
      </c>
      <c r="CM100" s="88" t="s">
        <v>83</v>
      </c>
    </row>
    <row r="101" spans="1:91" s="7" customFormat="1" ht="27" customHeight="1">
      <c r="A101" s="79" t="s">
        <v>77</v>
      </c>
      <c r="B101" s="80"/>
      <c r="C101" s="81"/>
      <c r="D101" s="229" t="s">
        <v>99</v>
      </c>
      <c r="E101" s="229"/>
      <c r="F101" s="229"/>
      <c r="G101" s="229"/>
      <c r="H101" s="229"/>
      <c r="I101" s="82"/>
      <c r="J101" s="229" t="s">
        <v>100</v>
      </c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2">
        <f>'017-24-2-0 - Ostatní a ve...'!J30</f>
        <v>0</v>
      </c>
      <c r="AH101" s="223"/>
      <c r="AI101" s="223"/>
      <c r="AJ101" s="223"/>
      <c r="AK101" s="223"/>
      <c r="AL101" s="223"/>
      <c r="AM101" s="223"/>
      <c r="AN101" s="222">
        <f t="shared" si="0"/>
        <v>0</v>
      </c>
      <c r="AO101" s="223"/>
      <c r="AP101" s="223"/>
      <c r="AQ101" s="83" t="s">
        <v>101</v>
      </c>
      <c r="AR101" s="80"/>
      <c r="AS101" s="84">
        <v>0</v>
      </c>
      <c r="AT101" s="85">
        <f t="shared" si="1"/>
        <v>0</v>
      </c>
      <c r="AU101" s="86">
        <f>'017-24-2-0 - Ostatní a ve...'!P118</f>
        <v>0</v>
      </c>
      <c r="AV101" s="85">
        <f>'017-24-2-0 - Ostatní a ve...'!J33</f>
        <v>0</v>
      </c>
      <c r="AW101" s="85">
        <f>'017-24-2-0 - Ostatní a ve...'!J34</f>
        <v>0</v>
      </c>
      <c r="AX101" s="85">
        <f>'017-24-2-0 - Ostatní a ve...'!J35</f>
        <v>0</v>
      </c>
      <c r="AY101" s="85">
        <f>'017-24-2-0 - Ostatní a ve...'!J36</f>
        <v>0</v>
      </c>
      <c r="AZ101" s="85">
        <f>'017-24-2-0 - Ostatní a ve...'!F33</f>
        <v>0</v>
      </c>
      <c r="BA101" s="85">
        <f>'017-24-2-0 - Ostatní a ve...'!F34</f>
        <v>0</v>
      </c>
      <c r="BB101" s="85">
        <f>'017-24-2-0 - Ostatní a ve...'!F35</f>
        <v>0</v>
      </c>
      <c r="BC101" s="85">
        <f>'017-24-2-0 - Ostatní a ve...'!F36</f>
        <v>0</v>
      </c>
      <c r="BD101" s="87">
        <f>'017-24-2-0 - Ostatní a ve...'!F37</f>
        <v>0</v>
      </c>
      <c r="BT101" s="88" t="s">
        <v>81</v>
      </c>
      <c r="BV101" s="88" t="s">
        <v>75</v>
      </c>
      <c r="BW101" s="88" t="s">
        <v>102</v>
      </c>
      <c r="BX101" s="88" t="s">
        <v>4</v>
      </c>
      <c r="CL101" s="88" t="s">
        <v>1</v>
      </c>
      <c r="CM101" s="88" t="s">
        <v>83</v>
      </c>
    </row>
    <row r="102" spans="1:91" s="7" customFormat="1" ht="27" customHeight="1">
      <c r="A102" s="79" t="s">
        <v>77</v>
      </c>
      <c r="B102" s="80"/>
      <c r="C102" s="81"/>
      <c r="D102" s="229" t="s">
        <v>103</v>
      </c>
      <c r="E102" s="229"/>
      <c r="F102" s="229"/>
      <c r="G102" s="229"/>
      <c r="H102" s="229"/>
      <c r="I102" s="82"/>
      <c r="J102" s="229" t="s">
        <v>104</v>
      </c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2">
        <f>'017-24-2-0-1 - OVN - doča...'!J30</f>
        <v>0</v>
      </c>
      <c r="AH102" s="223"/>
      <c r="AI102" s="223"/>
      <c r="AJ102" s="223"/>
      <c r="AK102" s="223"/>
      <c r="AL102" s="223"/>
      <c r="AM102" s="223"/>
      <c r="AN102" s="222">
        <f t="shared" si="0"/>
        <v>0</v>
      </c>
      <c r="AO102" s="223"/>
      <c r="AP102" s="223"/>
      <c r="AQ102" s="83" t="s">
        <v>101</v>
      </c>
      <c r="AR102" s="80"/>
      <c r="AS102" s="89">
        <v>0</v>
      </c>
      <c r="AT102" s="90">
        <f t="shared" si="1"/>
        <v>0</v>
      </c>
      <c r="AU102" s="91">
        <f>'017-24-2-0-1 - OVN - doča...'!P126</f>
        <v>0</v>
      </c>
      <c r="AV102" s="90">
        <f>'017-24-2-0-1 - OVN - doča...'!J33</f>
        <v>0</v>
      </c>
      <c r="AW102" s="90">
        <f>'017-24-2-0-1 - OVN - doča...'!J34</f>
        <v>0</v>
      </c>
      <c r="AX102" s="90">
        <f>'017-24-2-0-1 - OVN - doča...'!J35</f>
        <v>0</v>
      </c>
      <c r="AY102" s="90">
        <f>'017-24-2-0-1 - OVN - doča...'!J36</f>
        <v>0</v>
      </c>
      <c r="AZ102" s="90">
        <f>'017-24-2-0-1 - OVN - doča...'!F33</f>
        <v>0</v>
      </c>
      <c r="BA102" s="90">
        <f>'017-24-2-0-1 - OVN - doča...'!F34</f>
        <v>0</v>
      </c>
      <c r="BB102" s="90">
        <f>'017-24-2-0-1 - OVN - doča...'!F35</f>
        <v>0</v>
      </c>
      <c r="BC102" s="90">
        <f>'017-24-2-0-1 - OVN - doča...'!F36</f>
        <v>0</v>
      </c>
      <c r="BD102" s="92">
        <f>'017-24-2-0-1 - OVN - doča...'!F37</f>
        <v>0</v>
      </c>
      <c r="BT102" s="88" t="s">
        <v>81</v>
      </c>
      <c r="BV102" s="88" t="s">
        <v>75</v>
      </c>
      <c r="BW102" s="88" t="s">
        <v>105</v>
      </c>
      <c r="BX102" s="88" t="s">
        <v>4</v>
      </c>
      <c r="CL102" s="88" t="s">
        <v>1</v>
      </c>
      <c r="CM102" s="88" t="s">
        <v>83</v>
      </c>
    </row>
    <row r="103" spans="1:57" s="2" customFormat="1" ht="30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3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57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3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mergeCells count="70">
    <mergeCell ref="W32:AE32"/>
    <mergeCell ref="AK32:AO32"/>
    <mergeCell ref="W33:AE33"/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9:AM99"/>
    <mergeCell ref="AG100:AM100"/>
    <mergeCell ref="AG101:AM101"/>
    <mergeCell ref="X35:AB35"/>
    <mergeCell ref="AK35:AO35"/>
    <mergeCell ref="AK31:AO31"/>
    <mergeCell ref="D101:H101"/>
    <mergeCell ref="AN95:AP95"/>
    <mergeCell ref="AG95:AM95"/>
    <mergeCell ref="AN96:AP96"/>
    <mergeCell ref="AG96:AM96"/>
    <mergeCell ref="AN97:AP97"/>
    <mergeCell ref="AG97:AM97"/>
    <mergeCell ref="AG98:AM98"/>
    <mergeCell ref="D96:H96"/>
    <mergeCell ref="D97:H97"/>
    <mergeCell ref="D98:H98"/>
    <mergeCell ref="D99:H99"/>
    <mergeCell ref="D100:H100"/>
    <mergeCell ref="AG102:AM102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AN102:AP102"/>
    <mergeCell ref="D102:H102"/>
    <mergeCell ref="D95:H95"/>
  </mergeCells>
  <hyperlinks>
    <hyperlink ref="A95" location="'017-24-2-1 - Odstranění s...'!C2" display="/"/>
    <hyperlink ref="A96" location="'017-24-2-2 - Opevnění břehů'!C2" display="/"/>
    <hyperlink ref="A97" location="'017-24-2-2-1 - Sanace bob...'!C2" display="/"/>
    <hyperlink ref="A98" location="'017-24-2-3 - Kácení dřevin'!C2" display="/"/>
    <hyperlink ref="A99" location="'017-24-2-4 - Zatěsnění sh...'!C2" display="/"/>
    <hyperlink ref="A100" location="'017-24-2-X - Výsadby dřevin'!C2" display="/"/>
    <hyperlink ref="A101" location="'017-24-2-0 - Ostatní a ve...'!C2" display="/"/>
    <hyperlink ref="A102" location="'017-24-2-0-1 - OVN - doč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tabSelected="1" workbookViewId="0" topLeftCell="A182">
      <selection activeCell="F194" sqref="F1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108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ROUND((SUM(BE127:BE197)),2)</f>
        <v>0</v>
      </c>
      <c r="G33" s="32"/>
      <c r="H33" s="32"/>
      <c r="I33" s="107">
        <v>0.21</v>
      </c>
      <c r="J33" s="106">
        <f>ROUND(((SUM(BE127:BE197))*I33),2)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ROUND((SUM(BF127:BF197)),2)</f>
        <v>0</v>
      </c>
      <c r="G34" s="32"/>
      <c r="H34" s="32"/>
      <c r="I34" s="107">
        <v>0.15</v>
      </c>
      <c r="J34" s="106">
        <f>ROUND(((SUM(BF127:BF197))*I34),2)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ROUND((SUM(BG127:BG197)),2)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ROUND((SUM(BH127:BH197)),2)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ROUND((SUM(BI127:BI197)),2)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017-24-2-1 - Odstranění sedimentů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114</v>
      </c>
      <c r="E97" s="128"/>
      <c r="F97" s="128"/>
      <c r="G97" s="128"/>
      <c r="H97" s="128"/>
      <c r="I97" s="129"/>
      <c r="J97" s="130">
        <f>J128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J129</f>
        <v>0</v>
      </c>
      <c r="L98" s="131"/>
    </row>
    <row r="99" spans="2:12" s="10" customFormat="1" ht="14.85" customHeight="1">
      <c r="B99" s="131"/>
      <c r="D99" s="132" t="s">
        <v>116</v>
      </c>
      <c r="E99" s="133"/>
      <c r="F99" s="133"/>
      <c r="G99" s="133"/>
      <c r="H99" s="133"/>
      <c r="I99" s="134"/>
      <c r="J99" s="135">
        <f>J130</f>
        <v>0</v>
      </c>
      <c r="L99" s="131"/>
    </row>
    <row r="100" spans="2:12" s="10" customFormat="1" ht="14.85" customHeight="1">
      <c r="B100" s="131"/>
      <c r="D100" s="132" t="s">
        <v>117</v>
      </c>
      <c r="E100" s="133"/>
      <c r="F100" s="133"/>
      <c r="G100" s="133"/>
      <c r="H100" s="133"/>
      <c r="I100" s="134"/>
      <c r="J100" s="135">
        <f>J137</f>
        <v>0</v>
      </c>
      <c r="L100" s="131"/>
    </row>
    <row r="101" spans="2:12" s="10" customFormat="1" ht="14.85" customHeight="1">
      <c r="B101" s="131"/>
      <c r="D101" s="132" t="s">
        <v>118</v>
      </c>
      <c r="E101" s="133"/>
      <c r="F101" s="133"/>
      <c r="G101" s="133"/>
      <c r="H101" s="133"/>
      <c r="I101" s="134"/>
      <c r="J101" s="135">
        <f>J150</f>
        <v>0</v>
      </c>
      <c r="L101" s="131"/>
    </row>
    <row r="102" spans="2:12" s="10" customFormat="1" ht="14.85" customHeight="1">
      <c r="B102" s="131"/>
      <c r="D102" s="132" t="s">
        <v>119</v>
      </c>
      <c r="E102" s="133"/>
      <c r="F102" s="133"/>
      <c r="G102" s="133"/>
      <c r="H102" s="133"/>
      <c r="I102" s="134"/>
      <c r="J102" s="135">
        <f>J166</f>
        <v>0</v>
      </c>
      <c r="L102" s="131"/>
    </row>
    <row r="103" spans="2:12" s="10" customFormat="1" ht="14.85" customHeight="1">
      <c r="B103" s="131"/>
      <c r="D103" s="132" t="s">
        <v>120</v>
      </c>
      <c r="E103" s="133"/>
      <c r="F103" s="133"/>
      <c r="G103" s="133"/>
      <c r="H103" s="133"/>
      <c r="I103" s="134"/>
      <c r="J103" s="135">
        <f>J171</f>
        <v>0</v>
      </c>
      <c r="L103" s="131"/>
    </row>
    <row r="104" spans="2:12" s="10" customFormat="1" ht="19.9" customHeight="1">
      <c r="B104" s="131"/>
      <c r="D104" s="132" t="s">
        <v>121</v>
      </c>
      <c r="E104" s="133"/>
      <c r="F104" s="133"/>
      <c r="G104" s="133"/>
      <c r="H104" s="133"/>
      <c r="I104" s="134"/>
      <c r="J104" s="135">
        <f>J181</f>
        <v>0</v>
      </c>
      <c r="L104" s="131"/>
    </row>
    <row r="105" spans="2:12" s="10" customFormat="1" ht="14.85" customHeight="1">
      <c r="B105" s="131"/>
      <c r="D105" s="132" t="s">
        <v>122</v>
      </c>
      <c r="E105" s="133"/>
      <c r="F105" s="133"/>
      <c r="G105" s="133"/>
      <c r="H105" s="133"/>
      <c r="I105" s="134"/>
      <c r="J105" s="135">
        <f>J182</f>
        <v>0</v>
      </c>
      <c r="L105" s="131"/>
    </row>
    <row r="106" spans="2:12" s="10" customFormat="1" ht="19.9" customHeight="1">
      <c r="B106" s="131"/>
      <c r="D106" s="132" t="s">
        <v>123</v>
      </c>
      <c r="E106" s="133"/>
      <c r="F106" s="133"/>
      <c r="G106" s="133"/>
      <c r="H106" s="133"/>
      <c r="I106" s="134"/>
      <c r="J106" s="135">
        <f>J187</f>
        <v>0</v>
      </c>
      <c r="L106" s="131"/>
    </row>
    <row r="107" spans="2:12" s="10" customFormat="1" ht="19.9" customHeight="1">
      <c r="B107" s="131"/>
      <c r="D107" s="132" t="s">
        <v>124</v>
      </c>
      <c r="E107" s="133"/>
      <c r="F107" s="133"/>
      <c r="G107" s="133"/>
      <c r="H107" s="133"/>
      <c r="I107" s="134"/>
      <c r="J107" s="135">
        <f>J190</f>
        <v>0</v>
      </c>
      <c r="L107" s="131"/>
    </row>
    <row r="108" spans="1:31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120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121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125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16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62" t="str">
        <f>E7</f>
        <v>Baťův kanál, Valcha - Výklopník, oprava koryta</v>
      </c>
      <c r="F117" s="263"/>
      <c r="G117" s="263"/>
      <c r="H117" s="263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107</v>
      </c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46" t="str">
        <f>E9</f>
        <v>017-24-2-1 - Odstranění sedimentů</v>
      </c>
      <c r="F119" s="261"/>
      <c r="G119" s="261"/>
      <c r="H119" s="261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20</v>
      </c>
      <c r="D121" s="32"/>
      <c r="E121" s="32"/>
      <c r="F121" s="25" t="str">
        <f>F12</f>
        <v xml:space="preserve"> </v>
      </c>
      <c r="G121" s="32"/>
      <c r="H121" s="32"/>
      <c r="I121" s="97" t="s">
        <v>22</v>
      </c>
      <c r="J121" s="55" t="str">
        <f>IF(J12="","",J12)</f>
        <v>13. 12. 2017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24</v>
      </c>
      <c r="D123" s="32"/>
      <c r="E123" s="32"/>
      <c r="F123" s="25" t="str">
        <f>E15</f>
        <v xml:space="preserve"> </v>
      </c>
      <c r="G123" s="32"/>
      <c r="H123" s="32"/>
      <c r="I123" s="97" t="s">
        <v>29</v>
      </c>
      <c r="J123" s="30" t="str">
        <f>E21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27</v>
      </c>
      <c r="D124" s="32"/>
      <c r="E124" s="32"/>
      <c r="F124" s="25" t="str">
        <f>IF(E18="","",E18)</f>
        <v>Vyplň údaj</v>
      </c>
      <c r="G124" s="32"/>
      <c r="H124" s="32"/>
      <c r="I124" s="97" t="s">
        <v>31</v>
      </c>
      <c r="J124" s="30" t="str">
        <f>E24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36"/>
      <c r="B126" s="137"/>
      <c r="C126" s="138" t="s">
        <v>126</v>
      </c>
      <c r="D126" s="139" t="s">
        <v>58</v>
      </c>
      <c r="E126" s="139" t="s">
        <v>54</v>
      </c>
      <c r="F126" s="139" t="s">
        <v>55</v>
      </c>
      <c r="G126" s="139" t="s">
        <v>127</v>
      </c>
      <c r="H126" s="139" t="s">
        <v>128</v>
      </c>
      <c r="I126" s="140" t="s">
        <v>129</v>
      </c>
      <c r="J126" s="141" t="s">
        <v>111</v>
      </c>
      <c r="K126" s="142" t="s">
        <v>130</v>
      </c>
      <c r="L126" s="143"/>
      <c r="M126" s="62" t="s">
        <v>1</v>
      </c>
      <c r="N126" s="63" t="s">
        <v>37</v>
      </c>
      <c r="O126" s="63" t="s">
        <v>131</v>
      </c>
      <c r="P126" s="63" t="s">
        <v>132</v>
      </c>
      <c r="Q126" s="63" t="s">
        <v>133</v>
      </c>
      <c r="R126" s="63" t="s">
        <v>134</v>
      </c>
      <c r="S126" s="63" t="s">
        <v>135</v>
      </c>
      <c r="T126" s="64" t="s">
        <v>136</v>
      </c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</row>
    <row r="127" spans="1:63" s="2" customFormat="1" ht="22.9" customHeight="1">
      <c r="A127" s="32"/>
      <c r="B127" s="33"/>
      <c r="C127" s="69" t="s">
        <v>137</v>
      </c>
      <c r="D127" s="32"/>
      <c r="E127" s="32"/>
      <c r="F127" s="32"/>
      <c r="G127" s="32"/>
      <c r="H127" s="32"/>
      <c r="I127" s="96"/>
      <c r="J127" s="144">
        <f>BK127</f>
        <v>0</v>
      </c>
      <c r="K127" s="32"/>
      <c r="L127" s="33"/>
      <c r="M127" s="65"/>
      <c r="N127" s="56"/>
      <c r="O127" s="66"/>
      <c r="P127" s="145">
        <f>P128</f>
        <v>0</v>
      </c>
      <c r="Q127" s="66"/>
      <c r="R127" s="145">
        <f>R128</f>
        <v>195.5</v>
      </c>
      <c r="S127" s="66"/>
      <c r="T127" s="146">
        <f>T128</f>
        <v>1620.9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72</v>
      </c>
      <c r="AU127" s="17" t="s">
        <v>113</v>
      </c>
      <c r="BK127" s="147">
        <f>BK128</f>
        <v>0</v>
      </c>
    </row>
    <row r="128" spans="2:63" s="12" customFormat="1" ht="25.9" customHeight="1">
      <c r="B128" s="148"/>
      <c r="D128" s="149" t="s">
        <v>72</v>
      </c>
      <c r="E128" s="150" t="s">
        <v>138</v>
      </c>
      <c r="F128" s="150" t="s">
        <v>138</v>
      </c>
      <c r="I128" s="151"/>
      <c r="J128" s="152">
        <f>BK128</f>
        <v>0</v>
      </c>
      <c r="L128" s="148"/>
      <c r="M128" s="153"/>
      <c r="N128" s="154"/>
      <c r="O128" s="154"/>
      <c r="P128" s="155">
        <f>P129+P181+P187+P190</f>
        <v>0</v>
      </c>
      <c r="Q128" s="154"/>
      <c r="R128" s="155">
        <f>R129+R181+R187+R190</f>
        <v>195.5</v>
      </c>
      <c r="S128" s="154"/>
      <c r="T128" s="156">
        <f>T129+T181+T187+T190</f>
        <v>1620.9</v>
      </c>
      <c r="AR128" s="149" t="s">
        <v>81</v>
      </c>
      <c r="AT128" s="157" t="s">
        <v>72</v>
      </c>
      <c r="AU128" s="157" t="s">
        <v>73</v>
      </c>
      <c r="AY128" s="149" t="s">
        <v>139</v>
      </c>
      <c r="BK128" s="158">
        <f>BK129+BK181+BK187+BK190</f>
        <v>0</v>
      </c>
    </row>
    <row r="129" spans="2:63" s="12" customFormat="1" ht="22.9" customHeight="1">
      <c r="B129" s="148"/>
      <c r="D129" s="149" t="s">
        <v>72</v>
      </c>
      <c r="E129" s="159" t="s">
        <v>81</v>
      </c>
      <c r="F129" s="159" t="s">
        <v>140</v>
      </c>
      <c r="I129" s="151"/>
      <c r="J129" s="160">
        <f>BK129</f>
        <v>0</v>
      </c>
      <c r="L129" s="148"/>
      <c r="M129" s="153"/>
      <c r="N129" s="154"/>
      <c r="O129" s="154"/>
      <c r="P129" s="155">
        <f>P130+P137+P150+P166+P171</f>
        <v>0</v>
      </c>
      <c r="Q129" s="154"/>
      <c r="R129" s="155">
        <f>R130+R137+R150+R166+R171</f>
        <v>195.5</v>
      </c>
      <c r="S129" s="154"/>
      <c r="T129" s="156">
        <f>T130+T137+T150+T166+T171</f>
        <v>1608.9</v>
      </c>
      <c r="AR129" s="149" t="s">
        <v>81</v>
      </c>
      <c r="AT129" s="157" t="s">
        <v>72</v>
      </c>
      <c r="AU129" s="157" t="s">
        <v>81</v>
      </c>
      <c r="AY129" s="149" t="s">
        <v>139</v>
      </c>
      <c r="BK129" s="158">
        <f>BK130+BK137+BK150+BK166+BK171</f>
        <v>0</v>
      </c>
    </row>
    <row r="130" spans="2:63" s="12" customFormat="1" ht="20.85" customHeight="1">
      <c r="B130" s="148"/>
      <c r="D130" s="149" t="s">
        <v>72</v>
      </c>
      <c r="E130" s="159" t="s">
        <v>141</v>
      </c>
      <c r="F130" s="159" t="s">
        <v>142</v>
      </c>
      <c r="I130" s="151"/>
      <c r="J130" s="160">
        <f>BK130</f>
        <v>0</v>
      </c>
      <c r="L130" s="148"/>
      <c r="M130" s="153"/>
      <c r="N130" s="154"/>
      <c r="O130" s="154"/>
      <c r="P130" s="155">
        <f>SUM(P131:P136)</f>
        <v>0</v>
      </c>
      <c r="Q130" s="154"/>
      <c r="R130" s="155">
        <f>SUM(R131:R136)</f>
        <v>0</v>
      </c>
      <c r="S130" s="154"/>
      <c r="T130" s="156">
        <f>SUM(T131:T136)</f>
        <v>1608.9</v>
      </c>
      <c r="AR130" s="149" t="s">
        <v>81</v>
      </c>
      <c r="AT130" s="157" t="s">
        <v>72</v>
      </c>
      <c r="AU130" s="157" t="s">
        <v>83</v>
      </c>
      <c r="AY130" s="149" t="s">
        <v>139</v>
      </c>
      <c r="BK130" s="158">
        <f>SUM(BK131:BK136)</f>
        <v>0</v>
      </c>
    </row>
    <row r="131" spans="1:65" s="2" customFormat="1" ht="16.5" customHeight="1">
      <c r="A131" s="32"/>
      <c r="B131" s="161"/>
      <c r="C131" s="162" t="s">
        <v>81</v>
      </c>
      <c r="D131" s="162" t="s">
        <v>143</v>
      </c>
      <c r="E131" s="163" t="s">
        <v>144</v>
      </c>
      <c r="F131" s="164" t="s">
        <v>145</v>
      </c>
      <c r="G131" s="165" t="s">
        <v>146</v>
      </c>
      <c r="H131" s="166">
        <v>195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38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0.1</v>
      </c>
      <c r="T131" s="173">
        <f>S131*H131</f>
        <v>19.5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147</v>
      </c>
      <c r="AT131" s="174" t="s">
        <v>143</v>
      </c>
      <c r="AU131" s="174" t="s">
        <v>148</v>
      </c>
      <c r="AY131" s="17" t="s">
        <v>139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81</v>
      </c>
      <c r="BK131" s="175">
        <f>ROUND(I131*H131,2)</f>
        <v>0</v>
      </c>
      <c r="BL131" s="17" t="s">
        <v>147</v>
      </c>
      <c r="BM131" s="174" t="s">
        <v>149</v>
      </c>
    </row>
    <row r="132" spans="2:51" s="13" customFormat="1" ht="12">
      <c r="B132" s="176"/>
      <c r="D132" s="177" t="s">
        <v>150</v>
      </c>
      <c r="E132" s="178" t="s">
        <v>1</v>
      </c>
      <c r="F132" s="179" t="s">
        <v>151</v>
      </c>
      <c r="H132" s="180">
        <v>195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78" t="s">
        <v>150</v>
      </c>
      <c r="AU132" s="178" t="s">
        <v>148</v>
      </c>
      <c r="AV132" s="13" t="s">
        <v>83</v>
      </c>
      <c r="AW132" s="13" t="s">
        <v>30</v>
      </c>
      <c r="AX132" s="13" t="s">
        <v>81</v>
      </c>
      <c r="AY132" s="178" t="s">
        <v>139</v>
      </c>
    </row>
    <row r="133" spans="1:65" s="2" customFormat="1" ht="48" customHeight="1">
      <c r="A133" s="32"/>
      <c r="B133" s="161"/>
      <c r="C133" s="162" t="s">
        <v>83</v>
      </c>
      <c r="D133" s="162" t="s">
        <v>143</v>
      </c>
      <c r="E133" s="163" t="s">
        <v>152</v>
      </c>
      <c r="F133" s="164" t="s">
        <v>153</v>
      </c>
      <c r="G133" s="165" t="s">
        <v>154</v>
      </c>
      <c r="H133" s="166">
        <v>883</v>
      </c>
      <c r="I133" s="167"/>
      <c r="J133" s="168">
        <f>ROUND(I133*H133,2)</f>
        <v>0</v>
      </c>
      <c r="K133" s="169"/>
      <c r="L133" s="33"/>
      <c r="M133" s="170" t="s">
        <v>1</v>
      </c>
      <c r="N133" s="171" t="s">
        <v>38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1.8</v>
      </c>
      <c r="T133" s="173">
        <f>S133*H133</f>
        <v>1589.4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147</v>
      </c>
      <c r="AT133" s="174" t="s">
        <v>143</v>
      </c>
      <c r="AU133" s="174" t="s">
        <v>148</v>
      </c>
      <c r="AY133" s="17" t="s">
        <v>139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7" t="s">
        <v>81</v>
      </c>
      <c r="BK133" s="175">
        <f>ROUND(I133*H133,2)</f>
        <v>0</v>
      </c>
      <c r="BL133" s="17" t="s">
        <v>147</v>
      </c>
      <c r="BM133" s="174" t="s">
        <v>155</v>
      </c>
    </row>
    <row r="134" spans="2:51" s="13" customFormat="1" ht="22.5">
      <c r="B134" s="176"/>
      <c r="D134" s="177" t="s">
        <v>150</v>
      </c>
      <c r="E134" s="178" t="s">
        <v>1</v>
      </c>
      <c r="F134" s="179" t="s">
        <v>156</v>
      </c>
      <c r="H134" s="180">
        <v>883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78" t="s">
        <v>150</v>
      </c>
      <c r="AU134" s="178" t="s">
        <v>148</v>
      </c>
      <c r="AV134" s="13" t="s">
        <v>83</v>
      </c>
      <c r="AW134" s="13" t="s">
        <v>30</v>
      </c>
      <c r="AX134" s="13" t="s">
        <v>81</v>
      </c>
      <c r="AY134" s="178" t="s">
        <v>139</v>
      </c>
    </row>
    <row r="135" spans="1:65" s="2" customFormat="1" ht="24" customHeight="1">
      <c r="A135" s="32"/>
      <c r="B135" s="161"/>
      <c r="C135" s="162" t="s">
        <v>148</v>
      </c>
      <c r="D135" s="162" t="s">
        <v>143</v>
      </c>
      <c r="E135" s="163" t="s">
        <v>157</v>
      </c>
      <c r="F135" s="164" t="s">
        <v>158</v>
      </c>
      <c r="G135" s="165" t="s">
        <v>159</v>
      </c>
      <c r="H135" s="166">
        <v>1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147</v>
      </c>
      <c r="AT135" s="174" t="s">
        <v>143</v>
      </c>
      <c r="AU135" s="174" t="s">
        <v>148</v>
      </c>
      <c r="AY135" s="17" t="s">
        <v>139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81</v>
      </c>
      <c r="BK135" s="175">
        <f>ROUND(I135*H135,2)</f>
        <v>0</v>
      </c>
      <c r="BL135" s="17" t="s">
        <v>147</v>
      </c>
      <c r="BM135" s="174" t="s">
        <v>160</v>
      </c>
    </row>
    <row r="136" spans="1:47" s="2" customFormat="1" ht="97.5">
      <c r="A136" s="32"/>
      <c r="B136" s="33"/>
      <c r="C136" s="32"/>
      <c r="D136" s="177" t="s">
        <v>161</v>
      </c>
      <c r="E136" s="32"/>
      <c r="F136" s="185" t="s">
        <v>162</v>
      </c>
      <c r="G136" s="32"/>
      <c r="H136" s="32"/>
      <c r="I136" s="96"/>
      <c r="J136" s="32"/>
      <c r="K136" s="32"/>
      <c r="L136" s="33"/>
      <c r="M136" s="186"/>
      <c r="N136" s="18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161</v>
      </c>
      <c r="AU136" s="17" t="s">
        <v>148</v>
      </c>
    </row>
    <row r="137" spans="2:63" s="12" customFormat="1" ht="20.85" customHeight="1">
      <c r="B137" s="148"/>
      <c r="D137" s="149" t="s">
        <v>72</v>
      </c>
      <c r="E137" s="159" t="s">
        <v>163</v>
      </c>
      <c r="F137" s="159" t="s">
        <v>164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SUM(P138:P149)</f>
        <v>0</v>
      </c>
      <c r="Q137" s="154"/>
      <c r="R137" s="155">
        <f>SUM(R138:R149)</f>
        <v>0</v>
      </c>
      <c r="S137" s="154"/>
      <c r="T137" s="156">
        <f>SUM(T138:T149)</f>
        <v>0</v>
      </c>
      <c r="AR137" s="149" t="s">
        <v>81</v>
      </c>
      <c r="AT137" s="157" t="s">
        <v>72</v>
      </c>
      <c r="AU137" s="157" t="s">
        <v>83</v>
      </c>
      <c r="AY137" s="149" t="s">
        <v>139</v>
      </c>
      <c r="BK137" s="158">
        <f>SUM(BK138:BK149)</f>
        <v>0</v>
      </c>
    </row>
    <row r="138" spans="1:65" s="2" customFormat="1" ht="48" customHeight="1">
      <c r="A138" s="32"/>
      <c r="B138" s="161"/>
      <c r="C138" s="162" t="s">
        <v>147</v>
      </c>
      <c r="D138" s="162" t="s">
        <v>143</v>
      </c>
      <c r="E138" s="163" t="s">
        <v>165</v>
      </c>
      <c r="F138" s="164" t="s">
        <v>166</v>
      </c>
      <c r="G138" s="165" t="s">
        <v>154</v>
      </c>
      <c r="H138" s="166">
        <v>3910</v>
      </c>
      <c r="I138" s="167"/>
      <c r="J138" s="168">
        <f>ROUND(I138*H138,2)</f>
        <v>0</v>
      </c>
      <c r="K138" s="169"/>
      <c r="L138" s="33"/>
      <c r="M138" s="170" t="s">
        <v>1</v>
      </c>
      <c r="N138" s="171" t="s">
        <v>38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147</v>
      </c>
      <c r="AT138" s="174" t="s">
        <v>143</v>
      </c>
      <c r="AU138" s="174" t="s">
        <v>148</v>
      </c>
      <c r="AY138" s="17" t="s">
        <v>139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7" t="s">
        <v>81</v>
      </c>
      <c r="BK138" s="175">
        <f>ROUND(I138*H138,2)</f>
        <v>0</v>
      </c>
      <c r="BL138" s="17" t="s">
        <v>147</v>
      </c>
      <c r="BM138" s="174" t="s">
        <v>167</v>
      </c>
    </row>
    <row r="139" spans="2:51" s="13" customFormat="1" ht="12">
      <c r="B139" s="176"/>
      <c r="D139" s="177" t="s">
        <v>150</v>
      </c>
      <c r="E139" s="178" t="s">
        <v>1</v>
      </c>
      <c r="F139" s="179" t="s">
        <v>168</v>
      </c>
      <c r="H139" s="180">
        <v>3910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78" t="s">
        <v>150</v>
      </c>
      <c r="AU139" s="178" t="s">
        <v>148</v>
      </c>
      <c r="AV139" s="13" t="s">
        <v>83</v>
      </c>
      <c r="AW139" s="13" t="s">
        <v>30</v>
      </c>
      <c r="AX139" s="13" t="s">
        <v>81</v>
      </c>
      <c r="AY139" s="178" t="s">
        <v>139</v>
      </c>
    </row>
    <row r="140" spans="1:65" s="2" customFormat="1" ht="36" customHeight="1">
      <c r="A140" s="32"/>
      <c r="B140" s="161"/>
      <c r="C140" s="162" t="s">
        <v>169</v>
      </c>
      <c r="D140" s="162" t="s">
        <v>143</v>
      </c>
      <c r="E140" s="163" t="s">
        <v>170</v>
      </c>
      <c r="F140" s="164" t="s">
        <v>171</v>
      </c>
      <c r="G140" s="165" t="s">
        <v>154</v>
      </c>
      <c r="H140" s="166">
        <v>3910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147</v>
      </c>
      <c r="AT140" s="174" t="s">
        <v>143</v>
      </c>
      <c r="AU140" s="174" t="s">
        <v>148</v>
      </c>
      <c r="AY140" s="17" t="s">
        <v>139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81</v>
      </c>
      <c r="BK140" s="175">
        <f>ROUND(I140*H140,2)</f>
        <v>0</v>
      </c>
      <c r="BL140" s="17" t="s">
        <v>147</v>
      </c>
      <c r="BM140" s="174" t="s">
        <v>172</v>
      </c>
    </row>
    <row r="141" spans="2:51" s="13" customFormat="1" ht="12">
      <c r="B141" s="176"/>
      <c r="D141" s="177" t="s">
        <v>150</v>
      </c>
      <c r="E141" s="178" t="s">
        <v>1</v>
      </c>
      <c r="F141" s="179" t="s">
        <v>173</v>
      </c>
      <c r="H141" s="180">
        <v>3910</v>
      </c>
      <c r="I141" s="181"/>
      <c r="L141" s="176"/>
      <c r="M141" s="182"/>
      <c r="N141" s="183"/>
      <c r="O141" s="183"/>
      <c r="P141" s="183"/>
      <c r="Q141" s="183"/>
      <c r="R141" s="183"/>
      <c r="S141" s="183"/>
      <c r="T141" s="184"/>
      <c r="AT141" s="178" t="s">
        <v>150</v>
      </c>
      <c r="AU141" s="178" t="s">
        <v>148</v>
      </c>
      <c r="AV141" s="13" t="s">
        <v>83</v>
      </c>
      <c r="AW141" s="13" t="s">
        <v>30</v>
      </c>
      <c r="AX141" s="13" t="s">
        <v>81</v>
      </c>
      <c r="AY141" s="178" t="s">
        <v>139</v>
      </c>
    </row>
    <row r="142" spans="1:65" s="2" customFormat="1" ht="36" customHeight="1">
      <c r="A142" s="32"/>
      <c r="B142" s="161"/>
      <c r="C142" s="162" t="s">
        <v>174</v>
      </c>
      <c r="D142" s="162" t="s">
        <v>143</v>
      </c>
      <c r="E142" s="163" t="s">
        <v>175</v>
      </c>
      <c r="F142" s="164" t="s">
        <v>176</v>
      </c>
      <c r="G142" s="165" t="s">
        <v>154</v>
      </c>
      <c r="H142" s="166">
        <v>8980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38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147</v>
      </c>
      <c r="AT142" s="174" t="s">
        <v>143</v>
      </c>
      <c r="AU142" s="174" t="s">
        <v>148</v>
      </c>
      <c r="AY142" s="17" t="s">
        <v>139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81</v>
      </c>
      <c r="BK142" s="175">
        <f>ROUND(I142*H142,2)</f>
        <v>0</v>
      </c>
      <c r="BL142" s="17" t="s">
        <v>147</v>
      </c>
      <c r="BM142" s="174" t="s">
        <v>177</v>
      </c>
    </row>
    <row r="143" spans="2:51" s="13" customFormat="1" ht="12">
      <c r="B143" s="176"/>
      <c r="D143" s="177" t="s">
        <v>150</v>
      </c>
      <c r="E143" s="178" t="s">
        <v>1</v>
      </c>
      <c r="F143" s="179" t="s">
        <v>178</v>
      </c>
      <c r="H143" s="180">
        <v>1350</v>
      </c>
      <c r="I143" s="181"/>
      <c r="L143" s="176"/>
      <c r="M143" s="182"/>
      <c r="N143" s="183"/>
      <c r="O143" s="183"/>
      <c r="P143" s="183"/>
      <c r="Q143" s="183"/>
      <c r="R143" s="183"/>
      <c r="S143" s="183"/>
      <c r="T143" s="184"/>
      <c r="AT143" s="178" t="s">
        <v>150</v>
      </c>
      <c r="AU143" s="178" t="s">
        <v>148</v>
      </c>
      <c r="AV143" s="13" t="s">
        <v>83</v>
      </c>
      <c r="AW143" s="13" t="s">
        <v>30</v>
      </c>
      <c r="AX143" s="13" t="s">
        <v>73</v>
      </c>
      <c r="AY143" s="178" t="s">
        <v>139</v>
      </c>
    </row>
    <row r="144" spans="2:51" s="13" customFormat="1" ht="22.5">
      <c r="B144" s="176"/>
      <c r="D144" s="177" t="s">
        <v>150</v>
      </c>
      <c r="E144" s="178" t="s">
        <v>1</v>
      </c>
      <c r="F144" s="179" t="s">
        <v>179</v>
      </c>
      <c r="H144" s="180">
        <v>7630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150</v>
      </c>
      <c r="AU144" s="178" t="s">
        <v>148</v>
      </c>
      <c r="AV144" s="13" t="s">
        <v>83</v>
      </c>
      <c r="AW144" s="13" t="s">
        <v>30</v>
      </c>
      <c r="AX144" s="13" t="s">
        <v>73</v>
      </c>
      <c r="AY144" s="178" t="s">
        <v>139</v>
      </c>
    </row>
    <row r="145" spans="2:51" s="14" customFormat="1" ht="12">
      <c r="B145" s="188"/>
      <c r="D145" s="177" t="s">
        <v>150</v>
      </c>
      <c r="E145" s="189" t="s">
        <v>1</v>
      </c>
      <c r="F145" s="190" t="s">
        <v>180</v>
      </c>
      <c r="H145" s="191">
        <v>8980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150</v>
      </c>
      <c r="AU145" s="189" t="s">
        <v>148</v>
      </c>
      <c r="AV145" s="14" t="s">
        <v>147</v>
      </c>
      <c r="AW145" s="14" t="s">
        <v>30</v>
      </c>
      <c r="AX145" s="14" t="s">
        <v>81</v>
      </c>
      <c r="AY145" s="189" t="s">
        <v>139</v>
      </c>
    </row>
    <row r="146" spans="1:65" s="2" customFormat="1" ht="48" customHeight="1">
      <c r="A146" s="32"/>
      <c r="B146" s="161"/>
      <c r="C146" s="162" t="s">
        <v>181</v>
      </c>
      <c r="D146" s="162" t="s">
        <v>143</v>
      </c>
      <c r="E146" s="163" t="s">
        <v>182</v>
      </c>
      <c r="F146" s="164" t="s">
        <v>183</v>
      </c>
      <c r="G146" s="165" t="s">
        <v>154</v>
      </c>
      <c r="H146" s="166">
        <v>2694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38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147</v>
      </c>
      <c r="AT146" s="174" t="s">
        <v>143</v>
      </c>
      <c r="AU146" s="174" t="s">
        <v>148</v>
      </c>
      <c r="AY146" s="17" t="s">
        <v>139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81</v>
      </c>
      <c r="BK146" s="175">
        <f>ROUND(I146*H146,2)</f>
        <v>0</v>
      </c>
      <c r="BL146" s="17" t="s">
        <v>147</v>
      </c>
      <c r="BM146" s="174" t="s">
        <v>184</v>
      </c>
    </row>
    <row r="147" spans="2:51" s="13" customFormat="1" ht="12">
      <c r="B147" s="176"/>
      <c r="D147" s="177" t="s">
        <v>150</v>
      </c>
      <c r="E147" s="178" t="s">
        <v>1</v>
      </c>
      <c r="F147" s="179" t="s">
        <v>185</v>
      </c>
      <c r="H147" s="180">
        <v>2694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150</v>
      </c>
      <c r="AU147" s="178" t="s">
        <v>148</v>
      </c>
      <c r="AV147" s="13" t="s">
        <v>83</v>
      </c>
      <c r="AW147" s="13" t="s">
        <v>30</v>
      </c>
      <c r="AX147" s="13" t="s">
        <v>81</v>
      </c>
      <c r="AY147" s="178" t="s">
        <v>139</v>
      </c>
    </row>
    <row r="148" spans="1:65" s="2" customFormat="1" ht="36" customHeight="1">
      <c r="A148" s="32"/>
      <c r="B148" s="161"/>
      <c r="C148" s="162" t="s">
        <v>186</v>
      </c>
      <c r="D148" s="162" t="s">
        <v>143</v>
      </c>
      <c r="E148" s="163" t="s">
        <v>187</v>
      </c>
      <c r="F148" s="164" t="s">
        <v>188</v>
      </c>
      <c r="G148" s="165" t="s">
        <v>154</v>
      </c>
      <c r="H148" s="166">
        <v>1796</v>
      </c>
      <c r="I148" s="167"/>
      <c r="J148" s="168">
        <f>ROUND(I148*H148,2)</f>
        <v>0</v>
      </c>
      <c r="K148" s="169"/>
      <c r="L148" s="33"/>
      <c r="M148" s="170" t="s">
        <v>1</v>
      </c>
      <c r="N148" s="171" t="s">
        <v>38</v>
      </c>
      <c r="O148" s="58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147</v>
      </c>
      <c r="AT148" s="174" t="s">
        <v>143</v>
      </c>
      <c r="AU148" s="174" t="s">
        <v>148</v>
      </c>
      <c r="AY148" s="17" t="s">
        <v>139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81</v>
      </c>
      <c r="BK148" s="175">
        <f>ROUND(I148*H148,2)</f>
        <v>0</v>
      </c>
      <c r="BL148" s="17" t="s">
        <v>147</v>
      </c>
      <c r="BM148" s="174" t="s">
        <v>189</v>
      </c>
    </row>
    <row r="149" spans="2:51" s="13" customFormat="1" ht="12">
      <c r="B149" s="176"/>
      <c r="D149" s="177" t="s">
        <v>150</v>
      </c>
      <c r="E149" s="178" t="s">
        <v>1</v>
      </c>
      <c r="F149" s="179" t="s">
        <v>190</v>
      </c>
      <c r="H149" s="180">
        <v>1796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150</v>
      </c>
      <c r="AU149" s="178" t="s">
        <v>148</v>
      </c>
      <c r="AV149" s="13" t="s">
        <v>83</v>
      </c>
      <c r="AW149" s="13" t="s">
        <v>30</v>
      </c>
      <c r="AX149" s="13" t="s">
        <v>81</v>
      </c>
      <c r="AY149" s="178" t="s">
        <v>139</v>
      </c>
    </row>
    <row r="150" spans="2:63" s="12" customFormat="1" ht="20.85" customHeight="1">
      <c r="B150" s="148"/>
      <c r="D150" s="149" t="s">
        <v>72</v>
      </c>
      <c r="E150" s="159" t="s">
        <v>191</v>
      </c>
      <c r="F150" s="159" t="s">
        <v>192</v>
      </c>
      <c r="I150" s="151"/>
      <c r="J150" s="160">
        <f>BK150</f>
        <v>0</v>
      </c>
      <c r="L150" s="148"/>
      <c r="M150" s="153"/>
      <c r="N150" s="154"/>
      <c r="O150" s="154"/>
      <c r="P150" s="155">
        <f>SUM(P151:P165)</f>
        <v>0</v>
      </c>
      <c r="Q150" s="154"/>
      <c r="R150" s="155">
        <f>SUM(R151:R165)</f>
        <v>0</v>
      </c>
      <c r="S150" s="154"/>
      <c r="T150" s="156">
        <f>SUM(T151:T165)</f>
        <v>0</v>
      </c>
      <c r="AR150" s="149" t="s">
        <v>81</v>
      </c>
      <c r="AT150" s="157" t="s">
        <v>72</v>
      </c>
      <c r="AU150" s="157" t="s">
        <v>83</v>
      </c>
      <c r="AY150" s="149" t="s">
        <v>139</v>
      </c>
      <c r="BK150" s="158">
        <f>SUM(BK151:BK165)</f>
        <v>0</v>
      </c>
    </row>
    <row r="151" spans="1:65" s="2" customFormat="1" ht="48" customHeight="1">
      <c r="A151" s="32"/>
      <c r="B151" s="161"/>
      <c r="C151" s="162" t="s">
        <v>193</v>
      </c>
      <c r="D151" s="162" t="s">
        <v>143</v>
      </c>
      <c r="E151" s="163" t="s">
        <v>194</v>
      </c>
      <c r="F151" s="164" t="s">
        <v>195</v>
      </c>
      <c r="G151" s="165" t="s">
        <v>154</v>
      </c>
      <c r="H151" s="166">
        <v>8350</v>
      </c>
      <c r="I151" s="167"/>
      <c r="J151" s="168">
        <f>ROUND(I151*H151,2)</f>
        <v>0</v>
      </c>
      <c r="K151" s="169"/>
      <c r="L151" s="33"/>
      <c r="M151" s="170" t="s">
        <v>1</v>
      </c>
      <c r="N151" s="171" t="s">
        <v>38</v>
      </c>
      <c r="O151" s="58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147</v>
      </c>
      <c r="AT151" s="174" t="s">
        <v>143</v>
      </c>
      <c r="AU151" s="174" t="s">
        <v>148</v>
      </c>
      <c r="AY151" s="17" t="s">
        <v>139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7" t="s">
        <v>81</v>
      </c>
      <c r="BK151" s="175">
        <f>ROUND(I151*H151,2)</f>
        <v>0</v>
      </c>
      <c r="BL151" s="17" t="s">
        <v>147</v>
      </c>
      <c r="BM151" s="174" t="s">
        <v>196</v>
      </c>
    </row>
    <row r="152" spans="2:51" s="13" customFormat="1" ht="12">
      <c r="B152" s="176"/>
      <c r="D152" s="177" t="s">
        <v>150</v>
      </c>
      <c r="E152" s="178" t="s">
        <v>1</v>
      </c>
      <c r="F152" s="179" t="s">
        <v>197</v>
      </c>
      <c r="H152" s="180">
        <v>3910</v>
      </c>
      <c r="I152" s="181"/>
      <c r="L152" s="176"/>
      <c r="M152" s="182"/>
      <c r="N152" s="183"/>
      <c r="O152" s="183"/>
      <c r="P152" s="183"/>
      <c r="Q152" s="183"/>
      <c r="R152" s="183"/>
      <c r="S152" s="183"/>
      <c r="T152" s="184"/>
      <c r="AT152" s="178" t="s">
        <v>150</v>
      </c>
      <c r="AU152" s="178" t="s">
        <v>148</v>
      </c>
      <c r="AV152" s="13" t="s">
        <v>83</v>
      </c>
      <c r="AW152" s="13" t="s">
        <v>30</v>
      </c>
      <c r="AX152" s="13" t="s">
        <v>73</v>
      </c>
      <c r="AY152" s="178" t="s">
        <v>139</v>
      </c>
    </row>
    <row r="153" spans="2:51" s="13" customFormat="1" ht="12">
      <c r="B153" s="176"/>
      <c r="D153" s="177" t="s">
        <v>150</v>
      </c>
      <c r="E153" s="178" t="s">
        <v>1</v>
      </c>
      <c r="F153" s="179" t="s">
        <v>198</v>
      </c>
      <c r="H153" s="180">
        <v>2220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78" t="s">
        <v>150</v>
      </c>
      <c r="AU153" s="178" t="s">
        <v>148</v>
      </c>
      <c r="AV153" s="13" t="s">
        <v>83</v>
      </c>
      <c r="AW153" s="13" t="s">
        <v>30</v>
      </c>
      <c r="AX153" s="13" t="s">
        <v>73</v>
      </c>
      <c r="AY153" s="178" t="s">
        <v>139</v>
      </c>
    </row>
    <row r="154" spans="2:51" s="13" customFormat="1" ht="12">
      <c r="B154" s="176"/>
      <c r="D154" s="177" t="s">
        <v>150</v>
      </c>
      <c r="E154" s="178" t="s">
        <v>1</v>
      </c>
      <c r="F154" s="179" t="s">
        <v>199</v>
      </c>
      <c r="H154" s="180">
        <v>2220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150</v>
      </c>
      <c r="AU154" s="178" t="s">
        <v>148</v>
      </c>
      <c r="AV154" s="13" t="s">
        <v>83</v>
      </c>
      <c r="AW154" s="13" t="s">
        <v>30</v>
      </c>
      <c r="AX154" s="13" t="s">
        <v>73</v>
      </c>
      <c r="AY154" s="178" t="s">
        <v>139</v>
      </c>
    </row>
    <row r="155" spans="2:51" s="14" customFormat="1" ht="12">
      <c r="B155" s="188"/>
      <c r="D155" s="177" t="s">
        <v>150</v>
      </c>
      <c r="E155" s="189" t="s">
        <v>1</v>
      </c>
      <c r="F155" s="190" t="s">
        <v>180</v>
      </c>
      <c r="H155" s="191">
        <v>8350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89" t="s">
        <v>150</v>
      </c>
      <c r="AU155" s="189" t="s">
        <v>148</v>
      </c>
      <c r="AV155" s="14" t="s">
        <v>147</v>
      </c>
      <c r="AW155" s="14" t="s">
        <v>30</v>
      </c>
      <c r="AX155" s="14" t="s">
        <v>81</v>
      </c>
      <c r="AY155" s="189" t="s">
        <v>139</v>
      </c>
    </row>
    <row r="156" spans="1:65" s="2" customFormat="1" ht="48" customHeight="1">
      <c r="A156" s="32"/>
      <c r="B156" s="161"/>
      <c r="C156" s="162" t="s">
        <v>200</v>
      </c>
      <c r="D156" s="162" t="s">
        <v>143</v>
      </c>
      <c r="E156" s="163" t="s">
        <v>201</v>
      </c>
      <c r="F156" s="164" t="s">
        <v>202</v>
      </c>
      <c r="G156" s="165" t="s">
        <v>154</v>
      </c>
      <c r="H156" s="166">
        <v>6660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38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147</v>
      </c>
      <c r="AT156" s="174" t="s">
        <v>143</v>
      </c>
      <c r="AU156" s="174" t="s">
        <v>148</v>
      </c>
      <c r="AY156" s="17" t="s">
        <v>139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81</v>
      </c>
      <c r="BK156" s="175">
        <f>ROUND(I156*H156,2)</f>
        <v>0</v>
      </c>
      <c r="BL156" s="17" t="s">
        <v>147</v>
      </c>
      <c r="BM156" s="174" t="s">
        <v>203</v>
      </c>
    </row>
    <row r="157" spans="2:51" s="13" customFormat="1" ht="12">
      <c r="B157" s="176"/>
      <c r="D157" s="177" t="s">
        <v>150</v>
      </c>
      <c r="E157" s="178" t="s">
        <v>1</v>
      </c>
      <c r="F157" s="179" t="s">
        <v>204</v>
      </c>
      <c r="H157" s="180">
        <v>6660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78" t="s">
        <v>150</v>
      </c>
      <c r="AU157" s="178" t="s">
        <v>148</v>
      </c>
      <c r="AV157" s="13" t="s">
        <v>83</v>
      </c>
      <c r="AW157" s="13" t="s">
        <v>30</v>
      </c>
      <c r="AX157" s="13" t="s">
        <v>81</v>
      </c>
      <c r="AY157" s="178" t="s">
        <v>139</v>
      </c>
    </row>
    <row r="158" spans="1:65" s="2" customFormat="1" ht="36" customHeight="1">
      <c r="A158" s="32"/>
      <c r="B158" s="161"/>
      <c r="C158" s="162" t="s">
        <v>141</v>
      </c>
      <c r="D158" s="162" t="s">
        <v>143</v>
      </c>
      <c r="E158" s="163" t="s">
        <v>205</v>
      </c>
      <c r="F158" s="164" t="s">
        <v>206</v>
      </c>
      <c r="G158" s="165" t="s">
        <v>154</v>
      </c>
      <c r="H158" s="166">
        <v>3910</v>
      </c>
      <c r="I158" s="167"/>
      <c r="J158" s="168">
        <f>ROUND(I158*H158,2)</f>
        <v>0</v>
      </c>
      <c r="K158" s="169"/>
      <c r="L158" s="33"/>
      <c r="M158" s="170" t="s">
        <v>1</v>
      </c>
      <c r="N158" s="171" t="s">
        <v>38</v>
      </c>
      <c r="O158" s="58"/>
      <c r="P158" s="172">
        <f>O158*H158</f>
        <v>0</v>
      </c>
      <c r="Q158" s="172">
        <v>0</v>
      </c>
      <c r="R158" s="172">
        <f>Q158*H158</f>
        <v>0</v>
      </c>
      <c r="S158" s="172">
        <v>0</v>
      </c>
      <c r="T158" s="17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147</v>
      </c>
      <c r="AT158" s="174" t="s">
        <v>143</v>
      </c>
      <c r="AU158" s="174" t="s">
        <v>148</v>
      </c>
      <c r="AY158" s="17" t="s">
        <v>139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7" t="s">
        <v>81</v>
      </c>
      <c r="BK158" s="175">
        <f>ROUND(I158*H158,2)</f>
        <v>0</v>
      </c>
      <c r="BL158" s="17" t="s">
        <v>147</v>
      </c>
      <c r="BM158" s="174" t="s">
        <v>207</v>
      </c>
    </row>
    <row r="159" spans="2:51" s="13" customFormat="1" ht="12">
      <c r="B159" s="176"/>
      <c r="D159" s="177" t="s">
        <v>150</v>
      </c>
      <c r="E159" s="178" t="s">
        <v>1</v>
      </c>
      <c r="F159" s="179" t="s">
        <v>208</v>
      </c>
      <c r="H159" s="180">
        <v>3910</v>
      </c>
      <c r="I159" s="181"/>
      <c r="L159" s="176"/>
      <c r="M159" s="182"/>
      <c r="N159" s="183"/>
      <c r="O159" s="183"/>
      <c r="P159" s="183"/>
      <c r="Q159" s="183"/>
      <c r="R159" s="183"/>
      <c r="S159" s="183"/>
      <c r="T159" s="184"/>
      <c r="AT159" s="178" t="s">
        <v>150</v>
      </c>
      <c r="AU159" s="178" t="s">
        <v>148</v>
      </c>
      <c r="AV159" s="13" t="s">
        <v>83</v>
      </c>
      <c r="AW159" s="13" t="s">
        <v>30</v>
      </c>
      <c r="AX159" s="13" t="s">
        <v>81</v>
      </c>
      <c r="AY159" s="178" t="s">
        <v>139</v>
      </c>
    </row>
    <row r="160" spans="1:65" s="2" customFormat="1" ht="48" customHeight="1">
      <c r="A160" s="32"/>
      <c r="B160" s="161"/>
      <c r="C160" s="162" t="s">
        <v>163</v>
      </c>
      <c r="D160" s="162" t="s">
        <v>143</v>
      </c>
      <c r="E160" s="163" t="s">
        <v>209</v>
      </c>
      <c r="F160" s="164" t="s">
        <v>210</v>
      </c>
      <c r="G160" s="165" t="s">
        <v>154</v>
      </c>
      <c r="H160" s="166">
        <v>15640</v>
      </c>
      <c r="I160" s="167"/>
      <c r="J160" s="168">
        <f>ROUND(I160*H160,2)</f>
        <v>0</v>
      </c>
      <c r="K160" s="169"/>
      <c r="L160" s="33"/>
      <c r="M160" s="170" t="s">
        <v>1</v>
      </c>
      <c r="N160" s="171" t="s">
        <v>38</v>
      </c>
      <c r="O160" s="58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147</v>
      </c>
      <c r="AT160" s="174" t="s">
        <v>143</v>
      </c>
      <c r="AU160" s="174" t="s">
        <v>148</v>
      </c>
      <c r="AY160" s="17" t="s">
        <v>139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81</v>
      </c>
      <c r="BK160" s="175">
        <f>ROUND(I160*H160,2)</f>
        <v>0</v>
      </c>
      <c r="BL160" s="17" t="s">
        <v>147</v>
      </c>
      <c r="BM160" s="174" t="s">
        <v>211</v>
      </c>
    </row>
    <row r="161" spans="2:51" s="13" customFormat="1" ht="12">
      <c r="B161" s="176"/>
      <c r="D161" s="177" t="s">
        <v>150</v>
      </c>
      <c r="E161" s="178" t="s">
        <v>1</v>
      </c>
      <c r="F161" s="179" t="s">
        <v>212</v>
      </c>
      <c r="H161" s="180">
        <v>15640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78" t="s">
        <v>150</v>
      </c>
      <c r="AU161" s="178" t="s">
        <v>148</v>
      </c>
      <c r="AV161" s="13" t="s">
        <v>83</v>
      </c>
      <c r="AW161" s="13" t="s">
        <v>30</v>
      </c>
      <c r="AX161" s="13" t="s">
        <v>81</v>
      </c>
      <c r="AY161" s="178" t="s">
        <v>139</v>
      </c>
    </row>
    <row r="162" spans="1:65" s="2" customFormat="1" ht="36" customHeight="1">
      <c r="A162" s="32"/>
      <c r="B162" s="161"/>
      <c r="C162" s="162" t="s">
        <v>213</v>
      </c>
      <c r="D162" s="162" t="s">
        <v>143</v>
      </c>
      <c r="E162" s="163" t="s">
        <v>214</v>
      </c>
      <c r="F162" s="164" t="s">
        <v>215</v>
      </c>
      <c r="G162" s="165" t="s">
        <v>154</v>
      </c>
      <c r="H162" s="166">
        <v>2220</v>
      </c>
      <c r="I162" s="167"/>
      <c r="J162" s="168">
        <f>ROUND(I162*H162,2)</f>
        <v>0</v>
      </c>
      <c r="K162" s="169"/>
      <c r="L162" s="33"/>
      <c r="M162" s="170" t="s">
        <v>1</v>
      </c>
      <c r="N162" s="171" t="s">
        <v>38</v>
      </c>
      <c r="O162" s="58"/>
      <c r="P162" s="172">
        <f>O162*H162</f>
        <v>0</v>
      </c>
      <c r="Q162" s="172">
        <v>0</v>
      </c>
      <c r="R162" s="172">
        <f>Q162*H162</f>
        <v>0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147</v>
      </c>
      <c r="AT162" s="174" t="s">
        <v>143</v>
      </c>
      <c r="AU162" s="174" t="s">
        <v>148</v>
      </c>
      <c r="AY162" s="17" t="s">
        <v>139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81</v>
      </c>
      <c r="BK162" s="175">
        <f>ROUND(I162*H162,2)</f>
        <v>0</v>
      </c>
      <c r="BL162" s="17" t="s">
        <v>147</v>
      </c>
      <c r="BM162" s="174" t="s">
        <v>216</v>
      </c>
    </row>
    <row r="163" spans="2:51" s="13" customFormat="1" ht="12">
      <c r="B163" s="176"/>
      <c r="D163" s="177" t="s">
        <v>150</v>
      </c>
      <c r="E163" s="178" t="s">
        <v>1</v>
      </c>
      <c r="F163" s="179" t="s">
        <v>217</v>
      </c>
      <c r="H163" s="180">
        <v>2220</v>
      </c>
      <c r="I163" s="181"/>
      <c r="L163" s="176"/>
      <c r="M163" s="182"/>
      <c r="N163" s="183"/>
      <c r="O163" s="183"/>
      <c r="P163" s="183"/>
      <c r="Q163" s="183"/>
      <c r="R163" s="183"/>
      <c r="S163" s="183"/>
      <c r="T163" s="184"/>
      <c r="AT163" s="178" t="s">
        <v>150</v>
      </c>
      <c r="AU163" s="178" t="s">
        <v>148</v>
      </c>
      <c r="AV163" s="13" t="s">
        <v>83</v>
      </c>
      <c r="AW163" s="13" t="s">
        <v>30</v>
      </c>
      <c r="AX163" s="13" t="s">
        <v>81</v>
      </c>
      <c r="AY163" s="178" t="s">
        <v>139</v>
      </c>
    </row>
    <row r="164" spans="1:65" s="2" customFormat="1" ht="24" customHeight="1">
      <c r="A164" s="32"/>
      <c r="B164" s="161"/>
      <c r="C164" s="162" t="s">
        <v>218</v>
      </c>
      <c r="D164" s="162" t="s">
        <v>143</v>
      </c>
      <c r="E164" s="163" t="s">
        <v>219</v>
      </c>
      <c r="F164" s="164" t="s">
        <v>220</v>
      </c>
      <c r="G164" s="165" t="s">
        <v>154</v>
      </c>
      <c r="H164" s="166">
        <v>3910</v>
      </c>
      <c r="I164" s="167"/>
      <c r="J164" s="168">
        <f>ROUND(I164*H164,2)</f>
        <v>0</v>
      </c>
      <c r="K164" s="169"/>
      <c r="L164" s="33"/>
      <c r="M164" s="170" t="s">
        <v>1</v>
      </c>
      <c r="N164" s="171" t="s">
        <v>38</v>
      </c>
      <c r="O164" s="58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147</v>
      </c>
      <c r="AT164" s="174" t="s">
        <v>143</v>
      </c>
      <c r="AU164" s="174" t="s">
        <v>148</v>
      </c>
      <c r="AY164" s="17" t="s">
        <v>139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7" t="s">
        <v>81</v>
      </c>
      <c r="BK164" s="175">
        <f>ROUND(I164*H164,2)</f>
        <v>0</v>
      </c>
      <c r="BL164" s="17" t="s">
        <v>147</v>
      </c>
      <c r="BM164" s="174" t="s">
        <v>221</v>
      </c>
    </row>
    <row r="165" spans="2:51" s="13" customFormat="1" ht="12">
      <c r="B165" s="176"/>
      <c r="D165" s="177" t="s">
        <v>150</v>
      </c>
      <c r="E165" s="178" t="s">
        <v>1</v>
      </c>
      <c r="F165" s="179" t="s">
        <v>222</v>
      </c>
      <c r="H165" s="180">
        <v>3910</v>
      </c>
      <c r="I165" s="181"/>
      <c r="L165" s="176"/>
      <c r="M165" s="182"/>
      <c r="N165" s="183"/>
      <c r="O165" s="183"/>
      <c r="P165" s="183"/>
      <c r="Q165" s="183"/>
      <c r="R165" s="183"/>
      <c r="S165" s="183"/>
      <c r="T165" s="184"/>
      <c r="AT165" s="178" t="s">
        <v>150</v>
      </c>
      <c r="AU165" s="178" t="s">
        <v>148</v>
      </c>
      <c r="AV165" s="13" t="s">
        <v>83</v>
      </c>
      <c r="AW165" s="13" t="s">
        <v>30</v>
      </c>
      <c r="AX165" s="13" t="s">
        <v>81</v>
      </c>
      <c r="AY165" s="178" t="s">
        <v>139</v>
      </c>
    </row>
    <row r="166" spans="2:63" s="12" customFormat="1" ht="20.85" customHeight="1">
      <c r="B166" s="148"/>
      <c r="D166" s="149" t="s">
        <v>72</v>
      </c>
      <c r="E166" s="159" t="s">
        <v>223</v>
      </c>
      <c r="F166" s="159" t="s">
        <v>224</v>
      </c>
      <c r="I166" s="151"/>
      <c r="J166" s="160">
        <f>BK166</f>
        <v>0</v>
      </c>
      <c r="L166" s="148"/>
      <c r="M166" s="153"/>
      <c r="N166" s="154"/>
      <c r="O166" s="154"/>
      <c r="P166" s="155">
        <f>SUM(P167:P170)</f>
        <v>0</v>
      </c>
      <c r="Q166" s="154"/>
      <c r="R166" s="155">
        <f>SUM(R167:R170)</f>
        <v>0</v>
      </c>
      <c r="S166" s="154"/>
      <c r="T166" s="156">
        <f>SUM(T167:T170)</f>
        <v>0</v>
      </c>
      <c r="AR166" s="149" t="s">
        <v>81</v>
      </c>
      <c r="AT166" s="157" t="s">
        <v>72</v>
      </c>
      <c r="AU166" s="157" t="s">
        <v>83</v>
      </c>
      <c r="AY166" s="149" t="s">
        <v>139</v>
      </c>
      <c r="BK166" s="158">
        <f>SUM(BK167:BK170)</f>
        <v>0</v>
      </c>
    </row>
    <row r="167" spans="1:65" s="2" customFormat="1" ht="36" customHeight="1">
      <c r="A167" s="32"/>
      <c r="B167" s="161"/>
      <c r="C167" s="162" t="s">
        <v>8</v>
      </c>
      <c r="D167" s="162" t="s">
        <v>143</v>
      </c>
      <c r="E167" s="163" t="s">
        <v>225</v>
      </c>
      <c r="F167" s="164" t="s">
        <v>226</v>
      </c>
      <c r="G167" s="165" t="s">
        <v>154</v>
      </c>
      <c r="H167" s="166">
        <v>2220</v>
      </c>
      <c r="I167" s="167"/>
      <c r="J167" s="168">
        <f>ROUND(I167*H167,2)</f>
        <v>0</v>
      </c>
      <c r="K167" s="169"/>
      <c r="L167" s="33"/>
      <c r="M167" s="170" t="s">
        <v>1</v>
      </c>
      <c r="N167" s="171" t="s">
        <v>38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147</v>
      </c>
      <c r="AT167" s="174" t="s">
        <v>143</v>
      </c>
      <c r="AU167" s="174" t="s">
        <v>148</v>
      </c>
      <c r="AY167" s="17" t="s">
        <v>139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81</v>
      </c>
      <c r="BK167" s="175">
        <f>ROUND(I167*H167,2)</f>
        <v>0</v>
      </c>
      <c r="BL167" s="17" t="s">
        <v>147</v>
      </c>
      <c r="BM167" s="174" t="s">
        <v>227</v>
      </c>
    </row>
    <row r="168" spans="2:51" s="13" customFormat="1" ht="12">
      <c r="B168" s="176"/>
      <c r="D168" s="177" t="s">
        <v>150</v>
      </c>
      <c r="E168" s="178" t="s">
        <v>1</v>
      </c>
      <c r="F168" s="179" t="s">
        <v>228</v>
      </c>
      <c r="H168" s="180">
        <v>2220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150</v>
      </c>
      <c r="AU168" s="178" t="s">
        <v>148</v>
      </c>
      <c r="AV168" s="13" t="s">
        <v>83</v>
      </c>
      <c r="AW168" s="13" t="s">
        <v>30</v>
      </c>
      <c r="AX168" s="13" t="s">
        <v>81</v>
      </c>
      <c r="AY168" s="178" t="s">
        <v>139</v>
      </c>
    </row>
    <row r="169" spans="1:65" s="2" customFormat="1" ht="24" customHeight="1">
      <c r="A169" s="32"/>
      <c r="B169" s="161"/>
      <c r="C169" s="162" t="s">
        <v>191</v>
      </c>
      <c r="D169" s="162" t="s">
        <v>143</v>
      </c>
      <c r="E169" s="163" t="s">
        <v>229</v>
      </c>
      <c r="F169" s="164" t="s">
        <v>230</v>
      </c>
      <c r="G169" s="165" t="s">
        <v>154</v>
      </c>
      <c r="H169" s="166">
        <v>3910</v>
      </c>
      <c r="I169" s="167"/>
      <c r="J169" s="168">
        <f>ROUND(I169*H169,2)</f>
        <v>0</v>
      </c>
      <c r="K169" s="169"/>
      <c r="L169" s="33"/>
      <c r="M169" s="170" t="s">
        <v>1</v>
      </c>
      <c r="N169" s="171" t="s">
        <v>38</v>
      </c>
      <c r="O169" s="58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147</v>
      </c>
      <c r="AT169" s="174" t="s">
        <v>143</v>
      </c>
      <c r="AU169" s="174" t="s">
        <v>148</v>
      </c>
      <c r="AY169" s="17" t="s">
        <v>139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7" t="s">
        <v>81</v>
      </c>
      <c r="BK169" s="175">
        <f>ROUND(I169*H169,2)</f>
        <v>0</v>
      </c>
      <c r="BL169" s="17" t="s">
        <v>147</v>
      </c>
      <c r="BM169" s="174" t="s">
        <v>231</v>
      </c>
    </row>
    <row r="170" spans="2:51" s="13" customFormat="1" ht="12">
      <c r="B170" s="176"/>
      <c r="D170" s="177" t="s">
        <v>150</v>
      </c>
      <c r="E170" s="178" t="s">
        <v>1</v>
      </c>
      <c r="F170" s="179" t="s">
        <v>232</v>
      </c>
      <c r="H170" s="180">
        <v>3910</v>
      </c>
      <c r="I170" s="181"/>
      <c r="L170" s="176"/>
      <c r="M170" s="182"/>
      <c r="N170" s="183"/>
      <c r="O170" s="183"/>
      <c r="P170" s="183"/>
      <c r="Q170" s="183"/>
      <c r="R170" s="183"/>
      <c r="S170" s="183"/>
      <c r="T170" s="184"/>
      <c r="AT170" s="178" t="s">
        <v>150</v>
      </c>
      <c r="AU170" s="178" t="s">
        <v>148</v>
      </c>
      <c r="AV170" s="13" t="s">
        <v>83</v>
      </c>
      <c r="AW170" s="13" t="s">
        <v>30</v>
      </c>
      <c r="AX170" s="13" t="s">
        <v>81</v>
      </c>
      <c r="AY170" s="178" t="s">
        <v>139</v>
      </c>
    </row>
    <row r="171" spans="2:63" s="12" customFormat="1" ht="20.85" customHeight="1">
      <c r="B171" s="148"/>
      <c r="D171" s="149" t="s">
        <v>72</v>
      </c>
      <c r="E171" s="159" t="s">
        <v>233</v>
      </c>
      <c r="F171" s="159" t="s">
        <v>234</v>
      </c>
      <c r="I171" s="151"/>
      <c r="J171" s="160">
        <f>BK171</f>
        <v>0</v>
      </c>
      <c r="L171" s="148"/>
      <c r="M171" s="153"/>
      <c r="N171" s="154"/>
      <c r="O171" s="154"/>
      <c r="P171" s="155">
        <f>SUM(P172:P180)</f>
        <v>0</v>
      </c>
      <c r="Q171" s="154"/>
      <c r="R171" s="155">
        <f>SUM(R172:R180)</f>
        <v>195.5</v>
      </c>
      <c r="S171" s="154"/>
      <c r="T171" s="156">
        <f>SUM(T172:T180)</f>
        <v>0</v>
      </c>
      <c r="AR171" s="149" t="s">
        <v>81</v>
      </c>
      <c r="AT171" s="157" t="s">
        <v>72</v>
      </c>
      <c r="AU171" s="157" t="s">
        <v>83</v>
      </c>
      <c r="AY171" s="149" t="s">
        <v>139</v>
      </c>
      <c r="BK171" s="158">
        <f>SUM(BK172:BK180)</f>
        <v>0</v>
      </c>
    </row>
    <row r="172" spans="1:65" s="2" customFormat="1" ht="24" customHeight="1">
      <c r="A172" s="32"/>
      <c r="B172" s="161"/>
      <c r="C172" s="162" t="s">
        <v>223</v>
      </c>
      <c r="D172" s="162" t="s">
        <v>143</v>
      </c>
      <c r="E172" s="163" t="s">
        <v>235</v>
      </c>
      <c r="F172" s="164" t="s">
        <v>236</v>
      </c>
      <c r="G172" s="165" t="s">
        <v>237</v>
      </c>
      <c r="H172" s="166">
        <v>55857.143</v>
      </c>
      <c r="I172" s="167"/>
      <c r="J172" s="168">
        <f>ROUND(I172*H172,2)</f>
        <v>0</v>
      </c>
      <c r="K172" s="169"/>
      <c r="L172" s="33"/>
      <c r="M172" s="170" t="s">
        <v>1</v>
      </c>
      <c r="N172" s="171" t="s">
        <v>38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4" t="s">
        <v>147</v>
      </c>
      <c r="AT172" s="174" t="s">
        <v>143</v>
      </c>
      <c r="AU172" s="174" t="s">
        <v>148</v>
      </c>
      <c r="AY172" s="17" t="s">
        <v>139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81</v>
      </c>
      <c r="BK172" s="175">
        <f>ROUND(I172*H172,2)</f>
        <v>0</v>
      </c>
      <c r="BL172" s="17" t="s">
        <v>147</v>
      </c>
      <c r="BM172" s="174" t="s">
        <v>238</v>
      </c>
    </row>
    <row r="173" spans="2:51" s="13" customFormat="1" ht="12">
      <c r="B173" s="176"/>
      <c r="D173" s="177" t="s">
        <v>150</v>
      </c>
      <c r="E173" s="178" t="s">
        <v>1</v>
      </c>
      <c r="F173" s="179" t="s">
        <v>239</v>
      </c>
      <c r="H173" s="180">
        <v>55857.143</v>
      </c>
      <c r="I173" s="181"/>
      <c r="L173" s="176"/>
      <c r="M173" s="182"/>
      <c r="N173" s="183"/>
      <c r="O173" s="183"/>
      <c r="P173" s="183"/>
      <c r="Q173" s="183"/>
      <c r="R173" s="183"/>
      <c r="S173" s="183"/>
      <c r="T173" s="184"/>
      <c r="AT173" s="178" t="s">
        <v>150</v>
      </c>
      <c r="AU173" s="178" t="s">
        <v>148</v>
      </c>
      <c r="AV173" s="13" t="s">
        <v>83</v>
      </c>
      <c r="AW173" s="13" t="s">
        <v>30</v>
      </c>
      <c r="AX173" s="13" t="s">
        <v>81</v>
      </c>
      <c r="AY173" s="178" t="s">
        <v>139</v>
      </c>
    </row>
    <row r="174" spans="1:65" s="2" customFormat="1" ht="24" customHeight="1">
      <c r="A174" s="32"/>
      <c r="B174" s="161"/>
      <c r="C174" s="162" t="s">
        <v>233</v>
      </c>
      <c r="D174" s="162" t="s">
        <v>143</v>
      </c>
      <c r="E174" s="163" t="s">
        <v>240</v>
      </c>
      <c r="F174" s="164" t="s">
        <v>241</v>
      </c>
      <c r="G174" s="165" t="s">
        <v>242</v>
      </c>
      <c r="H174" s="166">
        <v>5.586</v>
      </c>
      <c r="I174" s="167"/>
      <c r="J174" s="168">
        <f>ROUND(I174*H174,2)</f>
        <v>0</v>
      </c>
      <c r="K174" s="169"/>
      <c r="L174" s="33"/>
      <c r="M174" s="170" t="s">
        <v>1</v>
      </c>
      <c r="N174" s="171" t="s">
        <v>38</v>
      </c>
      <c r="O174" s="58"/>
      <c r="P174" s="172">
        <f>O174*H174</f>
        <v>0</v>
      </c>
      <c r="Q174" s="172">
        <v>0</v>
      </c>
      <c r="R174" s="172">
        <f>Q174*H174</f>
        <v>0</v>
      </c>
      <c r="S174" s="172">
        <v>0</v>
      </c>
      <c r="T174" s="17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4" t="s">
        <v>147</v>
      </c>
      <c r="AT174" s="174" t="s">
        <v>143</v>
      </c>
      <c r="AU174" s="174" t="s">
        <v>148</v>
      </c>
      <c r="AY174" s="17" t="s">
        <v>139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7" t="s">
        <v>81</v>
      </c>
      <c r="BK174" s="175">
        <f>ROUND(I174*H174,2)</f>
        <v>0</v>
      </c>
      <c r="BL174" s="17" t="s">
        <v>147</v>
      </c>
      <c r="BM174" s="174" t="s">
        <v>243</v>
      </c>
    </row>
    <row r="175" spans="2:51" s="13" customFormat="1" ht="12">
      <c r="B175" s="176"/>
      <c r="D175" s="177" t="s">
        <v>150</v>
      </c>
      <c r="E175" s="178" t="s">
        <v>1</v>
      </c>
      <c r="F175" s="179" t="s">
        <v>244</v>
      </c>
      <c r="H175" s="180">
        <v>5.586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78" t="s">
        <v>150</v>
      </c>
      <c r="AU175" s="178" t="s">
        <v>148</v>
      </c>
      <c r="AV175" s="13" t="s">
        <v>83</v>
      </c>
      <c r="AW175" s="13" t="s">
        <v>30</v>
      </c>
      <c r="AX175" s="13" t="s">
        <v>81</v>
      </c>
      <c r="AY175" s="178" t="s">
        <v>139</v>
      </c>
    </row>
    <row r="176" spans="1:65" s="2" customFormat="1" ht="24" customHeight="1">
      <c r="A176" s="32"/>
      <c r="B176" s="161"/>
      <c r="C176" s="196" t="s">
        <v>245</v>
      </c>
      <c r="D176" s="196" t="s">
        <v>246</v>
      </c>
      <c r="E176" s="197" t="s">
        <v>247</v>
      </c>
      <c r="F176" s="198" t="s">
        <v>248</v>
      </c>
      <c r="G176" s="199" t="s">
        <v>249</v>
      </c>
      <c r="H176" s="200">
        <v>195.5</v>
      </c>
      <c r="I176" s="201"/>
      <c r="J176" s="202">
        <f>ROUND(I176*H176,2)</f>
        <v>0</v>
      </c>
      <c r="K176" s="203"/>
      <c r="L176" s="204"/>
      <c r="M176" s="205" t="s">
        <v>1</v>
      </c>
      <c r="N176" s="206" t="s">
        <v>38</v>
      </c>
      <c r="O176" s="58"/>
      <c r="P176" s="172">
        <f>O176*H176</f>
        <v>0</v>
      </c>
      <c r="Q176" s="172">
        <v>1</v>
      </c>
      <c r="R176" s="172">
        <f>Q176*H176</f>
        <v>195.5</v>
      </c>
      <c r="S176" s="172">
        <v>0</v>
      </c>
      <c r="T176" s="17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186</v>
      </c>
      <c r="AT176" s="174" t="s">
        <v>246</v>
      </c>
      <c r="AU176" s="174" t="s">
        <v>148</v>
      </c>
      <c r="AY176" s="17" t="s">
        <v>139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7" t="s">
        <v>81</v>
      </c>
      <c r="BK176" s="175">
        <f>ROUND(I176*H176,2)</f>
        <v>0</v>
      </c>
      <c r="BL176" s="17" t="s">
        <v>147</v>
      </c>
      <c r="BM176" s="174" t="s">
        <v>250</v>
      </c>
    </row>
    <row r="177" spans="2:51" s="13" customFormat="1" ht="22.5">
      <c r="B177" s="176"/>
      <c r="D177" s="177" t="s">
        <v>150</v>
      </c>
      <c r="E177" s="178" t="s">
        <v>1</v>
      </c>
      <c r="F177" s="179" t="s">
        <v>251</v>
      </c>
      <c r="H177" s="180">
        <v>195.5</v>
      </c>
      <c r="I177" s="181"/>
      <c r="L177" s="176"/>
      <c r="M177" s="182"/>
      <c r="N177" s="183"/>
      <c r="O177" s="183"/>
      <c r="P177" s="183"/>
      <c r="Q177" s="183"/>
      <c r="R177" s="183"/>
      <c r="S177" s="183"/>
      <c r="T177" s="184"/>
      <c r="AT177" s="178" t="s">
        <v>150</v>
      </c>
      <c r="AU177" s="178" t="s">
        <v>148</v>
      </c>
      <c r="AV177" s="13" t="s">
        <v>83</v>
      </c>
      <c r="AW177" s="13" t="s">
        <v>30</v>
      </c>
      <c r="AX177" s="13" t="s">
        <v>81</v>
      </c>
      <c r="AY177" s="178" t="s">
        <v>139</v>
      </c>
    </row>
    <row r="178" spans="1:65" s="2" customFormat="1" ht="24" customHeight="1">
      <c r="A178" s="32"/>
      <c r="B178" s="161"/>
      <c r="C178" s="162" t="s">
        <v>252</v>
      </c>
      <c r="D178" s="162" t="s">
        <v>143</v>
      </c>
      <c r="E178" s="163" t="s">
        <v>253</v>
      </c>
      <c r="F178" s="164" t="s">
        <v>254</v>
      </c>
      <c r="G178" s="165" t="s">
        <v>242</v>
      </c>
      <c r="H178" s="166">
        <v>5.586</v>
      </c>
      <c r="I178" s="167"/>
      <c r="J178" s="168">
        <f>ROUND(I178*H178,2)</f>
        <v>0</v>
      </c>
      <c r="K178" s="169"/>
      <c r="L178" s="33"/>
      <c r="M178" s="170" t="s">
        <v>1</v>
      </c>
      <c r="N178" s="171" t="s">
        <v>38</v>
      </c>
      <c r="O178" s="58"/>
      <c r="P178" s="172">
        <f>O178*H178</f>
        <v>0</v>
      </c>
      <c r="Q178" s="172">
        <v>0</v>
      </c>
      <c r="R178" s="172">
        <f>Q178*H178</f>
        <v>0</v>
      </c>
      <c r="S178" s="172">
        <v>0</v>
      </c>
      <c r="T178" s="17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4" t="s">
        <v>147</v>
      </c>
      <c r="AT178" s="174" t="s">
        <v>143</v>
      </c>
      <c r="AU178" s="174" t="s">
        <v>148</v>
      </c>
      <c r="AY178" s="17" t="s">
        <v>139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7" t="s">
        <v>81</v>
      </c>
      <c r="BK178" s="175">
        <f>ROUND(I178*H178,2)</f>
        <v>0</v>
      </c>
      <c r="BL178" s="17" t="s">
        <v>147</v>
      </c>
      <c r="BM178" s="174" t="s">
        <v>255</v>
      </c>
    </row>
    <row r="179" spans="1:47" s="2" customFormat="1" ht="39">
      <c r="A179" s="32"/>
      <c r="B179" s="33"/>
      <c r="C179" s="32"/>
      <c r="D179" s="177" t="s">
        <v>161</v>
      </c>
      <c r="E179" s="32"/>
      <c r="F179" s="185" t="s">
        <v>256</v>
      </c>
      <c r="G179" s="32"/>
      <c r="H179" s="32"/>
      <c r="I179" s="96"/>
      <c r="J179" s="32"/>
      <c r="K179" s="32"/>
      <c r="L179" s="33"/>
      <c r="M179" s="186"/>
      <c r="N179" s="187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161</v>
      </c>
      <c r="AU179" s="17" t="s">
        <v>148</v>
      </c>
    </row>
    <row r="180" spans="2:51" s="13" customFormat="1" ht="12">
      <c r="B180" s="176"/>
      <c r="D180" s="177" t="s">
        <v>150</v>
      </c>
      <c r="E180" s="178" t="s">
        <v>1</v>
      </c>
      <c r="F180" s="179" t="s">
        <v>244</v>
      </c>
      <c r="H180" s="180">
        <v>5.586</v>
      </c>
      <c r="I180" s="181"/>
      <c r="L180" s="176"/>
      <c r="M180" s="182"/>
      <c r="N180" s="183"/>
      <c r="O180" s="183"/>
      <c r="P180" s="183"/>
      <c r="Q180" s="183"/>
      <c r="R180" s="183"/>
      <c r="S180" s="183"/>
      <c r="T180" s="184"/>
      <c r="AT180" s="178" t="s">
        <v>150</v>
      </c>
      <c r="AU180" s="178" t="s">
        <v>148</v>
      </c>
      <c r="AV180" s="13" t="s">
        <v>83</v>
      </c>
      <c r="AW180" s="13" t="s">
        <v>30</v>
      </c>
      <c r="AX180" s="13" t="s">
        <v>81</v>
      </c>
      <c r="AY180" s="178" t="s">
        <v>139</v>
      </c>
    </row>
    <row r="181" spans="2:63" s="12" customFormat="1" ht="22.9" customHeight="1">
      <c r="B181" s="148"/>
      <c r="D181" s="149" t="s">
        <v>72</v>
      </c>
      <c r="E181" s="159" t="s">
        <v>193</v>
      </c>
      <c r="F181" s="159" t="s">
        <v>257</v>
      </c>
      <c r="I181" s="151"/>
      <c r="J181" s="160">
        <f>BK181</f>
        <v>0</v>
      </c>
      <c r="L181" s="148"/>
      <c r="M181" s="153"/>
      <c r="N181" s="154"/>
      <c r="O181" s="154"/>
      <c r="P181" s="155">
        <f>P182</f>
        <v>0</v>
      </c>
      <c r="Q181" s="154"/>
      <c r="R181" s="155">
        <f>R182</f>
        <v>0</v>
      </c>
      <c r="S181" s="154"/>
      <c r="T181" s="156">
        <f>T182</f>
        <v>12</v>
      </c>
      <c r="AR181" s="149" t="s">
        <v>81</v>
      </c>
      <c r="AT181" s="157" t="s">
        <v>72</v>
      </c>
      <c r="AU181" s="157" t="s">
        <v>81</v>
      </c>
      <c r="AY181" s="149" t="s">
        <v>139</v>
      </c>
      <c r="BK181" s="158">
        <f>BK182</f>
        <v>0</v>
      </c>
    </row>
    <row r="182" spans="2:63" s="12" customFormat="1" ht="20.85" customHeight="1">
      <c r="B182" s="148"/>
      <c r="D182" s="149" t="s">
        <v>72</v>
      </c>
      <c r="E182" s="159" t="s">
        <v>258</v>
      </c>
      <c r="F182" s="159" t="s">
        <v>259</v>
      </c>
      <c r="I182" s="151"/>
      <c r="J182" s="160">
        <f>BK182</f>
        <v>0</v>
      </c>
      <c r="L182" s="148"/>
      <c r="M182" s="153"/>
      <c r="N182" s="154"/>
      <c r="O182" s="154"/>
      <c r="P182" s="155">
        <f>SUM(P183:P186)</f>
        <v>0</v>
      </c>
      <c r="Q182" s="154"/>
      <c r="R182" s="155">
        <f>SUM(R183:R186)</f>
        <v>0</v>
      </c>
      <c r="S182" s="154"/>
      <c r="T182" s="156">
        <f>SUM(T183:T186)</f>
        <v>12</v>
      </c>
      <c r="AR182" s="149" t="s">
        <v>81</v>
      </c>
      <c r="AT182" s="157" t="s">
        <v>72</v>
      </c>
      <c r="AU182" s="157" t="s">
        <v>83</v>
      </c>
      <c r="AY182" s="149" t="s">
        <v>139</v>
      </c>
      <c r="BK182" s="158">
        <f>SUM(BK183:BK186)</f>
        <v>0</v>
      </c>
    </row>
    <row r="183" spans="1:65" s="2" customFormat="1" ht="16.5" customHeight="1">
      <c r="A183" s="32"/>
      <c r="B183" s="161"/>
      <c r="C183" s="162" t="s">
        <v>7</v>
      </c>
      <c r="D183" s="162" t="s">
        <v>143</v>
      </c>
      <c r="E183" s="163" t="s">
        <v>260</v>
      </c>
      <c r="F183" s="164" t="s">
        <v>261</v>
      </c>
      <c r="G183" s="165" t="s">
        <v>154</v>
      </c>
      <c r="H183" s="166">
        <v>2</v>
      </c>
      <c r="I183" s="167"/>
      <c r="J183" s="168">
        <f>ROUND(I183*H183,2)</f>
        <v>0</v>
      </c>
      <c r="K183" s="169"/>
      <c r="L183" s="33"/>
      <c r="M183" s="170" t="s">
        <v>1</v>
      </c>
      <c r="N183" s="171" t="s">
        <v>38</v>
      </c>
      <c r="O183" s="58"/>
      <c r="P183" s="172">
        <f>O183*H183</f>
        <v>0</v>
      </c>
      <c r="Q183" s="172">
        <v>0</v>
      </c>
      <c r="R183" s="172">
        <f>Q183*H183</f>
        <v>0</v>
      </c>
      <c r="S183" s="172">
        <v>2.4</v>
      </c>
      <c r="T183" s="173">
        <f>S183*H183</f>
        <v>4.8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147</v>
      </c>
      <c r="AT183" s="174" t="s">
        <v>143</v>
      </c>
      <c r="AU183" s="174" t="s">
        <v>148</v>
      </c>
      <c r="AY183" s="17" t="s">
        <v>139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7" t="s">
        <v>81</v>
      </c>
      <c r="BK183" s="175">
        <f>ROUND(I183*H183,2)</f>
        <v>0</v>
      </c>
      <c r="BL183" s="17" t="s">
        <v>147</v>
      </c>
      <c r="BM183" s="174" t="s">
        <v>262</v>
      </c>
    </row>
    <row r="184" spans="2:51" s="13" customFormat="1" ht="12">
      <c r="B184" s="176"/>
      <c r="D184" s="177" t="s">
        <v>150</v>
      </c>
      <c r="E184" s="178" t="s">
        <v>1</v>
      </c>
      <c r="F184" s="179" t="s">
        <v>263</v>
      </c>
      <c r="H184" s="180">
        <v>2</v>
      </c>
      <c r="I184" s="181"/>
      <c r="L184" s="176"/>
      <c r="M184" s="182"/>
      <c r="N184" s="183"/>
      <c r="O184" s="183"/>
      <c r="P184" s="183"/>
      <c r="Q184" s="183"/>
      <c r="R184" s="183"/>
      <c r="S184" s="183"/>
      <c r="T184" s="184"/>
      <c r="AT184" s="178" t="s">
        <v>150</v>
      </c>
      <c r="AU184" s="178" t="s">
        <v>148</v>
      </c>
      <c r="AV184" s="13" t="s">
        <v>83</v>
      </c>
      <c r="AW184" s="13" t="s">
        <v>30</v>
      </c>
      <c r="AX184" s="13" t="s">
        <v>81</v>
      </c>
      <c r="AY184" s="178" t="s">
        <v>139</v>
      </c>
    </row>
    <row r="185" spans="1:65" s="2" customFormat="1" ht="24" customHeight="1">
      <c r="A185" s="32"/>
      <c r="B185" s="161"/>
      <c r="C185" s="162" t="s">
        <v>264</v>
      </c>
      <c r="D185" s="162" t="s">
        <v>143</v>
      </c>
      <c r="E185" s="163" t="s">
        <v>265</v>
      </c>
      <c r="F185" s="164" t="s">
        <v>266</v>
      </c>
      <c r="G185" s="165" t="s">
        <v>154</v>
      </c>
      <c r="H185" s="166">
        <v>3</v>
      </c>
      <c r="I185" s="167"/>
      <c r="J185" s="168">
        <f>ROUND(I185*H185,2)</f>
        <v>0</v>
      </c>
      <c r="K185" s="169"/>
      <c r="L185" s="33"/>
      <c r="M185" s="170" t="s">
        <v>1</v>
      </c>
      <c r="N185" s="171" t="s">
        <v>38</v>
      </c>
      <c r="O185" s="58"/>
      <c r="P185" s="172">
        <f>O185*H185</f>
        <v>0</v>
      </c>
      <c r="Q185" s="172">
        <v>0</v>
      </c>
      <c r="R185" s="172">
        <f>Q185*H185</f>
        <v>0</v>
      </c>
      <c r="S185" s="172">
        <v>2.4</v>
      </c>
      <c r="T185" s="173">
        <f>S185*H185</f>
        <v>7.199999999999999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147</v>
      </c>
      <c r="AT185" s="174" t="s">
        <v>143</v>
      </c>
      <c r="AU185" s="174" t="s">
        <v>148</v>
      </c>
      <c r="AY185" s="17" t="s">
        <v>139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81</v>
      </c>
      <c r="BK185" s="175">
        <f>ROUND(I185*H185,2)</f>
        <v>0</v>
      </c>
      <c r="BL185" s="17" t="s">
        <v>147</v>
      </c>
      <c r="BM185" s="174" t="s">
        <v>267</v>
      </c>
    </row>
    <row r="186" spans="2:51" s="13" customFormat="1" ht="12">
      <c r="B186" s="176"/>
      <c r="D186" s="177" t="s">
        <v>150</v>
      </c>
      <c r="E186" s="178" t="s">
        <v>1</v>
      </c>
      <c r="F186" s="179" t="s">
        <v>268</v>
      </c>
      <c r="H186" s="180">
        <v>3</v>
      </c>
      <c r="I186" s="181"/>
      <c r="L186" s="176"/>
      <c r="M186" s="182"/>
      <c r="N186" s="183"/>
      <c r="O186" s="183"/>
      <c r="P186" s="183"/>
      <c r="Q186" s="183"/>
      <c r="R186" s="183"/>
      <c r="S186" s="183"/>
      <c r="T186" s="184"/>
      <c r="AT186" s="178" t="s">
        <v>150</v>
      </c>
      <c r="AU186" s="178" t="s">
        <v>148</v>
      </c>
      <c r="AV186" s="13" t="s">
        <v>83</v>
      </c>
      <c r="AW186" s="13" t="s">
        <v>30</v>
      </c>
      <c r="AX186" s="13" t="s">
        <v>81</v>
      </c>
      <c r="AY186" s="178" t="s">
        <v>139</v>
      </c>
    </row>
    <row r="187" spans="2:63" s="12" customFormat="1" ht="22.9" customHeight="1">
      <c r="B187" s="148"/>
      <c r="D187" s="149" t="s">
        <v>72</v>
      </c>
      <c r="E187" s="159" t="s">
        <v>269</v>
      </c>
      <c r="F187" s="159" t="s">
        <v>270</v>
      </c>
      <c r="I187" s="151"/>
      <c r="J187" s="160">
        <f>BK187</f>
        <v>0</v>
      </c>
      <c r="L187" s="148"/>
      <c r="M187" s="153"/>
      <c r="N187" s="154"/>
      <c r="O187" s="154"/>
      <c r="P187" s="155">
        <f>SUM(P188:P189)</f>
        <v>0</v>
      </c>
      <c r="Q187" s="154"/>
      <c r="R187" s="155">
        <f>SUM(R188:R189)</f>
        <v>0</v>
      </c>
      <c r="S187" s="154"/>
      <c r="T187" s="156">
        <f>SUM(T188:T189)</f>
        <v>0</v>
      </c>
      <c r="AR187" s="149" t="s">
        <v>81</v>
      </c>
      <c r="AT187" s="157" t="s">
        <v>72</v>
      </c>
      <c r="AU187" s="157" t="s">
        <v>81</v>
      </c>
      <c r="AY187" s="149" t="s">
        <v>139</v>
      </c>
      <c r="BK187" s="158">
        <f>SUM(BK188:BK189)</f>
        <v>0</v>
      </c>
    </row>
    <row r="188" spans="1:65" s="2" customFormat="1" ht="24" customHeight="1">
      <c r="A188" s="32"/>
      <c r="B188" s="161"/>
      <c r="C188" s="162" t="s">
        <v>271</v>
      </c>
      <c r="D188" s="162" t="s">
        <v>143</v>
      </c>
      <c r="E188" s="163" t="s">
        <v>272</v>
      </c>
      <c r="F188" s="164" t="s">
        <v>273</v>
      </c>
      <c r="G188" s="165" t="s">
        <v>249</v>
      </c>
      <c r="H188" s="166">
        <v>195.5</v>
      </c>
      <c r="I188" s="167"/>
      <c r="J188" s="168">
        <f>ROUND(I188*H188,2)</f>
        <v>0</v>
      </c>
      <c r="K188" s="169"/>
      <c r="L188" s="33"/>
      <c r="M188" s="170" t="s">
        <v>1</v>
      </c>
      <c r="N188" s="171" t="s">
        <v>38</v>
      </c>
      <c r="O188" s="58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4" t="s">
        <v>147</v>
      </c>
      <c r="AT188" s="174" t="s">
        <v>143</v>
      </c>
      <c r="AU188" s="174" t="s">
        <v>83</v>
      </c>
      <c r="AY188" s="17" t="s">
        <v>139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7" t="s">
        <v>81</v>
      </c>
      <c r="BK188" s="175">
        <f>ROUND(I188*H188,2)</f>
        <v>0</v>
      </c>
      <c r="BL188" s="17" t="s">
        <v>147</v>
      </c>
      <c r="BM188" s="174" t="s">
        <v>274</v>
      </c>
    </row>
    <row r="189" spans="1:65" s="2" customFormat="1" ht="48" customHeight="1">
      <c r="A189" s="32"/>
      <c r="B189" s="161"/>
      <c r="C189" s="162" t="s">
        <v>275</v>
      </c>
      <c r="D189" s="162" t="s">
        <v>143</v>
      </c>
      <c r="E189" s="163" t="s">
        <v>276</v>
      </c>
      <c r="F189" s="164" t="s">
        <v>277</v>
      </c>
      <c r="G189" s="165" t="s">
        <v>249</v>
      </c>
      <c r="H189" s="166">
        <v>195.5</v>
      </c>
      <c r="I189" s="167"/>
      <c r="J189" s="168">
        <f>ROUND(I189*H189,2)</f>
        <v>0</v>
      </c>
      <c r="K189" s="169"/>
      <c r="L189" s="33"/>
      <c r="M189" s="170" t="s">
        <v>1</v>
      </c>
      <c r="N189" s="171" t="s">
        <v>38</v>
      </c>
      <c r="O189" s="58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4" t="s">
        <v>147</v>
      </c>
      <c r="AT189" s="174" t="s">
        <v>143</v>
      </c>
      <c r="AU189" s="174" t="s">
        <v>83</v>
      </c>
      <c r="AY189" s="17" t="s">
        <v>139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7" t="s">
        <v>81</v>
      </c>
      <c r="BK189" s="175">
        <f>ROUND(I189*H189,2)</f>
        <v>0</v>
      </c>
      <c r="BL189" s="17" t="s">
        <v>147</v>
      </c>
      <c r="BM189" s="174" t="s">
        <v>278</v>
      </c>
    </row>
    <row r="190" spans="2:63" s="12" customFormat="1" ht="22.9" customHeight="1">
      <c r="B190" s="148"/>
      <c r="D190" s="149" t="s">
        <v>72</v>
      </c>
      <c r="E190" s="159" t="s">
        <v>279</v>
      </c>
      <c r="F190" s="159" t="s">
        <v>280</v>
      </c>
      <c r="I190" s="151"/>
      <c r="J190" s="160">
        <f>BK190</f>
        <v>0</v>
      </c>
      <c r="L190" s="148"/>
      <c r="M190" s="153"/>
      <c r="N190" s="154"/>
      <c r="O190" s="154"/>
      <c r="P190" s="155">
        <f>SUM(P191:P197)</f>
        <v>0</v>
      </c>
      <c r="Q190" s="154"/>
      <c r="R190" s="155">
        <f>SUM(R191:R197)</f>
        <v>0</v>
      </c>
      <c r="S190" s="154"/>
      <c r="T190" s="156">
        <f>SUM(T191:T197)</f>
        <v>0</v>
      </c>
      <c r="AR190" s="149" t="s">
        <v>81</v>
      </c>
      <c r="AT190" s="157" t="s">
        <v>72</v>
      </c>
      <c r="AU190" s="157" t="s">
        <v>81</v>
      </c>
      <c r="AY190" s="149" t="s">
        <v>139</v>
      </c>
      <c r="BK190" s="158">
        <f>SUM(BK191:BK197)</f>
        <v>0</v>
      </c>
    </row>
    <row r="191" spans="1:65" s="2" customFormat="1" ht="36" customHeight="1">
      <c r="A191" s="32"/>
      <c r="B191" s="161"/>
      <c r="C191" s="162" t="s">
        <v>281</v>
      </c>
      <c r="D191" s="162" t="s">
        <v>143</v>
      </c>
      <c r="E191" s="163" t="s">
        <v>282</v>
      </c>
      <c r="F191" s="164" t="s">
        <v>283</v>
      </c>
      <c r="G191" s="165" t="s">
        <v>249</v>
      </c>
      <c r="H191" s="166">
        <v>1620.9</v>
      </c>
      <c r="I191" s="167"/>
      <c r="J191" s="168">
        <f>ROUND(I191*H191,2)</f>
        <v>0</v>
      </c>
      <c r="K191" s="169"/>
      <c r="L191" s="33"/>
      <c r="M191" s="170" t="s">
        <v>1</v>
      </c>
      <c r="N191" s="171" t="s">
        <v>38</v>
      </c>
      <c r="O191" s="58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4" t="s">
        <v>147</v>
      </c>
      <c r="AT191" s="174" t="s">
        <v>143</v>
      </c>
      <c r="AU191" s="174" t="s">
        <v>83</v>
      </c>
      <c r="AY191" s="17" t="s">
        <v>139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7" t="s">
        <v>81</v>
      </c>
      <c r="BK191" s="175">
        <f>ROUND(I191*H191,2)</f>
        <v>0</v>
      </c>
      <c r="BL191" s="17" t="s">
        <v>147</v>
      </c>
      <c r="BM191" s="174" t="s">
        <v>284</v>
      </c>
    </row>
    <row r="192" spans="1:47" s="2" customFormat="1" ht="29.25">
      <c r="A192" s="32"/>
      <c r="B192" s="33"/>
      <c r="C192" s="32"/>
      <c r="D192" s="177" t="s">
        <v>161</v>
      </c>
      <c r="E192" s="32"/>
      <c r="F192" s="185" t="s">
        <v>285</v>
      </c>
      <c r="G192" s="32"/>
      <c r="H192" s="32"/>
      <c r="I192" s="96"/>
      <c r="J192" s="32"/>
      <c r="K192" s="32"/>
      <c r="L192" s="33"/>
      <c r="M192" s="186"/>
      <c r="N192" s="187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161</v>
      </c>
      <c r="AU192" s="17" t="s">
        <v>83</v>
      </c>
    </row>
    <row r="193" spans="1:65" s="2" customFormat="1" ht="48" customHeight="1">
      <c r="A193" s="32"/>
      <c r="B193" s="161"/>
      <c r="C193" s="162" t="s">
        <v>286</v>
      </c>
      <c r="D193" s="162" t="s">
        <v>143</v>
      </c>
      <c r="E193" s="163" t="s">
        <v>287</v>
      </c>
      <c r="F193" s="164" t="s">
        <v>288</v>
      </c>
      <c r="G193" s="165" t="s">
        <v>249</v>
      </c>
      <c r="H193" s="166">
        <v>30797.1</v>
      </c>
      <c r="I193" s="167"/>
      <c r="J193" s="168">
        <f>ROUND(I193*H193,2)</f>
        <v>0</v>
      </c>
      <c r="K193" s="169"/>
      <c r="L193" s="33"/>
      <c r="M193" s="170" t="s">
        <v>1</v>
      </c>
      <c r="N193" s="171" t="s">
        <v>38</v>
      </c>
      <c r="O193" s="58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4" t="s">
        <v>147</v>
      </c>
      <c r="AT193" s="174" t="s">
        <v>143</v>
      </c>
      <c r="AU193" s="174" t="s">
        <v>83</v>
      </c>
      <c r="AY193" s="17" t="s">
        <v>139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81</v>
      </c>
      <c r="BK193" s="175">
        <f>ROUND(I193*H193,2)</f>
        <v>0</v>
      </c>
      <c r="BL193" s="17" t="s">
        <v>147</v>
      </c>
      <c r="BM193" s="174" t="s">
        <v>289</v>
      </c>
    </row>
    <row r="194" spans="1:47" s="2" customFormat="1" ht="29.25">
      <c r="A194" s="32"/>
      <c r="B194" s="33"/>
      <c r="C194" s="32"/>
      <c r="D194" s="177" t="s">
        <v>161</v>
      </c>
      <c r="E194" s="32"/>
      <c r="F194" s="185" t="s">
        <v>285</v>
      </c>
      <c r="G194" s="32"/>
      <c r="H194" s="32"/>
      <c r="I194" s="96"/>
      <c r="J194" s="32"/>
      <c r="K194" s="32"/>
      <c r="L194" s="33"/>
      <c r="M194" s="186"/>
      <c r="N194" s="187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161</v>
      </c>
      <c r="AU194" s="17" t="s">
        <v>83</v>
      </c>
    </row>
    <row r="195" spans="2:51" s="13" customFormat="1" ht="12">
      <c r="B195" s="176"/>
      <c r="D195" s="177" t="s">
        <v>150</v>
      </c>
      <c r="F195" s="179" t="s">
        <v>290</v>
      </c>
      <c r="H195" s="180">
        <v>30797.1</v>
      </c>
      <c r="I195" s="181"/>
      <c r="L195" s="176"/>
      <c r="M195" s="182"/>
      <c r="N195" s="183"/>
      <c r="O195" s="183"/>
      <c r="P195" s="183"/>
      <c r="Q195" s="183"/>
      <c r="R195" s="183"/>
      <c r="S195" s="183"/>
      <c r="T195" s="184"/>
      <c r="AT195" s="178" t="s">
        <v>150</v>
      </c>
      <c r="AU195" s="178" t="s">
        <v>83</v>
      </c>
      <c r="AV195" s="13" t="s">
        <v>83</v>
      </c>
      <c r="AW195" s="13" t="s">
        <v>3</v>
      </c>
      <c r="AX195" s="13" t="s">
        <v>81</v>
      </c>
      <c r="AY195" s="178" t="s">
        <v>139</v>
      </c>
    </row>
    <row r="196" spans="1:65" s="2" customFormat="1" ht="48" customHeight="1">
      <c r="A196" s="32"/>
      <c r="B196" s="161"/>
      <c r="C196" s="162" t="s">
        <v>291</v>
      </c>
      <c r="D196" s="162" t="s">
        <v>143</v>
      </c>
      <c r="E196" s="163" t="s">
        <v>292</v>
      </c>
      <c r="F196" s="164" t="s">
        <v>815</v>
      </c>
      <c r="G196" s="165" t="s">
        <v>249</v>
      </c>
      <c r="H196" s="166">
        <v>1620.9</v>
      </c>
      <c r="I196" s="167"/>
      <c r="J196" s="168">
        <f>ROUND(I196*H196,2)</f>
        <v>0</v>
      </c>
      <c r="K196" s="169"/>
      <c r="L196" s="33"/>
      <c r="M196" s="170" t="s">
        <v>1</v>
      </c>
      <c r="N196" s="171" t="s">
        <v>38</v>
      </c>
      <c r="O196" s="58"/>
      <c r="P196" s="172">
        <f>O196*H196</f>
        <v>0</v>
      </c>
      <c r="Q196" s="172">
        <v>0</v>
      </c>
      <c r="R196" s="172">
        <f>Q196*H196</f>
        <v>0</v>
      </c>
      <c r="S196" s="172">
        <v>0</v>
      </c>
      <c r="T196" s="173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4" t="s">
        <v>147</v>
      </c>
      <c r="AT196" s="174" t="s">
        <v>143</v>
      </c>
      <c r="AU196" s="174" t="s">
        <v>83</v>
      </c>
      <c r="AY196" s="17" t="s">
        <v>139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7" t="s">
        <v>81</v>
      </c>
      <c r="BK196" s="175">
        <f>ROUND(I196*H196,2)</f>
        <v>0</v>
      </c>
      <c r="BL196" s="17" t="s">
        <v>147</v>
      </c>
      <c r="BM196" s="174" t="s">
        <v>293</v>
      </c>
    </row>
    <row r="197" spans="1:47" s="2" customFormat="1" ht="29.25">
      <c r="A197" s="32"/>
      <c r="B197" s="33"/>
      <c r="C197" s="32"/>
      <c r="D197" s="177" t="s">
        <v>161</v>
      </c>
      <c r="E197" s="32"/>
      <c r="F197" s="185" t="s">
        <v>294</v>
      </c>
      <c r="G197" s="32"/>
      <c r="H197" s="32"/>
      <c r="I197" s="96"/>
      <c r="J197" s="32"/>
      <c r="K197" s="32"/>
      <c r="L197" s="33"/>
      <c r="M197" s="207"/>
      <c r="N197" s="208"/>
      <c r="O197" s="209"/>
      <c r="P197" s="209"/>
      <c r="Q197" s="209"/>
      <c r="R197" s="209"/>
      <c r="S197" s="209"/>
      <c r="T197" s="21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161</v>
      </c>
      <c r="AU197" s="17" t="s">
        <v>83</v>
      </c>
    </row>
    <row r="198" spans="1:31" s="2" customFormat="1" ht="6.95" customHeight="1">
      <c r="A198" s="32"/>
      <c r="B198" s="47"/>
      <c r="C198" s="48"/>
      <c r="D198" s="48"/>
      <c r="E198" s="48"/>
      <c r="F198" s="48"/>
      <c r="G198" s="48"/>
      <c r="H198" s="48"/>
      <c r="I198" s="120"/>
      <c r="J198" s="48"/>
      <c r="K198" s="48"/>
      <c r="L198" s="33"/>
      <c r="M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</sheetData>
  <autoFilter ref="C126:K197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295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ROUND((SUM(BE125:BE180)),2)</f>
        <v>0</v>
      </c>
      <c r="G33" s="32"/>
      <c r="H33" s="32"/>
      <c r="I33" s="107">
        <v>0.21</v>
      </c>
      <c r="J33" s="106">
        <f>ROUND(((SUM(BE125:BE180))*I33),2)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ROUND((SUM(BF125:BF180)),2)</f>
        <v>0</v>
      </c>
      <c r="G34" s="32"/>
      <c r="H34" s="32"/>
      <c r="I34" s="107">
        <v>0.15</v>
      </c>
      <c r="J34" s="106">
        <f>ROUND(((SUM(BF125:BF180))*I34),2)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ROUND((SUM(BG125:BG180)),2)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ROUND((SUM(BH125:BH180)),2)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ROUND((SUM(BI125:BI180)),2)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017-24-2-2 - Opevnění břehů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114</v>
      </c>
      <c r="E97" s="128"/>
      <c r="F97" s="128"/>
      <c r="G97" s="128"/>
      <c r="H97" s="128"/>
      <c r="I97" s="129"/>
      <c r="J97" s="130">
        <f>J126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J127</f>
        <v>0</v>
      </c>
      <c r="L98" s="131"/>
    </row>
    <row r="99" spans="2:12" s="10" customFormat="1" ht="14.85" customHeight="1">
      <c r="B99" s="131"/>
      <c r="D99" s="132" t="s">
        <v>116</v>
      </c>
      <c r="E99" s="133"/>
      <c r="F99" s="133"/>
      <c r="G99" s="133"/>
      <c r="H99" s="133"/>
      <c r="I99" s="134"/>
      <c r="J99" s="135">
        <f>J128</f>
        <v>0</v>
      </c>
      <c r="L99" s="131"/>
    </row>
    <row r="100" spans="2:12" s="10" customFormat="1" ht="14.85" customHeight="1">
      <c r="B100" s="131"/>
      <c r="D100" s="132" t="s">
        <v>119</v>
      </c>
      <c r="E100" s="133"/>
      <c r="F100" s="133"/>
      <c r="G100" s="133"/>
      <c r="H100" s="133"/>
      <c r="I100" s="134"/>
      <c r="J100" s="135">
        <f>J134</f>
        <v>0</v>
      </c>
      <c r="L100" s="131"/>
    </row>
    <row r="101" spans="2:12" s="10" customFormat="1" ht="14.85" customHeight="1">
      <c r="B101" s="131"/>
      <c r="D101" s="132" t="s">
        <v>120</v>
      </c>
      <c r="E101" s="133"/>
      <c r="F101" s="133"/>
      <c r="G101" s="133"/>
      <c r="H101" s="133"/>
      <c r="I101" s="134"/>
      <c r="J101" s="135">
        <f>J140</f>
        <v>0</v>
      </c>
      <c r="L101" s="131"/>
    </row>
    <row r="102" spans="2:12" s="10" customFormat="1" ht="19.9" customHeight="1">
      <c r="B102" s="131"/>
      <c r="D102" s="132" t="s">
        <v>296</v>
      </c>
      <c r="E102" s="133"/>
      <c r="F102" s="133"/>
      <c r="G102" s="133"/>
      <c r="H102" s="133"/>
      <c r="I102" s="134"/>
      <c r="J102" s="135">
        <f>J158</f>
        <v>0</v>
      </c>
      <c r="L102" s="131"/>
    </row>
    <row r="103" spans="2:12" s="10" customFormat="1" ht="14.85" customHeight="1">
      <c r="B103" s="131"/>
      <c r="D103" s="132" t="s">
        <v>297</v>
      </c>
      <c r="E103" s="133"/>
      <c r="F103" s="133"/>
      <c r="G103" s="133"/>
      <c r="H103" s="133"/>
      <c r="I103" s="134"/>
      <c r="J103" s="135">
        <f>J159</f>
        <v>0</v>
      </c>
      <c r="L103" s="131"/>
    </row>
    <row r="104" spans="2:12" s="10" customFormat="1" ht="14.85" customHeight="1">
      <c r="B104" s="131"/>
      <c r="D104" s="132" t="s">
        <v>298</v>
      </c>
      <c r="E104" s="133"/>
      <c r="F104" s="133"/>
      <c r="G104" s="133"/>
      <c r="H104" s="133"/>
      <c r="I104" s="134"/>
      <c r="J104" s="135">
        <f>J170</f>
        <v>0</v>
      </c>
      <c r="L104" s="131"/>
    </row>
    <row r="105" spans="2:12" s="10" customFormat="1" ht="19.9" customHeight="1">
      <c r="B105" s="131"/>
      <c r="D105" s="132" t="s">
        <v>123</v>
      </c>
      <c r="E105" s="133"/>
      <c r="F105" s="133"/>
      <c r="G105" s="133"/>
      <c r="H105" s="133"/>
      <c r="I105" s="134"/>
      <c r="J105" s="135">
        <f>J178</f>
        <v>0</v>
      </c>
      <c r="L105" s="131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0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1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125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16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62" t="str">
        <f>E7</f>
        <v>Baťův kanál, Valcha - Výklopník, oprava koryta</v>
      </c>
      <c r="F115" s="263"/>
      <c r="G115" s="263"/>
      <c r="H115" s="263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107</v>
      </c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6" t="str">
        <f>E9</f>
        <v>017-24-2-2 - Opevnění břehů</v>
      </c>
      <c r="F117" s="261"/>
      <c r="G117" s="261"/>
      <c r="H117" s="261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20</v>
      </c>
      <c r="D119" s="32"/>
      <c r="E119" s="32"/>
      <c r="F119" s="25" t="str">
        <f>F12</f>
        <v xml:space="preserve"> </v>
      </c>
      <c r="G119" s="32"/>
      <c r="H119" s="32"/>
      <c r="I119" s="97" t="s">
        <v>22</v>
      </c>
      <c r="J119" s="55" t="str">
        <f>IF(J12="","",J12)</f>
        <v>13. 12. 2017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5.2" customHeight="1">
      <c r="A121" s="32"/>
      <c r="B121" s="33"/>
      <c r="C121" s="27" t="s">
        <v>24</v>
      </c>
      <c r="D121" s="32"/>
      <c r="E121" s="32"/>
      <c r="F121" s="25" t="str">
        <f>E15</f>
        <v xml:space="preserve"> </v>
      </c>
      <c r="G121" s="32"/>
      <c r="H121" s="32"/>
      <c r="I121" s="97" t="s">
        <v>29</v>
      </c>
      <c r="J121" s="30" t="str">
        <f>E21</f>
        <v xml:space="preserve"> 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27</v>
      </c>
      <c r="D122" s="32"/>
      <c r="E122" s="32"/>
      <c r="F122" s="25" t="str">
        <f>IF(E18="","",E18)</f>
        <v>Vyplň údaj</v>
      </c>
      <c r="G122" s="32"/>
      <c r="H122" s="32"/>
      <c r="I122" s="97" t="s">
        <v>31</v>
      </c>
      <c r="J122" s="30" t="str">
        <f>E24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36"/>
      <c r="B124" s="137"/>
      <c r="C124" s="138" t="s">
        <v>126</v>
      </c>
      <c r="D124" s="139" t="s">
        <v>58</v>
      </c>
      <c r="E124" s="139" t="s">
        <v>54</v>
      </c>
      <c r="F124" s="139" t="s">
        <v>55</v>
      </c>
      <c r="G124" s="139" t="s">
        <v>127</v>
      </c>
      <c r="H124" s="139" t="s">
        <v>128</v>
      </c>
      <c r="I124" s="140" t="s">
        <v>129</v>
      </c>
      <c r="J124" s="141" t="s">
        <v>111</v>
      </c>
      <c r="K124" s="142" t="s">
        <v>130</v>
      </c>
      <c r="L124" s="143"/>
      <c r="M124" s="62" t="s">
        <v>1</v>
      </c>
      <c r="N124" s="63" t="s">
        <v>37</v>
      </c>
      <c r="O124" s="63" t="s">
        <v>131</v>
      </c>
      <c r="P124" s="63" t="s">
        <v>132</v>
      </c>
      <c r="Q124" s="63" t="s">
        <v>133</v>
      </c>
      <c r="R124" s="63" t="s">
        <v>134</v>
      </c>
      <c r="S124" s="63" t="s">
        <v>135</v>
      </c>
      <c r="T124" s="64" t="s">
        <v>136</v>
      </c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</row>
    <row r="125" spans="1:63" s="2" customFormat="1" ht="22.9" customHeight="1">
      <c r="A125" s="32"/>
      <c r="B125" s="33"/>
      <c r="C125" s="69" t="s">
        <v>137</v>
      </c>
      <c r="D125" s="32"/>
      <c r="E125" s="32"/>
      <c r="F125" s="32"/>
      <c r="G125" s="32"/>
      <c r="H125" s="32"/>
      <c r="I125" s="96"/>
      <c r="J125" s="144">
        <f>BK125</f>
        <v>0</v>
      </c>
      <c r="K125" s="32"/>
      <c r="L125" s="33"/>
      <c r="M125" s="65"/>
      <c r="N125" s="56"/>
      <c r="O125" s="66"/>
      <c r="P125" s="145">
        <f>P126</f>
        <v>0</v>
      </c>
      <c r="Q125" s="66"/>
      <c r="R125" s="145">
        <f>R126</f>
        <v>10983.332196</v>
      </c>
      <c r="S125" s="66"/>
      <c r="T125" s="146">
        <f>T126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72</v>
      </c>
      <c r="AU125" s="17" t="s">
        <v>113</v>
      </c>
      <c r="BK125" s="147">
        <f>BK126</f>
        <v>0</v>
      </c>
    </row>
    <row r="126" spans="2:63" s="12" customFormat="1" ht="25.9" customHeight="1">
      <c r="B126" s="148"/>
      <c r="D126" s="149" t="s">
        <v>72</v>
      </c>
      <c r="E126" s="150" t="s">
        <v>138</v>
      </c>
      <c r="F126" s="150" t="s">
        <v>138</v>
      </c>
      <c r="I126" s="151"/>
      <c r="J126" s="152">
        <f>BK126</f>
        <v>0</v>
      </c>
      <c r="L126" s="148"/>
      <c r="M126" s="153"/>
      <c r="N126" s="154"/>
      <c r="O126" s="154"/>
      <c r="P126" s="155">
        <f>P127+P158+P178</f>
        <v>0</v>
      </c>
      <c r="Q126" s="154"/>
      <c r="R126" s="155">
        <f>R127+R158+R178</f>
        <v>10983.332196</v>
      </c>
      <c r="S126" s="154"/>
      <c r="T126" s="156">
        <f>T127+T158+T178</f>
        <v>0</v>
      </c>
      <c r="AR126" s="149" t="s">
        <v>81</v>
      </c>
      <c r="AT126" s="157" t="s">
        <v>72</v>
      </c>
      <c r="AU126" s="157" t="s">
        <v>73</v>
      </c>
      <c r="AY126" s="149" t="s">
        <v>139</v>
      </c>
      <c r="BK126" s="158">
        <f>BK127+BK158+BK178</f>
        <v>0</v>
      </c>
    </row>
    <row r="127" spans="2:63" s="12" customFormat="1" ht="22.9" customHeight="1">
      <c r="B127" s="148"/>
      <c r="D127" s="149" t="s">
        <v>72</v>
      </c>
      <c r="E127" s="159" t="s">
        <v>81</v>
      </c>
      <c r="F127" s="159" t="s">
        <v>140</v>
      </c>
      <c r="I127" s="151"/>
      <c r="J127" s="160">
        <f>BK127</f>
        <v>0</v>
      </c>
      <c r="L127" s="148"/>
      <c r="M127" s="153"/>
      <c r="N127" s="154"/>
      <c r="O127" s="154"/>
      <c r="P127" s="155">
        <f>P128+P134+P140</f>
        <v>0</v>
      </c>
      <c r="Q127" s="154"/>
      <c r="R127" s="155">
        <f>R128+R134+R140</f>
        <v>0.2439</v>
      </c>
      <c r="S127" s="154"/>
      <c r="T127" s="156">
        <f>T128+T134+T140</f>
        <v>0</v>
      </c>
      <c r="AR127" s="149" t="s">
        <v>81</v>
      </c>
      <c r="AT127" s="157" t="s">
        <v>72</v>
      </c>
      <c r="AU127" s="157" t="s">
        <v>81</v>
      </c>
      <c r="AY127" s="149" t="s">
        <v>139</v>
      </c>
      <c r="BK127" s="158">
        <f>BK128+BK134+BK140</f>
        <v>0</v>
      </c>
    </row>
    <row r="128" spans="2:63" s="12" customFormat="1" ht="20.85" customHeight="1">
      <c r="B128" s="148"/>
      <c r="D128" s="149" t="s">
        <v>72</v>
      </c>
      <c r="E128" s="159" t="s">
        <v>141</v>
      </c>
      <c r="F128" s="159" t="s">
        <v>142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SUM(P129:P133)</f>
        <v>0</v>
      </c>
      <c r="Q128" s="154"/>
      <c r="R128" s="155">
        <f>SUM(R129:R133)</f>
        <v>0</v>
      </c>
      <c r="S128" s="154"/>
      <c r="T128" s="156">
        <f>SUM(T129:T133)</f>
        <v>0</v>
      </c>
      <c r="AR128" s="149" t="s">
        <v>81</v>
      </c>
      <c r="AT128" s="157" t="s">
        <v>72</v>
      </c>
      <c r="AU128" s="157" t="s">
        <v>83</v>
      </c>
      <c r="AY128" s="149" t="s">
        <v>139</v>
      </c>
      <c r="BK128" s="158">
        <f>SUM(BK129:BK133)</f>
        <v>0</v>
      </c>
    </row>
    <row r="129" spans="1:65" s="2" customFormat="1" ht="24" customHeight="1">
      <c r="A129" s="32"/>
      <c r="B129" s="161"/>
      <c r="C129" s="162" t="s">
        <v>81</v>
      </c>
      <c r="D129" s="162" t="s">
        <v>143</v>
      </c>
      <c r="E129" s="163" t="s">
        <v>299</v>
      </c>
      <c r="F129" s="164" t="s">
        <v>300</v>
      </c>
      <c r="G129" s="165" t="s">
        <v>242</v>
      </c>
      <c r="H129" s="166">
        <v>0.316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38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147</v>
      </c>
      <c r="AT129" s="174" t="s">
        <v>143</v>
      </c>
      <c r="AU129" s="174" t="s">
        <v>148</v>
      </c>
      <c r="AY129" s="17" t="s">
        <v>139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81</v>
      </c>
      <c r="BK129" s="175">
        <f>ROUND(I129*H129,2)</f>
        <v>0</v>
      </c>
      <c r="BL129" s="17" t="s">
        <v>147</v>
      </c>
      <c r="BM129" s="174" t="s">
        <v>301</v>
      </c>
    </row>
    <row r="130" spans="2:51" s="13" customFormat="1" ht="12">
      <c r="B130" s="176"/>
      <c r="D130" s="177" t="s">
        <v>150</v>
      </c>
      <c r="E130" s="178" t="s">
        <v>1</v>
      </c>
      <c r="F130" s="179" t="s">
        <v>302</v>
      </c>
      <c r="H130" s="180">
        <v>0.316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150</v>
      </c>
      <c r="AU130" s="178" t="s">
        <v>148</v>
      </c>
      <c r="AV130" s="13" t="s">
        <v>83</v>
      </c>
      <c r="AW130" s="13" t="s">
        <v>30</v>
      </c>
      <c r="AX130" s="13" t="s">
        <v>81</v>
      </c>
      <c r="AY130" s="178" t="s">
        <v>139</v>
      </c>
    </row>
    <row r="131" spans="1:65" s="2" customFormat="1" ht="24" customHeight="1">
      <c r="A131" s="32"/>
      <c r="B131" s="161"/>
      <c r="C131" s="162" t="s">
        <v>83</v>
      </c>
      <c r="D131" s="162" t="s">
        <v>143</v>
      </c>
      <c r="E131" s="163" t="s">
        <v>157</v>
      </c>
      <c r="F131" s="164" t="s">
        <v>158</v>
      </c>
      <c r="G131" s="165" t="s">
        <v>159</v>
      </c>
      <c r="H131" s="166">
        <v>1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38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147</v>
      </c>
      <c r="AT131" s="174" t="s">
        <v>143</v>
      </c>
      <c r="AU131" s="174" t="s">
        <v>148</v>
      </c>
      <c r="AY131" s="17" t="s">
        <v>139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81</v>
      </c>
      <c r="BK131" s="175">
        <f>ROUND(I131*H131,2)</f>
        <v>0</v>
      </c>
      <c r="BL131" s="17" t="s">
        <v>147</v>
      </c>
      <c r="BM131" s="174" t="s">
        <v>303</v>
      </c>
    </row>
    <row r="132" spans="1:47" s="2" customFormat="1" ht="87.75">
      <c r="A132" s="32"/>
      <c r="B132" s="33"/>
      <c r="C132" s="32"/>
      <c r="D132" s="177" t="s">
        <v>161</v>
      </c>
      <c r="E132" s="32"/>
      <c r="F132" s="185" t="s">
        <v>304</v>
      </c>
      <c r="G132" s="32"/>
      <c r="H132" s="32"/>
      <c r="I132" s="96"/>
      <c r="J132" s="32"/>
      <c r="K132" s="32"/>
      <c r="L132" s="33"/>
      <c r="M132" s="186"/>
      <c r="N132" s="187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161</v>
      </c>
      <c r="AU132" s="17" t="s">
        <v>148</v>
      </c>
    </row>
    <row r="133" spans="2:51" s="13" customFormat="1" ht="12">
      <c r="B133" s="176"/>
      <c r="D133" s="177" t="s">
        <v>150</v>
      </c>
      <c r="E133" s="178" t="s">
        <v>1</v>
      </c>
      <c r="F133" s="179" t="s">
        <v>81</v>
      </c>
      <c r="H133" s="180">
        <v>1</v>
      </c>
      <c r="I133" s="181"/>
      <c r="L133" s="176"/>
      <c r="M133" s="182"/>
      <c r="N133" s="183"/>
      <c r="O133" s="183"/>
      <c r="P133" s="183"/>
      <c r="Q133" s="183"/>
      <c r="R133" s="183"/>
      <c r="S133" s="183"/>
      <c r="T133" s="184"/>
      <c r="AT133" s="178" t="s">
        <v>150</v>
      </c>
      <c r="AU133" s="178" t="s">
        <v>148</v>
      </c>
      <c r="AV133" s="13" t="s">
        <v>83</v>
      </c>
      <c r="AW133" s="13" t="s">
        <v>30</v>
      </c>
      <c r="AX133" s="13" t="s">
        <v>81</v>
      </c>
      <c r="AY133" s="178" t="s">
        <v>139</v>
      </c>
    </row>
    <row r="134" spans="2:63" s="12" customFormat="1" ht="20.85" customHeight="1">
      <c r="B134" s="148"/>
      <c r="D134" s="149" t="s">
        <v>72</v>
      </c>
      <c r="E134" s="159" t="s">
        <v>223</v>
      </c>
      <c r="F134" s="159" t="s">
        <v>224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SUM(P135:P139)</f>
        <v>0</v>
      </c>
      <c r="Q134" s="154"/>
      <c r="R134" s="155">
        <f>SUM(R135:R139)</f>
        <v>0</v>
      </c>
      <c r="S134" s="154"/>
      <c r="T134" s="156">
        <f>SUM(T135:T139)</f>
        <v>0</v>
      </c>
      <c r="AR134" s="149" t="s">
        <v>81</v>
      </c>
      <c r="AT134" s="157" t="s">
        <v>72</v>
      </c>
      <c r="AU134" s="157" t="s">
        <v>83</v>
      </c>
      <c r="AY134" s="149" t="s">
        <v>139</v>
      </c>
      <c r="BK134" s="158">
        <f>SUM(BK135:BK139)</f>
        <v>0</v>
      </c>
    </row>
    <row r="135" spans="1:65" s="2" customFormat="1" ht="48" customHeight="1">
      <c r="A135" s="32"/>
      <c r="B135" s="161"/>
      <c r="C135" s="162" t="s">
        <v>148</v>
      </c>
      <c r="D135" s="162" t="s">
        <v>143</v>
      </c>
      <c r="E135" s="163" t="s">
        <v>305</v>
      </c>
      <c r="F135" s="164" t="s">
        <v>306</v>
      </c>
      <c r="G135" s="165" t="s">
        <v>154</v>
      </c>
      <c r="H135" s="166">
        <v>8880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147</v>
      </c>
      <c r="AT135" s="174" t="s">
        <v>143</v>
      </c>
      <c r="AU135" s="174" t="s">
        <v>148</v>
      </c>
      <c r="AY135" s="17" t="s">
        <v>139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81</v>
      </c>
      <c r="BK135" s="175">
        <f>ROUND(I135*H135,2)</f>
        <v>0</v>
      </c>
      <c r="BL135" s="17" t="s">
        <v>147</v>
      </c>
      <c r="BM135" s="174" t="s">
        <v>307</v>
      </c>
    </row>
    <row r="136" spans="2:51" s="15" customFormat="1" ht="22.5">
      <c r="B136" s="211"/>
      <c r="D136" s="177" t="s">
        <v>150</v>
      </c>
      <c r="E136" s="212" t="s">
        <v>1</v>
      </c>
      <c r="F136" s="213" t="s">
        <v>308</v>
      </c>
      <c r="H136" s="212" t="s">
        <v>1</v>
      </c>
      <c r="I136" s="214"/>
      <c r="L136" s="211"/>
      <c r="M136" s="215"/>
      <c r="N136" s="216"/>
      <c r="O136" s="216"/>
      <c r="P136" s="216"/>
      <c r="Q136" s="216"/>
      <c r="R136" s="216"/>
      <c r="S136" s="216"/>
      <c r="T136" s="217"/>
      <c r="AT136" s="212" t="s">
        <v>150</v>
      </c>
      <c r="AU136" s="212" t="s">
        <v>148</v>
      </c>
      <c r="AV136" s="15" t="s">
        <v>81</v>
      </c>
      <c r="AW136" s="15" t="s">
        <v>30</v>
      </c>
      <c r="AX136" s="15" t="s">
        <v>73</v>
      </c>
      <c r="AY136" s="212" t="s">
        <v>139</v>
      </c>
    </row>
    <row r="137" spans="2:51" s="13" customFormat="1" ht="22.5">
      <c r="B137" s="176"/>
      <c r="D137" s="177" t="s">
        <v>150</v>
      </c>
      <c r="E137" s="178" t="s">
        <v>1</v>
      </c>
      <c r="F137" s="179" t="s">
        <v>309</v>
      </c>
      <c r="H137" s="180">
        <v>6660</v>
      </c>
      <c r="I137" s="181"/>
      <c r="L137" s="176"/>
      <c r="M137" s="182"/>
      <c r="N137" s="183"/>
      <c r="O137" s="183"/>
      <c r="P137" s="183"/>
      <c r="Q137" s="183"/>
      <c r="R137" s="183"/>
      <c r="S137" s="183"/>
      <c r="T137" s="184"/>
      <c r="AT137" s="178" t="s">
        <v>150</v>
      </c>
      <c r="AU137" s="178" t="s">
        <v>148</v>
      </c>
      <c r="AV137" s="13" t="s">
        <v>83</v>
      </c>
      <c r="AW137" s="13" t="s">
        <v>30</v>
      </c>
      <c r="AX137" s="13" t="s">
        <v>73</v>
      </c>
      <c r="AY137" s="178" t="s">
        <v>139</v>
      </c>
    </row>
    <row r="138" spans="2:51" s="13" customFormat="1" ht="12">
      <c r="B138" s="176"/>
      <c r="D138" s="177" t="s">
        <v>150</v>
      </c>
      <c r="E138" s="178" t="s">
        <v>1</v>
      </c>
      <c r="F138" s="179" t="s">
        <v>310</v>
      </c>
      <c r="H138" s="180">
        <v>2220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150</v>
      </c>
      <c r="AU138" s="178" t="s">
        <v>148</v>
      </c>
      <c r="AV138" s="13" t="s">
        <v>83</v>
      </c>
      <c r="AW138" s="13" t="s">
        <v>30</v>
      </c>
      <c r="AX138" s="13" t="s">
        <v>73</v>
      </c>
      <c r="AY138" s="178" t="s">
        <v>139</v>
      </c>
    </row>
    <row r="139" spans="2:51" s="14" customFormat="1" ht="12">
      <c r="B139" s="188"/>
      <c r="D139" s="177" t="s">
        <v>150</v>
      </c>
      <c r="E139" s="189" t="s">
        <v>1</v>
      </c>
      <c r="F139" s="190" t="s">
        <v>180</v>
      </c>
      <c r="H139" s="191">
        <v>8880</v>
      </c>
      <c r="I139" s="192"/>
      <c r="L139" s="188"/>
      <c r="M139" s="193"/>
      <c r="N139" s="194"/>
      <c r="O139" s="194"/>
      <c r="P139" s="194"/>
      <c r="Q139" s="194"/>
      <c r="R139" s="194"/>
      <c r="S139" s="194"/>
      <c r="T139" s="195"/>
      <c r="AT139" s="189" t="s">
        <v>150</v>
      </c>
      <c r="AU139" s="189" t="s">
        <v>148</v>
      </c>
      <c r="AV139" s="14" t="s">
        <v>147</v>
      </c>
      <c r="AW139" s="14" t="s">
        <v>30</v>
      </c>
      <c r="AX139" s="14" t="s">
        <v>81</v>
      </c>
      <c r="AY139" s="189" t="s">
        <v>139</v>
      </c>
    </row>
    <row r="140" spans="2:63" s="12" customFormat="1" ht="20.85" customHeight="1">
      <c r="B140" s="148"/>
      <c r="D140" s="149" t="s">
        <v>72</v>
      </c>
      <c r="E140" s="159" t="s">
        <v>233</v>
      </c>
      <c r="F140" s="159" t="s">
        <v>234</v>
      </c>
      <c r="I140" s="151"/>
      <c r="J140" s="160">
        <f>BK140</f>
        <v>0</v>
      </c>
      <c r="L140" s="148"/>
      <c r="M140" s="153"/>
      <c r="N140" s="154"/>
      <c r="O140" s="154"/>
      <c r="P140" s="155">
        <f>SUM(P141:P157)</f>
        <v>0</v>
      </c>
      <c r="Q140" s="154"/>
      <c r="R140" s="155">
        <f>SUM(R141:R157)</f>
        <v>0.2439</v>
      </c>
      <c r="S140" s="154"/>
      <c r="T140" s="156">
        <f>SUM(T141:T157)</f>
        <v>0</v>
      </c>
      <c r="AR140" s="149" t="s">
        <v>81</v>
      </c>
      <c r="AT140" s="157" t="s">
        <v>72</v>
      </c>
      <c r="AU140" s="157" t="s">
        <v>83</v>
      </c>
      <c r="AY140" s="149" t="s">
        <v>139</v>
      </c>
      <c r="BK140" s="158">
        <f>SUM(BK141:BK157)</f>
        <v>0</v>
      </c>
    </row>
    <row r="141" spans="1:65" s="2" customFormat="1" ht="24" customHeight="1">
      <c r="A141" s="32"/>
      <c r="B141" s="161"/>
      <c r="C141" s="162" t="s">
        <v>147</v>
      </c>
      <c r="D141" s="162" t="s">
        <v>143</v>
      </c>
      <c r="E141" s="163" t="s">
        <v>311</v>
      </c>
      <c r="F141" s="164" t="s">
        <v>312</v>
      </c>
      <c r="G141" s="165" t="s">
        <v>237</v>
      </c>
      <c r="H141" s="166">
        <v>13500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147</v>
      </c>
      <c r="AT141" s="174" t="s">
        <v>143</v>
      </c>
      <c r="AU141" s="174" t="s">
        <v>148</v>
      </c>
      <c r="AY141" s="17" t="s">
        <v>139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81</v>
      </c>
      <c r="BK141" s="175">
        <f>ROUND(I141*H141,2)</f>
        <v>0</v>
      </c>
      <c r="BL141" s="17" t="s">
        <v>147</v>
      </c>
      <c r="BM141" s="174" t="s">
        <v>313</v>
      </c>
    </row>
    <row r="142" spans="2:51" s="13" customFormat="1" ht="12">
      <c r="B142" s="176"/>
      <c r="D142" s="177" t="s">
        <v>150</v>
      </c>
      <c r="E142" s="178" t="s">
        <v>1</v>
      </c>
      <c r="F142" s="179" t="s">
        <v>314</v>
      </c>
      <c r="H142" s="180">
        <v>13500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150</v>
      </c>
      <c r="AU142" s="178" t="s">
        <v>148</v>
      </c>
      <c r="AV142" s="13" t="s">
        <v>83</v>
      </c>
      <c r="AW142" s="13" t="s">
        <v>30</v>
      </c>
      <c r="AX142" s="13" t="s">
        <v>81</v>
      </c>
      <c r="AY142" s="178" t="s">
        <v>139</v>
      </c>
    </row>
    <row r="143" spans="1:65" s="2" customFormat="1" ht="36" customHeight="1">
      <c r="A143" s="32"/>
      <c r="B143" s="161"/>
      <c r="C143" s="162" t="s">
        <v>169</v>
      </c>
      <c r="D143" s="162" t="s">
        <v>143</v>
      </c>
      <c r="E143" s="163" t="s">
        <v>315</v>
      </c>
      <c r="F143" s="164" t="s">
        <v>316</v>
      </c>
      <c r="G143" s="165" t="s">
        <v>237</v>
      </c>
      <c r="H143" s="166">
        <v>7778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147</v>
      </c>
      <c r="AT143" s="174" t="s">
        <v>143</v>
      </c>
      <c r="AU143" s="174" t="s">
        <v>148</v>
      </c>
      <c r="AY143" s="17" t="s">
        <v>139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81</v>
      </c>
      <c r="BK143" s="175">
        <f>ROUND(I143*H143,2)</f>
        <v>0</v>
      </c>
      <c r="BL143" s="17" t="s">
        <v>147</v>
      </c>
      <c r="BM143" s="174" t="s">
        <v>317</v>
      </c>
    </row>
    <row r="144" spans="2:51" s="13" customFormat="1" ht="12">
      <c r="B144" s="176"/>
      <c r="D144" s="177" t="s">
        <v>150</v>
      </c>
      <c r="E144" s="178" t="s">
        <v>1</v>
      </c>
      <c r="F144" s="179" t="s">
        <v>318</v>
      </c>
      <c r="H144" s="180">
        <v>7778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150</v>
      </c>
      <c r="AU144" s="178" t="s">
        <v>148</v>
      </c>
      <c r="AV144" s="13" t="s">
        <v>83</v>
      </c>
      <c r="AW144" s="13" t="s">
        <v>30</v>
      </c>
      <c r="AX144" s="13" t="s">
        <v>73</v>
      </c>
      <c r="AY144" s="178" t="s">
        <v>139</v>
      </c>
    </row>
    <row r="145" spans="2:51" s="14" customFormat="1" ht="12">
      <c r="B145" s="188"/>
      <c r="D145" s="177" t="s">
        <v>150</v>
      </c>
      <c r="E145" s="189" t="s">
        <v>1</v>
      </c>
      <c r="F145" s="190" t="s">
        <v>180</v>
      </c>
      <c r="H145" s="191">
        <v>7778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150</v>
      </c>
      <c r="AU145" s="189" t="s">
        <v>148</v>
      </c>
      <c r="AV145" s="14" t="s">
        <v>147</v>
      </c>
      <c r="AW145" s="14" t="s">
        <v>30</v>
      </c>
      <c r="AX145" s="14" t="s">
        <v>81</v>
      </c>
      <c r="AY145" s="189" t="s">
        <v>139</v>
      </c>
    </row>
    <row r="146" spans="1:65" s="2" customFormat="1" ht="36" customHeight="1">
      <c r="A146" s="32"/>
      <c r="B146" s="161"/>
      <c r="C146" s="162" t="s">
        <v>174</v>
      </c>
      <c r="D146" s="162" t="s">
        <v>143</v>
      </c>
      <c r="E146" s="163" t="s">
        <v>319</v>
      </c>
      <c r="F146" s="164" t="s">
        <v>320</v>
      </c>
      <c r="G146" s="165" t="s">
        <v>237</v>
      </c>
      <c r="H146" s="166">
        <v>8482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38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147</v>
      </c>
      <c r="AT146" s="174" t="s">
        <v>143</v>
      </c>
      <c r="AU146" s="174" t="s">
        <v>148</v>
      </c>
      <c r="AY146" s="17" t="s">
        <v>139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81</v>
      </c>
      <c r="BK146" s="175">
        <f>ROUND(I146*H146,2)</f>
        <v>0</v>
      </c>
      <c r="BL146" s="17" t="s">
        <v>147</v>
      </c>
      <c r="BM146" s="174" t="s">
        <v>321</v>
      </c>
    </row>
    <row r="147" spans="2:51" s="13" customFormat="1" ht="12">
      <c r="B147" s="176"/>
      <c r="D147" s="177" t="s">
        <v>150</v>
      </c>
      <c r="E147" s="178" t="s">
        <v>1</v>
      </c>
      <c r="F147" s="179" t="s">
        <v>322</v>
      </c>
      <c r="H147" s="180">
        <v>8482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150</v>
      </c>
      <c r="AU147" s="178" t="s">
        <v>148</v>
      </c>
      <c r="AV147" s="13" t="s">
        <v>83</v>
      </c>
      <c r="AW147" s="13" t="s">
        <v>30</v>
      </c>
      <c r="AX147" s="13" t="s">
        <v>81</v>
      </c>
      <c r="AY147" s="178" t="s">
        <v>139</v>
      </c>
    </row>
    <row r="148" spans="1:65" s="2" customFormat="1" ht="16.5" customHeight="1">
      <c r="A148" s="32"/>
      <c r="B148" s="161"/>
      <c r="C148" s="196" t="s">
        <v>181</v>
      </c>
      <c r="D148" s="196" t="s">
        <v>246</v>
      </c>
      <c r="E148" s="197" t="s">
        <v>323</v>
      </c>
      <c r="F148" s="198" t="s">
        <v>324</v>
      </c>
      <c r="G148" s="199" t="s">
        <v>325</v>
      </c>
      <c r="H148" s="200">
        <v>243.9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38</v>
      </c>
      <c r="O148" s="58"/>
      <c r="P148" s="172">
        <f>O148*H148</f>
        <v>0</v>
      </c>
      <c r="Q148" s="172">
        <v>0.001</v>
      </c>
      <c r="R148" s="172">
        <f>Q148*H148</f>
        <v>0.2439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186</v>
      </c>
      <c r="AT148" s="174" t="s">
        <v>246</v>
      </c>
      <c r="AU148" s="174" t="s">
        <v>148</v>
      </c>
      <c r="AY148" s="17" t="s">
        <v>139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81</v>
      </c>
      <c r="BK148" s="175">
        <f>ROUND(I148*H148,2)</f>
        <v>0</v>
      </c>
      <c r="BL148" s="17" t="s">
        <v>147</v>
      </c>
      <c r="BM148" s="174" t="s">
        <v>326</v>
      </c>
    </row>
    <row r="149" spans="2:51" s="13" customFormat="1" ht="12">
      <c r="B149" s="176"/>
      <c r="D149" s="177" t="s">
        <v>150</v>
      </c>
      <c r="E149" s="178" t="s">
        <v>1</v>
      </c>
      <c r="F149" s="179" t="s">
        <v>327</v>
      </c>
      <c r="H149" s="180">
        <v>243.9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150</v>
      </c>
      <c r="AU149" s="178" t="s">
        <v>148</v>
      </c>
      <c r="AV149" s="13" t="s">
        <v>83</v>
      </c>
      <c r="AW149" s="13" t="s">
        <v>30</v>
      </c>
      <c r="AX149" s="13" t="s">
        <v>81</v>
      </c>
      <c r="AY149" s="178" t="s">
        <v>139</v>
      </c>
    </row>
    <row r="150" spans="1:65" s="2" customFormat="1" ht="24" customHeight="1">
      <c r="A150" s="32"/>
      <c r="B150" s="161"/>
      <c r="C150" s="162" t="s">
        <v>186</v>
      </c>
      <c r="D150" s="162" t="s">
        <v>143</v>
      </c>
      <c r="E150" s="163" t="s">
        <v>328</v>
      </c>
      <c r="F150" s="164" t="s">
        <v>329</v>
      </c>
      <c r="G150" s="165" t="s">
        <v>237</v>
      </c>
      <c r="H150" s="166">
        <v>17880</v>
      </c>
      <c r="I150" s="167"/>
      <c r="J150" s="168">
        <f>ROUND(I150*H150,2)</f>
        <v>0</v>
      </c>
      <c r="K150" s="169"/>
      <c r="L150" s="33"/>
      <c r="M150" s="170" t="s">
        <v>1</v>
      </c>
      <c r="N150" s="171" t="s">
        <v>38</v>
      </c>
      <c r="O150" s="58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147</v>
      </c>
      <c r="AT150" s="174" t="s">
        <v>143</v>
      </c>
      <c r="AU150" s="174" t="s">
        <v>148</v>
      </c>
      <c r="AY150" s="17" t="s">
        <v>139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81</v>
      </c>
      <c r="BK150" s="175">
        <f>ROUND(I150*H150,2)</f>
        <v>0</v>
      </c>
      <c r="BL150" s="17" t="s">
        <v>147</v>
      </c>
      <c r="BM150" s="174" t="s">
        <v>330</v>
      </c>
    </row>
    <row r="151" spans="2:51" s="13" customFormat="1" ht="22.5">
      <c r="B151" s="176"/>
      <c r="D151" s="177" t="s">
        <v>150</v>
      </c>
      <c r="E151" s="178" t="s">
        <v>1</v>
      </c>
      <c r="F151" s="179" t="s">
        <v>331</v>
      </c>
      <c r="H151" s="180">
        <v>10102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150</v>
      </c>
      <c r="AU151" s="178" t="s">
        <v>148</v>
      </c>
      <c r="AV151" s="13" t="s">
        <v>83</v>
      </c>
      <c r="AW151" s="13" t="s">
        <v>30</v>
      </c>
      <c r="AX151" s="13" t="s">
        <v>73</v>
      </c>
      <c r="AY151" s="178" t="s">
        <v>139</v>
      </c>
    </row>
    <row r="152" spans="2:51" s="13" customFormat="1" ht="12">
      <c r="B152" s="176"/>
      <c r="D152" s="177" t="s">
        <v>150</v>
      </c>
      <c r="E152" s="178" t="s">
        <v>1</v>
      </c>
      <c r="F152" s="179" t="s">
        <v>332</v>
      </c>
      <c r="H152" s="180">
        <v>7778</v>
      </c>
      <c r="I152" s="181"/>
      <c r="L152" s="176"/>
      <c r="M152" s="182"/>
      <c r="N152" s="183"/>
      <c r="O152" s="183"/>
      <c r="P152" s="183"/>
      <c r="Q152" s="183"/>
      <c r="R152" s="183"/>
      <c r="S152" s="183"/>
      <c r="T152" s="184"/>
      <c r="AT152" s="178" t="s">
        <v>150</v>
      </c>
      <c r="AU152" s="178" t="s">
        <v>148</v>
      </c>
      <c r="AV152" s="13" t="s">
        <v>83</v>
      </c>
      <c r="AW152" s="13" t="s">
        <v>30</v>
      </c>
      <c r="AX152" s="13" t="s">
        <v>73</v>
      </c>
      <c r="AY152" s="178" t="s">
        <v>139</v>
      </c>
    </row>
    <row r="153" spans="2:51" s="14" customFormat="1" ht="12">
      <c r="B153" s="188"/>
      <c r="D153" s="177" t="s">
        <v>150</v>
      </c>
      <c r="E153" s="189" t="s">
        <v>1</v>
      </c>
      <c r="F153" s="190" t="s">
        <v>180</v>
      </c>
      <c r="H153" s="191">
        <v>17880</v>
      </c>
      <c r="I153" s="192"/>
      <c r="L153" s="188"/>
      <c r="M153" s="193"/>
      <c r="N153" s="194"/>
      <c r="O153" s="194"/>
      <c r="P153" s="194"/>
      <c r="Q153" s="194"/>
      <c r="R153" s="194"/>
      <c r="S153" s="194"/>
      <c r="T153" s="195"/>
      <c r="AT153" s="189" t="s">
        <v>150</v>
      </c>
      <c r="AU153" s="189" t="s">
        <v>148</v>
      </c>
      <c r="AV153" s="14" t="s">
        <v>147</v>
      </c>
      <c r="AW153" s="14" t="s">
        <v>30</v>
      </c>
      <c r="AX153" s="14" t="s">
        <v>81</v>
      </c>
      <c r="AY153" s="189" t="s">
        <v>139</v>
      </c>
    </row>
    <row r="154" spans="1:65" s="2" customFormat="1" ht="36" customHeight="1">
      <c r="A154" s="32"/>
      <c r="B154" s="161"/>
      <c r="C154" s="162" t="s">
        <v>193</v>
      </c>
      <c r="D154" s="162" t="s">
        <v>143</v>
      </c>
      <c r="E154" s="163" t="s">
        <v>333</v>
      </c>
      <c r="F154" s="164" t="s">
        <v>334</v>
      </c>
      <c r="G154" s="165" t="s">
        <v>237</v>
      </c>
      <c r="H154" s="166">
        <v>11427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38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147</v>
      </c>
      <c r="AT154" s="174" t="s">
        <v>143</v>
      </c>
      <c r="AU154" s="174" t="s">
        <v>148</v>
      </c>
      <c r="AY154" s="17" t="s">
        <v>139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81</v>
      </c>
      <c r="BK154" s="175">
        <f>ROUND(I154*H154,2)</f>
        <v>0</v>
      </c>
      <c r="BL154" s="17" t="s">
        <v>147</v>
      </c>
      <c r="BM154" s="174" t="s">
        <v>335</v>
      </c>
    </row>
    <row r="155" spans="2:51" s="13" customFormat="1" ht="12">
      <c r="B155" s="176"/>
      <c r="D155" s="177" t="s">
        <v>150</v>
      </c>
      <c r="E155" s="178" t="s">
        <v>1</v>
      </c>
      <c r="F155" s="179" t="s">
        <v>336</v>
      </c>
      <c r="H155" s="180">
        <v>11427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78" t="s">
        <v>150</v>
      </c>
      <c r="AU155" s="178" t="s">
        <v>148</v>
      </c>
      <c r="AV155" s="13" t="s">
        <v>83</v>
      </c>
      <c r="AW155" s="13" t="s">
        <v>30</v>
      </c>
      <c r="AX155" s="13" t="s">
        <v>81</v>
      </c>
      <c r="AY155" s="178" t="s">
        <v>139</v>
      </c>
    </row>
    <row r="156" spans="1:65" s="2" customFormat="1" ht="36" customHeight="1">
      <c r="A156" s="32"/>
      <c r="B156" s="161"/>
      <c r="C156" s="162" t="s">
        <v>200</v>
      </c>
      <c r="D156" s="162" t="s">
        <v>143</v>
      </c>
      <c r="E156" s="163" t="s">
        <v>337</v>
      </c>
      <c r="F156" s="164" t="s">
        <v>338</v>
      </c>
      <c r="G156" s="165" t="s">
        <v>237</v>
      </c>
      <c r="H156" s="166">
        <v>8482</v>
      </c>
      <c r="I156" s="167"/>
      <c r="J156" s="168">
        <f>ROUND(I156*H156,2)</f>
        <v>0</v>
      </c>
      <c r="K156" s="169"/>
      <c r="L156" s="33"/>
      <c r="M156" s="170" t="s">
        <v>1</v>
      </c>
      <c r="N156" s="171" t="s">
        <v>38</v>
      </c>
      <c r="O156" s="58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147</v>
      </c>
      <c r="AT156" s="174" t="s">
        <v>143</v>
      </c>
      <c r="AU156" s="174" t="s">
        <v>148</v>
      </c>
      <c r="AY156" s="17" t="s">
        <v>139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81</v>
      </c>
      <c r="BK156" s="175">
        <f>ROUND(I156*H156,2)</f>
        <v>0</v>
      </c>
      <c r="BL156" s="17" t="s">
        <v>147</v>
      </c>
      <c r="BM156" s="174" t="s">
        <v>339</v>
      </c>
    </row>
    <row r="157" spans="2:51" s="13" customFormat="1" ht="12">
      <c r="B157" s="176"/>
      <c r="D157" s="177" t="s">
        <v>150</v>
      </c>
      <c r="E157" s="178" t="s">
        <v>1</v>
      </c>
      <c r="F157" s="179" t="s">
        <v>340</v>
      </c>
      <c r="H157" s="180">
        <v>8482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78" t="s">
        <v>150</v>
      </c>
      <c r="AU157" s="178" t="s">
        <v>148</v>
      </c>
      <c r="AV157" s="13" t="s">
        <v>83</v>
      </c>
      <c r="AW157" s="13" t="s">
        <v>30</v>
      </c>
      <c r="AX157" s="13" t="s">
        <v>81</v>
      </c>
      <c r="AY157" s="178" t="s">
        <v>139</v>
      </c>
    </row>
    <row r="158" spans="2:63" s="12" customFormat="1" ht="22.9" customHeight="1">
      <c r="B158" s="148"/>
      <c r="D158" s="149" t="s">
        <v>72</v>
      </c>
      <c r="E158" s="159" t="s">
        <v>147</v>
      </c>
      <c r="F158" s="159" t="s">
        <v>341</v>
      </c>
      <c r="I158" s="151"/>
      <c r="J158" s="160">
        <f>BK158</f>
        <v>0</v>
      </c>
      <c r="L158" s="148"/>
      <c r="M158" s="153"/>
      <c r="N158" s="154"/>
      <c r="O158" s="154"/>
      <c r="P158" s="155">
        <f>P159+P170</f>
        <v>0</v>
      </c>
      <c r="Q158" s="154"/>
      <c r="R158" s="155">
        <f>R159+R170</f>
        <v>10983.088296</v>
      </c>
      <c r="S158" s="154"/>
      <c r="T158" s="156">
        <f>T159+T170</f>
        <v>0</v>
      </c>
      <c r="AR158" s="149" t="s">
        <v>81</v>
      </c>
      <c r="AT158" s="157" t="s">
        <v>72</v>
      </c>
      <c r="AU158" s="157" t="s">
        <v>81</v>
      </c>
      <c r="AY158" s="149" t="s">
        <v>139</v>
      </c>
      <c r="BK158" s="158">
        <f>BK159+BK170</f>
        <v>0</v>
      </c>
    </row>
    <row r="159" spans="2:63" s="12" customFormat="1" ht="20.85" customHeight="1">
      <c r="B159" s="148"/>
      <c r="D159" s="149" t="s">
        <v>72</v>
      </c>
      <c r="E159" s="159" t="s">
        <v>342</v>
      </c>
      <c r="F159" s="159" t="s">
        <v>343</v>
      </c>
      <c r="I159" s="151"/>
      <c r="J159" s="160">
        <f>BK159</f>
        <v>0</v>
      </c>
      <c r="L159" s="148"/>
      <c r="M159" s="153"/>
      <c r="N159" s="154"/>
      <c r="O159" s="154"/>
      <c r="P159" s="155">
        <f>SUM(P160:P169)</f>
        <v>0</v>
      </c>
      <c r="Q159" s="154"/>
      <c r="R159" s="155">
        <f>SUM(R160:R169)</f>
        <v>1601.1334800000002</v>
      </c>
      <c r="S159" s="154"/>
      <c r="T159" s="156">
        <f>SUM(T160:T169)</f>
        <v>0</v>
      </c>
      <c r="AR159" s="149" t="s">
        <v>81</v>
      </c>
      <c r="AT159" s="157" t="s">
        <v>72</v>
      </c>
      <c r="AU159" s="157" t="s">
        <v>83</v>
      </c>
      <c r="AY159" s="149" t="s">
        <v>139</v>
      </c>
      <c r="BK159" s="158">
        <f>SUM(BK160:BK169)</f>
        <v>0</v>
      </c>
    </row>
    <row r="160" spans="1:65" s="2" customFormat="1" ht="36" customHeight="1">
      <c r="A160" s="32"/>
      <c r="B160" s="161"/>
      <c r="C160" s="162" t="s">
        <v>141</v>
      </c>
      <c r="D160" s="162" t="s">
        <v>143</v>
      </c>
      <c r="E160" s="163" t="s">
        <v>344</v>
      </c>
      <c r="F160" s="164" t="s">
        <v>345</v>
      </c>
      <c r="G160" s="165" t="s">
        <v>154</v>
      </c>
      <c r="H160" s="166">
        <v>710.1</v>
      </c>
      <c r="I160" s="167"/>
      <c r="J160" s="168">
        <f>ROUND(I160*H160,2)</f>
        <v>0</v>
      </c>
      <c r="K160" s="169"/>
      <c r="L160" s="33"/>
      <c r="M160" s="170" t="s">
        <v>1</v>
      </c>
      <c r="N160" s="171" t="s">
        <v>38</v>
      </c>
      <c r="O160" s="58"/>
      <c r="P160" s="172">
        <f>O160*H160</f>
        <v>0</v>
      </c>
      <c r="Q160" s="172">
        <v>2.25</v>
      </c>
      <c r="R160" s="172">
        <f>Q160*H160</f>
        <v>1597.7250000000001</v>
      </c>
      <c r="S160" s="172">
        <v>0</v>
      </c>
      <c r="T160" s="173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147</v>
      </c>
      <c r="AT160" s="174" t="s">
        <v>143</v>
      </c>
      <c r="AU160" s="174" t="s">
        <v>148</v>
      </c>
      <c r="AY160" s="17" t="s">
        <v>139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81</v>
      </c>
      <c r="BK160" s="175">
        <f>ROUND(I160*H160,2)</f>
        <v>0</v>
      </c>
      <c r="BL160" s="17" t="s">
        <v>147</v>
      </c>
      <c r="BM160" s="174" t="s">
        <v>346</v>
      </c>
    </row>
    <row r="161" spans="2:51" s="13" customFormat="1" ht="22.5">
      <c r="B161" s="176"/>
      <c r="D161" s="177" t="s">
        <v>150</v>
      </c>
      <c r="E161" s="178" t="s">
        <v>1</v>
      </c>
      <c r="F161" s="179" t="s">
        <v>347</v>
      </c>
      <c r="H161" s="180">
        <v>710.1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78" t="s">
        <v>150</v>
      </c>
      <c r="AU161" s="178" t="s">
        <v>148</v>
      </c>
      <c r="AV161" s="13" t="s">
        <v>83</v>
      </c>
      <c r="AW161" s="13" t="s">
        <v>30</v>
      </c>
      <c r="AX161" s="13" t="s">
        <v>81</v>
      </c>
      <c r="AY161" s="178" t="s">
        <v>139</v>
      </c>
    </row>
    <row r="162" spans="1:65" s="2" customFormat="1" ht="48" customHeight="1">
      <c r="A162" s="32"/>
      <c r="B162" s="161"/>
      <c r="C162" s="162" t="s">
        <v>163</v>
      </c>
      <c r="D162" s="162" t="s">
        <v>143</v>
      </c>
      <c r="E162" s="163" t="s">
        <v>348</v>
      </c>
      <c r="F162" s="164" t="s">
        <v>349</v>
      </c>
      <c r="G162" s="165" t="s">
        <v>237</v>
      </c>
      <c r="H162" s="166">
        <v>4734</v>
      </c>
      <c r="I162" s="167"/>
      <c r="J162" s="168">
        <f>ROUND(I162*H162,2)</f>
        <v>0</v>
      </c>
      <c r="K162" s="169"/>
      <c r="L162" s="33"/>
      <c r="M162" s="170" t="s">
        <v>1</v>
      </c>
      <c r="N162" s="171" t="s">
        <v>38</v>
      </c>
      <c r="O162" s="58"/>
      <c r="P162" s="172">
        <f>O162*H162</f>
        <v>0</v>
      </c>
      <c r="Q162" s="172">
        <v>0.00028</v>
      </c>
      <c r="R162" s="172">
        <f>Q162*H162</f>
        <v>1.3255199999999998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147</v>
      </c>
      <c r="AT162" s="174" t="s">
        <v>143</v>
      </c>
      <c r="AU162" s="174" t="s">
        <v>148</v>
      </c>
      <c r="AY162" s="17" t="s">
        <v>139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81</v>
      </c>
      <c r="BK162" s="175">
        <f>ROUND(I162*H162,2)</f>
        <v>0</v>
      </c>
      <c r="BL162" s="17" t="s">
        <v>147</v>
      </c>
      <c r="BM162" s="174" t="s">
        <v>350</v>
      </c>
    </row>
    <row r="163" spans="2:51" s="13" customFormat="1" ht="12">
      <c r="B163" s="176"/>
      <c r="D163" s="177" t="s">
        <v>150</v>
      </c>
      <c r="E163" s="178" t="s">
        <v>1</v>
      </c>
      <c r="F163" s="179" t="s">
        <v>351</v>
      </c>
      <c r="H163" s="180">
        <v>4734</v>
      </c>
      <c r="I163" s="181"/>
      <c r="L163" s="176"/>
      <c r="M163" s="182"/>
      <c r="N163" s="183"/>
      <c r="O163" s="183"/>
      <c r="P163" s="183"/>
      <c r="Q163" s="183"/>
      <c r="R163" s="183"/>
      <c r="S163" s="183"/>
      <c r="T163" s="184"/>
      <c r="AT163" s="178" t="s">
        <v>150</v>
      </c>
      <c r="AU163" s="178" t="s">
        <v>148</v>
      </c>
      <c r="AV163" s="13" t="s">
        <v>83</v>
      </c>
      <c r="AW163" s="13" t="s">
        <v>30</v>
      </c>
      <c r="AX163" s="13" t="s">
        <v>81</v>
      </c>
      <c r="AY163" s="178" t="s">
        <v>139</v>
      </c>
    </row>
    <row r="164" spans="1:65" s="2" customFormat="1" ht="24" customHeight="1">
      <c r="A164" s="32"/>
      <c r="B164" s="161"/>
      <c r="C164" s="196" t="s">
        <v>213</v>
      </c>
      <c r="D164" s="196" t="s">
        <v>246</v>
      </c>
      <c r="E164" s="197" t="s">
        <v>352</v>
      </c>
      <c r="F164" s="198" t="s">
        <v>353</v>
      </c>
      <c r="G164" s="199" t="s">
        <v>237</v>
      </c>
      <c r="H164" s="200">
        <v>5207.4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38</v>
      </c>
      <c r="O164" s="58"/>
      <c r="P164" s="172">
        <f>O164*H164</f>
        <v>0</v>
      </c>
      <c r="Q164" s="172">
        <v>0.0004</v>
      </c>
      <c r="R164" s="172">
        <f>Q164*H164</f>
        <v>2.08296</v>
      </c>
      <c r="S164" s="172">
        <v>0</v>
      </c>
      <c r="T164" s="17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186</v>
      </c>
      <c r="AT164" s="174" t="s">
        <v>246</v>
      </c>
      <c r="AU164" s="174" t="s">
        <v>148</v>
      </c>
      <c r="AY164" s="17" t="s">
        <v>139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7" t="s">
        <v>81</v>
      </c>
      <c r="BK164" s="175">
        <f>ROUND(I164*H164,2)</f>
        <v>0</v>
      </c>
      <c r="BL164" s="17" t="s">
        <v>147</v>
      </c>
      <c r="BM164" s="174" t="s">
        <v>354</v>
      </c>
    </row>
    <row r="165" spans="2:51" s="13" customFormat="1" ht="12">
      <c r="B165" s="176"/>
      <c r="D165" s="177" t="s">
        <v>150</v>
      </c>
      <c r="E165" s="178" t="s">
        <v>1</v>
      </c>
      <c r="F165" s="179" t="s">
        <v>355</v>
      </c>
      <c r="H165" s="180">
        <v>5207.4</v>
      </c>
      <c r="I165" s="181"/>
      <c r="L165" s="176"/>
      <c r="M165" s="182"/>
      <c r="N165" s="183"/>
      <c r="O165" s="183"/>
      <c r="P165" s="183"/>
      <c r="Q165" s="183"/>
      <c r="R165" s="183"/>
      <c r="S165" s="183"/>
      <c r="T165" s="184"/>
      <c r="AT165" s="178" t="s">
        <v>150</v>
      </c>
      <c r="AU165" s="178" t="s">
        <v>148</v>
      </c>
      <c r="AV165" s="13" t="s">
        <v>83</v>
      </c>
      <c r="AW165" s="13" t="s">
        <v>30</v>
      </c>
      <c r="AX165" s="13" t="s">
        <v>81</v>
      </c>
      <c r="AY165" s="178" t="s">
        <v>139</v>
      </c>
    </row>
    <row r="166" spans="1:65" s="2" customFormat="1" ht="16.5" customHeight="1">
      <c r="A166" s="32"/>
      <c r="B166" s="161"/>
      <c r="C166" s="162" t="s">
        <v>218</v>
      </c>
      <c r="D166" s="162" t="s">
        <v>143</v>
      </c>
      <c r="E166" s="163" t="s">
        <v>356</v>
      </c>
      <c r="F166" s="164" t="s">
        <v>357</v>
      </c>
      <c r="G166" s="165" t="s">
        <v>237</v>
      </c>
      <c r="H166" s="166">
        <v>920</v>
      </c>
      <c r="I166" s="167"/>
      <c r="J166" s="168">
        <f>ROUND(I166*H166,2)</f>
        <v>0</v>
      </c>
      <c r="K166" s="169"/>
      <c r="L166" s="33"/>
      <c r="M166" s="170" t="s">
        <v>1</v>
      </c>
      <c r="N166" s="171" t="s">
        <v>38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147</v>
      </c>
      <c r="AT166" s="174" t="s">
        <v>143</v>
      </c>
      <c r="AU166" s="174" t="s">
        <v>148</v>
      </c>
      <c r="AY166" s="17" t="s">
        <v>139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81</v>
      </c>
      <c r="BK166" s="175">
        <f>ROUND(I166*H166,2)</f>
        <v>0</v>
      </c>
      <c r="BL166" s="17" t="s">
        <v>147</v>
      </c>
      <c r="BM166" s="174" t="s">
        <v>358</v>
      </c>
    </row>
    <row r="167" spans="2:51" s="13" customFormat="1" ht="12">
      <c r="B167" s="176"/>
      <c r="D167" s="177" t="s">
        <v>150</v>
      </c>
      <c r="E167" s="178" t="s">
        <v>1</v>
      </c>
      <c r="F167" s="179" t="s">
        <v>359</v>
      </c>
      <c r="H167" s="180">
        <v>920</v>
      </c>
      <c r="I167" s="181"/>
      <c r="L167" s="176"/>
      <c r="M167" s="182"/>
      <c r="N167" s="183"/>
      <c r="O167" s="183"/>
      <c r="P167" s="183"/>
      <c r="Q167" s="183"/>
      <c r="R167" s="183"/>
      <c r="S167" s="183"/>
      <c r="T167" s="184"/>
      <c r="AT167" s="178" t="s">
        <v>150</v>
      </c>
      <c r="AU167" s="178" t="s">
        <v>148</v>
      </c>
      <c r="AV167" s="13" t="s">
        <v>83</v>
      </c>
      <c r="AW167" s="13" t="s">
        <v>30</v>
      </c>
      <c r="AX167" s="13" t="s">
        <v>81</v>
      </c>
      <c r="AY167" s="178" t="s">
        <v>139</v>
      </c>
    </row>
    <row r="168" spans="1:65" s="2" customFormat="1" ht="16.5" customHeight="1">
      <c r="A168" s="32"/>
      <c r="B168" s="161"/>
      <c r="C168" s="196" t="s">
        <v>8</v>
      </c>
      <c r="D168" s="196" t="s">
        <v>246</v>
      </c>
      <c r="E168" s="197" t="s">
        <v>360</v>
      </c>
      <c r="F168" s="198" t="s">
        <v>361</v>
      </c>
      <c r="G168" s="199" t="s">
        <v>237</v>
      </c>
      <c r="H168" s="200">
        <v>1012</v>
      </c>
      <c r="I168" s="201"/>
      <c r="J168" s="202">
        <f>ROUND(I168*H168,2)</f>
        <v>0</v>
      </c>
      <c r="K168" s="203"/>
      <c r="L168" s="204"/>
      <c r="M168" s="205" t="s">
        <v>1</v>
      </c>
      <c r="N168" s="206" t="s">
        <v>38</v>
      </c>
      <c r="O168" s="58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4" t="s">
        <v>186</v>
      </c>
      <c r="AT168" s="174" t="s">
        <v>246</v>
      </c>
      <c r="AU168" s="174" t="s">
        <v>148</v>
      </c>
      <c r="AY168" s="17" t="s">
        <v>139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7" t="s">
        <v>81</v>
      </c>
      <c r="BK168" s="175">
        <f>ROUND(I168*H168,2)</f>
        <v>0</v>
      </c>
      <c r="BL168" s="17" t="s">
        <v>147</v>
      </c>
      <c r="BM168" s="174" t="s">
        <v>362</v>
      </c>
    </row>
    <row r="169" spans="2:51" s="13" customFormat="1" ht="12">
      <c r="B169" s="176"/>
      <c r="D169" s="177" t="s">
        <v>150</v>
      </c>
      <c r="E169" s="178" t="s">
        <v>1</v>
      </c>
      <c r="F169" s="179" t="s">
        <v>363</v>
      </c>
      <c r="H169" s="180">
        <v>1012</v>
      </c>
      <c r="I169" s="181"/>
      <c r="L169" s="176"/>
      <c r="M169" s="182"/>
      <c r="N169" s="183"/>
      <c r="O169" s="183"/>
      <c r="P169" s="183"/>
      <c r="Q169" s="183"/>
      <c r="R169" s="183"/>
      <c r="S169" s="183"/>
      <c r="T169" s="184"/>
      <c r="AT169" s="178" t="s">
        <v>150</v>
      </c>
      <c r="AU169" s="178" t="s">
        <v>148</v>
      </c>
      <c r="AV169" s="13" t="s">
        <v>83</v>
      </c>
      <c r="AW169" s="13" t="s">
        <v>30</v>
      </c>
      <c r="AX169" s="13" t="s">
        <v>81</v>
      </c>
      <c r="AY169" s="178" t="s">
        <v>139</v>
      </c>
    </row>
    <row r="170" spans="2:63" s="12" customFormat="1" ht="20.85" customHeight="1">
      <c r="B170" s="148"/>
      <c r="D170" s="149" t="s">
        <v>72</v>
      </c>
      <c r="E170" s="159" t="s">
        <v>364</v>
      </c>
      <c r="F170" s="159" t="s">
        <v>365</v>
      </c>
      <c r="I170" s="151"/>
      <c r="J170" s="160">
        <f>BK170</f>
        <v>0</v>
      </c>
      <c r="L170" s="148"/>
      <c r="M170" s="153"/>
      <c r="N170" s="154"/>
      <c r="O170" s="154"/>
      <c r="P170" s="155">
        <f>SUM(P171:P177)</f>
        <v>0</v>
      </c>
      <c r="Q170" s="154"/>
      <c r="R170" s="155">
        <f>SUM(R171:R177)</f>
        <v>9381.954816</v>
      </c>
      <c r="S170" s="154"/>
      <c r="T170" s="156">
        <f>SUM(T171:T177)</f>
        <v>0</v>
      </c>
      <c r="AR170" s="149" t="s">
        <v>81</v>
      </c>
      <c r="AT170" s="157" t="s">
        <v>72</v>
      </c>
      <c r="AU170" s="157" t="s">
        <v>83</v>
      </c>
      <c r="AY170" s="149" t="s">
        <v>139</v>
      </c>
      <c r="BK170" s="158">
        <f>SUM(BK171:BK177)</f>
        <v>0</v>
      </c>
    </row>
    <row r="171" spans="1:65" s="2" customFormat="1" ht="36" customHeight="1">
      <c r="A171" s="32"/>
      <c r="B171" s="161"/>
      <c r="C171" s="162" t="s">
        <v>191</v>
      </c>
      <c r="D171" s="162" t="s">
        <v>143</v>
      </c>
      <c r="E171" s="163" t="s">
        <v>366</v>
      </c>
      <c r="F171" s="164" t="s">
        <v>367</v>
      </c>
      <c r="G171" s="165" t="s">
        <v>154</v>
      </c>
      <c r="H171" s="166">
        <v>3156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38</v>
      </c>
      <c r="O171" s="58"/>
      <c r="P171" s="172">
        <f>O171*H171</f>
        <v>0</v>
      </c>
      <c r="Q171" s="172">
        <v>2.13408</v>
      </c>
      <c r="R171" s="172">
        <f>Q171*H171</f>
        <v>6735.15648</v>
      </c>
      <c r="S171" s="172">
        <v>0</v>
      </c>
      <c r="T171" s="17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147</v>
      </c>
      <c r="AT171" s="174" t="s">
        <v>143</v>
      </c>
      <c r="AU171" s="174" t="s">
        <v>148</v>
      </c>
      <c r="AY171" s="17" t="s">
        <v>139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81</v>
      </c>
      <c r="BK171" s="175">
        <f>ROUND(I171*H171,2)</f>
        <v>0</v>
      </c>
      <c r="BL171" s="17" t="s">
        <v>147</v>
      </c>
      <c r="BM171" s="174" t="s">
        <v>368</v>
      </c>
    </row>
    <row r="172" spans="2:51" s="13" customFormat="1" ht="22.5">
      <c r="B172" s="176"/>
      <c r="D172" s="177" t="s">
        <v>150</v>
      </c>
      <c r="E172" s="178" t="s">
        <v>1</v>
      </c>
      <c r="F172" s="179" t="s">
        <v>369</v>
      </c>
      <c r="H172" s="180">
        <v>3156</v>
      </c>
      <c r="I172" s="181"/>
      <c r="L172" s="176"/>
      <c r="M172" s="182"/>
      <c r="N172" s="183"/>
      <c r="O172" s="183"/>
      <c r="P172" s="183"/>
      <c r="Q172" s="183"/>
      <c r="R172" s="183"/>
      <c r="S172" s="183"/>
      <c r="T172" s="184"/>
      <c r="AT172" s="178" t="s">
        <v>150</v>
      </c>
      <c r="AU172" s="178" t="s">
        <v>148</v>
      </c>
      <c r="AV172" s="13" t="s">
        <v>83</v>
      </c>
      <c r="AW172" s="13" t="s">
        <v>30</v>
      </c>
      <c r="AX172" s="13" t="s">
        <v>81</v>
      </c>
      <c r="AY172" s="178" t="s">
        <v>139</v>
      </c>
    </row>
    <row r="173" spans="1:65" s="2" customFormat="1" ht="48" customHeight="1">
      <c r="A173" s="32"/>
      <c r="B173" s="161"/>
      <c r="C173" s="162" t="s">
        <v>223</v>
      </c>
      <c r="D173" s="162" t="s">
        <v>143</v>
      </c>
      <c r="E173" s="163" t="s">
        <v>370</v>
      </c>
      <c r="F173" s="164" t="s">
        <v>371</v>
      </c>
      <c r="G173" s="165" t="s">
        <v>237</v>
      </c>
      <c r="H173" s="166">
        <v>5680.8</v>
      </c>
      <c r="I173" s="167"/>
      <c r="J173" s="168">
        <f>ROUND(I173*H173,2)</f>
        <v>0</v>
      </c>
      <c r="K173" s="169"/>
      <c r="L173" s="33"/>
      <c r="M173" s="170" t="s">
        <v>1</v>
      </c>
      <c r="N173" s="171" t="s">
        <v>38</v>
      </c>
      <c r="O173" s="58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147</v>
      </c>
      <c r="AT173" s="174" t="s">
        <v>143</v>
      </c>
      <c r="AU173" s="174" t="s">
        <v>148</v>
      </c>
      <c r="AY173" s="17" t="s">
        <v>139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81</v>
      </c>
      <c r="BK173" s="175">
        <f>ROUND(I173*H173,2)</f>
        <v>0</v>
      </c>
      <c r="BL173" s="17" t="s">
        <v>147</v>
      </c>
      <c r="BM173" s="174" t="s">
        <v>372</v>
      </c>
    </row>
    <row r="174" spans="2:51" s="13" customFormat="1" ht="12">
      <c r="B174" s="176"/>
      <c r="D174" s="177" t="s">
        <v>150</v>
      </c>
      <c r="E174" s="178" t="s">
        <v>1</v>
      </c>
      <c r="F174" s="179" t="s">
        <v>373</v>
      </c>
      <c r="H174" s="180">
        <v>5680.8</v>
      </c>
      <c r="I174" s="181"/>
      <c r="L174" s="176"/>
      <c r="M174" s="182"/>
      <c r="N174" s="183"/>
      <c r="O174" s="183"/>
      <c r="P174" s="183"/>
      <c r="Q174" s="183"/>
      <c r="R174" s="183"/>
      <c r="S174" s="183"/>
      <c r="T174" s="184"/>
      <c r="AT174" s="178" t="s">
        <v>150</v>
      </c>
      <c r="AU174" s="178" t="s">
        <v>148</v>
      </c>
      <c r="AV174" s="13" t="s">
        <v>83</v>
      </c>
      <c r="AW174" s="13" t="s">
        <v>30</v>
      </c>
      <c r="AX174" s="13" t="s">
        <v>81</v>
      </c>
      <c r="AY174" s="178" t="s">
        <v>139</v>
      </c>
    </row>
    <row r="175" spans="1:65" s="2" customFormat="1" ht="36" customHeight="1">
      <c r="A175" s="32"/>
      <c r="B175" s="161"/>
      <c r="C175" s="162" t="s">
        <v>233</v>
      </c>
      <c r="D175" s="162" t="s">
        <v>143</v>
      </c>
      <c r="E175" s="163" t="s">
        <v>374</v>
      </c>
      <c r="F175" s="164" t="s">
        <v>375</v>
      </c>
      <c r="G175" s="165" t="s">
        <v>154</v>
      </c>
      <c r="H175" s="166">
        <v>1325.52</v>
      </c>
      <c r="I175" s="167"/>
      <c r="J175" s="168">
        <f>ROUND(I175*H175,2)</f>
        <v>0</v>
      </c>
      <c r="K175" s="169"/>
      <c r="L175" s="33"/>
      <c r="M175" s="170" t="s">
        <v>1</v>
      </c>
      <c r="N175" s="171" t="s">
        <v>38</v>
      </c>
      <c r="O175" s="58"/>
      <c r="P175" s="172">
        <f>O175*H175</f>
        <v>0</v>
      </c>
      <c r="Q175" s="172">
        <v>1.9968</v>
      </c>
      <c r="R175" s="172">
        <f>Q175*H175</f>
        <v>2646.798336</v>
      </c>
      <c r="S175" s="172">
        <v>0</v>
      </c>
      <c r="T175" s="17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147</v>
      </c>
      <c r="AT175" s="174" t="s">
        <v>143</v>
      </c>
      <c r="AU175" s="174" t="s">
        <v>148</v>
      </c>
      <c r="AY175" s="17" t="s">
        <v>139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81</v>
      </c>
      <c r="BK175" s="175">
        <f>ROUND(I175*H175,2)</f>
        <v>0</v>
      </c>
      <c r="BL175" s="17" t="s">
        <v>147</v>
      </c>
      <c r="BM175" s="174" t="s">
        <v>376</v>
      </c>
    </row>
    <row r="176" spans="1:47" s="2" customFormat="1" ht="19.5">
      <c r="A176" s="32"/>
      <c r="B176" s="33"/>
      <c r="C176" s="32"/>
      <c r="D176" s="177" t="s">
        <v>161</v>
      </c>
      <c r="E176" s="32"/>
      <c r="F176" s="185" t="s">
        <v>377</v>
      </c>
      <c r="G176" s="32"/>
      <c r="H176" s="32"/>
      <c r="I176" s="96"/>
      <c r="J176" s="32"/>
      <c r="K176" s="32"/>
      <c r="L176" s="33"/>
      <c r="M176" s="186"/>
      <c r="N176" s="187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161</v>
      </c>
      <c r="AU176" s="17" t="s">
        <v>148</v>
      </c>
    </row>
    <row r="177" spans="2:51" s="13" customFormat="1" ht="22.5">
      <c r="B177" s="176"/>
      <c r="D177" s="177" t="s">
        <v>150</v>
      </c>
      <c r="E177" s="178" t="s">
        <v>1</v>
      </c>
      <c r="F177" s="179" t="s">
        <v>378</v>
      </c>
      <c r="H177" s="180">
        <v>1325.52</v>
      </c>
      <c r="I177" s="181"/>
      <c r="L177" s="176"/>
      <c r="M177" s="182"/>
      <c r="N177" s="183"/>
      <c r="O177" s="183"/>
      <c r="P177" s="183"/>
      <c r="Q177" s="183"/>
      <c r="R177" s="183"/>
      <c r="S177" s="183"/>
      <c r="T177" s="184"/>
      <c r="AT177" s="178" t="s">
        <v>150</v>
      </c>
      <c r="AU177" s="178" t="s">
        <v>148</v>
      </c>
      <c r="AV177" s="13" t="s">
        <v>83</v>
      </c>
      <c r="AW177" s="13" t="s">
        <v>30</v>
      </c>
      <c r="AX177" s="13" t="s">
        <v>81</v>
      </c>
      <c r="AY177" s="178" t="s">
        <v>139</v>
      </c>
    </row>
    <row r="178" spans="2:63" s="12" customFormat="1" ht="22.9" customHeight="1">
      <c r="B178" s="148"/>
      <c r="D178" s="149" t="s">
        <v>72</v>
      </c>
      <c r="E178" s="159" t="s">
        <v>269</v>
      </c>
      <c r="F178" s="159" t="s">
        <v>270</v>
      </c>
      <c r="I178" s="151"/>
      <c r="J178" s="160">
        <f>BK178</f>
        <v>0</v>
      </c>
      <c r="L178" s="148"/>
      <c r="M178" s="153"/>
      <c r="N178" s="154"/>
      <c r="O178" s="154"/>
      <c r="P178" s="155">
        <f>SUM(P179:P180)</f>
        <v>0</v>
      </c>
      <c r="Q178" s="154"/>
      <c r="R178" s="155">
        <f>SUM(R179:R180)</f>
        <v>0</v>
      </c>
      <c r="S178" s="154"/>
      <c r="T178" s="156">
        <f>SUM(T179:T180)</f>
        <v>0</v>
      </c>
      <c r="AR178" s="149" t="s">
        <v>81</v>
      </c>
      <c r="AT178" s="157" t="s">
        <v>72</v>
      </c>
      <c r="AU178" s="157" t="s">
        <v>81</v>
      </c>
      <c r="AY178" s="149" t="s">
        <v>139</v>
      </c>
      <c r="BK178" s="158">
        <f>SUM(BK179:BK180)</f>
        <v>0</v>
      </c>
    </row>
    <row r="179" spans="1:65" s="2" customFormat="1" ht="24" customHeight="1">
      <c r="A179" s="32"/>
      <c r="B179" s="161"/>
      <c r="C179" s="162" t="s">
        <v>245</v>
      </c>
      <c r="D179" s="162" t="s">
        <v>143</v>
      </c>
      <c r="E179" s="163" t="s">
        <v>272</v>
      </c>
      <c r="F179" s="164" t="s">
        <v>273</v>
      </c>
      <c r="G179" s="165" t="s">
        <v>249</v>
      </c>
      <c r="H179" s="166">
        <v>10983.332</v>
      </c>
      <c r="I179" s="167"/>
      <c r="J179" s="168">
        <f>ROUND(I179*H179,2)</f>
        <v>0</v>
      </c>
      <c r="K179" s="169"/>
      <c r="L179" s="33"/>
      <c r="M179" s="170" t="s">
        <v>1</v>
      </c>
      <c r="N179" s="171" t="s">
        <v>38</v>
      </c>
      <c r="O179" s="58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147</v>
      </c>
      <c r="AT179" s="174" t="s">
        <v>143</v>
      </c>
      <c r="AU179" s="174" t="s">
        <v>83</v>
      </c>
      <c r="AY179" s="17" t="s">
        <v>139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81</v>
      </c>
      <c r="BK179" s="175">
        <f>ROUND(I179*H179,2)</f>
        <v>0</v>
      </c>
      <c r="BL179" s="17" t="s">
        <v>147</v>
      </c>
      <c r="BM179" s="174" t="s">
        <v>379</v>
      </c>
    </row>
    <row r="180" spans="1:65" s="2" customFormat="1" ht="48" customHeight="1">
      <c r="A180" s="32"/>
      <c r="B180" s="161"/>
      <c r="C180" s="162" t="s">
        <v>252</v>
      </c>
      <c r="D180" s="162" t="s">
        <v>143</v>
      </c>
      <c r="E180" s="163" t="s">
        <v>276</v>
      </c>
      <c r="F180" s="164" t="s">
        <v>277</v>
      </c>
      <c r="G180" s="165" t="s">
        <v>249</v>
      </c>
      <c r="H180" s="166">
        <v>10983.332</v>
      </c>
      <c r="I180" s="167"/>
      <c r="J180" s="168">
        <f>ROUND(I180*H180,2)</f>
        <v>0</v>
      </c>
      <c r="K180" s="169"/>
      <c r="L180" s="33"/>
      <c r="M180" s="218" t="s">
        <v>1</v>
      </c>
      <c r="N180" s="219" t="s">
        <v>38</v>
      </c>
      <c r="O180" s="209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4" t="s">
        <v>147</v>
      </c>
      <c r="AT180" s="174" t="s">
        <v>143</v>
      </c>
      <c r="AU180" s="174" t="s">
        <v>83</v>
      </c>
      <c r="AY180" s="17" t="s">
        <v>139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7" t="s">
        <v>81</v>
      </c>
      <c r="BK180" s="175">
        <f>ROUND(I180*H180,2)</f>
        <v>0</v>
      </c>
      <c r="BL180" s="17" t="s">
        <v>147</v>
      </c>
      <c r="BM180" s="174" t="s">
        <v>380</v>
      </c>
    </row>
    <row r="181" spans="1:31" s="2" customFormat="1" ht="6.95" customHeight="1">
      <c r="A181" s="32"/>
      <c r="B181" s="47"/>
      <c r="C181" s="48"/>
      <c r="D181" s="48"/>
      <c r="E181" s="48"/>
      <c r="F181" s="48"/>
      <c r="G181" s="48"/>
      <c r="H181" s="48"/>
      <c r="I181" s="120"/>
      <c r="J181" s="48"/>
      <c r="K181" s="48"/>
      <c r="L181" s="33"/>
      <c r="M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</sheetData>
  <autoFilter ref="C124:K18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89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381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ROUND((SUM(BE123:BE156)),2)</f>
        <v>0</v>
      </c>
      <c r="G33" s="32"/>
      <c r="H33" s="32"/>
      <c r="I33" s="107">
        <v>0.21</v>
      </c>
      <c r="J33" s="106">
        <f>ROUND(((SUM(BE123:BE156))*I33),2)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ROUND((SUM(BF123:BF156)),2)</f>
        <v>0</v>
      </c>
      <c r="G34" s="32"/>
      <c r="H34" s="32"/>
      <c r="I34" s="107">
        <v>0.15</v>
      </c>
      <c r="J34" s="106">
        <f>ROUND(((SUM(BF123:BF156))*I34),2)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ROUND((SUM(BG123:BG156)),2)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ROUND((SUM(BH123:BH156)),2)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ROUND((SUM(BI123:BI156)),2)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017-24-2-2-1 - Sanace bobřích nor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382</v>
      </c>
      <c r="E97" s="128"/>
      <c r="F97" s="128"/>
      <c r="G97" s="128"/>
      <c r="H97" s="128"/>
      <c r="I97" s="129"/>
      <c r="J97" s="130">
        <f>J124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J125</f>
        <v>0</v>
      </c>
      <c r="L98" s="131"/>
    </row>
    <row r="99" spans="2:12" s="10" customFormat="1" ht="14.85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J126</f>
        <v>0</v>
      </c>
      <c r="L99" s="131"/>
    </row>
    <row r="100" spans="2:12" s="10" customFormat="1" ht="14.85" customHeight="1">
      <c r="B100" s="131"/>
      <c r="D100" s="132" t="s">
        <v>118</v>
      </c>
      <c r="E100" s="133"/>
      <c r="F100" s="133"/>
      <c r="G100" s="133"/>
      <c r="H100" s="133"/>
      <c r="I100" s="134"/>
      <c r="J100" s="135">
        <f>J131</f>
        <v>0</v>
      </c>
      <c r="L100" s="131"/>
    </row>
    <row r="101" spans="2:12" s="10" customFormat="1" ht="14.85" customHeight="1">
      <c r="B101" s="131"/>
      <c r="D101" s="132" t="s">
        <v>119</v>
      </c>
      <c r="E101" s="133"/>
      <c r="F101" s="133"/>
      <c r="G101" s="133"/>
      <c r="H101" s="133"/>
      <c r="I101" s="134"/>
      <c r="J101" s="135">
        <f>J138</f>
        <v>0</v>
      </c>
      <c r="L101" s="131"/>
    </row>
    <row r="102" spans="2:12" s="10" customFormat="1" ht="14.85" customHeight="1">
      <c r="B102" s="131"/>
      <c r="D102" s="132" t="s">
        <v>120</v>
      </c>
      <c r="E102" s="133"/>
      <c r="F102" s="133"/>
      <c r="G102" s="133"/>
      <c r="H102" s="133"/>
      <c r="I102" s="134"/>
      <c r="J102" s="135">
        <f>J143</f>
        <v>0</v>
      </c>
      <c r="L102" s="131"/>
    </row>
    <row r="103" spans="2:12" s="10" customFormat="1" ht="19.9" customHeight="1">
      <c r="B103" s="131"/>
      <c r="D103" s="132" t="s">
        <v>123</v>
      </c>
      <c r="E103" s="133"/>
      <c r="F103" s="133"/>
      <c r="G103" s="133"/>
      <c r="H103" s="133"/>
      <c r="I103" s="134"/>
      <c r="J103" s="135">
        <f>J154</f>
        <v>0</v>
      </c>
      <c r="L103" s="131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96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120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121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125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16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62" t="str">
        <f>E7</f>
        <v>Baťův kanál, Valcha - Výklopník, oprava koryta</v>
      </c>
      <c r="F113" s="263"/>
      <c r="G113" s="263"/>
      <c r="H113" s="263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107</v>
      </c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46" t="str">
        <f>E9</f>
        <v>017-24-2-2-1 - Sanace bobřích nor</v>
      </c>
      <c r="F115" s="261"/>
      <c r="G115" s="261"/>
      <c r="H115" s="261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20</v>
      </c>
      <c r="D117" s="32"/>
      <c r="E117" s="32"/>
      <c r="F117" s="25" t="str">
        <f>F12</f>
        <v xml:space="preserve"> </v>
      </c>
      <c r="G117" s="32"/>
      <c r="H117" s="32"/>
      <c r="I117" s="97" t="s">
        <v>22</v>
      </c>
      <c r="J117" s="55" t="str">
        <f>IF(J12="","",J12)</f>
        <v>13. 12. 2017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5.2" customHeight="1">
      <c r="A119" s="32"/>
      <c r="B119" s="33"/>
      <c r="C119" s="27" t="s">
        <v>24</v>
      </c>
      <c r="D119" s="32"/>
      <c r="E119" s="32"/>
      <c r="F119" s="25" t="str">
        <f>E15</f>
        <v xml:space="preserve"> </v>
      </c>
      <c r="G119" s="32"/>
      <c r="H119" s="32"/>
      <c r="I119" s="97" t="s">
        <v>29</v>
      </c>
      <c r="J119" s="30" t="str">
        <f>E21</f>
        <v xml:space="preserve"> 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5.2" customHeight="1">
      <c r="A120" s="32"/>
      <c r="B120" s="33"/>
      <c r="C120" s="27" t="s">
        <v>27</v>
      </c>
      <c r="D120" s="32"/>
      <c r="E120" s="32"/>
      <c r="F120" s="25" t="str">
        <f>IF(E18="","",E18)</f>
        <v>Vyplň údaj</v>
      </c>
      <c r="G120" s="32"/>
      <c r="H120" s="32"/>
      <c r="I120" s="97" t="s">
        <v>31</v>
      </c>
      <c r="J120" s="30" t="str">
        <f>E24</f>
        <v xml:space="preserve"> 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1" customFormat="1" ht="29.25" customHeight="1">
      <c r="A122" s="136"/>
      <c r="B122" s="137"/>
      <c r="C122" s="138" t="s">
        <v>126</v>
      </c>
      <c r="D122" s="139" t="s">
        <v>58</v>
      </c>
      <c r="E122" s="139" t="s">
        <v>54</v>
      </c>
      <c r="F122" s="139" t="s">
        <v>55</v>
      </c>
      <c r="G122" s="139" t="s">
        <v>127</v>
      </c>
      <c r="H122" s="139" t="s">
        <v>128</v>
      </c>
      <c r="I122" s="140" t="s">
        <v>129</v>
      </c>
      <c r="J122" s="141" t="s">
        <v>111</v>
      </c>
      <c r="K122" s="142" t="s">
        <v>130</v>
      </c>
      <c r="L122" s="143"/>
      <c r="M122" s="62" t="s">
        <v>1</v>
      </c>
      <c r="N122" s="63" t="s">
        <v>37</v>
      </c>
      <c r="O122" s="63" t="s">
        <v>131</v>
      </c>
      <c r="P122" s="63" t="s">
        <v>132</v>
      </c>
      <c r="Q122" s="63" t="s">
        <v>133</v>
      </c>
      <c r="R122" s="63" t="s">
        <v>134</v>
      </c>
      <c r="S122" s="63" t="s">
        <v>135</v>
      </c>
      <c r="T122" s="64" t="s">
        <v>136</v>
      </c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</row>
    <row r="123" spans="1:63" s="2" customFormat="1" ht="22.9" customHeight="1">
      <c r="A123" s="32"/>
      <c r="B123" s="33"/>
      <c r="C123" s="69" t="s">
        <v>137</v>
      </c>
      <c r="D123" s="32"/>
      <c r="E123" s="32"/>
      <c r="F123" s="32"/>
      <c r="G123" s="32"/>
      <c r="H123" s="32"/>
      <c r="I123" s="96"/>
      <c r="J123" s="144">
        <f>BK123</f>
        <v>0</v>
      </c>
      <c r="K123" s="32"/>
      <c r="L123" s="33"/>
      <c r="M123" s="65"/>
      <c r="N123" s="56"/>
      <c r="O123" s="66"/>
      <c r="P123" s="145">
        <f>P124</f>
        <v>0</v>
      </c>
      <c r="Q123" s="66"/>
      <c r="R123" s="145">
        <f>R124</f>
        <v>0.024300000000000002</v>
      </c>
      <c r="S123" s="66"/>
      <c r="T123" s="146">
        <f>T124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113</v>
      </c>
      <c r="BK123" s="147">
        <f>BK124</f>
        <v>0</v>
      </c>
    </row>
    <row r="124" spans="2:63" s="12" customFormat="1" ht="25.9" customHeight="1">
      <c r="B124" s="148"/>
      <c r="D124" s="149" t="s">
        <v>72</v>
      </c>
      <c r="E124" s="150" t="s">
        <v>138</v>
      </c>
      <c r="F124" s="150" t="s">
        <v>383</v>
      </c>
      <c r="I124" s="151"/>
      <c r="J124" s="152">
        <f>BK124</f>
        <v>0</v>
      </c>
      <c r="L124" s="148"/>
      <c r="M124" s="153"/>
      <c r="N124" s="154"/>
      <c r="O124" s="154"/>
      <c r="P124" s="155">
        <f>P125+P154</f>
        <v>0</v>
      </c>
      <c r="Q124" s="154"/>
      <c r="R124" s="155">
        <f>R125+R154</f>
        <v>0.024300000000000002</v>
      </c>
      <c r="S124" s="154"/>
      <c r="T124" s="156">
        <f>T125+T154</f>
        <v>0</v>
      </c>
      <c r="AR124" s="149" t="s">
        <v>81</v>
      </c>
      <c r="AT124" s="157" t="s">
        <v>72</v>
      </c>
      <c r="AU124" s="157" t="s">
        <v>73</v>
      </c>
      <c r="AY124" s="149" t="s">
        <v>139</v>
      </c>
      <c r="BK124" s="158">
        <f>BK125+BK154</f>
        <v>0</v>
      </c>
    </row>
    <row r="125" spans="2:63" s="12" customFormat="1" ht="22.9" customHeight="1">
      <c r="B125" s="148"/>
      <c r="D125" s="149" t="s">
        <v>72</v>
      </c>
      <c r="E125" s="159" t="s">
        <v>81</v>
      </c>
      <c r="F125" s="159" t="s">
        <v>140</v>
      </c>
      <c r="I125" s="151"/>
      <c r="J125" s="160">
        <f>BK125</f>
        <v>0</v>
      </c>
      <c r="L125" s="148"/>
      <c r="M125" s="153"/>
      <c r="N125" s="154"/>
      <c r="O125" s="154"/>
      <c r="P125" s="155">
        <f>P126+P131+P138+P143</f>
        <v>0</v>
      </c>
      <c r="Q125" s="154"/>
      <c r="R125" s="155">
        <f>R126+R131+R138+R143</f>
        <v>0.024300000000000002</v>
      </c>
      <c r="S125" s="154"/>
      <c r="T125" s="156">
        <f>T126+T131+T138+T143</f>
        <v>0</v>
      </c>
      <c r="AR125" s="149" t="s">
        <v>81</v>
      </c>
      <c r="AT125" s="157" t="s">
        <v>72</v>
      </c>
      <c r="AU125" s="157" t="s">
        <v>81</v>
      </c>
      <c r="AY125" s="149" t="s">
        <v>139</v>
      </c>
      <c r="BK125" s="158">
        <f>BK126+BK131+BK138+BK143</f>
        <v>0</v>
      </c>
    </row>
    <row r="126" spans="2:63" s="12" customFormat="1" ht="20.85" customHeight="1">
      <c r="B126" s="148"/>
      <c r="D126" s="149" t="s">
        <v>72</v>
      </c>
      <c r="E126" s="159" t="s">
        <v>163</v>
      </c>
      <c r="F126" s="159" t="s">
        <v>164</v>
      </c>
      <c r="I126" s="151"/>
      <c r="J126" s="160">
        <f>BK126</f>
        <v>0</v>
      </c>
      <c r="L126" s="148"/>
      <c r="M126" s="153"/>
      <c r="N126" s="154"/>
      <c r="O126" s="154"/>
      <c r="P126" s="155">
        <f>SUM(P127:P130)</f>
        <v>0</v>
      </c>
      <c r="Q126" s="154"/>
      <c r="R126" s="155">
        <f>SUM(R127:R130)</f>
        <v>0</v>
      </c>
      <c r="S126" s="154"/>
      <c r="T126" s="156">
        <f>SUM(T127:T130)</f>
        <v>0</v>
      </c>
      <c r="AR126" s="149" t="s">
        <v>81</v>
      </c>
      <c r="AT126" s="157" t="s">
        <v>72</v>
      </c>
      <c r="AU126" s="157" t="s">
        <v>83</v>
      </c>
      <c r="AY126" s="149" t="s">
        <v>139</v>
      </c>
      <c r="BK126" s="158">
        <f>SUM(BK127:BK130)</f>
        <v>0</v>
      </c>
    </row>
    <row r="127" spans="1:65" s="2" customFormat="1" ht="48" customHeight="1">
      <c r="A127" s="32"/>
      <c r="B127" s="161"/>
      <c r="C127" s="162" t="s">
        <v>81</v>
      </c>
      <c r="D127" s="162" t="s">
        <v>143</v>
      </c>
      <c r="E127" s="163" t="s">
        <v>384</v>
      </c>
      <c r="F127" s="164" t="s">
        <v>385</v>
      </c>
      <c r="G127" s="165" t="s">
        <v>154</v>
      </c>
      <c r="H127" s="166">
        <v>2700</v>
      </c>
      <c r="I127" s="167"/>
      <c r="J127" s="168">
        <f>ROUND(I127*H127,2)</f>
        <v>0</v>
      </c>
      <c r="K127" s="169"/>
      <c r="L127" s="33"/>
      <c r="M127" s="170" t="s">
        <v>1</v>
      </c>
      <c r="N127" s="171" t="s">
        <v>38</v>
      </c>
      <c r="O127" s="58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147</v>
      </c>
      <c r="AT127" s="174" t="s">
        <v>143</v>
      </c>
      <c r="AU127" s="174" t="s">
        <v>148</v>
      </c>
      <c r="AY127" s="17" t="s">
        <v>139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7" t="s">
        <v>81</v>
      </c>
      <c r="BK127" s="175">
        <f>ROUND(I127*H127,2)</f>
        <v>0</v>
      </c>
      <c r="BL127" s="17" t="s">
        <v>147</v>
      </c>
      <c r="BM127" s="174" t="s">
        <v>386</v>
      </c>
    </row>
    <row r="128" spans="2:51" s="13" customFormat="1" ht="33.75">
      <c r="B128" s="176"/>
      <c r="D128" s="177" t="s">
        <v>150</v>
      </c>
      <c r="E128" s="178" t="s">
        <v>1</v>
      </c>
      <c r="F128" s="179" t="s">
        <v>387</v>
      </c>
      <c r="H128" s="180">
        <v>2700</v>
      </c>
      <c r="I128" s="181"/>
      <c r="L128" s="176"/>
      <c r="M128" s="182"/>
      <c r="N128" s="183"/>
      <c r="O128" s="183"/>
      <c r="P128" s="183"/>
      <c r="Q128" s="183"/>
      <c r="R128" s="183"/>
      <c r="S128" s="183"/>
      <c r="T128" s="184"/>
      <c r="AT128" s="178" t="s">
        <v>150</v>
      </c>
      <c r="AU128" s="178" t="s">
        <v>148</v>
      </c>
      <c r="AV128" s="13" t="s">
        <v>83</v>
      </c>
      <c r="AW128" s="13" t="s">
        <v>30</v>
      </c>
      <c r="AX128" s="13" t="s">
        <v>81</v>
      </c>
      <c r="AY128" s="178" t="s">
        <v>139</v>
      </c>
    </row>
    <row r="129" spans="1:65" s="2" customFormat="1" ht="48" customHeight="1">
      <c r="A129" s="32"/>
      <c r="B129" s="161"/>
      <c r="C129" s="162" t="s">
        <v>83</v>
      </c>
      <c r="D129" s="162" t="s">
        <v>143</v>
      </c>
      <c r="E129" s="163" t="s">
        <v>388</v>
      </c>
      <c r="F129" s="164" t="s">
        <v>389</v>
      </c>
      <c r="G129" s="165" t="s">
        <v>154</v>
      </c>
      <c r="H129" s="166">
        <v>810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38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147</v>
      </c>
      <c r="AT129" s="174" t="s">
        <v>143</v>
      </c>
      <c r="AU129" s="174" t="s">
        <v>148</v>
      </c>
      <c r="AY129" s="17" t="s">
        <v>139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81</v>
      </c>
      <c r="BK129" s="175">
        <f>ROUND(I129*H129,2)</f>
        <v>0</v>
      </c>
      <c r="BL129" s="17" t="s">
        <v>147</v>
      </c>
      <c r="BM129" s="174" t="s">
        <v>390</v>
      </c>
    </row>
    <row r="130" spans="2:51" s="13" customFormat="1" ht="12">
      <c r="B130" s="176"/>
      <c r="D130" s="177" t="s">
        <v>150</v>
      </c>
      <c r="E130" s="178" t="s">
        <v>1</v>
      </c>
      <c r="F130" s="179" t="s">
        <v>391</v>
      </c>
      <c r="H130" s="180">
        <v>810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150</v>
      </c>
      <c r="AU130" s="178" t="s">
        <v>148</v>
      </c>
      <c r="AV130" s="13" t="s">
        <v>83</v>
      </c>
      <c r="AW130" s="13" t="s">
        <v>30</v>
      </c>
      <c r="AX130" s="13" t="s">
        <v>81</v>
      </c>
      <c r="AY130" s="178" t="s">
        <v>139</v>
      </c>
    </row>
    <row r="131" spans="2:63" s="12" customFormat="1" ht="20.85" customHeight="1">
      <c r="B131" s="148"/>
      <c r="D131" s="149" t="s">
        <v>72</v>
      </c>
      <c r="E131" s="159" t="s">
        <v>191</v>
      </c>
      <c r="F131" s="159" t="s">
        <v>192</v>
      </c>
      <c r="I131" s="151"/>
      <c r="J131" s="160">
        <f>BK131</f>
        <v>0</v>
      </c>
      <c r="L131" s="148"/>
      <c r="M131" s="153"/>
      <c r="N131" s="154"/>
      <c r="O131" s="154"/>
      <c r="P131" s="155">
        <f>SUM(P132:P137)</f>
        <v>0</v>
      </c>
      <c r="Q131" s="154"/>
      <c r="R131" s="155">
        <f>SUM(R132:R137)</f>
        <v>0</v>
      </c>
      <c r="S131" s="154"/>
      <c r="T131" s="156">
        <f>SUM(T132:T137)</f>
        <v>0</v>
      </c>
      <c r="AR131" s="149" t="s">
        <v>81</v>
      </c>
      <c r="AT131" s="157" t="s">
        <v>72</v>
      </c>
      <c r="AU131" s="157" t="s">
        <v>83</v>
      </c>
      <c r="AY131" s="149" t="s">
        <v>139</v>
      </c>
      <c r="BK131" s="158">
        <f>SUM(BK132:BK137)</f>
        <v>0</v>
      </c>
    </row>
    <row r="132" spans="1:65" s="2" customFormat="1" ht="48" customHeight="1">
      <c r="A132" s="32"/>
      <c r="B132" s="161"/>
      <c r="C132" s="162" t="s">
        <v>148</v>
      </c>
      <c r="D132" s="162" t="s">
        <v>143</v>
      </c>
      <c r="E132" s="163" t="s">
        <v>392</v>
      </c>
      <c r="F132" s="164" t="s">
        <v>393</v>
      </c>
      <c r="G132" s="165" t="s">
        <v>154</v>
      </c>
      <c r="H132" s="166">
        <v>5400</v>
      </c>
      <c r="I132" s="167"/>
      <c r="J132" s="168">
        <f>ROUND(I132*H132,2)</f>
        <v>0</v>
      </c>
      <c r="K132" s="169"/>
      <c r="L132" s="33"/>
      <c r="M132" s="170" t="s">
        <v>1</v>
      </c>
      <c r="N132" s="171" t="s">
        <v>38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147</v>
      </c>
      <c r="AT132" s="174" t="s">
        <v>143</v>
      </c>
      <c r="AU132" s="174" t="s">
        <v>148</v>
      </c>
      <c r="AY132" s="17" t="s">
        <v>139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7" t="s">
        <v>81</v>
      </c>
      <c r="BK132" s="175">
        <f>ROUND(I132*H132,2)</f>
        <v>0</v>
      </c>
      <c r="BL132" s="17" t="s">
        <v>147</v>
      </c>
      <c r="BM132" s="174" t="s">
        <v>394</v>
      </c>
    </row>
    <row r="133" spans="2:51" s="13" customFormat="1" ht="12">
      <c r="B133" s="176"/>
      <c r="D133" s="177" t="s">
        <v>150</v>
      </c>
      <c r="E133" s="178" t="s">
        <v>1</v>
      </c>
      <c r="F133" s="179" t="s">
        <v>395</v>
      </c>
      <c r="H133" s="180">
        <v>2700</v>
      </c>
      <c r="I133" s="181"/>
      <c r="L133" s="176"/>
      <c r="M133" s="182"/>
      <c r="N133" s="183"/>
      <c r="O133" s="183"/>
      <c r="P133" s="183"/>
      <c r="Q133" s="183"/>
      <c r="R133" s="183"/>
      <c r="S133" s="183"/>
      <c r="T133" s="184"/>
      <c r="AT133" s="178" t="s">
        <v>150</v>
      </c>
      <c r="AU133" s="178" t="s">
        <v>148</v>
      </c>
      <c r="AV133" s="13" t="s">
        <v>83</v>
      </c>
      <c r="AW133" s="13" t="s">
        <v>30</v>
      </c>
      <c r="AX133" s="13" t="s">
        <v>73</v>
      </c>
      <c r="AY133" s="178" t="s">
        <v>139</v>
      </c>
    </row>
    <row r="134" spans="2:51" s="13" customFormat="1" ht="12">
      <c r="B134" s="176"/>
      <c r="D134" s="177" t="s">
        <v>150</v>
      </c>
      <c r="E134" s="178" t="s">
        <v>1</v>
      </c>
      <c r="F134" s="179" t="s">
        <v>396</v>
      </c>
      <c r="H134" s="180">
        <v>2700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78" t="s">
        <v>150</v>
      </c>
      <c r="AU134" s="178" t="s">
        <v>148</v>
      </c>
      <c r="AV134" s="13" t="s">
        <v>83</v>
      </c>
      <c r="AW134" s="13" t="s">
        <v>30</v>
      </c>
      <c r="AX134" s="13" t="s">
        <v>73</v>
      </c>
      <c r="AY134" s="178" t="s">
        <v>139</v>
      </c>
    </row>
    <row r="135" spans="2:51" s="14" customFormat="1" ht="12">
      <c r="B135" s="188"/>
      <c r="D135" s="177" t="s">
        <v>150</v>
      </c>
      <c r="E135" s="189" t="s">
        <v>1</v>
      </c>
      <c r="F135" s="190" t="s">
        <v>180</v>
      </c>
      <c r="H135" s="191">
        <v>5400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150</v>
      </c>
      <c r="AU135" s="189" t="s">
        <v>148</v>
      </c>
      <c r="AV135" s="14" t="s">
        <v>147</v>
      </c>
      <c r="AW135" s="14" t="s">
        <v>30</v>
      </c>
      <c r="AX135" s="14" t="s">
        <v>81</v>
      </c>
      <c r="AY135" s="189" t="s">
        <v>139</v>
      </c>
    </row>
    <row r="136" spans="1:65" s="2" customFormat="1" ht="36" customHeight="1">
      <c r="A136" s="32"/>
      <c r="B136" s="161"/>
      <c r="C136" s="162" t="s">
        <v>147</v>
      </c>
      <c r="D136" s="162" t="s">
        <v>143</v>
      </c>
      <c r="E136" s="163" t="s">
        <v>214</v>
      </c>
      <c r="F136" s="164" t="s">
        <v>215</v>
      </c>
      <c r="G136" s="165" t="s">
        <v>154</v>
      </c>
      <c r="H136" s="166">
        <v>2700</v>
      </c>
      <c r="I136" s="167"/>
      <c r="J136" s="168">
        <f>ROUND(I136*H136,2)</f>
        <v>0</v>
      </c>
      <c r="K136" s="169"/>
      <c r="L136" s="33"/>
      <c r="M136" s="170" t="s">
        <v>1</v>
      </c>
      <c r="N136" s="171" t="s">
        <v>38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147</v>
      </c>
      <c r="AT136" s="174" t="s">
        <v>143</v>
      </c>
      <c r="AU136" s="174" t="s">
        <v>148</v>
      </c>
      <c r="AY136" s="17" t="s">
        <v>139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81</v>
      </c>
      <c r="BK136" s="175">
        <f>ROUND(I136*H136,2)</f>
        <v>0</v>
      </c>
      <c r="BL136" s="17" t="s">
        <v>147</v>
      </c>
      <c r="BM136" s="174" t="s">
        <v>397</v>
      </c>
    </row>
    <row r="137" spans="2:51" s="13" customFormat="1" ht="12">
      <c r="B137" s="176"/>
      <c r="D137" s="177" t="s">
        <v>150</v>
      </c>
      <c r="E137" s="178" t="s">
        <v>1</v>
      </c>
      <c r="F137" s="179" t="s">
        <v>398</v>
      </c>
      <c r="H137" s="180">
        <v>2700</v>
      </c>
      <c r="I137" s="181"/>
      <c r="L137" s="176"/>
      <c r="M137" s="182"/>
      <c r="N137" s="183"/>
      <c r="O137" s="183"/>
      <c r="P137" s="183"/>
      <c r="Q137" s="183"/>
      <c r="R137" s="183"/>
      <c r="S137" s="183"/>
      <c r="T137" s="184"/>
      <c r="AT137" s="178" t="s">
        <v>150</v>
      </c>
      <c r="AU137" s="178" t="s">
        <v>148</v>
      </c>
      <c r="AV137" s="13" t="s">
        <v>83</v>
      </c>
      <c r="AW137" s="13" t="s">
        <v>30</v>
      </c>
      <c r="AX137" s="13" t="s">
        <v>81</v>
      </c>
      <c r="AY137" s="178" t="s">
        <v>139</v>
      </c>
    </row>
    <row r="138" spans="2:63" s="12" customFormat="1" ht="20.85" customHeight="1">
      <c r="B138" s="148"/>
      <c r="D138" s="149" t="s">
        <v>72</v>
      </c>
      <c r="E138" s="159" t="s">
        <v>223</v>
      </c>
      <c r="F138" s="159" t="s">
        <v>224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SUM(P139:P142)</f>
        <v>0</v>
      </c>
      <c r="Q138" s="154"/>
      <c r="R138" s="155">
        <f>SUM(R139:R142)</f>
        <v>0</v>
      </c>
      <c r="S138" s="154"/>
      <c r="T138" s="156">
        <f>SUM(T139:T142)</f>
        <v>0</v>
      </c>
      <c r="AR138" s="149" t="s">
        <v>81</v>
      </c>
      <c r="AT138" s="157" t="s">
        <v>72</v>
      </c>
      <c r="AU138" s="157" t="s">
        <v>83</v>
      </c>
      <c r="AY138" s="149" t="s">
        <v>139</v>
      </c>
      <c r="BK138" s="158">
        <f>SUM(BK139:BK142)</f>
        <v>0</v>
      </c>
    </row>
    <row r="139" spans="1:65" s="2" customFormat="1" ht="48" customHeight="1">
      <c r="A139" s="32"/>
      <c r="B139" s="161"/>
      <c r="C139" s="162" t="s">
        <v>169</v>
      </c>
      <c r="D139" s="162" t="s">
        <v>143</v>
      </c>
      <c r="E139" s="163" t="s">
        <v>305</v>
      </c>
      <c r="F139" s="164" t="s">
        <v>306</v>
      </c>
      <c r="G139" s="165" t="s">
        <v>154</v>
      </c>
      <c r="H139" s="166">
        <v>2700</v>
      </c>
      <c r="I139" s="167"/>
      <c r="J139" s="168">
        <f>ROUND(I139*H139,2)</f>
        <v>0</v>
      </c>
      <c r="K139" s="169"/>
      <c r="L139" s="33"/>
      <c r="M139" s="170" t="s">
        <v>1</v>
      </c>
      <c r="N139" s="171" t="s">
        <v>38</v>
      </c>
      <c r="O139" s="58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147</v>
      </c>
      <c r="AT139" s="174" t="s">
        <v>143</v>
      </c>
      <c r="AU139" s="174" t="s">
        <v>148</v>
      </c>
      <c r="AY139" s="17" t="s">
        <v>139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81</v>
      </c>
      <c r="BK139" s="175">
        <f>ROUND(I139*H139,2)</f>
        <v>0</v>
      </c>
      <c r="BL139" s="17" t="s">
        <v>147</v>
      </c>
      <c r="BM139" s="174" t="s">
        <v>399</v>
      </c>
    </row>
    <row r="140" spans="2:51" s="13" customFormat="1" ht="12">
      <c r="B140" s="176"/>
      <c r="D140" s="177" t="s">
        <v>150</v>
      </c>
      <c r="E140" s="178" t="s">
        <v>1</v>
      </c>
      <c r="F140" s="179" t="s">
        <v>400</v>
      </c>
      <c r="H140" s="180">
        <v>2700</v>
      </c>
      <c r="I140" s="181"/>
      <c r="L140" s="176"/>
      <c r="M140" s="182"/>
      <c r="N140" s="183"/>
      <c r="O140" s="183"/>
      <c r="P140" s="183"/>
      <c r="Q140" s="183"/>
      <c r="R140" s="183"/>
      <c r="S140" s="183"/>
      <c r="T140" s="184"/>
      <c r="AT140" s="178" t="s">
        <v>150</v>
      </c>
      <c r="AU140" s="178" t="s">
        <v>148</v>
      </c>
      <c r="AV140" s="13" t="s">
        <v>83</v>
      </c>
      <c r="AW140" s="13" t="s">
        <v>30</v>
      </c>
      <c r="AX140" s="13" t="s">
        <v>81</v>
      </c>
      <c r="AY140" s="178" t="s">
        <v>139</v>
      </c>
    </row>
    <row r="141" spans="1:65" s="2" customFormat="1" ht="16.5" customHeight="1">
      <c r="A141" s="32"/>
      <c r="B141" s="161"/>
      <c r="C141" s="162" t="s">
        <v>174</v>
      </c>
      <c r="D141" s="162" t="s">
        <v>143</v>
      </c>
      <c r="E141" s="163" t="s">
        <v>401</v>
      </c>
      <c r="F141" s="164" t="s">
        <v>402</v>
      </c>
      <c r="G141" s="165" t="s">
        <v>154</v>
      </c>
      <c r="H141" s="166">
        <v>2700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147</v>
      </c>
      <c r="AT141" s="174" t="s">
        <v>143</v>
      </c>
      <c r="AU141" s="174" t="s">
        <v>148</v>
      </c>
      <c r="AY141" s="17" t="s">
        <v>139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81</v>
      </c>
      <c r="BK141" s="175">
        <f>ROUND(I141*H141,2)</f>
        <v>0</v>
      </c>
      <c r="BL141" s="17" t="s">
        <v>147</v>
      </c>
      <c r="BM141" s="174" t="s">
        <v>403</v>
      </c>
    </row>
    <row r="142" spans="2:51" s="13" customFormat="1" ht="12">
      <c r="B142" s="176"/>
      <c r="D142" s="177" t="s">
        <v>150</v>
      </c>
      <c r="E142" s="178" t="s">
        <v>1</v>
      </c>
      <c r="F142" s="179" t="s">
        <v>404</v>
      </c>
      <c r="H142" s="180">
        <v>2700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150</v>
      </c>
      <c r="AU142" s="178" t="s">
        <v>148</v>
      </c>
      <c r="AV142" s="13" t="s">
        <v>83</v>
      </c>
      <c r="AW142" s="13" t="s">
        <v>30</v>
      </c>
      <c r="AX142" s="13" t="s">
        <v>81</v>
      </c>
      <c r="AY142" s="178" t="s">
        <v>139</v>
      </c>
    </row>
    <row r="143" spans="2:63" s="12" customFormat="1" ht="20.85" customHeight="1">
      <c r="B143" s="148"/>
      <c r="D143" s="149" t="s">
        <v>72</v>
      </c>
      <c r="E143" s="159" t="s">
        <v>233</v>
      </c>
      <c r="F143" s="159" t="s">
        <v>234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SUM(P144:P153)</f>
        <v>0</v>
      </c>
      <c r="Q143" s="154"/>
      <c r="R143" s="155">
        <f>SUM(R144:R153)</f>
        <v>0.024300000000000002</v>
      </c>
      <c r="S143" s="154"/>
      <c r="T143" s="156">
        <f>SUM(T144:T153)</f>
        <v>0</v>
      </c>
      <c r="AR143" s="149" t="s">
        <v>81</v>
      </c>
      <c r="AT143" s="157" t="s">
        <v>72</v>
      </c>
      <c r="AU143" s="157" t="s">
        <v>83</v>
      </c>
      <c r="AY143" s="149" t="s">
        <v>139</v>
      </c>
      <c r="BK143" s="158">
        <f>SUM(BK144:BK153)</f>
        <v>0</v>
      </c>
    </row>
    <row r="144" spans="1:65" s="2" customFormat="1" ht="36" customHeight="1">
      <c r="A144" s="32"/>
      <c r="B144" s="161"/>
      <c r="C144" s="162" t="s">
        <v>181</v>
      </c>
      <c r="D144" s="162" t="s">
        <v>143</v>
      </c>
      <c r="E144" s="163" t="s">
        <v>405</v>
      </c>
      <c r="F144" s="164" t="s">
        <v>406</v>
      </c>
      <c r="G144" s="165" t="s">
        <v>237</v>
      </c>
      <c r="H144" s="166">
        <v>540</v>
      </c>
      <c r="I144" s="167"/>
      <c r="J144" s="168">
        <f>ROUND(I144*H144,2)</f>
        <v>0</v>
      </c>
      <c r="K144" s="169"/>
      <c r="L144" s="33"/>
      <c r="M144" s="170" t="s">
        <v>1</v>
      </c>
      <c r="N144" s="171" t="s">
        <v>38</v>
      </c>
      <c r="O144" s="58"/>
      <c r="P144" s="172">
        <f>O144*H144</f>
        <v>0</v>
      </c>
      <c r="Q144" s="172">
        <v>0</v>
      </c>
      <c r="R144" s="172">
        <f>Q144*H144</f>
        <v>0</v>
      </c>
      <c r="S144" s="172">
        <v>0</v>
      </c>
      <c r="T144" s="173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4" t="s">
        <v>147</v>
      </c>
      <c r="AT144" s="174" t="s">
        <v>143</v>
      </c>
      <c r="AU144" s="174" t="s">
        <v>148</v>
      </c>
      <c r="AY144" s="17" t="s">
        <v>139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81</v>
      </c>
      <c r="BK144" s="175">
        <f>ROUND(I144*H144,2)</f>
        <v>0</v>
      </c>
      <c r="BL144" s="17" t="s">
        <v>147</v>
      </c>
      <c r="BM144" s="174" t="s">
        <v>407</v>
      </c>
    </row>
    <row r="145" spans="2:51" s="13" customFormat="1" ht="12">
      <c r="B145" s="176"/>
      <c r="D145" s="177" t="s">
        <v>150</v>
      </c>
      <c r="E145" s="178" t="s">
        <v>1</v>
      </c>
      <c r="F145" s="179" t="s">
        <v>408</v>
      </c>
      <c r="H145" s="180">
        <v>540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78" t="s">
        <v>150</v>
      </c>
      <c r="AU145" s="178" t="s">
        <v>148</v>
      </c>
      <c r="AV145" s="13" t="s">
        <v>83</v>
      </c>
      <c r="AW145" s="13" t="s">
        <v>30</v>
      </c>
      <c r="AX145" s="13" t="s">
        <v>81</v>
      </c>
      <c r="AY145" s="178" t="s">
        <v>139</v>
      </c>
    </row>
    <row r="146" spans="1:65" s="2" customFormat="1" ht="36" customHeight="1">
      <c r="A146" s="32"/>
      <c r="B146" s="161"/>
      <c r="C146" s="162" t="s">
        <v>186</v>
      </c>
      <c r="D146" s="162" t="s">
        <v>143</v>
      </c>
      <c r="E146" s="163" t="s">
        <v>409</v>
      </c>
      <c r="F146" s="164" t="s">
        <v>410</v>
      </c>
      <c r="G146" s="165" t="s">
        <v>237</v>
      </c>
      <c r="H146" s="166">
        <v>1080</v>
      </c>
      <c r="I146" s="167"/>
      <c r="J146" s="168">
        <f>ROUND(I146*H146,2)</f>
        <v>0</v>
      </c>
      <c r="K146" s="169"/>
      <c r="L146" s="33"/>
      <c r="M146" s="170" t="s">
        <v>1</v>
      </c>
      <c r="N146" s="171" t="s">
        <v>38</v>
      </c>
      <c r="O146" s="58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147</v>
      </c>
      <c r="AT146" s="174" t="s">
        <v>143</v>
      </c>
      <c r="AU146" s="174" t="s">
        <v>148</v>
      </c>
      <c r="AY146" s="17" t="s">
        <v>139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7" t="s">
        <v>81</v>
      </c>
      <c r="BK146" s="175">
        <f>ROUND(I146*H146,2)</f>
        <v>0</v>
      </c>
      <c r="BL146" s="17" t="s">
        <v>147</v>
      </c>
      <c r="BM146" s="174" t="s">
        <v>411</v>
      </c>
    </row>
    <row r="147" spans="2:51" s="13" customFormat="1" ht="12">
      <c r="B147" s="176"/>
      <c r="D147" s="177" t="s">
        <v>150</v>
      </c>
      <c r="E147" s="178" t="s">
        <v>1</v>
      </c>
      <c r="F147" s="179" t="s">
        <v>412</v>
      </c>
      <c r="H147" s="180">
        <v>1080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150</v>
      </c>
      <c r="AU147" s="178" t="s">
        <v>148</v>
      </c>
      <c r="AV147" s="13" t="s">
        <v>83</v>
      </c>
      <c r="AW147" s="13" t="s">
        <v>30</v>
      </c>
      <c r="AX147" s="13" t="s">
        <v>81</v>
      </c>
      <c r="AY147" s="178" t="s">
        <v>139</v>
      </c>
    </row>
    <row r="148" spans="1:65" s="2" customFormat="1" ht="16.5" customHeight="1">
      <c r="A148" s="32"/>
      <c r="B148" s="161"/>
      <c r="C148" s="196" t="s">
        <v>193</v>
      </c>
      <c r="D148" s="196" t="s">
        <v>246</v>
      </c>
      <c r="E148" s="197" t="s">
        <v>413</v>
      </c>
      <c r="F148" s="198" t="s">
        <v>324</v>
      </c>
      <c r="G148" s="199" t="s">
        <v>325</v>
      </c>
      <c r="H148" s="200">
        <v>24.3</v>
      </c>
      <c r="I148" s="201"/>
      <c r="J148" s="202">
        <f>ROUND(I148*H148,2)</f>
        <v>0</v>
      </c>
      <c r="K148" s="203"/>
      <c r="L148" s="204"/>
      <c r="M148" s="205" t="s">
        <v>1</v>
      </c>
      <c r="N148" s="206" t="s">
        <v>38</v>
      </c>
      <c r="O148" s="58"/>
      <c r="P148" s="172">
        <f>O148*H148</f>
        <v>0</v>
      </c>
      <c r="Q148" s="172">
        <v>0.001</v>
      </c>
      <c r="R148" s="172">
        <f>Q148*H148</f>
        <v>0.024300000000000002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186</v>
      </c>
      <c r="AT148" s="174" t="s">
        <v>246</v>
      </c>
      <c r="AU148" s="174" t="s">
        <v>148</v>
      </c>
      <c r="AY148" s="17" t="s">
        <v>139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7" t="s">
        <v>81</v>
      </c>
      <c r="BK148" s="175">
        <f>ROUND(I148*H148,2)</f>
        <v>0</v>
      </c>
      <c r="BL148" s="17" t="s">
        <v>147</v>
      </c>
      <c r="BM148" s="174" t="s">
        <v>414</v>
      </c>
    </row>
    <row r="149" spans="2:51" s="13" customFormat="1" ht="12">
      <c r="B149" s="176"/>
      <c r="D149" s="177" t="s">
        <v>150</v>
      </c>
      <c r="E149" s="178" t="s">
        <v>1</v>
      </c>
      <c r="F149" s="179" t="s">
        <v>415</v>
      </c>
      <c r="H149" s="180">
        <v>24.3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150</v>
      </c>
      <c r="AU149" s="178" t="s">
        <v>148</v>
      </c>
      <c r="AV149" s="13" t="s">
        <v>83</v>
      </c>
      <c r="AW149" s="13" t="s">
        <v>30</v>
      </c>
      <c r="AX149" s="13" t="s">
        <v>81</v>
      </c>
      <c r="AY149" s="178" t="s">
        <v>139</v>
      </c>
    </row>
    <row r="150" spans="1:65" s="2" customFormat="1" ht="24" customHeight="1">
      <c r="A150" s="32"/>
      <c r="B150" s="161"/>
      <c r="C150" s="162" t="s">
        <v>200</v>
      </c>
      <c r="D150" s="162" t="s">
        <v>143</v>
      </c>
      <c r="E150" s="163" t="s">
        <v>328</v>
      </c>
      <c r="F150" s="164" t="s">
        <v>329</v>
      </c>
      <c r="G150" s="165" t="s">
        <v>237</v>
      </c>
      <c r="H150" s="166">
        <v>540</v>
      </c>
      <c r="I150" s="167"/>
      <c r="J150" s="168">
        <f>ROUND(I150*H150,2)</f>
        <v>0</v>
      </c>
      <c r="K150" s="169"/>
      <c r="L150" s="33"/>
      <c r="M150" s="170" t="s">
        <v>1</v>
      </c>
      <c r="N150" s="171" t="s">
        <v>38</v>
      </c>
      <c r="O150" s="58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147</v>
      </c>
      <c r="AT150" s="174" t="s">
        <v>143</v>
      </c>
      <c r="AU150" s="174" t="s">
        <v>148</v>
      </c>
      <c r="AY150" s="17" t="s">
        <v>139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81</v>
      </c>
      <c r="BK150" s="175">
        <f>ROUND(I150*H150,2)</f>
        <v>0</v>
      </c>
      <c r="BL150" s="17" t="s">
        <v>147</v>
      </c>
      <c r="BM150" s="174" t="s">
        <v>416</v>
      </c>
    </row>
    <row r="151" spans="2:51" s="13" customFormat="1" ht="12">
      <c r="B151" s="176"/>
      <c r="D151" s="177" t="s">
        <v>150</v>
      </c>
      <c r="E151" s="178" t="s">
        <v>1</v>
      </c>
      <c r="F151" s="179" t="s">
        <v>417</v>
      </c>
      <c r="H151" s="180">
        <v>540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150</v>
      </c>
      <c r="AU151" s="178" t="s">
        <v>148</v>
      </c>
      <c r="AV151" s="13" t="s">
        <v>83</v>
      </c>
      <c r="AW151" s="13" t="s">
        <v>30</v>
      </c>
      <c r="AX151" s="13" t="s">
        <v>81</v>
      </c>
      <c r="AY151" s="178" t="s">
        <v>139</v>
      </c>
    </row>
    <row r="152" spans="1:65" s="2" customFormat="1" ht="36" customHeight="1">
      <c r="A152" s="32"/>
      <c r="B152" s="161"/>
      <c r="C152" s="162" t="s">
        <v>141</v>
      </c>
      <c r="D152" s="162" t="s">
        <v>143</v>
      </c>
      <c r="E152" s="163" t="s">
        <v>337</v>
      </c>
      <c r="F152" s="164" t="s">
        <v>338</v>
      </c>
      <c r="G152" s="165" t="s">
        <v>237</v>
      </c>
      <c r="H152" s="166">
        <v>1080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38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147</v>
      </c>
      <c r="AT152" s="174" t="s">
        <v>143</v>
      </c>
      <c r="AU152" s="174" t="s">
        <v>148</v>
      </c>
      <c r="AY152" s="17" t="s">
        <v>139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81</v>
      </c>
      <c r="BK152" s="175">
        <f>ROUND(I152*H152,2)</f>
        <v>0</v>
      </c>
      <c r="BL152" s="17" t="s">
        <v>147</v>
      </c>
      <c r="BM152" s="174" t="s">
        <v>418</v>
      </c>
    </row>
    <row r="153" spans="2:51" s="13" customFormat="1" ht="12">
      <c r="B153" s="176"/>
      <c r="D153" s="177" t="s">
        <v>150</v>
      </c>
      <c r="E153" s="178" t="s">
        <v>1</v>
      </c>
      <c r="F153" s="179" t="s">
        <v>419</v>
      </c>
      <c r="H153" s="180">
        <v>1080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78" t="s">
        <v>150</v>
      </c>
      <c r="AU153" s="178" t="s">
        <v>148</v>
      </c>
      <c r="AV153" s="13" t="s">
        <v>83</v>
      </c>
      <c r="AW153" s="13" t="s">
        <v>30</v>
      </c>
      <c r="AX153" s="13" t="s">
        <v>81</v>
      </c>
      <c r="AY153" s="178" t="s">
        <v>139</v>
      </c>
    </row>
    <row r="154" spans="2:63" s="12" customFormat="1" ht="22.9" customHeight="1">
      <c r="B154" s="148"/>
      <c r="D154" s="149" t="s">
        <v>72</v>
      </c>
      <c r="E154" s="159" t="s">
        <v>269</v>
      </c>
      <c r="F154" s="159" t="s">
        <v>270</v>
      </c>
      <c r="I154" s="151"/>
      <c r="J154" s="160">
        <f>BK154</f>
        <v>0</v>
      </c>
      <c r="L154" s="148"/>
      <c r="M154" s="153"/>
      <c r="N154" s="154"/>
      <c r="O154" s="154"/>
      <c r="P154" s="155">
        <f>SUM(P155:P156)</f>
        <v>0</v>
      </c>
      <c r="Q154" s="154"/>
      <c r="R154" s="155">
        <f>SUM(R155:R156)</f>
        <v>0</v>
      </c>
      <c r="S154" s="154"/>
      <c r="T154" s="156">
        <f>SUM(T155:T156)</f>
        <v>0</v>
      </c>
      <c r="AR154" s="149" t="s">
        <v>81</v>
      </c>
      <c r="AT154" s="157" t="s">
        <v>72</v>
      </c>
      <c r="AU154" s="157" t="s">
        <v>81</v>
      </c>
      <c r="AY154" s="149" t="s">
        <v>139</v>
      </c>
      <c r="BK154" s="158">
        <f>SUM(BK155:BK156)</f>
        <v>0</v>
      </c>
    </row>
    <row r="155" spans="1:65" s="2" customFormat="1" ht="24" customHeight="1">
      <c r="A155" s="32"/>
      <c r="B155" s="161"/>
      <c r="C155" s="162" t="s">
        <v>163</v>
      </c>
      <c r="D155" s="162" t="s">
        <v>143</v>
      </c>
      <c r="E155" s="163" t="s">
        <v>272</v>
      </c>
      <c r="F155" s="164" t="s">
        <v>273</v>
      </c>
      <c r="G155" s="165" t="s">
        <v>249</v>
      </c>
      <c r="H155" s="166">
        <v>0.024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147</v>
      </c>
      <c r="AT155" s="174" t="s">
        <v>143</v>
      </c>
      <c r="AU155" s="174" t="s">
        <v>83</v>
      </c>
      <c r="AY155" s="17" t="s">
        <v>139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81</v>
      </c>
      <c r="BK155" s="175">
        <f>ROUND(I155*H155,2)</f>
        <v>0</v>
      </c>
      <c r="BL155" s="17" t="s">
        <v>147</v>
      </c>
      <c r="BM155" s="174" t="s">
        <v>420</v>
      </c>
    </row>
    <row r="156" spans="1:65" s="2" customFormat="1" ht="48" customHeight="1">
      <c r="A156" s="32"/>
      <c r="B156" s="161"/>
      <c r="C156" s="162" t="s">
        <v>213</v>
      </c>
      <c r="D156" s="162" t="s">
        <v>143</v>
      </c>
      <c r="E156" s="163" t="s">
        <v>276</v>
      </c>
      <c r="F156" s="164" t="s">
        <v>277</v>
      </c>
      <c r="G156" s="165" t="s">
        <v>249</v>
      </c>
      <c r="H156" s="166">
        <v>0.024</v>
      </c>
      <c r="I156" s="167"/>
      <c r="J156" s="168">
        <f>ROUND(I156*H156,2)</f>
        <v>0</v>
      </c>
      <c r="K156" s="169"/>
      <c r="L156" s="33"/>
      <c r="M156" s="218" t="s">
        <v>1</v>
      </c>
      <c r="N156" s="219" t="s">
        <v>38</v>
      </c>
      <c r="O156" s="209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147</v>
      </c>
      <c r="AT156" s="174" t="s">
        <v>143</v>
      </c>
      <c r="AU156" s="174" t="s">
        <v>83</v>
      </c>
      <c r="AY156" s="17" t="s">
        <v>139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81</v>
      </c>
      <c r="BK156" s="175">
        <f>ROUND(I156*H156,2)</f>
        <v>0</v>
      </c>
      <c r="BL156" s="17" t="s">
        <v>147</v>
      </c>
      <c r="BM156" s="174" t="s">
        <v>421</v>
      </c>
    </row>
    <row r="157" spans="1:31" s="2" customFormat="1" ht="6.95" customHeight="1">
      <c r="A157" s="32"/>
      <c r="B157" s="47"/>
      <c r="C157" s="48"/>
      <c r="D157" s="48"/>
      <c r="E157" s="48"/>
      <c r="F157" s="48"/>
      <c r="G157" s="48"/>
      <c r="H157" s="48"/>
      <c r="I157" s="120"/>
      <c r="J157" s="48"/>
      <c r="K157" s="48"/>
      <c r="L157" s="33"/>
      <c r="M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</sheetData>
  <autoFilter ref="C122:K156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422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ROUND((SUM(BE121:BE175)),2)</f>
        <v>0</v>
      </c>
      <c r="G33" s="32"/>
      <c r="H33" s="32"/>
      <c r="I33" s="107">
        <v>0.21</v>
      </c>
      <c r="J33" s="106">
        <f>ROUND(((SUM(BE121:BE175))*I33),2)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ROUND((SUM(BF121:BF175)),2)</f>
        <v>0</v>
      </c>
      <c r="G34" s="32"/>
      <c r="H34" s="32"/>
      <c r="I34" s="107">
        <v>0.15</v>
      </c>
      <c r="J34" s="106">
        <f>ROUND(((SUM(BF121:BF175))*I34),2)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ROUND((SUM(BG121:BG175)),2)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ROUND((SUM(BH121:BH175)),2)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ROUND((SUM(BI121:BI175)),2)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017-24-2-3 - Kácení dřevin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382</v>
      </c>
      <c r="E97" s="128"/>
      <c r="F97" s="128"/>
      <c r="G97" s="128"/>
      <c r="H97" s="128"/>
      <c r="I97" s="129"/>
      <c r="J97" s="130">
        <f>J122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J123</f>
        <v>0</v>
      </c>
      <c r="L98" s="131"/>
    </row>
    <row r="99" spans="2:12" s="10" customFormat="1" ht="14.85" customHeight="1">
      <c r="B99" s="131"/>
      <c r="D99" s="132" t="s">
        <v>116</v>
      </c>
      <c r="E99" s="133"/>
      <c r="F99" s="133"/>
      <c r="G99" s="133"/>
      <c r="H99" s="133"/>
      <c r="I99" s="134"/>
      <c r="J99" s="135">
        <f>J124</f>
        <v>0</v>
      </c>
      <c r="L99" s="131"/>
    </row>
    <row r="100" spans="2:12" s="10" customFormat="1" ht="14.85" customHeight="1">
      <c r="B100" s="131"/>
      <c r="D100" s="132" t="s">
        <v>118</v>
      </c>
      <c r="E100" s="133"/>
      <c r="F100" s="133"/>
      <c r="G100" s="133"/>
      <c r="H100" s="133"/>
      <c r="I100" s="134"/>
      <c r="J100" s="135">
        <f>J148</f>
        <v>0</v>
      </c>
      <c r="L100" s="131"/>
    </row>
    <row r="101" spans="2:12" s="10" customFormat="1" ht="19.9" customHeight="1">
      <c r="B101" s="131"/>
      <c r="D101" s="132" t="s">
        <v>123</v>
      </c>
      <c r="E101" s="133"/>
      <c r="F101" s="133"/>
      <c r="G101" s="133"/>
      <c r="H101" s="133"/>
      <c r="I101" s="134"/>
      <c r="J101" s="135">
        <f>J173</f>
        <v>0</v>
      </c>
      <c r="L101" s="13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6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0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1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125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2" t="str">
        <f>E7</f>
        <v>Baťův kanál, Valcha - Výklopník, oprava koryta</v>
      </c>
      <c r="F111" s="263"/>
      <c r="G111" s="263"/>
      <c r="H111" s="263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107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6" t="str">
        <f>E9</f>
        <v>017-24-2-3 - Kácení dřevin</v>
      </c>
      <c r="F113" s="261"/>
      <c r="G113" s="261"/>
      <c r="H113" s="261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97" t="s">
        <v>22</v>
      </c>
      <c r="J115" s="55" t="str">
        <f>IF(J12="","",J12)</f>
        <v>13. 12. 2017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E15</f>
        <v xml:space="preserve"> </v>
      </c>
      <c r="G117" s="32"/>
      <c r="H117" s="32"/>
      <c r="I117" s="97" t="s">
        <v>29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27</v>
      </c>
      <c r="D118" s="32"/>
      <c r="E118" s="32"/>
      <c r="F118" s="25" t="str">
        <f>IF(E18="","",E18)</f>
        <v>Vyplň údaj</v>
      </c>
      <c r="G118" s="32"/>
      <c r="H118" s="32"/>
      <c r="I118" s="97" t="s">
        <v>31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36"/>
      <c r="B120" s="137"/>
      <c r="C120" s="138" t="s">
        <v>126</v>
      </c>
      <c r="D120" s="139" t="s">
        <v>58</v>
      </c>
      <c r="E120" s="139" t="s">
        <v>54</v>
      </c>
      <c r="F120" s="139" t="s">
        <v>55</v>
      </c>
      <c r="G120" s="139" t="s">
        <v>127</v>
      </c>
      <c r="H120" s="139" t="s">
        <v>128</v>
      </c>
      <c r="I120" s="140" t="s">
        <v>129</v>
      </c>
      <c r="J120" s="141" t="s">
        <v>111</v>
      </c>
      <c r="K120" s="142" t="s">
        <v>130</v>
      </c>
      <c r="L120" s="143"/>
      <c r="M120" s="62" t="s">
        <v>1</v>
      </c>
      <c r="N120" s="63" t="s">
        <v>37</v>
      </c>
      <c r="O120" s="63" t="s">
        <v>131</v>
      </c>
      <c r="P120" s="63" t="s">
        <v>132</v>
      </c>
      <c r="Q120" s="63" t="s">
        <v>133</v>
      </c>
      <c r="R120" s="63" t="s">
        <v>134</v>
      </c>
      <c r="S120" s="63" t="s">
        <v>135</v>
      </c>
      <c r="T120" s="64" t="s">
        <v>136</v>
      </c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</row>
    <row r="121" spans="1:63" s="2" customFormat="1" ht="22.9" customHeight="1">
      <c r="A121" s="32"/>
      <c r="B121" s="33"/>
      <c r="C121" s="69" t="s">
        <v>137</v>
      </c>
      <c r="D121" s="32"/>
      <c r="E121" s="32"/>
      <c r="F121" s="32"/>
      <c r="G121" s="32"/>
      <c r="H121" s="32"/>
      <c r="I121" s="96"/>
      <c r="J121" s="144">
        <f>BK121</f>
        <v>0</v>
      </c>
      <c r="K121" s="32"/>
      <c r="L121" s="33"/>
      <c r="M121" s="65"/>
      <c r="N121" s="56"/>
      <c r="O121" s="66"/>
      <c r="P121" s="145">
        <f>P122</f>
        <v>0</v>
      </c>
      <c r="Q121" s="66"/>
      <c r="R121" s="145">
        <f>R122</f>
        <v>0.00438</v>
      </c>
      <c r="S121" s="66"/>
      <c r="T121" s="146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72</v>
      </c>
      <c r="AU121" s="17" t="s">
        <v>113</v>
      </c>
      <c r="BK121" s="147">
        <f>BK122</f>
        <v>0</v>
      </c>
    </row>
    <row r="122" spans="2:63" s="12" customFormat="1" ht="25.9" customHeight="1">
      <c r="B122" s="148"/>
      <c r="D122" s="149" t="s">
        <v>72</v>
      </c>
      <c r="E122" s="150" t="s">
        <v>138</v>
      </c>
      <c r="F122" s="150" t="s">
        <v>383</v>
      </c>
      <c r="I122" s="151"/>
      <c r="J122" s="152">
        <f>BK122</f>
        <v>0</v>
      </c>
      <c r="L122" s="148"/>
      <c r="M122" s="153"/>
      <c r="N122" s="154"/>
      <c r="O122" s="154"/>
      <c r="P122" s="155">
        <f>P123+P173</f>
        <v>0</v>
      </c>
      <c r="Q122" s="154"/>
      <c r="R122" s="155">
        <f>R123+R173</f>
        <v>0.00438</v>
      </c>
      <c r="S122" s="154"/>
      <c r="T122" s="156">
        <f>T123+T173</f>
        <v>0</v>
      </c>
      <c r="AR122" s="149" t="s">
        <v>81</v>
      </c>
      <c r="AT122" s="157" t="s">
        <v>72</v>
      </c>
      <c r="AU122" s="157" t="s">
        <v>73</v>
      </c>
      <c r="AY122" s="149" t="s">
        <v>139</v>
      </c>
      <c r="BK122" s="158">
        <f>BK123+BK173</f>
        <v>0</v>
      </c>
    </row>
    <row r="123" spans="2:63" s="12" customFormat="1" ht="22.9" customHeight="1">
      <c r="B123" s="148"/>
      <c r="D123" s="149" t="s">
        <v>72</v>
      </c>
      <c r="E123" s="159" t="s">
        <v>81</v>
      </c>
      <c r="F123" s="159" t="s">
        <v>140</v>
      </c>
      <c r="I123" s="151"/>
      <c r="J123" s="160">
        <f>BK123</f>
        <v>0</v>
      </c>
      <c r="L123" s="148"/>
      <c r="M123" s="153"/>
      <c r="N123" s="154"/>
      <c r="O123" s="154"/>
      <c r="P123" s="155">
        <f>P124+P148</f>
        <v>0</v>
      </c>
      <c r="Q123" s="154"/>
      <c r="R123" s="155">
        <f>R124+R148</f>
        <v>0.00438</v>
      </c>
      <c r="S123" s="154"/>
      <c r="T123" s="156">
        <f>T124+T148</f>
        <v>0</v>
      </c>
      <c r="AR123" s="149" t="s">
        <v>81</v>
      </c>
      <c r="AT123" s="157" t="s">
        <v>72</v>
      </c>
      <c r="AU123" s="157" t="s">
        <v>81</v>
      </c>
      <c r="AY123" s="149" t="s">
        <v>139</v>
      </c>
      <c r="BK123" s="158">
        <f>BK124+BK148</f>
        <v>0</v>
      </c>
    </row>
    <row r="124" spans="2:63" s="12" customFormat="1" ht="20.85" customHeight="1">
      <c r="B124" s="148"/>
      <c r="D124" s="149" t="s">
        <v>72</v>
      </c>
      <c r="E124" s="159" t="s">
        <v>141</v>
      </c>
      <c r="F124" s="159" t="s">
        <v>142</v>
      </c>
      <c r="I124" s="151"/>
      <c r="J124" s="160">
        <f>BK124</f>
        <v>0</v>
      </c>
      <c r="L124" s="148"/>
      <c r="M124" s="153"/>
      <c r="N124" s="154"/>
      <c r="O124" s="154"/>
      <c r="P124" s="155">
        <f>SUM(P125:P147)</f>
        <v>0</v>
      </c>
      <c r="Q124" s="154"/>
      <c r="R124" s="155">
        <f>SUM(R125:R147)</f>
        <v>0.00438</v>
      </c>
      <c r="S124" s="154"/>
      <c r="T124" s="156">
        <f>SUM(T125:T147)</f>
        <v>0</v>
      </c>
      <c r="AR124" s="149" t="s">
        <v>81</v>
      </c>
      <c r="AT124" s="157" t="s">
        <v>72</v>
      </c>
      <c r="AU124" s="157" t="s">
        <v>83</v>
      </c>
      <c r="AY124" s="149" t="s">
        <v>139</v>
      </c>
      <c r="BK124" s="158">
        <f>SUM(BK125:BK147)</f>
        <v>0</v>
      </c>
    </row>
    <row r="125" spans="1:65" s="2" customFormat="1" ht="36" customHeight="1">
      <c r="A125" s="32"/>
      <c r="B125" s="161"/>
      <c r="C125" s="162" t="s">
        <v>81</v>
      </c>
      <c r="D125" s="162" t="s">
        <v>143</v>
      </c>
      <c r="E125" s="163" t="s">
        <v>423</v>
      </c>
      <c r="F125" s="164" t="s">
        <v>424</v>
      </c>
      <c r="G125" s="165" t="s">
        <v>237</v>
      </c>
      <c r="H125" s="166">
        <v>2</v>
      </c>
      <c r="I125" s="167"/>
      <c r="J125" s="168">
        <f>ROUND(I125*H125,2)</f>
        <v>0</v>
      </c>
      <c r="K125" s="169"/>
      <c r="L125" s="33"/>
      <c r="M125" s="170" t="s">
        <v>1</v>
      </c>
      <c r="N125" s="171" t="s">
        <v>38</v>
      </c>
      <c r="O125" s="58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147</v>
      </c>
      <c r="AT125" s="174" t="s">
        <v>143</v>
      </c>
      <c r="AU125" s="174" t="s">
        <v>148</v>
      </c>
      <c r="AY125" s="17" t="s">
        <v>139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7" t="s">
        <v>81</v>
      </c>
      <c r="BK125" s="175">
        <f>ROUND(I125*H125,2)</f>
        <v>0</v>
      </c>
      <c r="BL125" s="17" t="s">
        <v>147</v>
      </c>
      <c r="BM125" s="174" t="s">
        <v>425</v>
      </c>
    </row>
    <row r="126" spans="2:51" s="13" customFormat="1" ht="12">
      <c r="B126" s="176"/>
      <c r="D126" s="177" t="s">
        <v>150</v>
      </c>
      <c r="E126" s="178" t="s">
        <v>1</v>
      </c>
      <c r="F126" s="179" t="s">
        <v>426</v>
      </c>
      <c r="H126" s="180">
        <v>2</v>
      </c>
      <c r="I126" s="181"/>
      <c r="L126" s="176"/>
      <c r="M126" s="182"/>
      <c r="N126" s="183"/>
      <c r="O126" s="183"/>
      <c r="P126" s="183"/>
      <c r="Q126" s="183"/>
      <c r="R126" s="183"/>
      <c r="S126" s="183"/>
      <c r="T126" s="184"/>
      <c r="AT126" s="178" t="s">
        <v>150</v>
      </c>
      <c r="AU126" s="178" t="s">
        <v>148</v>
      </c>
      <c r="AV126" s="13" t="s">
        <v>83</v>
      </c>
      <c r="AW126" s="13" t="s">
        <v>30</v>
      </c>
      <c r="AX126" s="13" t="s">
        <v>81</v>
      </c>
      <c r="AY126" s="178" t="s">
        <v>139</v>
      </c>
    </row>
    <row r="127" spans="1:65" s="2" customFormat="1" ht="24" customHeight="1">
      <c r="A127" s="32"/>
      <c r="B127" s="161"/>
      <c r="C127" s="162" t="s">
        <v>83</v>
      </c>
      <c r="D127" s="162" t="s">
        <v>143</v>
      </c>
      <c r="E127" s="163" t="s">
        <v>427</v>
      </c>
      <c r="F127" s="164" t="s">
        <v>428</v>
      </c>
      <c r="G127" s="165" t="s">
        <v>237</v>
      </c>
      <c r="H127" s="166">
        <v>2</v>
      </c>
      <c r="I127" s="167"/>
      <c r="J127" s="168">
        <f>ROUND(I127*H127,2)</f>
        <v>0</v>
      </c>
      <c r="K127" s="169"/>
      <c r="L127" s="33"/>
      <c r="M127" s="170" t="s">
        <v>1</v>
      </c>
      <c r="N127" s="171" t="s">
        <v>38</v>
      </c>
      <c r="O127" s="58"/>
      <c r="P127" s="172">
        <f>O127*H127</f>
        <v>0</v>
      </c>
      <c r="Q127" s="172">
        <v>6E-05</v>
      </c>
      <c r="R127" s="172">
        <f>Q127*H127</f>
        <v>0.00012</v>
      </c>
      <c r="S127" s="172">
        <v>0</v>
      </c>
      <c r="T127" s="17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147</v>
      </c>
      <c r="AT127" s="174" t="s">
        <v>143</v>
      </c>
      <c r="AU127" s="174" t="s">
        <v>148</v>
      </c>
      <c r="AY127" s="17" t="s">
        <v>139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7" t="s">
        <v>81</v>
      </c>
      <c r="BK127" s="175">
        <f>ROUND(I127*H127,2)</f>
        <v>0</v>
      </c>
      <c r="BL127" s="17" t="s">
        <v>147</v>
      </c>
      <c r="BM127" s="174" t="s">
        <v>429</v>
      </c>
    </row>
    <row r="128" spans="2:51" s="13" customFormat="1" ht="12">
      <c r="B128" s="176"/>
      <c r="D128" s="177" t="s">
        <v>150</v>
      </c>
      <c r="E128" s="178" t="s">
        <v>1</v>
      </c>
      <c r="F128" s="179" t="s">
        <v>83</v>
      </c>
      <c r="H128" s="180">
        <v>2</v>
      </c>
      <c r="I128" s="181"/>
      <c r="L128" s="176"/>
      <c r="M128" s="182"/>
      <c r="N128" s="183"/>
      <c r="O128" s="183"/>
      <c r="P128" s="183"/>
      <c r="Q128" s="183"/>
      <c r="R128" s="183"/>
      <c r="S128" s="183"/>
      <c r="T128" s="184"/>
      <c r="AT128" s="178" t="s">
        <v>150</v>
      </c>
      <c r="AU128" s="178" t="s">
        <v>148</v>
      </c>
      <c r="AV128" s="13" t="s">
        <v>83</v>
      </c>
      <c r="AW128" s="13" t="s">
        <v>30</v>
      </c>
      <c r="AX128" s="13" t="s">
        <v>81</v>
      </c>
      <c r="AY128" s="178" t="s">
        <v>139</v>
      </c>
    </row>
    <row r="129" spans="1:65" s="2" customFormat="1" ht="36" customHeight="1">
      <c r="A129" s="32"/>
      <c r="B129" s="161"/>
      <c r="C129" s="162" t="s">
        <v>148</v>
      </c>
      <c r="D129" s="162" t="s">
        <v>143</v>
      </c>
      <c r="E129" s="163" t="s">
        <v>430</v>
      </c>
      <c r="F129" s="164" t="s">
        <v>431</v>
      </c>
      <c r="G129" s="165" t="s">
        <v>432</v>
      </c>
      <c r="H129" s="166">
        <v>37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38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147</v>
      </c>
      <c r="AT129" s="174" t="s">
        <v>143</v>
      </c>
      <c r="AU129" s="174" t="s">
        <v>148</v>
      </c>
      <c r="AY129" s="17" t="s">
        <v>139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81</v>
      </c>
      <c r="BK129" s="175">
        <f>ROUND(I129*H129,2)</f>
        <v>0</v>
      </c>
      <c r="BL129" s="17" t="s">
        <v>147</v>
      </c>
      <c r="BM129" s="174" t="s">
        <v>433</v>
      </c>
    </row>
    <row r="130" spans="2:51" s="13" customFormat="1" ht="12">
      <c r="B130" s="176"/>
      <c r="D130" s="177" t="s">
        <v>150</v>
      </c>
      <c r="E130" s="178" t="s">
        <v>1</v>
      </c>
      <c r="F130" s="179" t="s">
        <v>434</v>
      </c>
      <c r="H130" s="180">
        <v>37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150</v>
      </c>
      <c r="AU130" s="178" t="s">
        <v>148</v>
      </c>
      <c r="AV130" s="13" t="s">
        <v>83</v>
      </c>
      <c r="AW130" s="13" t="s">
        <v>30</v>
      </c>
      <c r="AX130" s="13" t="s">
        <v>81</v>
      </c>
      <c r="AY130" s="178" t="s">
        <v>139</v>
      </c>
    </row>
    <row r="131" spans="1:65" s="2" customFormat="1" ht="36" customHeight="1">
      <c r="A131" s="32"/>
      <c r="B131" s="161"/>
      <c r="C131" s="162" t="s">
        <v>147</v>
      </c>
      <c r="D131" s="162" t="s">
        <v>143</v>
      </c>
      <c r="E131" s="163" t="s">
        <v>435</v>
      </c>
      <c r="F131" s="164" t="s">
        <v>436</v>
      </c>
      <c r="G131" s="165" t="s">
        <v>432</v>
      </c>
      <c r="H131" s="166">
        <v>32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38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147</v>
      </c>
      <c r="AT131" s="174" t="s">
        <v>143</v>
      </c>
      <c r="AU131" s="174" t="s">
        <v>148</v>
      </c>
      <c r="AY131" s="17" t="s">
        <v>139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81</v>
      </c>
      <c r="BK131" s="175">
        <f>ROUND(I131*H131,2)</f>
        <v>0</v>
      </c>
      <c r="BL131" s="17" t="s">
        <v>147</v>
      </c>
      <c r="BM131" s="174" t="s">
        <v>437</v>
      </c>
    </row>
    <row r="132" spans="2:51" s="13" customFormat="1" ht="12">
      <c r="B132" s="176"/>
      <c r="D132" s="177" t="s">
        <v>150</v>
      </c>
      <c r="E132" s="178" t="s">
        <v>1</v>
      </c>
      <c r="F132" s="179" t="s">
        <v>438</v>
      </c>
      <c r="H132" s="180">
        <v>32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78" t="s">
        <v>150</v>
      </c>
      <c r="AU132" s="178" t="s">
        <v>148</v>
      </c>
      <c r="AV132" s="13" t="s">
        <v>83</v>
      </c>
      <c r="AW132" s="13" t="s">
        <v>30</v>
      </c>
      <c r="AX132" s="13" t="s">
        <v>81</v>
      </c>
      <c r="AY132" s="178" t="s">
        <v>139</v>
      </c>
    </row>
    <row r="133" spans="1:65" s="2" customFormat="1" ht="36" customHeight="1">
      <c r="A133" s="32"/>
      <c r="B133" s="161"/>
      <c r="C133" s="162" t="s">
        <v>169</v>
      </c>
      <c r="D133" s="162" t="s">
        <v>143</v>
      </c>
      <c r="E133" s="163" t="s">
        <v>439</v>
      </c>
      <c r="F133" s="164" t="s">
        <v>440</v>
      </c>
      <c r="G133" s="165" t="s">
        <v>432</v>
      </c>
      <c r="H133" s="166">
        <v>5</v>
      </c>
      <c r="I133" s="167"/>
      <c r="J133" s="168">
        <f>ROUND(I133*H133,2)</f>
        <v>0</v>
      </c>
      <c r="K133" s="169"/>
      <c r="L133" s="33"/>
      <c r="M133" s="170" t="s">
        <v>1</v>
      </c>
      <c r="N133" s="171" t="s">
        <v>38</v>
      </c>
      <c r="O133" s="58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147</v>
      </c>
      <c r="AT133" s="174" t="s">
        <v>143</v>
      </c>
      <c r="AU133" s="174" t="s">
        <v>148</v>
      </c>
      <c r="AY133" s="17" t="s">
        <v>139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7" t="s">
        <v>81</v>
      </c>
      <c r="BK133" s="175">
        <f>ROUND(I133*H133,2)</f>
        <v>0</v>
      </c>
      <c r="BL133" s="17" t="s">
        <v>147</v>
      </c>
      <c r="BM133" s="174" t="s">
        <v>441</v>
      </c>
    </row>
    <row r="134" spans="2:51" s="13" customFormat="1" ht="12">
      <c r="B134" s="176"/>
      <c r="D134" s="177" t="s">
        <v>150</v>
      </c>
      <c r="E134" s="178" t="s">
        <v>1</v>
      </c>
      <c r="F134" s="179" t="s">
        <v>442</v>
      </c>
      <c r="H134" s="180">
        <v>5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78" t="s">
        <v>150</v>
      </c>
      <c r="AU134" s="178" t="s">
        <v>148</v>
      </c>
      <c r="AV134" s="13" t="s">
        <v>83</v>
      </c>
      <c r="AW134" s="13" t="s">
        <v>30</v>
      </c>
      <c r="AX134" s="13" t="s">
        <v>81</v>
      </c>
      <c r="AY134" s="178" t="s">
        <v>139</v>
      </c>
    </row>
    <row r="135" spans="1:65" s="2" customFormat="1" ht="36" customHeight="1">
      <c r="A135" s="32"/>
      <c r="B135" s="161"/>
      <c r="C135" s="162" t="s">
        <v>174</v>
      </c>
      <c r="D135" s="162" t="s">
        <v>143</v>
      </c>
      <c r="E135" s="163" t="s">
        <v>443</v>
      </c>
      <c r="F135" s="164" t="s">
        <v>444</v>
      </c>
      <c r="G135" s="165" t="s">
        <v>432</v>
      </c>
      <c r="H135" s="166">
        <v>4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147</v>
      </c>
      <c r="AT135" s="174" t="s">
        <v>143</v>
      </c>
      <c r="AU135" s="174" t="s">
        <v>148</v>
      </c>
      <c r="AY135" s="17" t="s">
        <v>139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81</v>
      </c>
      <c r="BK135" s="175">
        <f>ROUND(I135*H135,2)</f>
        <v>0</v>
      </c>
      <c r="BL135" s="17" t="s">
        <v>147</v>
      </c>
      <c r="BM135" s="174" t="s">
        <v>445</v>
      </c>
    </row>
    <row r="136" spans="2:51" s="13" customFormat="1" ht="12">
      <c r="B136" s="176"/>
      <c r="D136" s="177" t="s">
        <v>150</v>
      </c>
      <c r="E136" s="178" t="s">
        <v>1</v>
      </c>
      <c r="F136" s="179" t="s">
        <v>446</v>
      </c>
      <c r="H136" s="180">
        <v>4</v>
      </c>
      <c r="I136" s="181"/>
      <c r="L136" s="176"/>
      <c r="M136" s="182"/>
      <c r="N136" s="183"/>
      <c r="O136" s="183"/>
      <c r="P136" s="183"/>
      <c r="Q136" s="183"/>
      <c r="R136" s="183"/>
      <c r="S136" s="183"/>
      <c r="T136" s="184"/>
      <c r="AT136" s="178" t="s">
        <v>150</v>
      </c>
      <c r="AU136" s="178" t="s">
        <v>148</v>
      </c>
      <c r="AV136" s="13" t="s">
        <v>83</v>
      </c>
      <c r="AW136" s="13" t="s">
        <v>30</v>
      </c>
      <c r="AX136" s="13" t="s">
        <v>81</v>
      </c>
      <c r="AY136" s="178" t="s">
        <v>139</v>
      </c>
    </row>
    <row r="137" spans="1:65" s="2" customFormat="1" ht="36" customHeight="1">
      <c r="A137" s="32"/>
      <c r="B137" s="161"/>
      <c r="C137" s="162" t="s">
        <v>186</v>
      </c>
      <c r="D137" s="162" t="s">
        <v>143</v>
      </c>
      <c r="E137" s="163" t="s">
        <v>447</v>
      </c>
      <c r="F137" s="164" t="s">
        <v>448</v>
      </c>
      <c r="G137" s="165" t="s">
        <v>432</v>
      </c>
      <c r="H137" s="166">
        <v>37</v>
      </c>
      <c r="I137" s="167"/>
      <c r="J137" s="168">
        <f>ROUND(I137*H137,2)</f>
        <v>0</v>
      </c>
      <c r="K137" s="169"/>
      <c r="L137" s="33"/>
      <c r="M137" s="170" t="s">
        <v>1</v>
      </c>
      <c r="N137" s="171" t="s">
        <v>38</v>
      </c>
      <c r="O137" s="58"/>
      <c r="P137" s="172">
        <f>O137*H137</f>
        <v>0</v>
      </c>
      <c r="Q137" s="172">
        <v>5E-05</v>
      </c>
      <c r="R137" s="172">
        <f>Q137*H137</f>
        <v>0.00185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147</v>
      </c>
      <c r="AT137" s="174" t="s">
        <v>143</v>
      </c>
      <c r="AU137" s="174" t="s">
        <v>148</v>
      </c>
      <c r="AY137" s="17" t="s">
        <v>139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7" t="s">
        <v>81</v>
      </c>
      <c r="BK137" s="175">
        <f>ROUND(I137*H137,2)</f>
        <v>0</v>
      </c>
      <c r="BL137" s="17" t="s">
        <v>147</v>
      </c>
      <c r="BM137" s="174" t="s">
        <v>449</v>
      </c>
    </row>
    <row r="138" spans="2:51" s="13" customFormat="1" ht="12">
      <c r="B138" s="176"/>
      <c r="D138" s="177" t="s">
        <v>150</v>
      </c>
      <c r="E138" s="178" t="s">
        <v>1</v>
      </c>
      <c r="F138" s="179" t="s">
        <v>450</v>
      </c>
      <c r="H138" s="180">
        <v>37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150</v>
      </c>
      <c r="AU138" s="178" t="s">
        <v>148</v>
      </c>
      <c r="AV138" s="13" t="s">
        <v>83</v>
      </c>
      <c r="AW138" s="13" t="s">
        <v>30</v>
      </c>
      <c r="AX138" s="13" t="s">
        <v>81</v>
      </c>
      <c r="AY138" s="178" t="s">
        <v>139</v>
      </c>
    </row>
    <row r="139" spans="1:65" s="2" customFormat="1" ht="36" customHeight="1">
      <c r="A139" s="32"/>
      <c r="B139" s="161"/>
      <c r="C139" s="162" t="s">
        <v>193</v>
      </c>
      <c r="D139" s="162" t="s">
        <v>143</v>
      </c>
      <c r="E139" s="163" t="s">
        <v>451</v>
      </c>
      <c r="F139" s="164" t="s">
        <v>452</v>
      </c>
      <c r="G139" s="165" t="s">
        <v>432</v>
      </c>
      <c r="H139" s="166">
        <v>32</v>
      </c>
      <c r="I139" s="167"/>
      <c r="J139" s="168">
        <f>ROUND(I139*H139,2)</f>
        <v>0</v>
      </c>
      <c r="K139" s="169"/>
      <c r="L139" s="33"/>
      <c r="M139" s="170" t="s">
        <v>1</v>
      </c>
      <c r="N139" s="171" t="s">
        <v>38</v>
      </c>
      <c r="O139" s="58"/>
      <c r="P139" s="172">
        <f>O139*H139</f>
        <v>0</v>
      </c>
      <c r="Q139" s="172">
        <v>5E-05</v>
      </c>
      <c r="R139" s="172">
        <f>Q139*H139</f>
        <v>0.0016</v>
      </c>
      <c r="S139" s="172">
        <v>0</v>
      </c>
      <c r="T139" s="17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147</v>
      </c>
      <c r="AT139" s="174" t="s">
        <v>143</v>
      </c>
      <c r="AU139" s="174" t="s">
        <v>148</v>
      </c>
      <c r="AY139" s="17" t="s">
        <v>139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81</v>
      </c>
      <c r="BK139" s="175">
        <f>ROUND(I139*H139,2)</f>
        <v>0</v>
      </c>
      <c r="BL139" s="17" t="s">
        <v>147</v>
      </c>
      <c r="BM139" s="174" t="s">
        <v>453</v>
      </c>
    </row>
    <row r="140" spans="2:51" s="13" customFormat="1" ht="12">
      <c r="B140" s="176"/>
      <c r="D140" s="177" t="s">
        <v>150</v>
      </c>
      <c r="E140" s="178" t="s">
        <v>1</v>
      </c>
      <c r="F140" s="179" t="s">
        <v>454</v>
      </c>
      <c r="H140" s="180">
        <v>32</v>
      </c>
      <c r="I140" s="181"/>
      <c r="L140" s="176"/>
      <c r="M140" s="182"/>
      <c r="N140" s="183"/>
      <c r="O140" s="183"/>
      <c r="P140" s="183"/>
      <c r="Q140" s="183"/>
      <c r="R140" s="183"/>
      <c r="S140" s="183"/>
      <c r="T140" s="184"/>
      <c r="AT140" s="178" t="s">
        <v>150</v>
      </c>
      <c r="AU140" s="178" t="s">
        <v>148</v>
      </c>
      <c r="AV140" s="13" t="s">
        <v>83</v>
      </c>
      <c r="AW140" s="13" t="s">
        <v>30</v>
      </c>
      <c r="AX140" s="13" t="s">
        <v>81</v>
      </c>
      <c r="AY140" s="178" t="s">
        <v>139</v>
      </c>
    </row>
    <row r="141" spans="1:65" s="2" customFormat="1" ht="36" customHeight="1">
      <c r="A141" s="32"/>
      <c r="B141" s="161"/>
      <c r="C141" s="162" t="s">
        <v>200</v>
      </c>
      <c r="D141" s="162" t="s">
        <v>143</v>
      </c>
      <c r="E141" s="163" t="s">
        <v>455</v>
      </c>
      <c r="F141" s="164" t="s">
        <v>456</v>
      </c>
      <c r="G141" s="165" t="s">
        <v>432</v>
      </c>
      <c r="H141" s="166">
        <v>5</v>
      </c>
      <c r="I141" s="167"/>
      <c r="J141" s="168">
        <f>ROUND(I141*H141,2)</f>
        <v>0</v>
      </c>
      <c r="K141" s="169"/>
      <c r="L141" s="33"/>
      <c r="M141" s="170" t="s">
        <v>1</v>
      </c>
      <c r="N141" s="171" t="s">
        <v>38</v>
      </c>
      <c r="O141" s="58"/>
      <c r="P141" s="172">
        <f>O141*H141</f>
        <v>0</v>
      </c>
      <c r="Q141" s="172">
        <v>9E-05</v>
      </c>
      <c r="R141" s="172">
        <f>Q141*H141</f>
        <v>0.00045000000000000004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147</v>
      </c>
      <c r="AT141" s="174" t="s">
        <v>143</v>
      </c>
      <c r="AU141" s="174" t="s">
        <v>148</v>
      </c>
      <c r="AY141" s="17" t="s">
        <v>139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81</v>
      </c>
      <c r="BK141" s="175">
        <f>ROUND(I141*H141,2)</f>
        <v>0</v>
      </c>
      <c r="BL141" s="17" t="s">
        <v>147</v>
      </c>
      <c r="BM141" s="174" t="s">
        <v>457</v>
      </c>
    </row>
    <row r="142" spans="2:51" s="13" customFormat="1" ht="12">
      <c r="B142" s="176"/>
      <c r="D142" s="177" t="s">
        <v>150</v>
      </c>
      <c r="E142" s="178" t="s">
        <v>1</v>
      </c>
      <c r="F142" s="179" t="s">
        <v>169</v>
      </c>
      <c r="H142" s="180">
        <v>5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150</v>
      </c>
      <c r="AU142" s="178" t="s">
        <v>148</v>
      </c>
      <c r="AV142" s="13" t="s">
        <v>83</v>
      </c>
      <c r="AW142" s="13" t="s">
        <v>30</v>
      </c>
      <c r="AX142" s="13" t="s">
        <v>81</v>
      </c>
      <c r="AY142" s="178" t="s">
        <v>139</v>
      </c>
    </row>
    <row r="143" spans="1:65" s="2" customFormat="1" ht="36" customHeight="1">
      <c r="A143" s="32"/>
      <c r="B143" s="161"/>
      <c r="C143" s="162" t="s">
        <v>141</v>
      </c>
      <c r="D143" s="162" t="s">
        <v>143</v>
      </c>
      <c r="E143" s="163" t="s">
        <v>458</v>
      </c>
      <c r="F143" s="164" t="s">
        <v>459</v>
      </c>
      <c r="G143" s="165" t="s">
        <v>432</v>
      </c>
      <c r="H143" s="166">
        <v>4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9E-05</v>
      </c>
      <c r="R143" s="172">
        <f>Q143*H143</f>
        <v>0.00036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147</v>
      </c>
      <c r="AT143" s="174" t="s">
        <v>143</v>
      </c>
      <c r="AU143" s="174" t="s">
        <v>148</v>
      </c>
      <c r="AY143" s="17" t="s">
        <v>139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81</v>
      </c>
      <c r="BK143" s="175">
        <f>ROUND(I143*H143,2)</f>
        <v>0</v>
      </c>
      <c r="BL143" s="17" t="s">
        <v>147</v>
      </c>
      <c r="BM143" s="174" t="s">
        <v>460</v>
      </c>
    </row>
    <row r="144" spans="2:51" s="13" customFormat="1" ht="12">
      <c r="B144" s="176"/>
      <c r="D144" s="177" t="s">
        <v>150</v>
      </c>
      <c r="E144" s="178" t="s">
        <v>1</v>
      </c>
      <c r="F144" s="179" t="s">
        <v>147</v>
      </c>
      <c r="H144" s="180">
        <v>4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150</v>
      </c>
      <c r="AU144" s="178" t="s">
        <v>148</v>
      </c>
      <c r="AV144" s="13" t="s">
        <v>83</v>
      </c>
      <c r="AW144" s="13" t="s">
        <v>30</v>
      </c>
      <c r="AX144" s="13" t="s">
        <v>81</v>
      </c>
      <c r="AY144" s="178" t="s">
        <v>139</v>
      </c>
    </row>
    <row r="145" spans="1:65" s="2" customFormat="1" ht="24" customHeight="1">
      <c r="A145" s="32"/>
      <c r="B145" s="161"/>
      <c r="C145" s="162" t="s">
        <v>163</v>
      </c>
      <c r="D145" s="162" t="s">
        <v>143</v>
      </c>
      <c r="E145" s="163" t="s">
        <v>461</v>
      </c>
      <c r="F145" s="164" t="s">
        <v>462</v>
      </c>
      <c r="G145" s="165" t="s">
        <v>432</v>
      </c>
      <c r="H145" s="166">
        <v>78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38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147</v>
      </c>
      <c r="AT145" s="174" t="s">
        <v>143</v>
      </c>
      <c r="AU145" s="174" t="s">
        <v>148</v>
      </c>
      <c r="AY145" s="17" t="s">
        <v>139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81</v>
      </c>
      <c r="BK145" s="175">
        <f>ROUND(I145*H145,2)</f>
        <v>0</v>
      </c>
      <c r="BL145" s="17" t="s">
        <v>147</v>
      </c>
      <c r="BM145" s="174" t="s">
        <v>463</v>
      </c>
    </row>
    <row r="146" spans="1:47" s="2" customFormat="1" ht="58.5">
      <c r="A146" s="32"/>
      <c r="B146" s="33"/>
      <c r="C146" s="32"/>
      <c r="D146" s="177" t="s">
        <v>161</v>
      </c>
      <c r="E146" s="32"/>
      <c r="F146" s="185" t="s">
        <v>464</v>
      </c>
      <c r="G146" s="32"/>
      <c r="H146" s="32"/>
      <c r="I146" s="96"/>
      <c r="J146" s="32"/>
      <c r="K146" s="32"/>
      <c r="L146" s="33"/>
      <c r="M146" s="186"/>
      <c r="N146" s="187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161</v>
      </c>
      <c r="AU146" s="17" t="s">
        <v>148</v>
      </c>
    </row>
    <row r="147" spans="2:51" s="13" customFormat="1" ht="12">
      <c r="B147" s="176"/>
      <c r="D147" s="177" t="s">
        <v>150</v>
      </c>
      <c r="E147" s="178" t="s">
        <v>1</v>
      </c>
      <c r="F147" s="179" t="s">
        <v>465</v>
      </c>
      <c r="H147" s="180">
        <v>78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150</v>
      </c>
      <c r="AU147" s="178" t="s">
        <v>148</v>
      </c>
      <c r="AV147" s="13" t="s">
        <v>83</v>
      </c>
      <c r="AW147" s="13" t="s">
        <v>30</v>
      </c>
      <c r="AX147" s="13" t="s">
        <v>81</v>
      </c>
      <c r="AY147" s="178" t="s">
        <v>139</v>
      </c>
    </row>
    <row r="148" spans="2:63" s="12" customFormat="1" ht="20.85" customHeight="1">
      <c r="B148" s="148"/>
      <c r="D148" s="149" t="s">
        <v>72</v>
      </c>
      <c r="E148" s="159" t="s">
        <v>191</v>
      </c>
      <c r="F148" s="159" t="s">
        <v>192</v>
      </c>
      <c r="I148" s="151"/>
      <c r="J148" s="160">
        <f>BK148</f>
        <v>0</v>
      </c>
      <c r="L148" s="148"/>
      <c r="M148" s="153"/>
      <c r="N148" s="154"/>
      <c r="O148" s="154"/>
      <c r="P148" s="155">
        <f>SUM(P149:P172)</f>
        <v>0</v>
      </c>
      <c r="Q148" s="154"/>
      <c r="R148" s="155">
        <f>SUM(R149:R172)</f>
        <v>0</v>
      </c>
      <c r="S148" s="154"/>
      <c r="T148" s="156">
        <f>SUM(T149:T172)</f>
        <v>0</v>
      </c>
      <c r="AR148" s="149" t="s">
        <v>81</v>
      </c>
      <c r="AT148" s="157" t="s">
        <v>72</v>
      </c>
      <c r="AU148" s="157" t="s">
        <v>83</v>
      </c>
      <c r="AY148" s="149" t="s">
        <v>139</v>
      </c>
      <c r="BK148" s="158">
        <f>SUM(BK149:BK172)</f>
        <v>0</v>
      </c>
    </row>
    <row r="149" spans="1:65" s="2" customFormat="1" ht="48" customHeight="1">
      <c r="A149" s="32"/>
      <c r="B149" s="161"/>
      <c r="C149" s="162" t="s">
        <v>213</v>
      </c>
      <c r="D149" s="162" t="s">
        <v>143</v>
      </c>
      <c r="E149" s="163" t="s">
        <v>466</v>
      </c>
      <c r="F149" s="164" t="s">
        <v>467</v>
      </c>
      <c r="G149" s="165" t="s">
        <v>432</v>
      </c>
      <c r="H149" s="166">
        <v>37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38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147</v>
      </c>
      <c r="AT149" s="174" t="s">
        <v>143</v>
      </c>
      <c r="AU149" s="174" t="s">
        <v>148</v>
      </c>
      <c r="AY149" s="17" t="s">
        <v>139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81</v>
      </c>
      <c r="BK149" s="175">
        <f>ROUND(I149*H149,2)</f>
        <v>0</v>
      </c>
      <c r="BL149" s="17" t="s">
        <v>147</v>
      </c>
      <c r="BM149" s="174" t="s">
        <v>468</v>
      </c>
    </row>
    <row r="150" spans="2:51" s="13" customFormat="1" ht="12">
      <c r="B150" s="176"/>
      <c r="D150" s="177" t="s">
        <v>150</v>
      </c>
      <c r="E150" s="178" t="s">
        <v>1</v>
      </c>
      <c r="F150" s="179" t="s">
        <v>450</v>
      </c>
      <c r="H150" s="180">
        <v>37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150</v>
      </c>
      <c r="AU150" s="178" t="s">
        <v>148</v>
      </c>
      <c r="AV150" s="13" t="s">
        <v>83</v>
      </c>
      <c r="AW150" s="13" t="s">
        <v>30</v>
      </c>
      <c r="AX150" s="13" t="s">
        <v>81</v>
      </c>
      <c r="AY150" s="178" t="s">
        <v>139</v>
      </c>
    </row>
    <row r="151" spans="1:65" s="2" customFormat="1" ht="48" customHeight="1">
      <c r="A151" s="32"/>
      <c r="B151" s="161"/>
      <c r="C151" s="162" t="s">
        <v>218</v>
      </c>
      <c r="D151" s="162" t="s">
        <v>143</v>
      </c>
      <c r="E151" s="163" t="s">
        <v>469</v>
      </c>
      <c r="F151" s="164" t="s">
        <v>470</v>
      </c>
      <c r="G151" s="165" t="s">
        <v>432</v>
      </c>
      <c r="H151" s="166">
        <v>32</v>
      </c>
      <c r="I151" s="167"/>
      <c r="J151" s="168">
        <f>ROUND(I151*H151,2)</f>
        <v>0</v>
      </c>
      <c r="K151" s="169"/>
      <c r="L151" s="33"/>
      <c r="M151" s="170" t="s">
        <v>1</v>
      </c>
      <c r="N151" s="171" t="s">
        <v>38</v>
      </c>
      <c r="O151" s="58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147</v>
      </c>
      <c r="AT151" s="174" t="s">
        <v>143</v>
      </c>
      <c r="AU151" s="174" t="s">
        <v>148</v>
      </c>
      <c r="AY151" s="17" t="s">
        <v>139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7" t="s">
        <v>81</v>
      </c>
      <c r="BK151" s="175">
        <f>ROUND(I151*H151,2)</f>
        <v>0</v>
      </c>
      <c r="BL151" s="17" t="s">
        <v>147</v>
      </c>
      <c r="BM151" s="174" t="s">
        <v>471</v>
      </c>
    </row>
    <row r="152" spans="2:51" s="13" customFormat="1" ht="12">
      <c r="B152" s="176"/>
      <c r="D152" s="177" t="s">
        <v>150</v>
      </c>
      <c r="E152" s="178" t="s">
        <v>1</v>
      </c>
      <c r="F152" s="179" t="s">
        <v>454</v>
      </c>
      <c r="H152" s="180">
        <v>32</v>
      </c>
      <c r="I152" s="181"/>
      <c r="L152" s="176"/>
      <c r="M152" s="182"/>
      <c r="N152" s="183"/>
      <c r="O152" s="183"/>
      <c r="P152" s="183"/>
      <c r="Q152" s="183"/>
      <c r="R152" s="183"/>
      <c r="S152" s="183"/>
      <c r="T152" s="184"/>
      <c r="AT152" s="178" t="s">
        <v>150</v>
      </c>
      <c r="AU152" s="178" t="s">
        <v>148</v>
      </c>
      <c r="AV152" s="13" t="s">
        <v>83</v>
      </c>
      <c r="AW152" s="13" t="s">
        <v>30</v>
      </c>
      <c r="AX152" s="13" t="s">
        <v>81</v>
      </c>
      <c r="AY152" s="178" t="s">
        <v>139</v>
      </c>
    </row>
    <row r="153" spans="1:65" s="2" customFormat="1" ht="48" customHeight="1">
      <c r="A153" s="32"/>
      <c r="B153" s="161"/>
      <c r="C153" s="162" t="s">
        <v>8</v>
      </c>
      <c r="D153" s="162" t="s">
        <v>143</v>
      </c>
      <c r="E153" s="163" t="s">
        <v>472</v>
      </c>
      <c r="F153" s="164" t="s">
        <v>473</v>
      </c>
      <c r="G153" s="165" t="s">
        <v>432</v>
      </c>
      <c r="H153" s="166">
        <v>5</v>
      </c>
      <c r="I153" s="167"/>
      <c r="J153" s="168">
        <f>ROUND(I153*H153,2)</f>
        <v>0</v>
      </c>
      <c r="K153" s="169"/>
      <c r="L153" s="33"/>
      <c r="M153" s="170" t="s">
        <v>1</v>
      </c>
      <c r="N153" s="171" t="s">
        <v>38</v>
      </c>
      <c r="O153" s="58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147</v>
      </c>
      <c r="AT153" s="174" t="s">
        <v>143</v>
      </c>
      <c r="AU153" s="174" t="s">
        <v>148</v>
      </c>
      <c r="AY153" s="17" t="s">
        <v>139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81</v>
      </c>
      <c r="BK153" s="175">
        <f>ROUND(I153*H153,2)</f>
        <v>0</v>
      </c>
      <c r="BL153" s="17" t="s">
        <v>147</v>
      </c>
      <c r="BM153" s="174" t="s">
        <v>474</v>
      </c>
    </row>
    <row r="154" spans="2:51" s="13" customFormat="1" ht="12">
      <c r="B154" s="176"/>
      <c r="D154" s="177" t="s">
        <v>150</v>
      </c>
      <c r="E154" s="178" t="s">
        <v>1</v>
      </c>
      <c r="F154" s="179" t="s">
        <v>169</v>
      </c>
      <c r="H154" s="180">
        <v>5</v>
      </c>
      <c r="I154" s="181"/>
      <c r="L154" s="176"/>
      <c r="M154" s="182"/>
      <c r="N154" s="183"/>
      <c r="O154" s="183"/>
      <c r="P154" s="183"/>
      <c r="Q154" s="183"/>
      <c r="R154" s="183"/>
      <c r="S154" s="183"/>
      <c r="T154" s="184"/>
      <c r="AT154" s="178" t="s">
        <v>150</v>
      </c>
      <c r="AU154" s="178" t="s">
        <v>148</v>
      </c>
      <c r="AV154" s="13" t="s">
        <v>83</v>
      </c>
      <c r="AW154" s="13" t="s">
        <v>30</v>
      </c>
      <c r="AX154" s="13" t="s">
        <v>81</v>
      </c>
      <c r="AY154" s="178" t="s">
        <v>139</v>
      </c>
    </row>
    <row r="155" spans="1:65" s="2" customFormat="1" ht="48" customHeight="1">
      <c r="A155" s="32"/>
      <c r="B155" s="161"/>
      <c r="C155" s="162" t="s">
        <v>191</v>
      </c>
      <c r="D155" s="162" t="s">
        <v>143</v>
      </c>
      <c r="E155" s="163" t="s">
        <v>475</v>
      </c>
      <c r="F155" s="164" t="s">
        <v>476</v>
      </c>
      <c r="G155" s="165" t="s">
        <v>432</v>
      </c>
      <c r="H155" s="166">
        <v>4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147</v>
      </c>
      <c r="AT155" s="174" t="s">
        <v>143</v>
      </c>
      <c r="AU155" s="174" t="s">
        <v>148</v>
      </c>
      <c r="AY155" s="17" t="s">
        <v>139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81</v>
      </c>
      <c r="BK155" s="175">
        <f>ROUND(I155*H155,2)</f>
        <v>0</v>
      </c>
      <c r="BL155" s="17" t="s">
        <v>147</v>
      </c>
      <c r="BM155" s="174" t="s">
        <v>477</v>
      </c>
    </row>
    <row r="156" spans="2:51" s="13" customFormat="1" ht="12">
      <c r="B156" s="176"/>
      <c r="D156" s="177" t="s">
        <v>150</v>
      </c>
      <c r="E156" s="178" t="s">
        <v>1</v>
      </c>
      <c r="F156" s="179" t="s">
        <v>478</v>
      </c>
      <c r="H156" s="180">
        <v>4</v>
      </c>
      <c r="I156" s="181"/>
      <c r="L156" s="176"/>
      <c r="M156" s="182"/>
      <c r="N156" s="183"/>
      <c r="O156" s="183"/>
      <c r="P156" s="183"/>
      <c r="Q156" s="183"/>
      <c r="R156" s="183"/>
      <c r="S156" s="183"/>
      <c r="T156" s="184"/>
      <c r="AT156" s="178" t="s">
        <v>150</v>
      </c>
      <c r="AU156" s="178" t="s">
        <v>148</v>
      </c>
      <c r="AV156" s="13" t="s">
        <v>83</v>
      </c>
      <c r="AW156" s="13" t="s">
        <v>30</v>
      </c>
      <c r="AX156" s="13" t="s">
        <v>81</v>
      </c>
      <c r="AY156" s="178" t="s">
        <v>139</v>
      </c>
    </row>
    <row r="157" spans="1:65" s="2" customFormat="1" ht="36" customHeight="1">
      <c r="A157" s="32"/>
      <c r="B157" s="161"/>
      <c r="C157" s="162" t="s">
        <v>223</v>
      </c>
      <c r="D157" s="162" t="s">
        <v>143</v>
      </c>
      <c r="E157" s="163" t="s">
        <v>479</v>
      </c>
      <c r="F157" s="164" t="s">
        <v>480</v>
      </c>
      <c r="G157" s="165" t="s">
        <v>432</v>
      </c>
      <c r="H157" s="166">
        <v>37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38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147</v>
      </c>
      <c r="AT157" s="174" t="s">
        <v>143</v>
      </c>
      <c r="AU157" s="174" t="s">
        <v>148</v>
      </c>
      <c r="AY157" s="17" t="s">
        <v>139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81</v>
      </c>
      <c r="BK157" s="175">
        <f>ROUND(I157*H157,2)</f>
        <v>0</v>
      </c>
      <c r="BL157" s="17" t="s">
        <v>147</v>
      </c>
      <c r="BM157" s="174" t="s">
        <v>481</v>
      </c>
    </row>
    <row r="158" spans="2:51" s="13" customFormat="1" ht="12">
      <c r="B158" s="176"/>
      <c r="D158" s="177" t="s">
        <v>150</v>
      </c>
      <c r="E158" s="178" t="s">
        <v>1</v>
      </c>
      <c r="F158" s="179" t="s">
        <v>450</v>
      </c>
      <c r="H158" s="180">
        <v>37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150</v>
      </c>
      <c r="AU158" s="178" t="s">
        <v>148</v>
      </c>
      <c r="AV158" s="13" t="s">
        <v>83</v>
      </c>
      <c r="AW158" s="13" t="s">
        <v>30</v>
      </c>
      <c r="AX158" s="13" t="s">
        <v>81</v>
      </c>
      <c r="AY158" s="178" t="s">
        <v>139</v>
      </c>
    </row>
    <row r="159" spans="1:65" s="2" customFormat="1" ht="36" customHeight="1">
      <c r="A159" s="32"/>
      <c r="B159" s="161"/>
      <c r="C159" s="162" t="s">
        <v>233</v>
      </c>
      <c r="D159" s="162" t="s">
        <v>143</v>
      </c>
      <c r="E159" s="163" t="s">
        <v>482</v>
      </c>
      <c r="F159" s="164" t="s">
        <v>483</v>
      </c>
      <c r="G159" s="165" t="s">
        <v>432</v>
      </c>
      <c r="H159" s="166">
        <v>32</v>
      </c>
      <c r="I159" s="167"/>
      <c r="J159" s="168">
        <f>ROUND(I159*H159,2)</f>
        <v>0</v>
      </c>
      <c r="K159" s="169"/>
      <c r="L159" s="33"/>
      <c r="M159" s="170" t="s">
        <v>1</v>
      </c>
      <c r="N159" s="171" t="s">
        <v>38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147</v>
      </c>
      <c r="AT159" s="174" t="s">
        <v>143</v>
      </c>
      <c r="AU159" s="174" t="s">
        <v>148</v>
      </c>
      <c r="AY159" s="17" t="s">
        <v>139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81</v>
      </c>
      <c r="BK159" s="175">
        <f>ROUND(I159*H159,2)</f>
        <v>0</v>
      </c>
      <c r="BL159" s="17" t="s">
        <v>147</v>
      </c>
      <c r="BM159" s="174" t="s">
        <v>484</v>
      </c>
    </row>
    <row r="160" spans="2:51" s="13" customFormat="1" ht="12">
      <c r="B160" s="176"/>
      <c r="D160" s="177" t="s">
        <v>150</v>
      </c>
      <c r="E160" s="178" t="s">
        <v>1</v>
      </c>
      <c r="F160" s="179" t="s">
        <v>454</v>
      </c>
      <c r="H160" s="180">
        <v>32</v>
      </c>
      <c r="I160" s="181"/>
      <c r="L160" s="176"/>
      <c r="M160" s="182"/>
      <c r="N160" s="183"/>
      <c r="O160" s="183"/>
      <c r="P160" s="183"/>
      <c r="Q160" s="183"/>
      <c r="R160" s="183"/>
      <c r="S160" s="183"/>
      <c r="T160" s="184"/>
      <c r="AT160" s="178" t="s">
        <v>150</v>
      </c>
      <c r="AU160" s="178" t="s">
        <v>148</v>
      </c>
      <c r="AV160" s="13" t="s">
        <v>83</v>
      </c>
      <c r="AW160" s="13" t="s">
        <v>30</v>
      </c>
      <c r="AX160" s="13" t="s">
        <v>81</v>
      </c>
      <c r="AY160" s="178" t="s">
        <v>139</v>
      </c>
    </row>
    <row r="161" spans="1:65" s="2" customFormat="1" ht="36" customHeight="1">
      <c r="A161" s="32"/>
      <c r="B161" s="161"/>
      <c r="C161" s="162" t="s">
        <v>245</v>
      </c>
      <c r="D161" s="162" t="s">
        <v>143</v>
      </c>
      <c r="E161" s="163" t="s">
        <v>485</v>
      </c>
      <c r="F161" s="164" t="s">
        <v>486</v>
      </c>
      <c r="G161" s="165" t="s">
        <v>432</v>
      </c>
      <c r="H161" s="166">
        <v>5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38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147</v>
      </c>
      <c r="AT161" s="174" t="s">
        <v>143</v>
      </c>
      <c r="AU161" s="174" t="s">
        <v>148</v>
      </c>
      <c r="AY161" s="17" t="s">
        <v>139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81</v>
      </c>
      <c r="BK161" s="175">
        <f>ROUND(I161*H161,2)</f>
        <v>0</v>
      </c>
      <c r="BL161" s="17" t="s">
        <v>147</v>
      </c>
      <c r="BM161" s="174" t="s">
        <v>487</v>
      </c>
    </row>
    <row r="162" spans="2:51" s="13" customFormat="1" ht="12">
      <c r="B162" s="176"/>
      <c r="D162" s="177" t="s">
        <v>150</v>
      </c>
      <c r="E162" s="178" t="s">
        <v>1</v>
      </c>
      <c r="F162" s="179" t="s">
        <v>169</v>
      </c>
      <c r="H162" s="180">
        <v>5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78" t="s">
        <v>150</v>
      </c>
      <c r="AU162" s="178" t="s">
        <v>148</v>
      </c>
      <c r="AV162" s="13" t="s">
        <v>83</v>
      </c>
      <c r="AW162" s="13" t="s">
        <v>30</v>
      </c>
      <c r="AX162" s="13" t="s">
        <v>81</v>
      </c>
      <c r="AY162" s="178" t="s">
        <v>139</v>
      </c>
    </row>
    <row r="163" spans="1:65" s="2" customFormat="1" ht="36" customHeight="1">
      <c r="A163" s="32"/>
      <c r="B163" s="161"/>
      <c r="C163" s="162" t="s">
        <v>252</v>
      </c>
      <c r="D163" s="162" t="s">
        <v>143</v>
      </c>
      <c r="E163" s="163" t="s">
        <v>488</v>
      </c>
      <c r="F163" s="164" t="s">
        <v>489</v>
      </c>
      <c r="G163" s="165" t="s">
        <v>432</v>
      </c>
      <c r="H163" s="166">
        <v>4</v>
      </c>
      <c r="I163" s="167"/>
      <c r="J163" s="168">
        <f>ROUND(I163*H163,2)</f>
        <v>0</v>
      </c>
      <c r="K163" s="169"/>
      <c r="L163" s="33"/>
      <c r="M163" s="170" t="s">
        <v>1</v>
      </c>
      <c r="N163" s="171" t="s">
        <v>38</v>
      </c>
      <c r="O163" s="58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147</v>
      </c>
      <c r="AT163" s="174" t="s">
        <v>143</v>
      </c>
      <c r="AU163" s="174" t="s">
        <v>148</v>
      </c>
      <c r="AY163" s="17" t="s">
        <v>139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81</v>
      </c>
      <c r="BK163" s="175">
        <f>ROUND(I163*H163,2)</f>
        <v>0</v>
      </c>
      <c r="BL163" s="17" t="s">
        <v>147</v>
      </c>
      <c r="BM163" s="174" t="s">
        <v>490</v>
      </c>
    </row>
    <row r="164" spans="2:51" s="13" customFormat="1" ht="12">
      <c r="B164" s="176"/>
      <c r="D164" s="177" t="s">
        <v>150</v>
      </c>
      <c r="E164" s="178" t="s">
        <v>1</v>
      </c>
      <c r="F164" s="179" t="s">
        <v>147</v>
      </c>
      <c r="H164" s="180">
        <v>4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78" t="s">
        <v>150</v>
      </c>
      <c r="AU164" s="178" t="s">
        <v>148</v>
      </c>
      <c r="AV164" s="13" t="s">
        <v>83</v>
      </c>
      <c r="AW164" s="13" t="s">
        <v>30</v>
      </c>
      <c r="AX164" s="13" t="s">
        <v>81</v>
      </c>
      <c r="AY164" s="178" t="s">
        <v>139</v>
      </c>
    </row>
    <row r="165" spans="1:65" s="2" customFormat="1" ht="36" customHeight="1">
      <c r="A165" s="32"/>
      <c r="B165" s="161"/>
      <c r="C165" s="162" t="s">
        <v>7</v>
      </c>
      <c r="D165" s="162" t="s">
        <v>143</v>
      </c>
      <c r="E165" s="163" t="s">
        <v>491</v>
      </c>
      <c r="F165" s="164" t="s">
        <v>492</v>
      </c>
      <c r="G165" s="165" t="s">
        <v>432</v>
      </c>
      <c r="H165" s="166">
        <v>37</v>
      </c>
      <c r="I165" s="167"/>
      <c r="J165" s="168">
        <f>ROUND(I165*H165,2)</f>
        <v>0</v>
      </c>
      <c r="K165" s="169"/>
      <c r="L165" s="33"/>
      <c r="M165" s="170" t="s">
        <v>1</v>
      </c>
      <c r="N165" s="171" t="s">
        <v>38</v>
      </c>
      <c r="O165" s="58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147</v>
      </c>
      <c r="AT165" s="174" t="s">
        <v>143</v>
      </c>
      <c r="AU165" s="174" t="s">
        <v>148</v>
      </c>
      <c r="AY165" s="17" t="s">
        <v>139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81</v>
      </c>
      <c r="BK165" s="175">
        <f>ROUND(I165*H165,2)</f>
        <v>0</v>
      </c>
      <c r="BL165" s="17" t="s">
        <v>147</v>
      </c>
      <c r="BM165" s="174" t="s">
        <v>493</v>
      </c>
    </row>
    <row r="166" spans="2:51" s="13" customFormat="1" ht="12">
      <c r="B166" s="176"/>
      <c r="D166" s="177" t="s">
        <v>150</v>
      </c>
      <c r="E166" s="178" t="s">
        <v>1</v>
      </c>
      <c r="F166" s="179" t="s">
        <v>450</v>
      </c>
      <c r="H166" s="180">
        <v>37</v>
      </c>
      <c r="I166" s="181"/>
      <c r="L166" s="176"/>
      <c r="M166" s="182"/>
      <c r="N166" s="183"/>
      <c r="O166" s="183"/>
      <c r="P166" s="183"/>
      <c r="Q166" s="183"/>
      <c r="R166" s="183"/>
      <c r="S166" s="183"/>
      <c r="T166" s="184"/>
      <c r="AT166" s="178" t="s">
        <v>150</v>
      </c>
      <c r="AU166" s="178" t="s">
        <v>148</v>
      </c>
      <c r="AV166" s="13" t="s">
        <v>83</v>
      </c>
      <c r="AW166" s="13" t="s">
        <v>30</v>
      </c>
      <c r="AX166" s="13" t="s">
        <v>81</v>
      </c>
      <c r="AY166" s="178" t="s">
        <v>139</v>
      </c>
    </row>
    <row r="167" spans="1:65" s="2" customFormat="1" ht="36" customHeight="1">
      <c r="A167" s="32"/>
      <c r="B167" s="161"/>
      <c r="C167" s="162" t="s">
        <v>264</v>
      </c>
      <c r="D167" s="162" t="s">
        <v>143</v>
      </c>
      <c r="E167" s="163" t="s">
        <v>494</v>
      </c>
      <c r="F167" s="164" t="s">
        <v>495</v>
      </c>
      <c r="G167" s="165" t="s">
        <v>432</v>
      </c>
      <c r="H167" s="166">
        <v>32</v>
      </c>
      <c r="I167" s="167"/>
      <c r="J167" s="168">
        <f>ROUND(I167*H167,2)</f>
        <v>0</v>
      </c>
      <c r="K167" s="169"/>
      <c r="L167" s="33"/>
      <c r="M167" s="170" t="s">
        <v>1</v>
      </c>
      <c r="N167" s="171" t="s">
        <v>38</v>
      </c>
      <c r="O167" s="58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147</v>
      </c>
      <c r="AT167" s="174" t="s">
        <v>143</v>
      </c>
      <c r="AU167" s="174" t="s">
        <v>148</v>
      </c>
      <c r="AY167" s="17" t="s">
        <v>139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81</v>
      </c>
      <c r="BK167" s="175">
        <f>ROUND(I167*H167,2)</f>
        <v>0</v>
      </c>
      <c r="BL167" s="17" t="s">
        <v>147</v>
      </c>
      <c r="BM167" s="174" t="s">
        <v>496</v>
      </c>
    </row>
    <row r="168" spans="2:51" s="13" customFormat="1" ht="12">
      <c r="B168" s="176"/>
      <c r="D168" s="177" t="s">
        <v>150</v>
      </c>
      <c r="E168" s="178" t="s">
        <v>1</v>
      </c>
      <c r="F168" s="179" t="s">
        <v>454</v>
      </c>
      <c r="H168" s="180">
        <v>32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150</v>
      </c>
      <c r="AU168" s="178" t="s">
        <v>148</v>
      </c>
      <c r="AV168" s="13" t="s">
        <v>83</v>
      </c>
      <c r="AW168" s="13" t="s">
        <v>30</v>
      </c>
      <c r="AX168" s="13" t="s">
        <v>81</v>
      </c>
      <c r="AY168" s="178" t="s">
        <v>139</v>
      </c>
    </row>
    <row r="169" spans="1:65" s="2" customFormat="1" ht="36" customHeight="1">
      <c r="A169" s="32"/>
      <c r="B169" s="161"/>
      <c r="C169" s="162" t="s">
        <v>271</v>
      </c>
      <c r="D169" s="162" t="s">
        <v>143</v>
      </c>
      <c r="E169" s="163" t="s">
        <v>497</v>
      </c>
      <c r="F169" s="164" t="s">
        <v>498</v>
      </c>
      <c r="G169" s="165" t="s">
        <v>432</v>
      </c>
      <c r="H169" s="166">
        <v>5</v>
      </c>
      <c r="I169" s="167"/>
      <c r="J169" s="168">
        <f>ROUND(I169*H169,2)</f>
        <v>0</v>
      </c>
      <c r="K169" s="169"/>
      <c r="L169" s="33"/>
      <c r="M169" s="170" t="s">
        <v>1</v>
      </c>
      <c r="N169" s="171" t="s">
        <v>38</v>
      </c>
      <c r="O169" s="58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147</v>
      </c>
      <c r="AT169" s="174" t="s">
        <v>143</v>
      </c>
      <c r="AU169" s="174" t="s">
        <v>148</v>
      </c>
      <c r="AY169" s="17" t="s">
        <v>139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7" t="s">
        <v>81</v>
      </c>
      <c r="BK169" s="175">
        <f>ROUND(I169*H169,2)</f>
        <v>0</v>
      </c>
      <c r="BL169" s="17" t="s">
        <v>147</v>
      </c>
      <c r="BM169" s="174" t="s">
        <v>499</v>
      </c>
    </row>
    <row r="170" spans="2:51" s="13" customFormat="1" ht="12">
      <c r="B170" s="176"/>
      <c r="D170" s="177" t="s">
        <v>150</v>
      </c>
      <c r="E170" s="178" t="s">
        <v>1</v>
      </c>
      <c r="F170" s="179" t="s">
        <v>169</v>
      </c>
      <c r="H170" s="180">
        <v>5</v>
      </c>
      <c r="I170" s="181"/>
      <c r="L170" s="176"/>
      <c r="M170" s="182"/>
      <c r="N170" s="183"/>
      <c r="O170" s="183"/>
      <c r="P170" s="183"/>
      <c r="Q170" s="183"/>
      <c r="R170" s="183"/>
      <c r="S170" s="183"/>
      <c r="T170" s="184"/>
      <c r="AT170" s="178" t="s">
        <v>150</v>
      </c>
      <c r="AU170" s="178" t="s">
        <v>148</v>
      </c>
      <c r="AV170" s="13" t="s">
        <v>83</v>
      </c>
      <c r="AW170" s="13" t="s">
        <v>30</v>
      </c>
      <c r="AX170" s="13" t="s">
        <v>81</v>
      </c>
      <c r="AY170" s="178" t="s">
        <v>139</v>
      </c>
    </row>
    <row r="171" spans="1:65" s="2" customFormat="1" ht="36" customHeight="1">
      <c r="A171" s="32"/>
      <c r="B171" s="161"/>
      <c r="C171" s="162" t="s">
        <v>275</v>
      </c>
      <c r="D171" s="162" t="s">
        <v>143</v>
      </c>
      <c r="E171" s="163" t="s">
        <v>500</v>
      </c>
      <c r="F171" s="164" t="s">
        <v>501</v>
      </c>
      <c r="G171" s="165" t="s">
        <v>432</v>
      </c>
      <c r="H171" s="166">
        <v>4</v>
      </c>
      <c r="I171" s="167"/>
      <c r="J171" s="168">
        <f>ROUND(I171*H171,2)</f>
        <v>0</v>
      </c>
      <c r="K171" s="169"/>
      <c r="L171" s="33"/>
      <c r="M171" s="170" t="s">
        <v>1</v>
      </c>
      <c r="N171" s="171" t="s">
        <v>38</v>
      </c>
      <c r="O171" s="58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147</v>
      </c>
      <c r="AT171" s="174" t="s">
        <v>143</v>
      </c>
      <c r="AU171" s="174" t="s">
        <v>148</v>
      </c>
      <c r="AY171" s="17" t="s">
        <v>139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81</v>
      </c>
      <c r="BK171" s="175">
        <f>ROUND(I171*H171,2)</f>
        <v>0</v>
      </c>
      <c r="BL171" s="17" t="s">
        <v>147</v>
      </c>
      <c r="BM171" s="174" t="s">
        <v>502</v>
      </c>
    </row>
    <row r="172" spans="2:51" s="13" customFormat="1" ht="12">
      <c r="B172" s="176"/>
      <c r="D172" s="177" t="s">
        <v>150</v>
      </c>
      <c r="E172" s="178" t="s">
        <v>1</v>
      </c>
      <c r="F172" s="179" t="s">
        <v>147</v>
      </c>
      <c r="H172" s="180">
        <v>4</v>
      </c>
      <c r="I172" s="181"/>
      <c r="L172" s="176"/>
      <c r="M172" s="182"/>
      <c r="N172" s="183"/>
      <c r="O172" s="183"/>
      <c r="P172" s="183"/>
      <c r="Q172" s="183"/>
      <c r="R172" s="183"/>
      <c r="S172" s="183"/>
      <c r="T172" s="184"/>
      <c r="AT172" s="178" t="s">
        <v>150</v>
      </c>
      <c r="AU172" s="178" t="s">
        <v>148</v>
      </c>
      <c r="AV172" s="13" t="s">
        <v>83</v>
      </c>
      <c r="AW172" s="13" t="s">
        <v>30</v>
      </c>
      <c r="AX172" s="13" t="s">
        <v>81</v>
      </c>
      <c r="AY172" s="178" t="s">
        <v>139</v>
      </c>
    </row>
    <row r="173" spans="2:63" s="12" customFormat="1" ht="22.9" customHeight="1">
      <c r="B173" s="148"/>
      <c r="D173" s="149" t="s">
        <v>72</v>
      </c>
      <c r="E173" s="159" t="s">
        <v>269</v>
      </c>
      <c r="F173" s="159" t="s">
        <v>270</v>
      </c>
      <c r="I173" s="151"/>
      <c r="J173" s="160">
        <f>BK173</f>
        <v>0</v>
      </c>
      <c r="L173" s="148"/>
      <c r="M173" s="153"/>
      <c r="N173" s="154"/>
      <c r="O173" s="154"/>
      <c r="P173" s="155">
        <f>SUM(P174:P175)</f>
        <v>0</v>
      </c>
      <c r="Q173" s="154"/>
      <c r="R173" s="155">
        <f>SUM(R174:R175)</f>
        <v>0</v>
      </c>
      <c r="S173" s="154"/>
      <c r="T173" s="156">
        <f>SUM(T174:T175)</f>
        <v>0</v>
      </c>
      <c r="AR173" s="149" t="s">
        <v>81</v>
      </c>
      <c r="AT173" s="157" t="s">
        <v>72</v>
      </c>
      <c r="AU173" s="157" t="s">
        <v>81</v>
      </c>
      <c r="AY173" s="149" t="s">
        <v>139</v>
      </c>
      <c r="BK173" s="158">
        <f>SUM(BK174:BK175)</f>
        <v>0</v>
      </c>
    </row>
    <row r="174" spans="1:65" s="2" customFormat="1" ht="24" customHeight="1">
      <c r="A174" s="32"/>
      <c r="B174" s="161"/>
      <c r="C174" s="162" t="s">
        <v>281</v>
      </c>
      <c r="D174" s="162" t="s">
        <v>143</v>
      </c>
      <c r="E174" s="163" t="s">
        <v>272</v>
      </c>
      <c r="F174" s="164" t="s">
        <v>273</v>
      </c>
      <c r="G174" s="165" t="s">
        <v>249</v>
      </c>
      <c r="H174" s="166">
        <v>0.004</v>
      </c>
      <c r="I174" s="167"/>
      <c r="J174" s="168">
        <f>ROUND(I174*H174,2)</f>
        <v>0</v>
      </c>
      <c r="K174" s="169"/>
      <c r="L174" s="33"/>
      <c r="M174" s="170" t="s">
        <v>1</v>
      </c>
      <c r="N174" s="171" t="s">
        <v>38</v>
      </c>
      <c r="O174" s="58"/>
      <c r="P174" s="172">
        <f>O174*H174</f>
        <v>0</v>
      </c>
      <c r="Q174" s="172">
        <v>0</v>
      </c>
      <c r="R174" s="172">
        <f>Q174*H174</f>
        <v>0</v>
      </c>
      <c r="S174" s="172">
        <v>0</v>
      </c>
      <c r="T174" s="17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4" t="s">
        <v>147</v>
      </c>
      <c r="AT174" s="174" t="s">
        <v>143</v>
      </c>
      <c r="AU174" s="174" t="s">
        <v>83</v>
      </c>
      <c r="AY174" s="17" t="s">
        <v>139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7" t="s">
        <v>81</v>
      </c>
      <c r="BK174" s="175">
        <f>ROUND(I174*H174,2)</f>
        <v>0</v>
      </c>
      <c r="BL174" s="17" t="s">
        <v>147</v>
      </c>
      <c r="BM174" s="174" t="s">
        <v>503</v>
      </c>
    </row>
    <row r="175" spans="1:65" s="2" customFormat="1" ht="48" customHeight="1">
      <c r="A175" s="32"/>
      <c r="B175" s="161"/>
      <c r="C175" s="162" t="s">
        <v>286</v>
      </c>
      <c r="D175" s="162" t="s">
        <v>143</v>
      </c>
      <c r="E175" s="163" t="s">
        <v>276</v>
      </c>
      <c r="F175" s="164" t="s">
        <v>277</v>
      </c>
      <c r="G175" s="165" t="s">
        <v>249</v>
      </c>
      <c r="H175" s="166">
        <v>0.004</v>
      </c>
      <c r="I175" s="167"/>
      <c r="J175" s="168">
        <f>ROUND(I175*H175,2)</f>
        <v>0</v>
      </c>
      <c r="K175" s="169"/>
      <c r="L175" s="33"/>
      <c r="M175" s="218" t="s">
        <v>1</v>
      </c>
      <c r="N175" s="219" t="s">
        <v>38</v>
      </c>
      <c r="O175" s="209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147</v>
      </c>
      <c r="AT175" s="174" t="s">
        <v>143</v>
      </c>
      <c r="AU175" s="174" t="s">
        <v>83</v>
      </c>
      <c r="AY175" s="17" t="s">
        <v>139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81</v>
      </c>
      <c r="BK175" s="175">
        <f>ROUND(I175*H175,2)</f>
        <v>0</v>
      </c>
      <c r="BL175" s="17" t="s">
        <v>147</v>
      </c>
      <c r="BM175" s="174" t="s">
        <v>504</v>
      </c>
    </row>
    <row r="176" spans="1:31" s="2" customFormat="1" ht="6.95" customHeight="1">
      <c r="A176" s="32"/>
      <c r="B176" s="47"/>
      <c r="C176" s="48"/>
      <c r="D176" s="48"/>
      <c r="E176" s="48"/>
      <c r="F176" s="48"/>
      <c r="G176" s="48"/>
      <c r="H176" s="48"/>
      <c r="I176" s="120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0:K17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91">
      <selection activeCell="F207" sqref="F20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505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ROUND(J132,2)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ROUND((SUM(BE132:BE203)),2)</f>
        <v>0</v>
      </c>
      <c r="G33" s="32"/>
      <c r="H33" s="32"/>
      <c r="I33" s="107">
        <v>0.21</v>
      </c>
      <c r="J33" s="106">
        <f>ROUND(((SUM(BE132:BE203))*I33),2)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ROUND((SUM(BF132:BF203)),2)</f>
        <v>0</v>
      </c>
      <c r="G34" s="32"/>
      <c r="H34" s="32"/>
      <c r="I34" s="107">
        <v>0.15</v>
      </c>
      <c r="J34" s="106">
        <f>ROUND(((SUM(BF132:BF203))*I34),2)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ROUND((SUM(BG132:BG203)),2)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ROUND((SUM(BH132:BH203)),2)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ROUND((SUM(BI132:BI203)),2)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017-24-2-4 - Zatěsnění shybky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382</v>
      </c>
      <c r="E97" s="128"/>
      <c r="F97" s="128"/>
      <c r="G97" s="128"/>
      <c r="H97" s="128"/>
      <c r="I97" s="129"/>
      <c r="J97" s="130">
        <f>J133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J134</f>
        <v>0</v>
      </c>
      <c r="L98" s="131"/>
    </row>
    <row r="99" spans="2:12" s="10" customFormat="1" ht="14.85" customHeight="1">
      <c r="B99" s="131"/>
      <c r="D99" s="132" t="s">
        <v>117</v>
      </c>
      <c r="E99" s="133"/>
      <c r="F99" s="133"/>
      <c r="G99" s="133"/>
      <c r="H99" s="133"/>
      <c r="I99" s="134"/>
      <c r="J99" s="135">
        <f>J135</f>
        <v>0</v>
      </c>
      <c r="L99" s="131"/>
    </row>
    <row r="100" spans="2:12" s="10" customFormat="1" ht="14.85" customHeight="1">
      <c r="B100" s="131"/>
      <c r="D100" s="132" t="s">
        <v>506</v>
      </c>
      <c r="E100" s="133"/>
      <c r="F100" s="133"/>
      <c r="G100" s="133"/>
      <c r="H100" s="133"/>
      <c r="I100" s="134"/>
      <c r="J100" s="135">
        <f>J142</f>
        <v>0</v>
      </c>
      <c r="L100" s="131"/>
    </row>
    <row r="101" spans="2:12" s="10" customFormat="1" ht="14.85" customHeight="1">
      <c r="B101" s="131"/>
      <c r="D101" s="132" t="s">
        <v>118</v>
      </c>
      <c r="E101" s="133"/>
      <c r="F101" s="133"/>
      <c r="G101" s="133"/>
      <c r="H101" s="133"/>
      <c r="I101" s="134"/>
      <c r="J101" s="135">
        <f>J151</f>
        <v>0</v>
      </c>
      <c r="L101" s="131"/>
    </row>
    <row r="102" spans="2:12" s="10" customFormat="1" ht="14.85" customHeight="1">
      <c r="B102" s="131"/>
      <c r="D102" s="132" t="s">
        <v>119</v>
      </c>
      <c r="E102" s="133"/>
      <c r="F102" s="133"/>
      <c r="G102" s="133"/>
      <c r="H102" s="133"/>
      <c r="I102" s="134"/>
      <c r="J102" s="135">
        <f>J156</f>
        <v>0</v>
      </c>
      <c r="L102" s="131"/>
    </row>
    <row r="103" spans="2:12" s="10" customFormat="1" ht="19.9" customHeight="1">
      <c r="B103" s="131"/>
      <c r="D103" s="132" t="s">
        <v>507</v>
      </c>
      <c r="E103" s="133"/>
      <c r="F103" s="133"/>
      <c r="G103" s="133"/>
      <c r="H103" s="133"/>
      <c r="I103" s="134"/>
      <c r="J103" s="135">
        <f>J159</f>
        <v>0</v>
      </c>
      <c r="L103" s="131"/>
    </row>
    <row r="104" spans="2:12" s="10" customFormat="1" ht="14.85" customHeight="1">
      <c r="B104" s="131"/>
      <c r="D104" s="132" t="s">
        <v>508</v>
      </c>
      <c r="E104" s="133"/>
      <c r="F104" s="133"/>
      <c r="G104" s="133"/>
      <c r="H104" s="133"/>
      <c r="I104" s="134"/>
      <c r="J104" s="135">
        <f>J160</f>
        <v>0</v>
      </c>
      <c r="L104" s="131"/>
    </row>
    <row r="105" spans="2:12" s="10" customFormat="1" ht="19.9" customHeight="1">
      <c r="B105" s="131"/>
      <c r="D105" s="132" t="s">
        <v>296</v>
      </c>
      <c r="E105" s="133"/>
      <c r="F105" s="133"/>
      <c r="G105" s="133"/>
      <c r="H105" s="133"/>
      <c r="I105" s="134"/>
      <c r="J105" s="135">
        <f>J171</f>
        <v>0</v>
      </c>
      <c r="L105" s="131"/>
    </row>
    <row r="106" spans="2:12" s="10" customFormat="1" ht="14.85" customHeight="1">
      <c r="B106" s="131"/>
      <c r="D106" s="132" t="s">
        <v>509</v>
      </c>
      <c r="E106" s="133"/>
      <c r="F106" s="133"/>
      <c r="G106" s="133"/>
      <c r="H106" s="133"/>
      <c r="I106" s="134"/>
      <c r="J106" s="135">
        <f>J172</f>
        <v>0</v>
      </c>
      <c r="L106" s="131"/>
    </row>
    <row r="107" spans="2:12" s="10" customFormat="1" ht="19.9" customHeight="1">
      <c r="B107" s="131"/>
      <c r="D107" s="132" t="s">
        <v>510</v>
      </c>
      <c r="E107" s="133"/>
      <c r="F107" s="133"/>
      <c r="G107" s="133"/>
      <c r="H107" s="133"/>
      <c r="I107" s="134"/>
      <c r="J107" s="135">
        <f>J177</f>
        <v>0</v>
      </c>
      <c r="L107" s="131"/>
    </row>
    <row r="108" spans="2:12" s="10" customFormat="1" ht="19.9" customHeight="1">
      <c r="B108" s="131"/>
      <c r="D108" s="132" t="s">
        <v>121</v>
      </c>
      <c r="E108" s="133"/>
      <c r="F108" s="133"/>
      <c r="G108" s="133"/>
      <c r="H108" s="133"/>
      <c r="I108" s="134"/>
      <c r="J108" s="135">
        <f>J178</f>
        <v>0</v>
      </c>
      <c r="L108" s="131"/>
    </row>
    <row r="109" spans="2:12" s="10" customFormat="1" ht="14.85" customHeight="1">
      <c r="B109" s="131"/>
      <c r="D109" s="132" t="s">
        <v>122</v>
      </c>
      <c r="E109" s="133"/>
      <c r="F109" s="133"/>
      <c r="G109" s="133"/>
      <c r="H109" s="133"/>
      <c r="I109" s="134"/>
      <c r="J109" s="135">
        <f>J179</f>
        <v>0</v>
      </c>
      <c r="L109" s="131"/>
    </row>
    <row r="110" spans="2:12" s="10" customFormat="1" ht="14.85" customHeight="1">
      <c r="B110" s="131"/>
      <c r="D110" s="132" t="s">
        <v>511</v>
      </c>
      <c r="E110" s="133"/>
      <c r="F110" s="133"/>
      <c r="G110" s="133"/>
      <c r="H110" s="133"/>
      <c r="I110" s="134"/>
      <c r="J110" s="135">
        <f>J191</f>
        <v>0</v>
      </c>
      <c r="L110" s="131"/>
    </row>
    <row r="111" spans="2:12" s="10" customFormat="1" ht="19.9" customHeight="1">
      <c r="B111" s="131"/>
      <c r="D111" s="132" t="s">
        <v>123</v>
      </c>
      <c r="E111" s="133"/>
      <c r="F111" s="133"/>
      <c r="G111" s="133"/>
      <c r="H111" s="133"/>
      <c r="I111" s="134"/>
      <c r="J111" s="135">
        <f>J197</f>
        <v>0</v>
      </c>
      <c r="L111" s="131"/>
    </row>
    <row r="112" spans="2:12" s="10" customFormat="1" ht="19.9" customHeight="1">
      <c r="B112" s="131"/>
      <c r="D112" s="132" t="s">
        <v>124</v>
      </c>
      <c r="E112" s="133"/>
      <c r="F112" s="133"/>
      <c r="G112" s="133"/>
      <c r="H112" s="133"/>
      <c r="I112" s="134"/>
      <c r="J112" s="135">
        <f>J200</f>
        <v>0</v>
      </c>
      <c r="L112" s="131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120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121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21" t="s">
        <v>125</v>
      </c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6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62" t="str">
        <f>E7</f>
        <v>Baťův kanál, Valcha - Výklopník, oprava koryta</v>
      </c>
      <c r="F122" s="263"/>
      <c r="G122" s="263"/>
      <c r="H122" s="263"/>
      <c r="I122" s="96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107</v>
      </c>
      <c r="D123" s="32"/>
      <c r="E123" s="32"/>
      <c r="F123" s="32"/>
      <c r="G123" s="32"/>
      <c r="H123" s="32"/>
      <c r="I123" s="96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46" t="str">
        <f>E9</f>
        <v>017-24-2-4 - Zatěsnění shybky</v>
      </c>
      <c r="F124" s="261"/>
      <c r="G124" s="261"/>
      <c r="H124" s="261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6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20</v>
      </c>
      <c r="D126" s="32"/>
      <c r="E126" s="32"/>
      <c r="F126" s="25" t="str">
        <f>F12</f>
        <v xml:space="preserve"> </v>
      </c>
      <c r="G126" s="32"/>
      <c r="H126" s="32"/>
      <c r="I126" s="97" t="s">
        <v>22</v>
      </c>
      <c r="J126" s="55" t="str">
        <f>IF(J12="","",J12)</f>
        <v>13. 12. 2017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96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24</v>
      </c>
      <c r="D128" s="32"/>
      <c r="E128" s="32"/>
      <c r="F128" s="25" t="str">
        <f>E15</f>
        <v xml:space="preserve"> </v>
      </c>
      <c r="G128" s="32"/>
      <c r="H128" s="32"/>
      <c r="I128" s="97" t="s">
        <v>29</v>
      </c>
      <c r="J128" s="30" t="str">
        <f>E21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5.2" customHeight="1">
      <c r="A129" s="32"/>
      <c r="B129" s="33"/>
      <c r="C129" s="27" t="s">
        <v>27</v>
      </c>
      <c r="D129" s="32"/>
      <c r="E129" s="32"/>
      <c r="F129" s="25" t="str">
        <f>IF(E18="","",E18)</f>
        <v>Vyplň údaj</v>
      </c>
      <c r="G129" s="32"/>
      <c r="H129" s="32"/>
      <c r="I129" s="97" t="s">
        <v>31</v>
      </c>
      <c r="J129" s="30" t="str">
        <f>E24</f>
        <v xml:space="preserve"> 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96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1" customFormat="1" ht="29.25" customHeight="1">
      <c r="A131" s="136"/>
      <c r="B131" s="137"/>
      <c r="C131" s="138" t="s">
        <v>126</v>
      </c>
      <c r="D131" s="139" t="s">
        <v>58</v>
      </c>
      <c r="E131" s="139" t="s">
        <v>54</v>
      </c>
      <c r="F131" s="139" t="s">
        <v>55</v>
      </c>
      <c r="G131" s="139" t="s">
        <v>127</v>
      </c>
      <c r="H131" s="139" t="s">
        <v>128</v>
      </c>
      <c r="I131" s="140" t="s">
        <v>129</v>
      </c>
      <c r="J131" s="141" t="s">
        <v>111</v>
      </c>
      <c r="K131" s="142" t="s">
        <v>130</v>
      </c>
      <c r="L131" s="143"/>
      <c r="M131" s="62" t="s">
        <v>1</v>
      </c>
      <c r="N131" s="63" t="s">
        <v>37</v>
      </c>
      <c r="O131" s="63" t="s">
        <v>131</v>
      </c>
      <c r="P131" s="63" t="s">
        <v>132</v>
      </c>
      <c r="Q131" s="63" t="s">
        <v>133</v>
      </c>
      <c r="R131" s="63" t="s">
        <v>134</v>
      </c>
      <c r="S131" s="63" t="s">
        <v>135</v>
      </c>
      <c r="T131" s="64" t="s">
        <v>136</v>
      </c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</row>
    <row r="132" spans="1:63" s="2" customFormat="1" ht="22.9" customHeight="1">
      <c r="A132" s="32"/>
      <c r="B132" s="33"/>
      <c r="C132" s="69" t="s">
        <v>137</v>
      </c>
      <c r="D132" s="32"/>
      <c r="E132" s="32"/>
      <c r="F132" s="32"/>
      <c r="G132" s="32"/>
      <c r="H132" s="32"/>
      <c r="I132" s="96"/>
      <c r="J132" s="144">
        <f>BK132</f>
        <v>0</v>
      </c>
      <c r="K132" s="32"/>
      <c r="L132" s="33"/>
      <c r="M132" s="65"/>
      <c r="N132" s="56"/>
      <c r="O132" s="66"/>
      <c r="P132" s="145">
        <f>P133</f>
        <v>0</v>
      </c>
      <c r="Q132" s="66"/>
      <c r="R132" s="145">
        <f>R133</f>
        <v>16.33125761</v>
      </c>
      <c r="S132" s="66"/>
      <c r="T132" s="146">
        <f>T133</f>
        <v>46.74799999999999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72</v>
      </c>
      <c r="AU132" s="17" t="s">
        <v>113</v>
      </c>
      <c r="BK132" s="147">
        <f>BK133</f>
        <v>0</v>
      </c>
    </row>
    <row r="133" spans="2:63" s="12" customFormat="1" ht="25.9" customHeight="1">
      <c r="B133" s="148"/>
      <c r="D133" s="149" t="s">
        <v>72</v>
      </c>
      <c r="E133" s="150" t="s">
        <v>138</v>
      </c>
      <c r="F133" s="150" t="s">
        <v>383</v>
      </c>
      <c r="I133" s="151"/>
      <c r="J133" s="152">
        <f>BK133</f>
        <v>0</v>
      </c>
      <c r="L133" s="148"/>
      <c r="M133" s="153"/>
      <c r="N133" s="154"/>
      <c r="O133" s="154"/>
      <c r="P133" s="155">
        <f>P134+P159+P171+P177+P178+P197+P200</f>
        <v>0</v>
      </c>
      <c r="Q133" s="154"/>
      <c r="R133" s="155">
        <f>R134+R159+R171+R177+R178+R197+R200</f>
        <v>16.33125761</v>
      </c>
      <c r="S133" s="154"/>
      <c r="T133" s="156">
        <f>T134+T159+T171+T177+T178+T197+T200</f>
        <v>46.74799999999999</v>
      </c>
      <c r="AR133" s="149" t="s">
        <v>81</v>
      </c>
      <c r="AT133" s="157" t="s">
        <v>72</v>
      </c>
      <c r="AU133" s="157" t="s">
        <v>73</v>
      </c>
      <c r="AY133" s="149" t="s">
        <v>139</v>
      </c>
      <c r="BK133" s="158">
        <f>BK134+BK159+BK171+BK177+BK178+BK197+BK200</f>
        <v>0</v>
      </c>
    </row>
    <row r="134" spans="2:63" s="12" customFormat="1" ht="22.9" customHeight="1">
      <c r="B134" s="148"/>
      <c r="D134" s="149" t="s">
        <v>72</v>
      </c>
      <c r="E134" s="159" t="s">
        <v>81</v>
      </c>
      <c r="F134" s="159" t="s">
        <v>140</v>
      </c>
      <c r="I134" s="151"/>
      <c r="J134" s="160">
        <f>BK134</f>
        <v>0</v>
      </c>
      <c r="L134" s="148"/>
      <c r="M134" s="153"/>
      <c r="N134" s="154"/>
      <c r="O134" s="154"/>
      <c r="P134" s="155">
        <f>P135+P142+P151+P156</f>
        <v>0</v>
      </c>
      <c r="Q134" s="154"/>
      <c r="R134" s="155">
        <f>R135+R142+R151+R156</f>
        <v>0.029232</v>
      </c>
      <c r="S134" s="154"/>
      <c r="T134" s="156">
        <f>T135+T142+T151+T156</f>
        <v>0</v>
      </c>
      <c r="AR134" s="149" t="s">
        <v>81</v>
      </c>
      <c r="AT134" s="157" t="s">
        <v>72</v>
      </c>
      <c r="AU134" s="157" t="s">
        <v>81</v>
      </c>
      <c r="AY134" s="149" t="s">
        <v>139</v>
      </c>
      <c r="BK134" s="158">
        <f>BK135+BK142+BK151+BK156</f>
        <v>0</v>
      </c>
    </row>
    <row r="135" spans="2:63" s="12" customFormat="1" ht="20.85" customHeight="1">
      <c r="B135" s="148"/>
      <c r="D135" s="149" t="s">
        <v>72</v>
      </c>
      <c r="E135" s="159" t="s">
        <v>163</v>
      </c>
      <c r="F135" s="159" t="s">
        <v>164</v>
      </c>
      <c r="I135" s="151"/>
      <c r="J135" s="160">
        <f>BK135</f>
        <v>0</v>
      </c>
      <c r="L135" s="148"/>
      <c r="M135" s="153"/>
      <c r="N135" s="154"/>
      <c r="O135" s="154"/>
      <c r="P135" s="155">
        <f>SUM(P136:P141)</f>
        <v>0</v>
      </c>
      <c r="Q135" s="154"/>
      <c r="R135" s="155">
        <f>SUM(R136:R141)</f>
        <v>0</v>
      </c>
      <c r="S135" s="154"/>
      <c r="T135" s="156">
        <f>SUM(T136:T141)</f>
        <v>0</v>
      </c>
      <c r="AR135" s="149" t="s">
        <v>81</v>
      </c>
      <c r="AT135" s="157" t="s">
        <v>72</v>
      </c>
      <c r="AU135" s="157" t="s">
        <v>83</v>
      </c>
      <c r="AY135" s="149" t="s">
        <v>139</v>
      </c>
      <c r="BK135" s="158">
        <f>SUM(BK136:BK141)</f>
        <v>0</v>
      </c>
    </row>
    <row r="136" spans="1:65" s="2" customFormat="1" ht="36" customHeight="1">
      <c r="A136" s="32"/>
      <c r="B136" s="161"/>
      <c r="C136" s="162" t="s">
        <v>81</v>
      </c>
      <c r="D136" s="162" t="s">
        <v>143</v>
      </c>
      <c r="E136" s="163" t="s">
        <v>512</v>
      </c>
      <c r="F136" s="164" t="s">
        <v>513</v>
      </c>
      <c r="G136" s="165" t="s">
        <v>154</v>
      </c>
      <c r="H136" s="166">
        <v>133</v>
      </c>
      <c r="I136" s="167"/>
      <c r="J136" s="168">
        <f>ROUND(I136*H136,2)</f>
        <v>0</v>
      </c>
      <c r="K136" s="169"/>
      <c r="L136" s="33"/>
      <c r="M136" s="170" t="s">
        <v>1</v>
      </c>
      <c r="N136" s="171" t="s">
        <v>38</v>
      </c>
      <c r="O136" s="58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147</v>
      </c>
      <c r="AT136" s="174" t="s">
        <v>143</v>
      </c>
      <c r="AU136" s="174" t="s">
        <v>148</v>
      </c>
      <c r="AY136" s="17" t="s">
        <v>139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81</v>
      </c>
      <c r="BK136" s="175">
        <f>ROUND(I136*H136,2)</f>
        <v>0</v>
      </c>
      <c r="BL136" s="17" t="s">
        <v>147</v>
      </c>
      <c r="BM136" s="174" t="s">
        <v>514</v>
      </c>
    </row>
    <row r="137" spans="2:51" s="13" customFormat="1" ht="12">
      <c r="B137" s="176"/>
      <c r="D137" s="177" t="s">
        <v>150</v>
      </c>
      <c r="E137" s="178" t="s">
        <v>1</v>
      </c>
      <c r="F137" s="179" t="s">
        <v>515</v>
      </c>
      <c r="H137" s="180">
        <v>77</v>
      </c>
      <c r="I137" s="181"/>
      <c r="L137" s="176"/>
      <c r="M137" s="182"/>
      <c r="N137" s="183"/>
      <c r="O137" s="183"/>
      <c r="P137" s="183"/>
      <c r="Q137" s="183"/>
      <c r="R137" s="183"/>
      <c r="S137" s="183"/>
      <c r="T137" s="184"/>
      <c r="AT137" s="178" t="s">
        <v>150</v>
      </c>
      <c r="AU137" s="178" t="s">
        <v>148</v>
      </c>
      <c r="AV137" s="13" t="s">
        <v>83</v>
      </c>
      <c r="AW137" s="13" t="s">
        <v>30</v>
      </c>
      <c r="AX137" s="13" t="s">
        <v>73</v>
      </c>
      <c r="AY137" s="178" t="s">
        <v>139</v>
      </c>
    </row>
    <row r="138" spans="2:51" s="13" customFormat="1" ht="12">
      <c r="B138" s="176"/>
      <c r="D138" s="177" t="s">
        <v>150</v>
      </c>
      <c r="E138" s="178" t="s">
        <v>1</v>
      </c>
      <c r="F138" s="179" t="s">
        <v>516</v>
      </c>
      <c r="H138" s="180">
        <v>56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150</v>
      </c>
      <c r="AU138" s="178" t="s">
        <v>148</v>
      </c>
      <c r="AV138" s="13" t="s">
        <v>83</v>
      </c>
      <c r="AW138" s="13" t="s">
        <v>30</v>
      </c>
      <c r="AX138" s="13" t="s">
        <v>73</v>
      </c>
      <c r="AY138" s="178" t="s">
        <v>139</v>
      </c>
    </row>
    <row r="139" spans="2:51" s="14" customFormat="1" ht="12">
      <c r="B139" s="188"/>
      <c r="D139" s="177" t="s">
        <v>150</v>
      </c>
      <c r="E139" s="189" t="s">
        <v>1</v>
      </c>
      <c r="F139" s="190" t="s">
        <v>180</v>
      </c>
      <c r="H139" s="191">
        <v>133</v>
      </c>
      <c r="I139" s="192"/>
      <c r="L139" s="188"/>
      <c r="M139" s="193"/>
      <c r="N139" s="194"/>
      <c r="O139" s="194"/>
      <c r="P139" s="194"/>
      <c r="Q139" s="194"/>
      <c r="R139" s="194"/>
      <c r="S139" s="194"/>
      <c r="T139" s="195"/>
      <c r="AT139" s="189" t="s">
        <v>150</v>
      </c>
      <c r="AU139" s="189" t="s">
        <v>148</v>
      </c>
      <c r="AV139" s="14" t="s">
        <v>147</v>
      </c>
      <c r="AW139" s="14" t="s">
        <v>30</v>
      </c>
      <c r="AX139" s="14" t="s">
        <v>81</v>
      </c>
      <c r="AY139" s="189" t="s">
        <v>139</v>
      </c>
    </row>
    <row r="140" spans="1:65" s="2" customFormat="1" ht="48" customHeight="1">
      <c r="A140" s="32"/>
      <c r="B140" s="161"/>
      <c r="C140" s="162" t="s">
        <v>83</v>
      </c>
      <c r="D140" s="162" t="s">
        <v>143</v>
      </c>
      <c r="E140" s="163" t="s">
        <v>388</v>
      </c>
      <c r="F140" s="164" t="s">
        <v>389</v>
      </c>
      <c r="G140" s="165" t="s">
        <v>154</v>
      </c>
      <c r="H140" s="166">
        <v>39.9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147</v>
      </c>
      <c r="AT140" s="174" t="s">
        <v>143</v>
      </c>
      <c r="AU140" s="174" t="s">
        <v>148</v>
      </c>
      <c r="AY140" s="17" t="s">
        <v>139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81</v>
      </c>
      <c r="BK140" s="175">
        <f>ROUND(I140*H140,2)</f>
        <v>0</v>
      </c>
      <c r="BL140" s="17" t="s">
        <v>147</v>
      </c>
      <c r="BM140" s="174" t="s">
        <v>517</v>
      </c>
    </row>
    <row r="141" spans="2:51" s="13" customFormat="1" ht="12">
      <c r="B141" s="176"/>
      <c r="D141" s="177" t="s">
        <v>150</v>
      </c>
      <c r="E141" s="178" t="s">
        <v>1</v>
      </c>
      <c r="F141" s="179" t="s">
        <v>518</v>
      </c>
      <c r="H141" s="180">
        <v>39.9</v>
      </c>
      <c r="I141" s="181"/>
      <c r="L141" s="176"/>
      <c r="M141" s="182"/>
      <c r="N141" s="183"/>
      <c r="O141" s="183"/>
      <c r="P141" s="183"/>
      <c r="Q141" s="183"/>
      <c r="R141" s="183"/>
      <c r="S141" s="183"/>
      <c r="T141" s="184"/>
      <c r="AT141" s="178" t="s">
        <v>150</v>
      </c>
      <c r="AU141" s="178" t="s">
        <v>148</v>
      </c>
      <c r="AV141" s="13" t="s">
        <v>83</v>
      </c>
      <c r="AW141" s="13" t="s">
        <v>30</v>
      </c>
      <c r="AX141" s="13" t="s">
        <v>81</v>
      </c>
      <c r="AY141" s="178" t="s">
        <v>139</v>
      </c>
    </row>
    <row r="142" spans="2:63" s="12" customFormat="1" ht="20.85" customHeight="1">
      <c r="B142" s="148"/>
      <c r="D142" s="149" t="s">
        <v>72</v>
      </c>
      <c r="E142" s="159" t="s">
        <v>8</v>
      </c>
      <c r="F142" s="159" t="s">
        <v>519</v>
      </c>
      <c r="I142" s="151"/>
      <c r="J142" s="160">
        <f>BK142</f>
        <v>0</v>
      </c>
      <c r="L142" s="148"/>
      <c r="M142" s="153"/>
      <c r="N142" s="154"/>
      <c r="O142" s="154"/>
      <c r="P142" s="155">
        <f>SUM(P143:P150)</f>
        <v>0</v>
      </c>
      <c r="Q142" s="154"/>
      <c r="R142" s="155">
        <f>SUM(R143:R150)</f>
        <v>0.029232</v>
      </c>
      <c r="S142" s="154"/>
      <c r="T142" s="156">
        <f>SUM(T143:T150)</f>
        <v>0</v>
      </c>
      <c r="AR142" s="149" t="s">
        <v>81</v>
      </c>
      <c r="AT142" s="157" t="s">
        <v>72</v>
      </c>
      <c r="AU142" s="157" t="s">
        <v>83</v>
      </c>
      <c r="AY142" s="149" t="s">
        <v>139</v>
      </c>
      <c r="BK142" s="158">
        <f>SUM(BK143:BK150)</f>
        <v>0</v>
      </c>
    </row>
    <row r="143" spans="1:65" s="2" customFormat="1" ht="24" customHeight="1">
      <c r="A143" s="32"/>
      <c r="B143" s="161"/>
      <c r="C143" s="162" t="s">
        <v>148</v>
      </c>
      <c r="D143" s="162" t="s">
        <v>143</v>
      </c>
      <c r="E143" s="163" t="s">
        <v>520</v>
      </c>
      <c r="F143" s="164" t="s">
        <v>521</v>
      </c>
      <c r="G143" s="165" t="s">
        <v>237</v>
      </c>
      <c r="H143" s="166">
        <v>25.2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0.0007</v>
      </c>
      <c r="R143" s="172">
        <f>Q143*H143</f>
        <v>0.01764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147</v>
      </c>
      <c r="AT143" s="174" t="s">
        <v>143</v>
      </c>
      <c r="AU143" s="174" t="s">
        <v>148</v>
      </c>
      <c r="AY143" s="17" t="s">
        <v>139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81</v>
      </c>
      <c r="BK143" s="175">
        <f>ROUND(I143*H143,2)</f>
        <v>0</v>
      </c>
      <c r="BL143" s="17" t="s">
        <v>147</v>
      </c>
      <c r="BM143" s="174" t="s">
        <v>522</v>
      </c>
    </row>
    <row r="144" spans="2:51" s="13" customFormat="1" ht="12">
      <c r="B144" s="176"/>
      <c r="D144" s="177" t="s">
        <v>150</v>
      </c>
      <c r="E144" s="178" t="s">
        <v>1</v>
      </c>
      <c r="F144" s="179" t="s">
        <v>523</v>
      </c>
      <c r="H144" s="180">
        <v>25.2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150</v>
      </c>
      <c r="AU144" s="178" t="s">
        <v>148</v>
      </c>
      <c r="AV144" s="13" t="s">
        <v>83</v>
      </c>
      <c r="AW144" s="13" t="s">
        <v>30</v>
      </c>
      <c r="AX144" s="13" t="s">
        <v>81</v>
      </c>
      <c r="AY144" s="178" t="s">
        <v>139</v>
      </c>
    </row>
    <row r="145" spans="1:65" s="2" customFormat="1" ht="36" customHeight="1">
      <c r="A145" s="32"/>
      <c r="B145" s="161"/>
      <c r="C145" s="162" t="s">
        <v>147</v>
      </c>
      <c r="D145" s="162" t="s">
        <v>143</v>
      </c>
      <c r="E145" s="163" t="s">
        <v>524</v>
      </c>
      <c r="F145" s="164" t="s">
        <v>525</v>
      </c>
      <c r="G145" s="165" t="s">
        <v>237</v>
      </c>
      <c r="H145" s="166">
        <v>25.2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38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147</v>
      </c>
      <c r="AT145" s="174" t="s">
        <v>143</v>
      </c>
      <c r="AU145" s="174" t="s">
        <v>148</v>
      </c>
      <c r="AY145" s="17" t="s">
        <v>139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81</v>
      </c>
      <c r="BK145" s="175">
        <f>ROUND(I145*H145,2)</f>
        <v>0</v>
      </c>
      <c r="BL145" s="17" t="s">
        <v>147</v>
      </c>
      <c r="BM145" s="174" t="s">
        <v>526</v>
      </c>
    </row>
    <row r="146" spans="2:51" s="13" customFormat="1" ht="12">
      <c r="B146" s="176"/>
      <c r="D146" s="177" t="s">
        <v>150</v>
      </c>
      <c r="E146" s="178" t="s">
        <v>1</v>
      </c>
      <c r="F146" s="179" t="s">
        <v>527</v>
      </c>
      <c r="H146" s="180">
        <v>25.2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150</v>
      </c>
      <c r="AU146" s="178" t="s">
        <v>148</v>
      </c>
      <c r="AV146" s="13" t="s">
        <v>83</v>
      </c>
      <c r="AW146" s="13" t="s">
        <v>30</v>
      </c>
      <c r="AX146" s="13" t="s">
        <v>81</v>
      </c>
      <c r="AY146" s="178" t="s">
        <v>139</v>
      </c>
    </row>
    <row r="147" spans="1:65" s="2" customFormat="1" ht="24" customHeight="1">
      <c r="A147" s="32"/>
      <c r="B147" s="161"/>
      <c r="C147" s="162" t="s">
        <v>169</v>
      </c>
      <c r="D147" s="162" t="s">
        <v>143</v>
      </c>
      <c r="E147" s="163" t="s">
        <v>528</v>
      </c>
      <c r="F147" s="164" t="s">
        <v>529</v>
      </c>
      <c r="G147" s="165" t="s">
        <v>154</v>
      </c>
      <c r="H147" s="166">
        <v>25.2</v>
      </c>
      <c r="I147" s="167"/>
      <c r="J147" s="168">
        <f>ROUND(I147*H147,2)</f>
        <v>0</v>
      </c>
      <c r="K147" s="169"/>
      <c r="L147" s="33"/>
      <c r="M147" s="170" t="s">
        <v>1</v>
      </c>
      <c r="N147" s="171" t="s">
        <v>38</v>
      </c>
      <c r="O147" s="58"/>
      <c r="P147" s="172">
        <f>O147*H147</f>
        <v>0</v>
      </c>
      <c r="Q147" s="172">
        <v>0.00046</v>
      </c>
      <c r="R147" s="172">
        <f>Q147*H147</f>
        <v>0.011592</v>
      </c>
      <c r="S147" s="172">
        <v>0</v>
      </c>
      <c r="T147" s="17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147</v>
      </c>
      <c r="AT147" s="174" t="s">
        <v>143</v>
      </c>
      <c r="AU147" s="174" t="s">
        <v>148</v>
      </c>
      <c r="AY147" s="17" t="s">
        <v>139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81</v>
      </c>
      <c r="BK147" s="175">
        <f>ROUND(I147*H147,2)</f>
        <v>0</v>
      </c>
      <c r="BL147" s="17" t="s">
        <v>147</v>
      </c>
      <c r="BM147" s="174" t="s">
        <v>530</v>
      </c>
    </row>
    <row r="148" spans="2:51" s="13" customFormat="1" ht="12">
      <c r="B148" s="176"/>
      <c r="D148" s="177" t="s">
        <v>150</v>
      </c>
      <c r="E148" s="178" t="s">
        <v>1</v>
      </c>
      <c r="F148" s="179" t="s">
        <v>523</v>
      </c>
      <c r="H148" s="180">
        <v>25.2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78" t="s">
        <v>150</v>
      </c>
      <c r="AU148" s="178" t="s">
        <v>148</v>
      </c>
      <c r="AV148" s="13" t="s">
        <v>83</v>
      </c>
      <c r="AW148" s="13" t="s">
        <v>30</v>
      </c>
      <c r="AX148" s="13" t="s">
        <v>81</v>
      </c>
      <c r="AY148" s="178" t="s">
        <v>139</v>
      </c>
    </row>
    <row r="149" spans="1:65" s="2" customFormat="1" ht="36" customHeight="1">
      <c r="A149" s="32"/>
      <c r="B149" s="161"/>
      <c r="C149" s="162" t="s">
        <v>174</v>
      </c>
      <c r="D149" s="162" t="s">
        <v>143</v>
      </c>
      <c r="E149" s="163" t="s">
        <v>531</v>
      </c>
      <c r="F149" s="164" t="s">
        <v>532</v>
      </c>
      <c r="G149" s="165" t="s">
        <v>237</v>
      </c>
      <c r="H149" s="166">
        <v>25.2</v>
      </c>
      <c r="I149" s="167"/>
      <c r="J149" s="168">
        <f>ROUND(I149*H149,2)</f>
        <v>0</v>
      </c>
      <c r="K149" s="169"/>
      <c r="L149" s="33"/>
      <c r="M149" s="170" t="s">
        <v>1</v>
      </c>
      <c r="N149" s="171" t="s">
        <v>38</v>
      </c>
      <c r="O149" s="58"/>
      <c r="P149" s="172">
        <f>O149*H149</f>
        <v>0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147</v>
      </c>
      <c r="AT149" s="174" t="s">
        <v>143</v>
      </c>
      <c r="AU149" s="174" t="s">
        <v>148</v>
      </c>
      <c r="AY149" s="17" t="s">
        <v>139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81</v>
      </c>
      <c r="BK149" s="175">
        <f>ROUND(I149*H149,2)</f>
        <v>0</v>
      </c>
      <c r="BL149" s="17" t="s">
        <v>147</v>
      </c>
      <c r="BM149" s="174" t="s">
        <v>533</v>
      </c>
    </row>
    <row r="150" spans="2:51" s="13" customFormat="1" ht="12">
      <c r="B150" s="176"/>
      <c r="D150" s="177" t="s">
        <v>150</v>
      </c>
      <c r="E150" s="178" t="s">
        <v>1</v>
      </c>
      <c r="F150" s="179" t="s">
        <v>523</v>
      </c>
      <c r="H150" s="180">
        <v>25.2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150</v>
      </c>
      <c r="AU150" s="178" t="s">
        <v>148</v>
      </c>
      <c r="AV150" s="13" t="s">
        <v>83</v>
      </c>
      <c r="AW150" s="13" t="s">
        <v>30</v>
      </c>
      <c r="AX150" s="13" t="s">
        <v>81</v>
      </c>
      <c r="AY150" s="178" t="s">
        <v>139</v>
      </c>
    </row>
    <row r="151" spans="2:63" s="12" customFormat="1" ht="20.85" customHeight="1">
      <c r="B151" s="148"/>
      <c r="D151" s="149" t="s">
        <v>72</v>
      </c>
      <c r="E151" s="159" t="s">
        <v>191</v>
      </c>
      <c r="F151" s="159" t="s">
        <v>192</v>
      </c>
      <c r="I151" s="151"/>
      <c r="J151" s="160">
        <f>BK151</f>
        <v>0</v>
      </c>
      <c r="L151" s="148"/>
      <c r="M151" s="153"/>
      <c r="N151" s="154"/>
      <c r="O151" s="154"/>
      <c r="P151" s="155">
        <f>SUM(P152:P155)</f>
        <v>0</v>
      </c>
      <c r="Q151" s="154"/>
      <c r="R151" s="155">
        <f>SUM(R152:R155)</f>
        <v>0</v>
      </c>
      <c r="S151" s="154"/>
      <c r="T151" s="156">
        <f>SUM(T152:T155)</f>
        <v>0</v>
      </c>
      <c r="AR151" s="149" t="s">
        <v>81</v>
      </c>
      <c r="AT151" s="157" t="s">
        <v>72</v>
      </c>
      <c r="AU151" s="157" t="s">
        <v>83</v>
      </c>
      <c r="AY151" s="149" t="s">
        <v>139</v>
      </c>
      <c r="BK151" s="158">
        <f>SUM(BK152:BK155)</f>
        <v>0</v>
      </c>
    </row>
    <row r="152" spans="1:65" s="2" customFormat="1" ht="48" customHeight="1">
      <c r="A152" s="32"/>
      <c r="B152" s="161"/>
      <c r="C152" s="162" t="s">
        <v>181</v>
      </c>
      <c r="D152" s="162" t="s">
        <v>143</v>
      </c>
      <c r="E152" s="163" t="s">
        <v>534</v>
      </c>
      <c r="F152" s="164" t="s">
        <v>535</v>
      </c>
      <c r="G152" s="165" t="s">
        <v>154</v>
      </c>
      <c r="H152" s="166">
        <v>266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38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147</v>
      </c>
      <c r="AT152" s="174" t="s">
        <v>143</v>
      </c>
      <c r="AU152" s="174" t="s">
        <v>148</v>
      </c>
      <c r="AY152" s="17" t="s">
        <v>139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81</v>
      </c>
      <c r="BK152" s="175">
        <f>ROUND(I152*H152,2)</f>
        <v>0</v>
      </c>
      <c r="BL152" s="17" t="s">
        <v>147</v>
      </c>
      <c r="BM152" s="174" t="s">
        <v>536</v>
      </c>
    </row>
    <row r="153" spans="2:51" s="13" customFormat="1" ht="12">
      <c r="B153" s="176"/>
      <c r="D153" s="177" t="s">
        <v>150</v>
      </c>
      <c r="E153" s="178" t="s">
        <v>1</v>
      </c>
      <c r="F153" s="179" t="s">
        <v>537</v>
      </c>
      <c r="H153" s="180">
        <v>266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78" t="s">
        <v>150</v>
      </c>
      <c r="AU153" s="178" t="s">
        <v>148</v>
      </c>
      <c r="AV153" s="13" t="s">
        <v>83</v>
      </c>
      <c r="AW153" s="13" t="s">
        <v>30</v>
      </c>
      <c r="AX153" s="13" t="s">
        <v>81</v>
      </c>
      <c r="AY153" s="178" t="s">
        <v>139</v>
      </c>
    </row>
    <row r="154" spans="1:65" s="2" customFormat="1" ht="36" customHeight="1">
      <c r="A154" s="32"/>
      <c r="B154" s="161"/>
      <c r="C154" s="162" t="s">
        <v>186</v>
      </c>
      <c r="D154" s="162" t="s">
        <v>143</v>
      </c>
      <c r="E154" s="163" t="s">
        <v>214</v>
      </c>
      <c r="F154" s="164" t="s">
        <v>215</v>
      </c>
      <c r="G154" s="165" t="s">
        <v>154</v>
      </c>
      <c r="H154" s="166">
        <v>133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38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147</v>
      </c>
      <c r="AT154" s="174" t="s">
        <v>143</v>
      </c>
      <c r="AU154" s="174" t="s">
        <v>148</v>
      </c>
      <c r="AY154" s="17" t="s">
        <v>139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81</v>
      </c>
      <c r="BK154" s="175">
        <f>ROUND(I154*H154,2)</f>
        <v>0</v>
      </c>
      <c r="BL154" s="17" t="s">
        <v>147</v>
      </c>
      <c r="BM154" s="174" t="s">
        <v>538</v>
      </c>
    </row>
    <row r="155" spans="2:51" s="13" customFormat="1" ht="12">
      <c r="B155" s="176"/>
      <c r="D155" s="177" t="s">
        <v>150</v>
      </c>
      <c r="E155" s="178" t="s">
        <v>1</v>
      </c>
      <c r="F155" s="179" t="s">
        <v>539</v>
      </c>
      <c r="H155" s="180">
        <v>133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78" t="s">
        <v>150</v>
      </c>
      <c r="AU155" s="178" t="s">
        <v>148</v>
      </c>
      <c r="AV155" s="13" t="s">
        <v>83</v>
      </c>
      <c r="AW155" s="13" t="s">
        <v>30</v>
      </c>
      <c r="AX155" s="13" t="s">
        <v>81</v>
      </c>
      <c r="AY155" s="178" t="s">
        <v>139</v>
      </c>
    </row>
    <row r="156" spans="2:63" s="12" customFormat="1" ht="20.85" customHeight="1">
      <c r="B156" s="148"/>
      <c r="D156" s="149" t="s">
        <v>72</v>
      </c>
      <c r="E156" s="159" t="s">
        <v>223</v>
      </c>
      <c r="F156" s="159" t="s">
        <v>224</v>
      </c>
      <c r="I156" s="151"/>
      <c r="J156" s="160">
        <f>BK156</f>
        <v>0</v>
      </c>
      <c r="L156" s="148"/>
      <c r="M156" s="153"/>
      <c r="N156" s="154"/>
      <c r="O156" s="154"/>
      <c r="P156" s="155">
        <f>SUM(P157:P158)</f>
        <v>0</v>
      </c>
      <c r="Q156" s="154"/>
      <c r="R156" s="155">
        <f>SUM(R157:R158)</f>
        <v>0</v>
      </c>
      <c r="S156" s="154"/>
      <c r="T156" s="156">
        <f>SUM(T157:T158)</f>
        <v>0</v>
      </c>
      <c r="AR156" s="149" t="s">
        <v>81</v>
      </c>
      <c r="AT156" s="157" t="s">
        <v>72</v>
      </c>
      <c r="AU156" s="157" t="s">
        <v>83</v>
      </c>
      <c r="AY156" s="149" t="s">
        <v>139</v>
      </c>
      <c r="BK156" s="158">
        <f>SUM(BK157:BK158)</f>
        <v>0</v>
      </c>
    </row>
    <row r="157" spans="1:65" s="2" customFormat="1" ht="48" customHeight="1">
      <c r="A157" s="32"/>
      <c r="B157" s="161"/>
      <c r="C157" s="162" t="s">
        <v>193</v>
      </c>
      <c r="D157" s="162" t="s">
        <v>143</v>
      </c>
      <c r="E157" s="163" t="s">
        <v>540</v>
      </c>
      <c r="F157" s="164" t="s">
        <v>541</v>
      </c>
      <c r="G157" s="165" t="s">
        <v>154</v>
      </c>
      <c r="H157" s="166">
        <v>133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38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147</v>
      </c>
      <c r="AT157" s="174" t="s">
        <v>143</v>
      </c>
      <c r="AU157" s="174" t="s">
        <v>148</v>
      </c>
      <c r="AY157" s="17" t="s">
        <v>139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81</v>
      </c>
      <c r="BK157" s="175">
        <f>ROUND(I157*H157,2)</f>
        <v>0</v>
      </c>
      <c r="BL157" s="17" t="s">
        <v>147</v>
      </c>
      <c r="BM157" s="174" t="s">
        <v>542</v>
      </c>
    </row>
    <row r="158" spans="2:51" s="13" customFormat="1" ht="12">
      <c r="B158" s="176"/>
      <c r="D158" s="177" t="s">
        <v>150</v>
      </c>
      <c r="E158" s="178" t="s">
        <v>1</v>
      </c>
      <c r="F158" s="179" t="s">
        <v>543</v>
      </c>
      <c r="H158" s="180">
        <v>133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150</v>
      </c>
      <c r="AU158" s="178" t="s">
        <v>148</v>
      </c>
      <c r="AV158" s="13" t="s">
        <v>83</v>
      </c>
      <c r="AW158" s="13" t="s">
        <v>30</v>
      </c>
      <c r="AX158" s="13" t="s">
        <v>81</v>
      </c>
      <c r="AY158" s="178" t="s">
        <v>139</v>
      </c>
    </row>
    <row r="159" spans="2:63" s="12" customFormat="1" ht="22.9" customHeight="1">
      <c r="B159" s="148"/>
      <c r="D159" s="149" t="s">
        <v>72</v>
      </c>
      <c r="E159" s="159" t="s">
        <v>148</v>
      </c>
      <c r="F159" s="159" t="s">
        <v>544</v>
      </c>
      <c r="I159" s="151"/>
      <c r="J159" s="160">
        <f>BK159</f>
        <v>0</v>
      </c>
      <c r="L159" s="148"/>
      <c r="M159" s="153"/>
      <c r="N159" s="154"/>
      <c r="O159" s="154"/>
      <c r="P159" s="155">
        <f>P160</f>
        <v>0</v>
      </c>
      <c r="Q159" s="154"/>
      <c r="R159" s="155">
        <f>R160</f>
        <v>0.64250045</v>
      </c>
      <c r="S159" s="154"/>
      <c r="T159" s="156">
        <f>T160</f>
        <v>0</v>
      </c>
      <c r="AR159" s="149" t="s">
        <v>81</v>
      </c>
      <c r="AT159" s="157" t="s">
        <v>72</v>
      </c>
      <c r="AU159" s="157" t="s">
        <v>81</v>
      </c>
      <c r="AY159" s="149" t="s">
        <v>139</v>
      </c>
      <c r="BK159" s="158">
        <f>BK160</f>
        <v>0</v>
      </c>
    </row>
    <row r="160" spans="2:63" s="12" customFormat="1" ht="20.85" customHeight="1">
      <c r="B160" s="148"/>
      <c r="D160" s="149" t="s">
        <v>72</v>
      </c>
      <c r="E160" s="159" t="s">
        <v>454</v>
      </c>
      <c r="F160" s="159" t="s">
        <v>545</v>
      </c>
      <c r="I160" s="151"/>
      <c r="J160" s="160">
        <f>BK160</f>
        <v>0</v>
      </c>
      <c r="L160" s="148"/>
      <c r="M160" s="153"/>
      <c r="N160" s="154"/>
      <c r="O160" s="154"/>
      <c r="P160" s="155">
        <f>SUM(P161:P170)</f>
        <v>0</v>
      </c>
      <c r="Q160" s="154"/>
      <c r="R160" s="155">
        <f>SUM(R161:R170)</f>
        <v>0.64250045</v>
      </c>
      <c r="S160" s="154"/>
      <c r="T160" s="156">
        <f>SUM(T161:T170)</f>
        <v>0</v>
      </c>
      <c r="AR160" s="149" t="s">
        <v>81</v>
      </c>
      <c r="AT160" s="157" t="s">
        <v>72</v>
      </c>
      <c r="AU160" s="157" t="s">
        <v>83</v>
      </c>
      <c r="AY160" s="149" t="s">
        <v>139</v>
      </c>
      <c r="BK160" s="158">
        <f>SUM(BK161:BK170)</f>
        <v>0</v>
      </c>
    </row>
    <row r="161" spans="1:65" s="2" customFormat="1" ht="60" customHeight="1">
      <c r="A161" s="32"/>
      <c r="B161" s="161"/>
      <c r="C161" s="162" t="s">
        <v>200</v>
      </c>
      <c r="D161" s="162" t="s">
        <v>143</v>
      </c>
      <c r="E161" s="163" t="s">
        <v>546</v>
      </c>
      <c r="F161" s="164" t="s">
        <v>547</v>
      </c>
      <c r="G161" s="165" t="s">
        <v>154</v>
      </c>
      <c r="H161" s="166">
        <v>9.932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38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147</v>
      </c>
      <c r="AT161" s="174" t="s">
        <v>143</v>
      </c>
      <c r="AU161" s="174" t="s">
        <v>148</v>
      </c>
      <c r="AY161" s="17" t="s">
        <v>139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81</v>
      </c>
      <c r="BK161" s="175">
        <f>ROUND(I161*H161,2)</f>
        <v>0</v>
      </c>
      <c r="BL161" s="17" t="s">
        <v>147</v>
      </c>
      <c r="BM161" s="174" t="s">
        <v>548</v>
      </c>
    </row>
    <row r="162" spans="2:51" s="13" customFormat="1" ht="12">
      <c r="B162" s="176"/>
      <c r="D162" s="177" t="s">
        <v>150</v>
      </c>
      <c r="E162" s="178" t="s">
        <v>1</v>
      </c>
      <c r="F162" s="179" t="s">
        <v>549</v>
      </c>
      <c r="H162" s="180">
        <v>9.367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78" t="s">
        <v>150</v>
      </c>
      <c r="AU162" s="178" t="s">
        <v>148</v>
      </c>
      <c r="AV162" s="13" t="s">
        <v>83</v>
      </c>
      <c r="AW162" s="13" t="s">
        <v>30</v>
      </c>
      <c r="AX162" s="13" t="s">
        <v>73</v>
      </c>
      <c r="AY162" s="178" t="s">
        <v>139</v>
      </c>
    </row>
    <row r="163" spans="2:51" s="13" customFormat="1" ht="12">
      <c r="B163" s="176"/>
      <c r="D163" s="177" t="s">
        <v>150</v>
      </c>
      <c r="E163" s="178" t="s">
        <v>1</v>
      </c>
      <c r="F163" s="179" t="s">
        <v>550</v>
      </c>
      <c r="H163" s="180">
        <v>0.565</v>
      </c>
      <c r="I163" s="181"/>
      <c r="L163" s="176"/>
      <c r="M163" s="182"/>
      <c r="N163" s="183"/>
      <c r="O163" s="183"/>
      <c r="P163" s="183"/>
      <c r="Q163" s="183"/>
      <c r="R163" s="183"/>
      <c r="S163" s="183"/>
      <c r="T163" s="184"/>
      <c r="AT163" s="178" t="s">
        <v>150</v>
      </c>
      <c r="AU163" s="178" t="s">
        <v>148</v>
      </c>
      <c r="AV163" s="13" t="s">
        <v>83</v>
      </c>
      <c r="AW163" s="13" t="s">
        <v>30</v>
      </c>
      <c r="AX163" s="13" t="s">
        <v>73</v>
      </c>
      <c r="AY163" s="178" t="s">
        <v>139</v>
      </c>
    </row>
    <row r="164" spans="2:51" s="14" customFormat="1" ht="12">
      <c r="B164" s="188"/>
      <c r="D164" s="177" t="s">
        <v>150</v>
      </c>
      <c r="E164" s="189" t="s">
        <v>1</v>
      </c>
      <c r="F164" s="190" t="s">
        <v>180</v>
      </c>
      <c r="H164" s="191">
        <v>9.932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150</v>
      </c>
      <c r="AU164" s="189" t="s">
        <v>148</v>
      </c>
      <c r="AV164" s="14" t="s">
        <v>147</v>
      </c>
      <c r="AW164" s="14" t="s">
        <v>30</v>
      </c>
      <c r="AX164" s="14" t="s">
        <v>81</v>
      </c>
      <c r="AY164" s="189" t="s">
        <v>139</v>
      </c>
    </row>
    <row r="165" spans="1:65" s="2" customFormat="1" ht="72" customHeight="1">
      <c r="A165" s="32"/>
      <c r="B165" s="161"/>
      <c r="C165" s="162" t="s">
        <v>141</v>
      </c>
      <c r="D165" s="162" t="s">
        <v>143</v>
      </c>
      <c r="E165" s="163" t="s">
        <v>551</v>
      </c>
      <c r="F165" s="164" t="s">
        <v>552</v>
      </c>
      <c r="G165" s="165" t="s">
        <v>237</v>
      </c>
      <c r="H165" s="166">
        <v>39.824</v>
      </c>
      <c r="I165" s="167"/>
      <c r="J165" s="168">
        <f>ROUND(I165*H165,2)</f>
        <v>0</v>
      </c>
      <c r="K165" s="169"/>
      <c r="L165" s="33"/>
      <c r="M165" s="170" t="s">
        <v>1</v>
      </c>
      <c r="N165" s="171" t="s">
        <v>38</v>
      </c>
      <c r="O165" s="58"/>
      <c r="P165" s="172">
        <f>O165*H165</f>
        <v>0</v>
      </c>
      <c r="Q165" s="172">
        <v>0.00726</v>
      </c>
      <c r="R165" s="172">
        <f>Q165*H165</f>
        <v>0.28912224</v>
      </c>
      <c r="S165" s="172">
        <v>0</v>
      </c>
      <c r="T165" s="173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4" t="s">
        <v>147</v>
      </c>
      <c r="AT165" s="174" t="s">
        <v>143</v>
      </c>
      <c r="AU165" s="174" t="s">
        <v>148</v>
      </c>
      <c r="AY165" s="17" t="s">
        <v>139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81</v>
      </c>
      <c r="BK165" s="175">
        <f>ROUND(I165*H165,2)</f>
        <v>0</v>
      </c>
      <c r="BL165" s="17" t="s">
        <v>147</v>
      </c>
      <c r="BM165" s="174" t="s">
        <v>553</v>
      </c>
    </row>
    <row r="166" spans="2:51" s="13" customFormat="1" ht="12">
      <c r="B166" s="176"/>
      <c r="D166" s="177" t="s">
        <v>150</v>
      </c>
      <c r="E166" s="178" t="s">
        <v>1</v>
      </c>
      <c r="F166" s="179" t="s">
        <v>554</v>
      </c>
      <c r="H166" s="180">
        <v>39.824</v>
      </c>
      <c r="I166" s="181"/>
      <c r="L166" s="176"/>
      <c r="M166" s="182"/>
      <c r="N166" s="183"/>
      <c r="O166" s="183"/>
      <c r="P166" s="183"/>
      <c r="Q166" s="183"/>
      <c r="R166" s="183"/>
      <c r="S166" s="183"/>
      <c r="T166" s="184"/>
      <c r="AT166" s="178" t="s">
        <v>150</v>
      </c>
      <c r="AU166" s="178" t="s">
        <v>148</v>
      </c>
      <c r="AV166" s="13" t="s">
        <v>83</v>
      </c>
      <c r="AW166" s="13" t="s">
        <v>30</v>
      </c>
      <c r="AX166" s="13" t="s">
        <v>81</v>
      </c>
      <c r="AY166" s="178" t="s">
        <v>139</v>
      </c>
    </row>
    <row r="167" spans="1:65" s="2" customFormat="1" ht="72" customHeight="1">
      <c r="A167" s="32"/>
      <c r="B167" s="161"/>
      <c r="C167" s="162" t="s">
        <v>163</v>
      </c>
      <c r="D167" s="162" t="s">
        <v>143</v>
      </c>
      <c r="E167" s="163" t="s">
        <v>555</v>
      </c>
      <c r="F167" s="164" t="s">
        <v>556</v>
      </c>
      <c r="G167" s="165" t="s">
        <v>237</v>
      </c>
      <c r="H167" s="166">
        <v>39.824</v>
      </c>
      <c r="I167" s="167"/>
      <c r="J167" s="168">
        <f>ROUND(I167*H167,2)</f>
        <v>0</v>
      </c>
      <c r="K167" s="169"/>
      <c r="L167" s="33"/>
      <c r="M167" s="170" t="s">
        <v>1</v>
      </c>
      <c r="N167" s="171" t="s">
        <v>38</v>
      </c>
      <c r="O167" s="58"/>
      <c r="P167" s="172">
        <f>O167*H167</f>
        <v>0</v>
      </c>
      <c r="Q167" s="172">
        <v>0.00086</v>
      </c>
      <c r="R167" s="172">
        <f>Q167*H167</f>
        <v>0.03424864</v>
      </c>
      <c r="S167" s="172">
        <v>0</v>
      </c>
      <c r="T167" s="17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147</v>
      </c>
      <c r="AT167" s="174" t="s">
        <v>143</v>
      </c>
      <c r="AU167" s="174" t="s">
        <v>148</v>
      </c>
      <c r="AY167" s="17" t="s">
        <v>139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81</v>
      </c>
      <c r="BK167" s="175">
        <f>ROUND(I167*H167,2)</f>
        <v>0</v>
      </c>
      <c r="BL167" s="17" t="s">
        <v>147</v>
      </c>
      <c r="BM167" s="174" t="s">
        <v>557</v>
      </c>
    </row>
    <row r="168" spans="2:51" s="13" customFormat="1" ht="12">
      <c r="B168" s="176"/>
      <c r="D168" s="177" t="s">
        <v>150</v>
      </c>
      <c r="E168" s="178" t="s">
        <v>1</v>
      </c>
      <c r="F168" s="179" t="s">
        <v>558</v>
      </c>
      <c r="H168" s="180">
        <v>39.824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150</v>
      </c>
      <c r="AU168" s="178" t="s">
        <v>148</v>
      </c>
      <c r="AV168" s="13" t="s">
        <v>83</v>
      </c>
      <c r="AW168" s="13" t="s">
        <v>30</v>
      </c>
      <c r="AX168" s="13" t="s">
        <v>81</v>
      </c>
      <c r="AY168" s="178" t="s">
        <v>139</v>
      </c>
    </row>
    <row r="169" spans="1:65" s="2" customFormat="1" ht="84" customHeight="1">
      <c r="A169" s="32"/>
      <c r="B169" s="161"/>
      <c r="C169" s="162" t="s">
        <v>213</v>
      </c>
      <c r="D169" s="162" t="s">
        <v>143</v>
      </c>
      <c r="E169" s="163" t="s">
        <v>559</v>
      </c>
      <c r="F169" s="164" t="s">
        <v>560</v>
      </c>
      <c r="G169" s="165" t="s">
        <v>249</v>
      </c>
      <c r="H169" s="166">
        <v>0.307</v>
      </c>
      <c r="I169" s="167"/>
      <c r="J169" s="168">
        <f>ROUND(I169*H169,2)</f>
        <v>0</v>
      </c>
      <c r="K169" s="169"/>
      <c r="L169" s="33"/>
      <c r="M169" s="170" t="s">
        <v>1</v>
      </c>
      <c r="N169" s="171" t="s">
        <v>38</v>
      </c>
      <c r="O169" s="58"/>
      <c r="P169" s="172">
        <f>O169*H169</f>
        <v>0</v>
      </c>
      <c r="Q169" s="172">
        <v>1.03951</v>
      </c>
      <c r="R169" s="172">
        <f>Q169*H169</f>
        <v>0.31912957</v>
      </c>
      <c r="S169" s="172">
        <v>0</v>
      </c>
      <c r="T169" s="173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4" t="s">
        <v>147</v>
      </c>
      <c r="AT169" s="174" t="s">
        <v>143</v>
      </c>
      <c r="AU169" s="174" t="s">
        <v>148</v>
      </c>
      <c r="AY169" s="17" t="s">
        <v>139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7" t="s">
        <v>81</v>
      </c>
      <c r="BK169" s="175">
        <f>ROUND(I169*H169,2)</f>
        <v>0</v>
      </c>
      <c r="BL169" s="17" t="s">
        <v>147</v>
      </c>
      <c r="BM169" s="174" t="s">
        <v>561</v>
      </c>
    </row>
    <row r="170" spans="2:51" s="13" customFormat="1" ht="22.5">
      <c r="B170" s="176"/>
      <c r="D170" s="177" t="s">
        <v>150</v>
      </c>
      <c r="E170" s="178" t="s">
        <v>1</v>
      </c>
      <c r="F170" s="179" t="s">
        <v>562</v>
      </c>
      <c r="H170" s="180">
        <v>0.307</v>
      </c>
      <c r="I170" s="181"/>
      <c r="L170" s="176"/>
      <c r="M170" s="182"/>
      <c r="N170" s="183"/>
      <c r="O170" s="183"/>
      <c r="P170" s="183"/>
      <c r="Q170" s="183"/>
      <c r="R170" s="183"/>
      <c r="S170" s="183"/>
      <c r="T170" s="184"/>
      <c r="AT170" s="178" t="s">
        <v>150</v>
      </c>
      <c r="AU170" s="178" t="s">
        <v>148</v>
      </c>
      <c r="AV170" s="13" t="s">
        <v>83</v>
      </c>
      <c r="AW170" s="13" t="s">
        <v>30</v>
      </c>
      <c r="AX170" s="13" t="s">
        <v>81</v>
      </c>
      <c r="AY170" s="178" t="s">
        <v>139</v>
      </c>
    </row>
    <row r="171" spans="2:63" s="12" customFormat="1" ht="22.9" customHeight="1">
      <c r="B171" s="148"/>
      <c r="D171" s="149" t="s">
        <v>72</v>
      </c>
      <c r="E171" s="159" t="s">
        <v>147</v>
      </c>
      <c r="F171" s="159" t="s">
        <v>341</v>
      </c>
      <c r="I171" s="151"/>
      <c r="J171" s="160">
        <f>BK171</f>
        <v>0</v>
      </c>
      <c r="L171" s="148"/>
      <c r="M171" s="153"/>
      <c r="N171" s="154"/>
      <c r="O171" s="154"/>
      <c r="P171" s="155">
        <f>P172</f>
        <v>0</v>
      </c>
      <c r="Q171" s="154"/>
      <c r="R171" s="155">
        <f>R172</f>
        <v>0.011932159999999999</v>
      </c>
      <c r="S171" s="154"/>
      <c r="T171" s="156">
        <f>T172</f>
        <v>0</v>
      </c>
      <c r="AR171" s="149" t="s">
        <v>81</v>
      </c>
      <c r="AT171" s="157" t="s">
        <v>72</v>
      </c>
      <c r="AU171" s="157" t="s">
        <v>81</v>
      </c>
      <c r="AY171" s="149" t="s">
        <v>139</v>
      </c>
      <c r="BK171" s="158">
        <f>BK172</f>
        <v>0</v>
      </c>
    </row>
    <row r="172" spans="2:63" s="12" customFormat="1" ht="20.85" customHeight="1">
      <c r="B172" s="148"/>
      <c r="D172" s="149" t="s">
        <v>72</v>
      </c>
      <c r="E172" s="159" t="s">
        <v>342</v>
      </c>
      <c r="F172" s="159" t="s">
        <v>563</v>
      </c>
      <c r="I172" s="151"/>
      <c r="J172" s="160">
        <f>BK172</f>
        <v>0</v>
      </c>
      <c r="L172" s="148"/>
      <c r="M172" s="153"/>
      <c r="N172" s="154"/>
      <c r="O172" s="154"/>
      <c r="P172" s="155">
        <f>SUM(P173:P176)</f>
        <v>0</v>
      </c>
      <c r="Q172" s="154"/>
      <c r="R172" s="155">
        <f>SUM(R173:R176)</f>
        <v>0.011932159999999999</v>
      </c>
      <c r="S172" s="154"/>
      <c r="T172" s="156">
        <f>SUM(T173:T176)</f>
        <v>0</v>
      </c>
      <c r="AR172" s="149" t="s">
        <v>81</v>
      </c>
      <c r="AT172" s="157" t="s">
        <v>72</v>
      </c>
      <c r="AU172" s="157" t="s">
        <v>83</v>
      </c>
      <c r="AY172" s="149" t="s">
        <v>139</v>
      </c>
      <c r="BK172" s="158">
        <f>SUM(BK173:BK176)</f>
        <v>0</v>
      </c>
    </row>
    <row r="173" spans="1:65" s="2" customFormat="1" ht="36" customHeight="1">
      <c r="A173" s="32"/>
      <c r="B173" s="161"/>
      <c r="C173" s="162" t="s">
        <v>218</v>
      </c>
      <c r="D173" s="162" t="s">
        <v>143</v>
      </c>
      <c r="E173" s="163" t="s">
        <v>564</v>
      </c>
      <c r="F173" s="164" t="s">
        <v>565</v>
      </c>
      <c r="G173" s="165" t="s">
        <v>154</v>
      </c>
      <c r="H173" s="166">
        <v>0.728</v>
      </c>
      <c r="I173" s="167"/>
      <c r="J173" s="168">
        <f>ROUND(I173*H173,2)</f>
        <v>0</v>
      </c>
      <c r="K173" s="169"/>
      <c r="L173" s="33"/>
      <c r="M173" s="170" t="s">
        <v>1</v>
      </c>
      <c r="N173" s="171" t="s">
        <v>38</v>
      </c>
      <c r="O173" s="58"/>
      <c r="P173" s="172">
        <f>O173*H173</f>
        <v>0</v>
      </c>
      <c r="Q173" s="172">
        <v>0</v>
      </c>
      <c r="R173" s="172">
        <f>Q173*H173</f>
        <v>0</v>
      </c>
      <c r="S173" s="172">
        <v>0</v>
      </c>
      <c r="T173" s="17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147</v>
      </c>
      <c r="AT173" s="174" t="s">
        <v>143</v>
      </c>
      <c r="AU173" s="174" t="s">
        <v>148</v>
      </c>
      <c r="AY173" s="17" t="s">
        <v>139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81</v>
      </c>
      <c r="BK173" s="175">
        <f>ROUND(I173*H173,2)</f>
        <v>0</v>
      </c>
      <c r="BL173" s="17" t="s">
        <v>147</v>
      </c>
      <c r="BM173" s="174" t="s">
        <v>566</v>
      </c>
    </row>
    <row r="174" spans="2:51" s="13" customFormat="1" ht="12">
      <c r="B174" s="176"/>
      <c r="D174" s="177" t="s">
        <v>150</v>
      </c>
      <c r="E174" s="178" t="s">
        <v>1</v>
      </c>
      <c r="F174" s="179" t="s">
        <v>567</v>
      </c>
      <c r="H174" s="180">
        <v>0.728</v>
      </c>
      <c r="I174" s="181"/>
      <c r="L174" s="176"/>
      <c r="M174" s="182"/>
      <c r="N174" s="183"/>
      <c r="O174" s="183"/>
      <c r="P174" s="183"/>
      <c r="Q174" s="183"/>
      <c r="R174" s="183"/>
      <c r="S174" s="183"/>
      <c r="T174" s="184"/>
      <c r="AT174" s="178" t="s">
        <v>150</v>
      </c>
      <c r="AU174" s="178" t="s">
        <v>148</v>
      </c>
      <c r="AV174" s="13" t="s">
        <v>83</v>
      </c>
      <c r="AW174" s="13" t="s">
        <v>30</v>
      </c>
      <c r="AX174" s="13" t="s">
        <v>81</v>
      </c>
      <c r="AY174" s="178" t="s">
        <v>139</v>
      </c>
    </row>
    <row r="175" spans="1:65" s="2" customFormat="1" ht="36" customHeight="1">
      <c r="A175" s="32"/>
      <c r="B175" s="161"/>
      <c r="C175" s="162" t="s">
        <v>8</v>
      </c>
      <c r="D175" s="162" t="s">
        <v>143</v>
      </c>
      <c r="E175" s="163" t="s">
        <v>568</v>
      </c>
      <c r="F175" s="164" t="s">
        <v>569</v>
      </c>
      <c r="G175" s="165" t="s">
        <v>237</v>
      </c>
      <c r="H175" s="166">
        <v>1.888</v>
      </c>
      <c r="I175" s="167"/>
      <c r="J175" s="168">
        <f>ROUND(I175*H175,2)</f>
        <v>0</v>
      </c>
      <c r="K175" s="169"/>
      <c r="L175" s="33"/>
      <c r="M175" s="170" t="s">
        <v>1</v>
      </c>
      <c r="N175" s="171" t="s">
        <v>38</v>
      </c>
      <c r="O175" s="58"/>
      <c r="P175" s="172">
        <f>O175*H175</f>
        <v>0</v>
      </c>
      <c r="Q175" s="172">
        <v>0.00632</v>
      </c>
      <c r="R175" s="172">
        <f>Q175*H175</f>
        <v>0.011932159999999999</v>
      </c>
      <c r="S175" s="172">
        <v>0</v>
      </c>
      <c r="T175" s="173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147</v>
      </c>
      <c r="AT175" s="174" t="s">
        <v>143</v>
      </c>
      <c r="AU175" s="174" t="s">
        <v>148</v>
      </c>
      <c r="AY175" s="17" t="s">
        <v>139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81</v>
      </c>
      <c r="BK175" s="175">
        <f>ROUND(I175*H175,2)</f>
        <v>0</v>
      </c>
      <c r="BL175" s="17" t="s">
        <v>147</v>
      </c>
      <c r="BM175" s="174" t="s">
        <v>570</v>
      </c>
    </row>
    <row r="176" spans="2:51" s="13" customFormat="1" ht="12">
      <c r="B176" s="176"/>
      <c r="D176" s="177" t="s">
        <v>150</v>
      </c>
      <c r="E176" s="178" t="s">
        <v>1</v>
      </c>
      <c r="F176" s="179" t="s">
        <v>571</v>
      </c>
      <c r="H176" s="180">
        <v>1.888</v>
      </c>
      <c r="I176" s="181"/>
      <c r="L176" s="176"/>
      <c r="M176" s="182"/>
      <c r="N176" s="183"/>
      <c r="O176" s="183"/>
      <c r="P176" s="183"/>
      <c r="Q176" s="183"/>
      <c r="R176" s="183"/>
      <c r="S176" s="183"/>
      <c r="T176" s="184"/>
      <c r="AT176" s="178" t="s">
        <v>150</v>
      </c>
      <c r="AU176" s="178" t="s">
        <v>148</v>
      </c>
      <c r="AV176" s="13" t="s">
        <v>83</v>
      </c>
      <c r="AW176" s="13" t="s">
        <v>30</v>
      </c>
      <c r="AX176" s="13" t="s">
        <v>81</v>
      </c>
      <c r="AY176" s="178" t="s">
        <v>139</v>
      </c>
    </row>
    <row r="177" spans="2:63" s="12" customFormat="1" ht="22.9" customHeight="1">
      <c r="B177" s="148"/>
      <c r="D177" s="149" t="s">
        <v>72</v>
      </c>
      <c r="E177" s="159" t="s">
        <v>186</v>
      </c>
      <c r="F177" s="159" t="s">
        <v>572</v>
      </c>
      <c r="I177" s="151"/>
      <c r="J177" s="160">
        <f>BK177</f>
        <v>0</v>
      </c>
      <c r="L177" s="148"/>
      <c r="M177" s="153"/>
      <c r="N177" s="154"/>
      <c r="O177" s="154"/>
      <c r="P177" s="155">
        <v>0</v>
      </c>
      <c r="Q177" s="154"/>
      <c r="R177" s="155">
        <v>0</v>
      </c>
      <c r="S177" s="154"/>
      <c r="T177" s="156">
        <v>0</v>
      </c>
      <c r="AR177" s="149" t="s">
        <v>81</v>
      </c>
      <c r="AT177" s="157" t="s">
        <v>72</v>
      </c>
      <c r="AU177" s="157" t="s">
        <v>81</v>
      </c>
      <c r="AY177" s="149" t="s">
        <v>139</v>
      </c>
      <c r="BK177" s="158">
        <v>0</v>
      </c>
    </row>
    <row r="178" spans="2:63" s="12" customFormat="1" ht="22.9" customHeight="1">
      <c r="B178" s="148"/>
      <c r="D178" s="149" t="s">
        <v>72</v>
      </c>
      <c r="E178" s="159" t="s">
        <v>193</v>
      </c>
      <c r="F178" s="159" t="s">
        <v>257</v>
      </c>
      <c r="I178" s="151"/>
      <c r="J178" s="160">
        <f>BK178</f>
        <v>0</v>
      </c>
      <c r="L178" s="148"/>
      <c r="M178" s="153"/>
      <c r="N178" s="154"/>
      <c r="O178" s="154"/>
      <c r="P178" s="155">
        <f>P179+P191</f>
        <v>0</v>
      </c>
      <c r="Q178" s="154"/>
      <c r="R178" s="155">
        <f>R179+R191</f>
        <v>15.647593000000002</v>
      </c>
      <c r="S178" s="154"/>
      <c r="T178" s="156">
        <f>T179+T191</f>
        <v>46.74799999999999</v>
      </c>
      <c r="AR178" s="149" t="s">
        <v>81</v>
      </c>
      <c r="AT178" s="157" t="s">
        <v>72</v>
      </c>
      <c r="AU178" s="157" t="s">
        <v>81</v>
      </c>
      <c r="AY178" s="149" t="s">
        <v>139</v>
      </c>
      <c r="BK178" s="158">
        <f>BK179+BK191</f>
        <v>0</v>
      </c>
    </row>
    <row r="179" spans="2:63" s="12" customFormat="1" ht="20.85" customHeight="1">
      <c r="B179" s="148"/>
      <c r="D179" s="149" t="s">
        <v>72</v>
      </c>
      <c r="E179" s="159" t="s">
        <v>258</v>
      </c>
      <c r="F179" s="159" t="s">
        <v>259</v>
      </c>
      <c r="I179" s="151"/>
      <c r="J179" s="160">
        <f>BK179</f>
        <v>0</v>
      </c>
      <c r="L179" s="148"/>
      <c r="M179" s="153"/>
      <c r="N179" s="154"/>
      <c r="O179" s="154"/>
      <c r="P179" s="155">
        <f>SUM(P180:P190)</f>
        <v>0</v>
      </c>
      <c r="Q179" s="154"/>
      <c r="R179" s="155">
        <f>SUM(R180:R190)</f>
        <v>0.00087</v>
      </c>
      <c r="S179" s="154"/>
      <c r="T179" s="156">
        <f>SUM(T180:T190)</f>
        <v>46.74799999999999</v>
      </c>
      <c r="AR179" s="149" t="s">
        <v>81</v>
      </c>
      <c r="AT179" s="157" t="s">
        <v>72</v>
      </c>
      <c r="AU179" s="157" t="s">
        <v>83</v>
      </c>
      <c r="AY179" s="149" t="s">
        <v>139</v>
      </c>
      <c r="BK179" s="158">
        <f>SUM(BK180:BK190)</f>
        <v>0</v>
      </c>
    </row>
    <row r="180" spans="1:65" s="2" customFormat="1" ht="36" customHeight="1">
      <c r="A180" s="32"/>
      <c r="B180" s="161"/>
      <c r="C180" s="162" t="s">
        <v>191</v>
      </c>
      <c r="D180" s="162" t="s">
        <v>143</v>
      </c>
      <c r="E180" s="163" t="s">
        <v>573</v>
      </c>
      <c r="F180" s="164" t="s">
        <v>574</v>
      </c>
      <c r="G180" s="165" t="s">
        <v>432</v>
      </c>
      <c r="H180" s="166">
        <v>2</v>
      </c>
      <c r="I180" s="167"/>
      <c r="J180" s="168">
        <f>ROUND(I180*H180,2)</f>
        <v>0</v>
      </c>
      <c r="K180" s="169"/>
      <c r="L180" s="33"/>
      <c r="M180" s="170" t="s">
        <v>1</v>
      </c>
      <c r="N180" s="171" t="s">
        <v>38</v>
      </c>
      <c r="O180" s="58"/>
      <c r="P180" s="172">
        <f>O180*H180</f>
        <v>0</v>
      </c>
      <c r="Q180" s="172">
        <v>0</v>
      </c>
      <c r="R180" s="172">
        <f>Q180*H180</f>
        <v>0</v>
      </c>
      <c r="S180" s="172">
        <v>0</v>
      </c>
      <c r="T180" s="173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4" t="s">
        <v>147</v>
      </c>
      <c r="AT180" s="174" t="s">
        <v>143</v>
      </c>
      <c r="AU180" s="174" t="s">
        <v>148</v>
      </c>
      <c r="AY180" s="17" t="s">
        <v>139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7" t="s">
        <v>81</v>
      </c>
      <c r="BK180" s="175">
        <f>ROUND(I180*H180,2)</f>
        <v>0</v>
      </c>
      <c r="BL180" s="17" t="s">
        <v>147</v>
      </c>
      <c r="BM180" s="174" t="s">
        <v>575</v>
      </c>
    </row>
    <row r="181" spans="1:65" s="2" customFormat="1" ht="16.5" customHeight="1">
      <c r="A181" s="32"/>
      <c r="B181" s="161"/>
      <c r="C181" s="162" t="s">
        <v>223</v>
      </c>
      <c r="D181" s="162" t="s">
        <v>143</v>
      </c>
      <c r="E181" s="163" t="s">
        <v>260</v>
      </c>
      <c r="F181" s="164" t="s">
        <v>261</v>
      </c>
      <c r="G181" s="165" t="s">
        <v>154</v>
      </c>
      <c r="H181" s="166">
        <v>5</v>
      </c>
      <c r="I181" s="167"/>
      <c r="J181" s="168">
        <f>ROUND(I181*H181,2)</f>
        <v>0</v>
      </c>
      <c r="K181" s="169"/>
      <c r="L181" s="33"/>
      <c r="M181" s="170" t="s">
        <v>1</v>
      </c>
      <c r="N181" s="171" t="s">
        <v>38</v>
      </c>
      <c r="O181" s="58"/>
      <c r="P181" s="172">
        <f>O181*H181</f>
        <v>0</v>
      </c>
      <c r="Q181" s="172">
        <v>0</v>
      </c>
      <c r="R181" s="172">
        <f>Q181*H181</f>
        <v>0</v>
      </c>
      <c r="S181" s="172">
        <v>2.4</v>
      </c>
      <c r="T181" s="173">
        <f>S181*H181</f>
        <v>12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4" t="s">
        <v>147</v>
      </c>
      <c r="AT181" s="174" t="s">
        <v>143</v>
      </c>
      <c r="AU181" s="174" t="s">
        <v>148</v>
      </c>
      <c r="AY181" s="17" t="s">
        <v>139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7" t="s">
        <v>81</v>
      </c>
      <c r="BK181" s="175">
        <f>ROUND(I181*H181,2)</f>
        <v>0</v>
      </c>
      <c r="BL181" s="17" t="s">
        <v>147</v>
      </c>
      <c r="BM181" s="174" t="s">
        <v>576</v>
      </c>
    </row>
    <row r="182" spans="2:51" s="13" customFormat="1" ht="12">
      <c r="B182" s="176"/>
      <c r="D182" s="177" t="s">
        <v>150</v>
      </c>
      <c r="E182" s="178" t="s">
        <v>1</v>
      </c>
      <c r="F182" s="179" t="s">
        <v>577</v>
      </c>
      <c r="H182" s="180">
        <v>5</v>
      </c>
      <c r="I182" s="181"/>
      <c r="L182" s="176"/>
      <c r="M182" s="182"/>
      <c r="N182" s="183"/>
      <c r="O182" s="183"/>
      <c r="P182" s="183"/>
      <c r="Q182" s="183"/>
      <c r="R182" s="183"/>
      <c r="S182" s="183"/>
      <c r="T182" s="184"/>
      <c r="AT182" s="178" t="s">
        <v>150</v>
      </c>
      <c r="AU182" s="178" t="s">
        <v>148</v>
      </c>
      <c r="AV182" s="13" t="s">
        <v>83</v>
      </c>
      <c r="AW182" s="13" t="s">
        <v>30</v>
      </c>
      <c r="AX182" s="13" t="s">
        <v>81</v>
      </c>
      <c r="AY182" s="178" t="s">
        <v>139</v>
      </c>
    </row>
    <row r="183" spans="1:65" s="2" customFormat="1" ht="24" customHeight="1">
      <c r="A183" s="32"/>
      <c r="B183" s="161"/>
      <c r="C183" s="162" t="s">
        <v>233</v>
      </c>
      <c r="D183" s="162" t="s">
        <v>143</v>
      </c>
      <c r="E183" s="163" t="s">
        <v>265</v>
      </c>
      <c r="F183" s="164" t="s">
        <v>266</v>
      </c>
      <c r="G183" s="165" t="s">
        <v>154</v>
      </c>
      <c r="H183" s="166">
        <v>9</v>
      </c>
      <c r="I183" s="167"/>
      <c r="J183" s="168">
        <f>ROUND(I183*H183,2)</f>
        <v>0</v>
      </c>
      <c r="K183" s="169"/>
      <c r="L183" s="33"/>
      <c r="M183" s="170" t="s">
        <v>1</v>
      </c>
      <c r="N183" s="171" t="s">
        <v>38</v>
      </c>
      <c r="O183" s="58"/>
      <c r="P183" s="172">
        <f>O183*H183</f>
        <v>0</v>
      </c>
      <c r="Q183" s="172">
        <v>0</v>
      </c>
      <c r="R183" s="172">
        <f>Q183*H183</f>
        <v>0</v>
      </c>
      <c r="S183" s="172">
        <v>2.4</v>
      </c>
      <c r="T183" s="173">
        <f>S183*H183</f>
        <v>21.599999999999998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4" t="s">
        <v>147</v>
      </c>
      <c r="AT183" s="174" t="s">
        <v>143</v>
      </c>
      <c r="AU183" s="174" t="s">
        <v>148</v>
      </c>
      <c r="AY183" s="17" t="s">
        <v>139</v>
      </c>
      <c r="BE183" s="175">
        <f>IF(N183="základní",J183,0)</f>
        <v>0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7" t="s">
        <v>81</v>
      </c>
      <c r="BK183" s="175">
        <f>ROUND(I183*H183,2)</f>
        <v>0</v>
      </c>
      <c r="BL183" s="17" t="s">
        <v>147</v>
      </c>
      <c r="BM183" s="174" t="s">
        <v>578</v>
      </c>
    </row>
    <row r="184" spans="2:51" s="13" customFormat="1" ht="12">
      <c r="B184" s="176"/>
      <c r="D184" s="177" t="s">
        <v>150</v>
      </c>
      <c r="E184" s="178" t="s">
        <v>1</v>
      </c>
      <c r="F184" s="179" t="s">
        <v>579</v>
      </c>
      <c r="H184" s="180">
        <v>4.5</v>
      </c>
      <c r="I184" s="181"/>
      <c r="L184" s="176"/>
      <c r="M184" s="182"/>
      <c r="N184" s="183"/>
      <c r="O184" s="183"/>
      <c r="P184" s="183"/>
      <c r="Q184" s="183"/>
      <c r="R184" s="183"/>
      <c r="S184" s="183"/>
      <c r="T184" s="184"/>
      <c r="AT184" s="178" t="s">
        <v>150</v>
      </c>
      <c r="AU184" s="178" t="s">
        <v>148</v>
      </c>
      <c r="AV184" s="13" t="s">
        <v>83</v>
      </c>
      <c r="AW184" s="13" t="s">
        <v>30</v>
      </c>
      <c r="AX184" s="13" t="s">
        <v>73</v>
      </c>
      <c r="AY184" s="178" t="s">
        <v>139</v>
      </c>
    </row>
    <row r="185" spans="2:51" s="13" customFormat="1" ht="12">
      <c r="B185" s="176"/>
      <c r="D185" s="177" t="s">
        <v>150</v>
      </c>
      <c r="E185" s="178" t="s">
        <v>1</v>
      </c>
      <c r="F185" s="179" t="s">
        <v>580</v>
      </c>
      <c r="H185" s="180">
        <v>4.5</v>
      </c>
      <c r="I185" s="181"/>
      <c r="L185" s="176"/>
      <c r="M185" s="182"/>
      <c r="N185" s="183"/>
      <c r="O185" s="183"/>
      <c r="P185" s="183"/>
      <c r="Q185" s="183"/>
      <c r="R185" s="183"/>
      <c r="S185" s="183"/>
      <c r="T185" s="184"/>
      <c r="AT185" s="178" t="s">
        <v>150</v>
      </c>
      <c r="AU185" s="178" t="s">
        <v>148</v>
      </c>
      <c r="AV185" s="13" t="s">
        <v>83</v>
      </c>
      <c r="AW185" s="13" t="s">
        <v>30</v>
      </c>
      <c r="AX185" s="13" t="s">
        <v>73</v>
      </c>
      <c r="AY185" s="178" t="s">
        <v>139</v>
      </c>
    </row>
    <row r="186" spans="2:51" s="14" customFormat="1" ht="12">
      <c r="B186" s="188"/>
      <c r="D186" s="177" t="s">
        <v>150</v>
      </c>
      <c r="E186" s="189" t="s">
        <v>1</v>
      </c>
      <c r="F186" s="190" t="s">
        <v>180</v>
      </c>
      <c r="H186" s="191">
        <v>9</v>
      </c>
      <c r="I186" s="192"/>
      <c r="L186" s="188"/>
      <c r="M186" s="193"/>
      <c r="N186" s="194"/>
      <c r="O186" s="194"/>
      <c r="P186" s="194"/>
      <c r="Q186" s="194"/>
      <c r="R186" s="194"/>
      <c r="S186" s="194"/>
      <c r="T186" s="195"/>
      <c r="AT186" s="189" t="s">
        <v>150</v>
      </c>
      <c r="AU186" s="189" t="s">
        <v>148</v>
      </c>
      <c r="AV186" s="14" t="s">
        <v>147</v>
      </c>
      <c r="AW186" s="14" t="s">
        <v>30</v>
      </c>
      <c r="AX186" s="14" t="s">
        <v>81</v>
      </c>
      <c r="AY186" s="189" t="s">
        <v>139</v>
      </c>
    </row>
    <row r="187" spans="1:65" s="2" customFormat="1" ht="48" customHeight="1">
      <c r="A187" s="32"/>
      <c r="B187" s="161"/>
      <c r="C187" s="162" t="s">
        <v>245</v>
      </c>
      <c r="D187" s="162" t="s">
        <v>143</v>
      </c>
      <c r="E187" s="163" t="s">
        <v>581</v>
      </c>
      <c r="F187" s="164" t="s">
        <v>582</v>
      </c>
      <c r="G187" s="165" t="s">
        <v>146</v>
      </c>
      <c r="H187" s="166">
        <v>6</v>
      </c>
      <c r="I187" s="167"/>
      <c r="J187" s="168">
        <f>ROUND(I187*H187,2)</f>
        <v>0</v>
      </c>
      <c r="K187" s="169"/>
      <c r="L187" s="33"/>
      <c r="M187" s="170" t="s">
        <v>1</v>
      </c>
      <c r="N187" s="171" t="s">
        <v>38</v>
      </c>
      <c r="O187" s="58"/>
      <c r="P187" s="172">
        <f>O187*H187</f>
        <v>0</v>
      </c>
      <c r="Q187" s="172">
        <v>0</v>
      </c>
      <c r="R187" s="172">
        <f>Q187*H187</f>
        <v>0</v>
      </c>
      <c r="S187" s="172">
        <v>2.055</v>
      </c>
      <c r="T187" s="173">
        <f>S187*H187</f>
        <v>12.330000000000002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147</v>
      </c>
      <c r="AT187" s="174" t="s">
        <v>143</v>
      </c>
      <c r="AU187" s="174" t="s">
        <v>148</v>
      </c>
      <c r="AY187" s="17" t="s">
        <v>139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7" t="s">
        <v>81</v>
      </c>
      <c r="BK187" s="175">
        <f>ROUND(I187*H187,2)</f>
        <v>0</v>
      </c>
      <c r="BL187" s="17" t="s">
        <v>147</v>
      </c>
      <c r="BM187" s="174" t="s">
        <v>583</v>
      </c>
    </row>
    <row r="188" spans="2:51" s="13" customFormat="1" ht="12">
      <c r="B188" s="176"/>
      <c r="D188" s="177" t="s">
        <v>150</v>
      </c>
      <c r="E188" s="178" t="s">
        <v>1</v>
      </c>
      <c r="F188" s="179" t="s">
        <v>584</v>
      </c>
      <c r="H188" s="180">
        <v>6</v>
      </c>
      <c r="I188" s="181"/>
      <c r="L188" s="176"/>
      <c r="M188" s="182"/>
      <c r="N188" s="183"/>
      <c r="O188" s="183"/>
      <c r="P188" s="183"/>
      <c r="Q188" s="183"/>
      <c r="R188" s="183"/>
      <c r="S188" s="183"/>
      <c r="T188" s="184"/>
      <c r="AT188" s="178" t="s">
        <v>150</v>
      </c>
      <c r="AU188" s="178" t="s">
        <v>148</v>
      </c>
      <c r="AV188" s="13" t="s">
        <v>83</v>
      </c>
      <c r="AW188" s="13" t="s">
        <v>30</v>
      </c>
      <c r="AX188" s="13" t="s">
        <v>81</v>
      </c>
      <c r="AY188" s="178" t="s">
        <v>139</v>
      </c>
    </row>
    <row r="189" spans="1:65" s="2" customFormat="1" ht="36" customHeight="1">
      <c r="A189" s="32"/>
      <c r="B189" s="161"/>
      <c r="C189" s="162" t="s">
        <v>252</v>
      </c>
      <c r="D189" s="162" t="s">
        <v>143</v>
      </c>
      <c r="E189" s="163" t="s">
        <v>585</v>
      </c>
      <c r="F189" s="164" t="s">
        <v>586</v>
      </c>
      <c r="G189" s="165" t="s">
        <v>432</v>
      </c>
      <c r="H189" s="166">
        <v>1</v>
      </c>
      <c r="I189" s="167"/>
      <c r="J189" s="168">
        <f>ROUND(I189*H189,2)</f>
        <v>0</v>
      </c>
      <c r="K189" s="169"/>
      <c r="L189" s="33"/>
      <c r="M189" s="170" t="s">
        <v>1</v>
      </c>
      <c r="N189" s="171" t="s">
        <v>38</v>
      </c>
      <c r="O189" s="58"/>
      <c r="P189" s="172">
        <f>O189*H189</f>
        <v>0</v>
      </c>
      <c r="Q189" s="172">
        <v>0.00087</v>
      </c>
      <c r="R189" s="172">
        <f>Q189*H189</f>
        <v>0.00087</v>
      </c>
      <c r="S189" s="172">
        <v>0.818</v>
      </c>
      <c r="T189" s="173">
        <f>S189*H189</f>
        <v>0.818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4" t="s">
        <v>147</v>
      </c>
      <c r="AT189" s="174" t="s">
        <v>143</v>
      </c>
      <c r="AU189" s="174" t="s">
        <v>148</v>
      </c>
      <c r="AY189" s="17" t="s">
        <v>139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7" t="s">
        <v>81</v>
      </c>
      <c r="BK189" s="175">
        <f>ROUND(I189*H189,2)</f>
        <v>0</v>
      </c>
      <c r="BL189" s="17" t="s">
        <v>147</v>
      </c>
      <c r="BM189" s="174" t="s">
        <v>587</v>
      </c>
    </row>
    <row r="190" spans="2:51" s="13" customFormat="1" ht="12">
      <c r="B190" s="176"/>
      <c r="D190" s="177" t="s">
        <v>150</v>
      </c>
      <c r="E190" s="178" t="s">
        <v>1</v>
      </c>
      <c r="F190" s="179" t="s">
        <v>81</v>
      </c>
      <c r="H190" s="180">
        <v>1</v>
      </c>
      <c r="I190" s="181"/>
      <c r="L190" s="176"/>
      <c r="M190" s="182"/>
      <c r="N190" s="183"/>
      <c r="O190" s="183"/>
      <c r="P190" s="183"/>
      <c r="Q190" s="183"/>
      <c r="R190" s="183"/>
      <c r="S190" s="183"/>
      <c r="T190" s="184"/>
      <c r="AT190" s="178" t="s">
        <v>150</v>
      </c>
      <c r="AU190" s="178" t="s">
        <v>148</v>
      </c>
      <c r="AV190" s="13" t="s">
        <v>83</v>
      </c>
      <c r="AW190" s="13" t="s">
        <v>30</v>
      </c>
      <c r="AX190" s="13" t="s">
        <v>81</v>
      </c>
      <c r="AY190" s="178" t="s">
        <v>139</v>
      </c>
    </row>
    <row r="191" spans="2:63" s="12" customFormat="1" ht="20.85" customHeight="1">
      <c r="B191" s="148"/>
      <c r="D191" s="149" t="s">
        <v>72</v>
      </c>
      <c r="E191" s="159" t="s">
        <v>588</v>
      </c>
      <c r="F191" s="159" t="s">
        <v>589</v>
      </c>
      <c r="I191" s="151"/>
      <c r="J191" s="160">
        <f>BK191</f>
        <v>0</v>
      </c>
      <c r="L191" s="148"/>
      <c r="M191" s="153"/>
      <c r="N191" s="154"/>
      <c r="O191" s="154"/>
      <c r="P191" s="155">
        <f>SUM(P192:P196)</f>
        <v>0</v>
      </c>
      <c r="Q191" s="154"/>
      <c r="R191" s="155">
        <f>SUM(R192:R196)</f>
        <v>15.646723000000001</v>
      </c>
      <c r="S191" s="154"/>
      <c r="T191" s="156">
        <f>SUM(T192:T196)</f>
        <v>0</v>
      </c>
      <c r="AR191" s="149" t="s">
        <v>81</v>
      </c>
      <c r="AT191" s="157" t="s">
        <v>72</v>
      </c>
      <c r="AU191" s="157" t="s">
        <v>83</v>
      </c>
      <c r="AY191" s="149" t="s">
        <v>139</v>
      </c>
      <c r="BK191" s="158">
        <f>SUM(BK192:BK196)</f>
        <v>0</v>
      </c>
    </row>
    <row r="192" spans="1:65" s="2" customFormat="1" ht="16.5" customHeight="1">
      <c r="A192" s="32"/>
      <c r="B192" s="161"/>
      <c r="C192" s="162" t="s">
        <v>7</v>
      </c>
      <c r="D192" s="162" t="s">
        <v>143</v>
      </c>
      <c r="E192" s="163" t="s">
        <v>590</v>
      </c>
      <c r="F192" s="164" t="s">
        <v>591</v>
      </c>
      <c r="G192" s="165" t="s">
        <v>154</v>
      </c>
      <c r="H192" s="166">
        <v>10.739</v>
      </c>
      <c r="I192" s="167"/>
      <c r="J192" s="168">
        <f>ROUND(I192*H192,2)</f>
        <v>0</v>
      </c>
      <c r="K192" s="169"/>
      <c r="L192" s="33"/>
      <c r="M192" s="170" t="s">
        <v>1</v>
      </c>
      <c r="N192" s="171" t="s">
        <v>38</v>
      </c>
      <c r="O192" s="58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4" t="s">
        <v>147</v>
      </c>
      <c r="AT192" s="174" t="s">
        <v>143</v>
      </c>
      <c r="AU192" s="174" t="s">
        <v>148</v>
      </c>
      <c r="AY192" s="17" t="s">
        <v>139</v>
      </c>
      <c r="BE192" s="175">
        <f>IF(N192="základní",J192,0)</f>
        <v>0</v>
      </c>
      <c r="BF192" s="175">
        <f>IF(N192="snížená",J192,0)</f>
        <v>0</v>
      </c>
      <c r="BG192" s="175">
        <f>IF(N192="zákl. přenesená",J192,0)</f>
        <v>0</v>
      </c>
      <c r="BH192" s="175">
        <f>IF(N192="sníž. přenesená",J192,0)</f>
        <v>0</v>
      </c>
      <c r="BI192" s="175">
        <f>IF(N192="nulová",J192,0)</f>
        <v>0</v>
      </c>
      <c r="BJ192" s="17" t="s">
        <v>81</v>
      </c>
      <c r="BK192" s="175">
        <f>ROUND(I192*H192,2)</f>
        <v>0</v>
      </c>
      <c r="BL192" s="17" t="s">
        <v>147</v>
      </c>
      <c r="BM192" s="174" t="s">
        <v>592</v>
      </c>
    </row>
    <row r="193" spans="1:47" s="2" customFormat="1" ht="29.25">
      <c r="A193" s="32"/>
      <c r="B193" s="33"/>
      <c r="C193" s="32"/>
      <c r="D193" s="177" t="s">
        <v>161</v>
      </c>
      <c r="E193" s="32"/>
      <c r="F193" s="185" t="s">
        <v>593</v>
      </c>
      <c r="G193" s="32"/>
      <c r="H193" s="32"/>
      <c r="I193" s="96"/>
      <c r="J193" s="32"/>
      <c r="K193" s="32"/>
      <c r="L193" s="33"/>
      <c r="M193" s="186"/>
      <c r="N193" s="187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161</v>
      </c>
      <c r="AU193" s="17" t="s">
        <v>148</v>
      </c>
    </row>
    <row r="194" spans="2:51" s="13" customFormat="1" ht="12">
      <c r="B194" s="176"/>
      <c r="D194" s="177" t="s">
        <v>150</v>
      </c>
      <c r="E194" s="178" t="s">
        <v>1</v>
      </c>
      <c r="F194" s="179" t="s">
        <v>594</v>
      </c>
      <c r="H194" s="180">
        <v>10.739</v>
      </c>
      <c r="I194" s="181"/>
      <c r="L194" s="176"/>
      <c r="M194" s="182"/>
      <c r="N194" s="183"/>
      <c r="O194" s="183"/>
      <c r="P194" s="183"/>
      <c r="Q194" s="183"/>
      <c r="R194" s="183"/>
      <c r="S194" s="183"/>
      <c r="T194" s="184"/>
      <c r="AT194" s="178" t="s">
        <v>150</v>
      </c>
      <c r="AU194" s="178" t="s">
        <v>148</v>
      </c>
      <c r="AV194" s="13" t="s">
        <v>83</v>
      </c>
      <c r="AW194" s="13" t="s">
        <v>30</v>
      </c>
      <c r="AX194" s="13" t="s">
        <v>81</v>
      </c>
      <c r="AY194" s="178" t="s">
        <v>139</v>
      </c>
    </row>
    <row r="195" spans="1:65" s="2" customFormat="1" ht="16.5" customHeight="1">
      <c r="A195" s="32"/>
      <c r="B195" s="161"/>
      <c r="C195" s="196" t="s">
        <v>264</v>
      </c>
      <c r="D195" s="196" t="s">
        <v>246</v>
      </c>
      <c r="E195" s="197" t="s">
        <v>595</v>
      </c>
      <c r="F195" s="198" t="s">
        <v>596</v>
      </c>
      <c r="G195" s="199" t="s">
        <v>154</v>
      </c>
      <c r="H195" s="200">
        <v>10.739</v>
      </c>
      <c r="I195" s="201"/>
      <c r="J195" s="202">
        <f>ROUND(I195*H195,2)</f>
        <v>0</v>
      </c>
      <c r="K195" s="203"/>
      <c r="L195" s="204"/>
      <c r="M195" s="205" t="s">
        <v>1</v>
      </c>
      <c r="N195" s="206" t="s">
        <v>38</v>
      </c>
      <c r="O195" s="58"/>
      <c r="P195" s="172">
        <f>O195*H195</f>
        <v>0</v>
      </c>
      <c r="Q195" s="172">
        <v>1.457</v>
      </c>
      <c r="R195" s="172">
        <f>Q195*H195</f>
        <v>15.646723000000001</v>
      </c>
      <c r="S195" s="172">
        <v>0</v>
      </c>
      <c r="T195" s="173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4" t="s">
        <v>186</v>
      </c>
      <c r="AT195" s="174" t="s">
        <v>246</v>
      </c>
      <c r="AU195" s="174" t="s">
        <v>148</v>
      </c>
      <c r="AY195" s="17" t="s">
        <v>139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7" t="s">
        <v>81</v>
      </c>
      <c r="BK195" s="175">
        <f>ROUND(I195*H195,2)</f>
        <v>0</v>
      </c>
      <c r="BL195" s="17" t="s">
        <v>147</v>
      </c>
      <c r="BM195" s="174" t="s">
        <v>597</v>
      </c>
    </row>
    <row r="196" spans="2:51" s="13" customFormat="1" ht="12">
      <c r="B196" s="176"/>
      <c r="D196" s="177" t="s">
        <v>150</v>
      </c>
      <c r="E196" s="178" t="s">
        <v>1</v>
      </c>
      <c r="F196" s="179" t="s">
        <v>598</v>
      </c>
      <c r="H196" s="180">
        <v>10.739</v>
      </c>
      <c r="I196" s="181"/>
      <c r="L196" s="176"/>
      <c r="M196" s="182"/>
      <c r="N196" s="183"/>
      <c r="O196" s="183"/>
      <c r="P196" s="183"/>
      <c r="Q196" s="183"/>
      <c r="R196" s="183"/>
      <c r="S196" s="183"/>
      <c r="T196" s="184"/>
      <c r="AT196" s="178" t="s">
        <v>150</v>
      </c>
      <c r="AU196" s="178" t="s">
        <v>148</v>
      </c>
      <c r="AV196" s="13" t="s">
        <v>83</v>
      </c>
      <c r="AW196" s="13" t="s">
        <v>30</v>
      </c>
      <c r="AX196" s="13" t="s">
        <v>81</v>
      </c>
      <c r="AY196" s="178" t="s">
        <v>139</v>
      </c>
    </row>
    <row r="197" spans="2:63" s="12" customFormat="1" ht="22.9" customHeight="1">
      <c r="B197" s="148"/>
      <c r="D197" s="149" t="s">
        <v>72</v>
      </c>
      <c r="E197" s="159" t="s">
        <v>269</v>
      </c>
      <c r="F197" s="159" t="s">
        <v>270</v>
      </c>
      <c r="I197" s="151"/>
      <c r="J197" s="160">
        <f>BK197</f>
        <v>0</v>
      </c>
      <c r="L197" s="148"/>
      <c r="M197" s="153"/>
      <c r="N197" s="154"/>
      <c r="O197" s="154"/>
      <c r="P197" s="155">
        <f>SUM(P198:P199)</f>
        <v>0</v>
      </c>
      <c r="Q197" s="154"/>
      <c r="R197" s="155">
        <f>SUM(R198:R199)</f>
        <v>0</v>
      </c>
      <c r="S197" s="154"/>
      <c r="T197" s="156">
        <f>SUM(T198:T199)</f>
        <v>0</v>
      </c>
      <c r="AR197" s="149" t="s">
        <v>81</v>
      </c>
      <c r="AT197" s="157" t="s">
        <v>72</v>
      </c>
      <c r="AU197" s="157" t="s">
        <v>81</v>
      </c>
      <c r="AY197" s="149" t="s">
        <v>139</v>
      </c>
      <c r="BK197" s="158">
        <f>SUM(BK198:BK199)</f>
        <v>0</v>
      </c>
    </row>
    <row r="198" spans="1:65" s="2" customFormat="1" ht="24" customHeight="1">
      <c r="A198" s="32"/>
      <c r="B198" s="161"/>
      <c r="C198" s="162" t="s">
        <v>271</v>
      </c>
      <c r="D198" s="162" t="s">
        <v>143</v>
      </c>
      <c r="E198" s="163" t="s">
        <v>272</v>
      </c>
      <c r="F198" s="164" t="s">
        <v>273</v>
      </c>
      <c r="G198" s="165" t="s">
        <v>249</v>
      </c>
      <c r="H198" s="166">
        <v>16.331</v>
      </c>
      <c r="I198" s="167"/>
      <c r="J198" s="168">
        <f>ROUND(I198*H198,2)</f>
        <v>0</v>
      </c>
      <c r="K198" s="169"/>
      <c r="L198" s="33"/>
      <c r="M198" s="170" t="s">
        <v>1</v>
      </c>
      <c r="N198" s="171" t="s">
        <v>38</v>
      </c>
      <c r="O198" s="58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4" t="s">
        <v>147</v>
      </c>
      <c r="AT198" s="174" t="s">
        <v>143</v>
      </c>
      <c r="AU198" s="174" t="s">
        <v>83</v>
      </c>
      <c r="AY198" s="17" t="s">
        <v>139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7" t="s">
        <v>81</v>
      </c>
      <c r="BK198" s="175">
        <f>ROUND(I198*H198,2)</f>
        <v>0</v>
      </c>
      <c r="BL198" s="17" t="s">
        <v>147</v>
      </c>
      <c r="BM198" s="174" t="s">
        <v>599</v>
      </c>
    </row>
    <row r="199" spans="1:65" s="2" customFormat="1" ht="48" customHeight="1">
      <c r="A199" s="32"/>
      <c r="B199" s="161"/>
      <c r="C199" s="162" t="s">
        <v>275</v>
      </c>
      <c r="D199" s="162" t="s">
        <v>143</v>
      </c>
      <c r="E199" s="163" t="s">
        <v>276</v>
      </c>
      <c r="F199" s="164" t="s">
        <v>277</v>
      </c>
      <c r="G199" s="165" t="s">
        <v>249</v>
      </c>
      <c r="H199" s="166">
        <v>16.331</v>
      </c>
      <c r="I199" s="167"/>
      <c r="J199" s="168">
        <f>ROUND(I199*H199,2)</f>
        <v>0</v>
      </c>
      <c r="K199" s="169"/>
      <c r="L199" s="33"/>
      <c r="M199" s="170" t="s">
        <v>1</v>
      </c>
      <c r="N199" s="171" t="s">
        <v>38</v>
      </c>
      <c r="O199" s="58"/>
      <c r="P199" s="172">
        <f>O199*H199</f>
        <v>0</v>
      </c>
      <c r="Q199" s="172">
        <v>0</v>
      </c>
      <c r="R199" s="172">
        <f>Q199*H199</f>
        <v>0</v>
      </c>
      <c r="S199" s="172">
        <v>0</v>
      </c>
      <c r="T199" s="173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4" t="s">
        <v>147</v>
      </c>
      <c r="AT199" s="174" t="s">
        <v>143</v>
      </c>
      <c r="AU199" s="174" t="s">
        <v>83</v>
      </c>
      <c r="AY199" s="17" t="s">
        <v>139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81</v>
      </c>
      <c r="BK199" s="175">
        <f>ROUND(I199*H199,2)</f>
        <v>0</v>
      </c>
      <c r="BL199" s="17" t="s">
        <v>147</v>
      </c>
      <c r="BM199" s="174" t="s">
        <v>600</v>
      </c>
    </row>
    <row r="200" spans="2:63" s="12" customFormat="1" ht="22.9" customHeight="1">
      <c r="B200" s="148"/>
      <c r="D200" s="149" t="s">
        <v>72</v>
      </c>
      <c r="E200" s="159" t="s">
        <v>279</v>
      </c>
      <c r="F200" s="159" t="s">
        <v>280</v>
      </c>
      <c r="I200" s="151"/>
      <c r="J200" s="160">
        <f>BK200</f>
        <v>0</v>
      </c>
      <c r="L200" s="148"/>
      <c r="M200" s="153"/>
      <c r="N200" s="154"/>
      <c r="O200" s="154"/>
      <c r="P200" s="155">
        <f>SUM(P201:P203)</f>
        <v>0</v>
      </c>
      <c r="Q200" s="154"/>
      <c r="R200" s="155">
        <f>SUM(R201:R203)</f>
        <v>0</v>
      </c>
      <c r="S200" s="154"/>
      <c r="T200" s="156">
        <f>SUM(T201:T203)</f>
        <v>0</v>
      </c>
      <c r="AR200" s="149" t="s">
        <v>81</v>
      </c>
      <c r="AT200" s="157" t="s">
        <v>72</v>
      </c>
      <c r="AU200" s="157" t="s">
        <v>81</v>
      </c>
      <c r="AY200" s="149" t="s">
        <v>139</v>
      </c>
      <c r="BK200" s="158">
        <f>SUM(BK201:BK203)</f>
        <v>0</v>
      </c>
    </row>
    <row r="201" spans="1:65" s="2" customFormat="1" ht="36" customHeight="1">
      <c r="A201" s="32"/>
      <c r="B201" s="161"/>
      <c r="C201" s="162" t="s">
        <v>281</v>
      </c>
      <c r="D201" s="162" t="s">
        <v>143</v>
      </c>
      <c r="E201" s="163" t="s">
        <v>282</v>
      </c>
      <c r="F201" s="164" t="s">
        <v>283</v>
      </c>
      <c r="G201" s="165" t="s">
        <v>249</v>
      </c>
      <c r="H201" s="166">
        <v>46.748</v>
      </c>
      <c r="I201" s="167"/>
      <c r="J201" s="168">
        <f>ROUND(I201*H201,2)</f>
        <v>0</v>
      </c>
      <c r="K201" s="169"/>
      <c r="L201" s="33"/>
      <c r="M201" s="170" t="s">
        <v>1</v>
      </c>
      <c r="N201" s="171" t="s">
        <v>38</v>
      </c>
      <c r="O201" s="58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4" t="s">
        <v>147</v>
      </c>
      <c r="AT201" s="174" t="s">
        <v>143</v>
      </c>
      <c r="AU201" s="174" t="s">
        <v>83</v>
      </c>
      <c r="AY201" s="17" t="s">
        <v>139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7" t="s">
        <v>81</v>
      </c>
      <c r="BK201" s="175">
        <f>ROUND(I201*H201,2)</f>
        <v>0</v>
      </c>
      <c r="BL201" s="17" t="s">
        <v>147</v>
      </c>
      <c r="BM201" s="174" t="s">
        <v>601</v>
      </c>
    </row>
    <row r="202" spans="1:65" s="2" customFormat="1" ht="48" customHeight="1">
      <c r="A202" s="32"/>
      <c r="B202" s="161"/>
      <c r="C202" s="162" t="s">
        <v>286</v>
      </c>
      <c r="D202" s="162" t="s">
        <v>143</v>
      </c>
      <c r="E202" s="163" t="s">
        <v>287</v>
      </c>
      <c r="F202" s="164" t="s">
        <v>288</v>
      </c>
      <c r="G202" s="165" t="s">
        <v>249</v>
      </c>
      <c r="H202" s="166">
        <v>46.748</v>
      </c>
      <c r="I202" s="167"/>
      <c r="J202" s="168">
        <f>ROUND(I202*H202,2)</f>
        <v>0</v>
      </c>
      <c r="K202" s="169"/>
      <c r="L202" s="33"/>
      <c r="M202" s="170" t="s">
        <v>1</v>
      </c>
      <c r="N202" s="171" t="s">
        <v>38</v>
      </c>
      <c r="O202" s="58"/>
      <c r="P202" s="172">
        <f>O202*H202</f>
        <v>0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4" t="s">
        <v>147</v>
      </c>
      <c r="AT202" s="174" t="s">
        <v>143</v>
      </c>
      <c r="AU202" s="174" t="s">
        <v>83</v>
      </c>
      <c r="AY202" s="17" t="s">
        <v>139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81</v>
      </c>
      <c r="BK202" s="175">
        <f>ROUND(I202*H202,2)</f>
        <v>0</v>
      </c>
      <c r="BL202" s="17" t="s">
        <v>147</v>
      </c>
      <c r="BM202" s="174" t="s">
        <v>602</v>
      </c>
    </row>
    <row r="203" spans="1:65" s="2" customFormat="1" ht="48" customHeight="1">
      <c r="A203" s="32"/>
      <c r="B203" s="161"/>
      <c r="C203" s="162" t="s">
        <v>291</v>
      </c>
      <c r="D203" s="162" t="s">
        <v>143</v>
      </c>
      <c r="E203" s="163" t="s">
        <v>292</v>
      </c>
      <c r="F203" s="164" t="s">
        <v>815</v>
      </c>
      <c r="G203" s="165" t="s">
        <v>249</v>
      </c>
      <c r="H203" s="166">
        <v>46.748</v>
      </c>
      <c r="I203" s="167"/>
      <c r="J203" s="168">
        <f>ROUND(I203*H203,2)</f>
        <v>0</v>
      </c>
      <c r="K203" s="169"/>
      <c r="L203" s="33"/>
      <c r="M203" s="218" t="s">
        <v>1</v>
      </c>
      <c r="N203" s="219" t="s">
        <v>38</v>
      </c>
      <c r="O203" s="209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4" t="s">
        <v>147</v>
      </c>
      <c r="AT203" s="174" t="s">
        <v>143</v>
      </c>
      <c r="AU203" s="174" t="s">
        <v>83</v>
      </c>
      <c r="AY203" s="17" t="s">
        <v>139</v>
      </c>
      <c r="BE203" s="175">
        <f>IF(N203="základní",J203,0)</f>
        <v>0</v>
      </c>
      <c r="BF203" s="175">
        <f>IF(N203="snížená",J203,0)</f>
        <v>0</v>
      </c>
      <c r="BG203" s="175">
        <f>IF(N203="zákl. přenesená",J203,0)</f>
        <v>0</v>
      </c>
      <c r="BH203" s="175">
        <f>IF(N203="sníž. přenesená",J203,0)</f>
        <v>0</v>
      </c>
      <c r="BI203" s="175">
        <f>IF(N203="nulová",J203,0)</f>
        <v>0</v>
      </c>
      <c r="BJ203" s="17" t="s">
        <v>81</v>
      </c>
      <c r="BK203" s="175">
        <f>ROUND(I203*H203,2)</f>
        <v>0</v>
      </c>
      <c r="BL203" s="17" t="s">
        <v>147</v>
      </c>
      <c r="BM203" s="174" t="s">
        <v>603</v>
      </c>
    </row>
    <row r="204" spans="1:31" s="2" customFormat="1" ht="6.95" customHeight="1">
      <c r="A204" s="32"/>
      <c r="B204" s="47"/>
      <c r="C204" s="48"/>
      <c r="D204" s="48"/>
      <c r="E204" s="48"/>
      <c r="F204" s="48"/>
      <c r="G204" s="48"/>
      <c r="H204" s="48"/>
      <c r="I204" s="120"/>
      <c r="J204" s="48"/>
      <c r="K204" s="48"/>
      <c r="L204" s="33"/>
      <c r="M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</sheetData>
  <autoFilter ref="C131:K203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98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604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ROUND((SUM(BE121:BE176)),2)</f>
        <v>0</v>
      </c>
      <c r="G33" s="32"/>
      <c r="H33" s="32"/>
      <c r="I33" s="107">
        <v>0.21</v>
      </c>
      <c r="J33" s="106">
        <f>ROUND(((SUM(BE121:BE176))*I33),2)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ROUND((SUM(BF121:BF176)),2)</f>
        <v>0</v>
      </c>
      <c r="G34" s="32"/>
      <c r="H34" s="32"/>
      <c r="I34" s="107">
        <v>0.15</v>
      </c>
      <c r="J34" s="106">
        <f>ROUND(((SUM(BF121:BF176))*I34),2)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ROUND((SUM(BG121:BG176)),2)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ROUND((SUM(BH121:BH176)),2)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ROUND((SUM(BI121:BI176)),2)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017-24-2-X - Výsadby dřevin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382</v>
      </c>
      <c r="E97" s="128"/>
      <c r="F97" s="128"/>
      <c r="G97" s="128"/>
      <c r="H97" s="128"/>
      <c r="I97" s="129"/>
      <c r="J97" s="130">
        <f>J122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J123</f>
        <v>0</v>
      </c>
      <c r="L98" s="131"/>
    </row>
    <row r="99" spans="2:12" s="10" customFormat="1" ht="14.85" customHeight="1">
      <c r="B99" s="131"/>
      <c r="D99" s="132" t="s">
        <v>120</v>
      </c>
      <c r="E99" s="133"/>
      <c r="F99" s="133"/>
      <c r="G99" s="133"/>
      <c r="H99" s="133"/>
      <c r="I99" s="134"/>
      <c r="J99" s="135">
        <f>J124</f>
        <v>0</v>
      </c>
      <c r="L99" s="131"/>
    </row>
    <row r="100" spans="2:12" s="10" customFormat="1" ht="19.9" customHeight="1">
      <c r="B100" s="131"/>
      <c r="D100" s="132" t="s">
        <v>121</v>
      </c>
      <c r="E100" s="133"/>
      <c r="F100" s="133"/>
      <c r="G100" s="133"/>
      <c r="H100" s="133"/>
      <c r="I100" s="134"/>
      <c r="J100" s="135">
        <f>J174</f>
        <v>0</v>
      </c>
      <c r="L100" s="131"/>
    </row>
    <row r="101" spans="2:12" s="10" customFormat="1" ht="14.85" customHeight="1">
      <c r="B101" s="131"/>
      <c r="D101" s="132" t="s">
        <v>605</v>
      </c>
      <c r="E101" s="133"/>
      <c r="F101" s="133"/>
      <c r="G101" s="133"/>
      <c r="H101" s="133"/>
      <c r="I101" s="134"/>
      <c r="J101" s="135">
        <f>J175</f>
        <v>0</v>
      </c>
      <c r="L101" s="131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6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0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1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125</v>
      </c>
      <c r="D108" s="32"/>
      <c r="E108" s="32"/>
      <c r="F108" s="32"/>
      <c r="G108" s="32"/>
      <c r="H108" s="32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2" t="str">
        <f>E7</f>
        <v>Baťův kanál, Valcha - Výklopník, oprava koryta</v>
      </c>
      <c r="F111" s="263"/>
      <c r="G111" s="263"/>
      <c r="H111" s="263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107</v>
      </c>
      <c r="D112" s="32"/>
      <c r="E112" s="32"/>
      <c r="F112" s="32"/>
      <c r="G112" s="32"/>
      <c r="H112" s="32"/>
      <c r="I112" s="96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6" t="str">
        <f>E9</f>
        <v>017-24-2-X - Výsadby dřevin</v>
      </c>
      <c r="F113" s="261"/>
      <c r="G113" s="261"/>
      <c r="H113" s="261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20</v>
      </c>
      <c r="D115" s="32"/>
      <c r="E115" s="32"/>
      <c r="F115" s="25" t="str">
        <f>F12</f>
        <v xml:space="preserve"> </v>
      </c>
      <c r="G115" s="32"/>
      <c r="H115" s="32"/>
      <c r="I115" s="97" t="s">
        <v>22</v>
      </c>
      <c r="J115" s="55" t="str">
        <f>IF(J12="","",J12)</f>
        <v>13. 12. 2017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24</v>
      </c>
      <c r="D117" s="32"/>
      <c r="E117" s="32"/>
      <c r="F117" s="25" t="str">
        <f>E15</f>
        <v xml:space="preserve"> </v>
      </c>
      <c r="G117" s="32"/>
      <c r="H117" s="32"/>
      <c r="I117" s="97" t="s">
        <v>29</v>
      </c>
      <c r="J117" s="30" t="str">
        <f>E21</f>
        <v xml:space="preserve"> 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27</v>
      </c>
      <c r="D118" s="32"/>
      <c r="E118" s="32"/>
      <c r="F118" s="25" t="str">
        <f>IF(E18="","",E18)</f>
        <v>Vyplň údaj</v>
      </c>
      <c r="G118" s="32"/>
      <c r="H118" s="32"/>
      <c r="I118" s="97" t="s">
        <v>31</v>
      </c>
      <c r="J118" s="30" t="str">
        <f>E24</f>
        <v xml:space="preserve"> 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36"/>
      <c r="B120" s="137"/>
      <c r="C120" s="138" t="s">
        <v>126</v>
      </c>
      <c r="D120" s="139" t="s">
        <v>58</v>
      </c>
      <c r="E120" s="139" t="s">
        <v>54</v>
      </c>
      <c r="F120" s="139" t="s">
        <v>55</v>
      </c>
      <c r="G120" s="139" t="s">
        <v>127</v>
      </c>
      <c r="H120" s="139" t="s">
        <v>128</v>
      </c>
      <c r="I120" s="140" t="s">
        <v>129</v>
      </c>
      <c r="J120" s="141" t="s">
        <v>111</v>
      </c>
      <c r="K120" s="142" t="s">
        <v>130</v>
      </c>
      <c r="L120" s="143"/>
      <c r="M120" s="62" t="s">
        <v>1</v>
      </c>
      <c r="N120" s="63" t="s">
        <v>37</v>
      </c>
      <c r="O120" s="63" t="s">
        <v>131</v>
      </c>
      <c r="P120" s="63" t="s">
        <v>132</v>
      </c>
      <c r="Q120" s="63" t="s">
        <v>133</v>
      </c>
      <c r="R120" s="63" t="s">
        <v>134</v>
      </c>
      <c r="S120" s="63" t="s">
        <v>135</v>
      </c>
      <c r="T120" s="64" t="s">
        <v>136</v>
      </c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</row>
    <row r="121" spans="1:63" s="2" customFormat="1" ht="22.9" customHeight="1">
      <c r="A121" s="32"/>
      <c r="B121" s="33"/>
      <c r="C121" s="69" t="s">
        <v>137</v>
      </c>
      <c r="D121" s="32"/>
      <c r="E121" s="32"/>
      <c r="F121" s="32"/>
      <c r="G121" s="32"/>
      <c r="H121" s="32"/>
      <c r="I121" s="96"/>
      <c r="J121" s="144">
        <f>BK121</f>
        <v>0</v>
      </c>
      <c r="K121" s="32"/>
      <c r="L121" s="33"/>
      <c r="M121" s="65"/>
      <c r="N121" s="56"/>
      <c r="O121" s="66"/>
      <c r="P121" s="145">
        <f>P122</f>
        <v>0</v>
      </c>
      <c r="Q121" s="66"/>
      <c r="R121" s="145">
        <f>R122</f>
        <v>3.5392799999999998</v>
      </c>
      <c r="S121" s="66"/>
      <c r="T121" s="146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72</v>
      </c>
      <c r="AU121" s="17" t="s">
        <v>113</v>
      </c>
      <c r="BK121" s="147">
        <f>BK122</f>
        <v>0</v>
      </c>
    </row>
    <row r="122" spans="2:63" s="12" customFormat="1" ht="25.9" customHeight="1">
      <c r="B122" s="148"/>
      <c r="D122" s="149" t="s">
        <v>72</v>
      </c>
      <c r="E122" s="150" t="s">
        <v>138</v>
      </c>
      <c r="F122" s="150" t="s">
        <v>383</v>
      </c>
      <c r="I122" s="151"/>
      <c r="J122" s="152">
        <f>BK122</f>
        <v>0</v>
      </c>
      <c r="L122" s="148"/>
      <c r="M122" s="153"/>
      <c r="N122" s="154"/>
      <c r="O122" s="154"/>
      <c r="P122" s="155">
        <f>P123+P174</f>
        <v>0</v>
      </c>
      <c r="Q122" s="154"/>
      <c r="R122" s="155">
        <f>R123+R174</f>
        <v>3.5392799999999998</v>
      </c>
      <c r="S122" s="154"/>
      <c r="T122" s="156">
        <f>T123+T174</f>
        <v>0</v>
      </c>
      <c r="AR122" s="149" t="s">
        <v>81</v>
      </c>
      <c r="AT122" s="157" t="s">
        <v>72</v>
      </c>
      <c r="AU122" s="157" t="s">
        <v>73</v>
      </c>
      <c r="AY122" s="149" t="s">
        <v>139</v>
      </c>
      <c r="BK122" s="158">
        <f>BK123+BK174</f>
        <v>0</v>
      </c>
    </row>
    <row r="123" spans="2:63" s="12" customFormat="1" ht="22.9" customHeight="1">
      <c r="B123" s="148"/>
      <c r="D123" s="149" t="s">
        <v>72</v>
      </c>
      <c r="E123" s="159" t="s">
        <v>81</v>
      </c>
      <c r="F123" s="159" t="s">
        <v>140</v>
      </c>
      <c r="I123" s="151"/>
      <c r="J123" s="160">
        <f>BK123</f>
        <v>0</v>
      </c>
      <c r="L123" s="148"/>
      <c r="M123" s="153"/>
      <c r="N123" s="154"/>
      <c r="O123" s="154"/>
      <c r="P123" s="155">
        <f>P124</f>
        <v>0</v>
      </c>
      <c r="Q123" s="154"/>
      <c r="R123" s="155">
        <f>R124</f>
        <v>3.5392799999999998</v>
      </c>
      <c r="S123" s="154"/>
      <c r="T123" s="156">
        <f>T124</f>
        <v>0</v>
      </c>
      <c r="AR123" s="149" t="s">
        <v>81</v>
      </c>
      <c r="AT123" s="157" t="s">
        <v>72</v>
      </c>
      <c r="AU123" s="157" t="s">
        <v>81</v>
      </c>
      <c r="AY123" s="149" t="s">
        <v>139</v>
      </c>
      <c r="BK123" s="158">
        <f>BK124</f>
        <v>0</v>
      </c>
    </row>
    <row r="124" spans="2:63" s="12" customFormat="1" ht="20.85" customHeight="1">
      <c r="B124" s="148"/>
      <c r="D124" s="149" t="s">
        <v>72</v>
      </c>
      <c r="E124" s="159" t="s">
        <v>233</v>
      </c>
      <c r="F124" s="159" t="s">
        <v>234</v>
      </c>
      <c r="I124" s="151"/>
      <c r="J124" s="160">
        <f>BK124</f>
        <v>0</v>
      </c>
      <c r="L124" s="148"/>
      <c r="M124" s="153"/>
      <c r="N124" s="154"/>
      <c r="O124" s="154"/>
      <c r="P124" s="155">
        <f>SUM(P125:P173)</f>
        <v>0</v>
      </c>
      <c r="Q124" s="154"/>
      <c r="R124" s="155">
        <f>SUM(R125:R173)</f>
        <v>3.5392799999999998</v>
      </c>
      <c r="S124" s="154"/>
      <c r="T124" s="156">
        <f>SUM(T125:T173)</f>
        <v>0</v>
      </c>
      <c r="AR124" s="149" t="s">
        <v>81</v>
      </c>
      <c r="AT124" s="157" t="s">
        <v>72</v>
      </c>
      <c r="AU124" s="157" t="s">
        <v>83</v>
      </c>
      <c r="AY124" s="149" t="s">
        <v>139</v>
      </c>
      <c r="BK124" s="158">
        <f>SUM(BK125:BK173)</f>
        <v>0</v>
      </c>
    </row>
    <row r="125" spans="1:65" s="2" customFormat="1" ht="36" customHeight="1">
      <c r="A125" s="32"/>
      <c r="B125" s="161"/>
      <c r="C125" s="162" t="s">
        <v>81</v>
      </c>
      <c r="D125" s="162" t="s">
        <v>143</v>
      </c>
      <c r="E125" s="163" t="s">
        <v>606</v>
      </c>
      <c r="F125" s="164" t="s">
        <v>607</v>
      </c>
      <c r="G125" s="165" t="s">
        <v>432</v>
      </c>
      <c r="H125" s="166">
        <v>37</v>
      </c>
      <c r="I125" s="167"/>
      <c r="J125" s="168">
        <f>ROUND(I125*H125,2)</f>
        <v>0</v>
      </c>
      <c r="K125" s="169"/>
      <c r="L125" s="33"/>
      <c r="M125" s="170" t="s">
        <v>1</v>
      </c>
      <c r="N125" s="171" t="s">
        <v>38</v>
      </c>
      <c r="O125" s="58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147</v>
      </c>
      <c r="AT125" s="174" t="s">
        <v>143</v>
      </c>
      <c r="AU125" s="174" t="s">
        <v>148</v>
      </c>
      <c r="AY125" s="17" t="s">
        <v>139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7" t="s">
        <v>81</v>
      </c>
      <c r="BK125" s="175">
        <f>ROUND(I125*H125,2)</f>
        <v>0</v>
      </c>
      <c r="BL125" s="17" t="s">
        <v>147</v>
      </c>
      <c r="BM125" s="174" t="s">
        <v>608</v>
      </c>
    </row>
    <row r="126" spans="2:51" s="13" customFormat="1" ht="12">
      <c r="B126" s="176"/>
      <c r="D126" s="177" t="s">
        <v>150</v>
      </c>
      <c r="E126" s="178" t="s">
        <v>1</v>
      </c>
      <c r="F126" s="179" t="s">
        <v>609</v>
      </c>
      <c r="H126" s="180">
        <v>37</v>
      </c>
      <c r="I126" s="181"/>
      <c r="L126" s="176"/>
      <c r="M126" s="182"/>
      <c r="N126" s="183"/>
      <c r="O126" s="183"/>
      <c r="P126" s="183"/>
      <c r="Q126" s="183"/>
      <c r="R126" s="183"/>
      <c r="S126" s="183"/>
      <c r="T126" s="184"/>
      <c r="AT126" s="178" t="s">
        <v>150</v>
      </c>
      <c r="AU126" s="178" t="s">
        <v>148</v>
      </c>
      <c r="AV126" s="13" t="s">
        <v>83</v>
      </c>
      <c r="AW126" s="13" t="s">
        <v>30</v>
      </c>
      <c r="AX126" s="13" t="s">
        <v>81</v>
      </c>
      <c r="AY126" s="178" t="s">
        <v>139</v>
      </c>
    </row>
    <row r="127" spans="1:65" s="2" customFormat="1" ht="36" customHeight="1">
      <c r="A127" s="32"/>
      <c r="B127" s="161"/>
      <c r="C127" s="162" t="s">
        <v>83</v>
      </c>
      <c r="D127" s="162" t="s">
        <v>143</v>
      </c>
      <c r="E127" s="163" t="s">
        <v>610</v>
      </c>
      <c r="F127" s="164" t="s">
        <v>611</v>
      </c>
      <c r="G127" s="165" t="s">
        <v>432</v>
      </c>
      <c r="H127" s="166">
        <v>10</v>
      </c>
      <c r="I127" s="167"/>
      <c r="J127" s="168">
        <f>ROUND(I127*H127,2)</f>
        <v>0</v>
      </c>
      <c r="K127" s="169"/>
      <c r="L127" s="33"/>
      <c r="M127" s="170" t="s">
        <v>1</v>
      </c>
      <c r="N127" s="171" t="s">
        <v>38</v>
      </c>
      <c r="O127" s="58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147</v>
      </c>
      <c r="AT127" s="174" t="s">
        <v>143</v>
      </c>
      <c r="AU127" s="174" t="s">
        <v>148</v>
      </c>
      <c r="AY127" s="17" t="s">
        <v>139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7" t="s">
        <v>81</v>
      </c>
      <c r="BK127" s="175">
        <f>ROUND(I127*H127,2)</f>
        <v>0</v>
      </c>
      <c r="BL127" s="17" t="s">
        <v>147</v>
      </c>
      <c r="BM127" s="174" t="s">
        <v>612</v>
      </c>
    </row>
    <row r="128" spans="2:51" s="13" customFormat="1" ht="12">
      <c r="B128" s="176"/>
      <c r="D128" s="177" t="s">
        <v>150</v>
      </c>
      <c r="E128" s="178" t="s">
        <v>1</v>
      </c>
      <c r="F128" s="179" t="s">
        <v>613</v>
      </c>
      <c r="H128" s="180">
        <v>10</v>
      </c>
      <c r="I128" s="181"/>
      <c r="L128" s="176"/>
      <c r="M128" s="182"/>
      <c r="N128" s="183"/>
      <c r="O128" s="183"/>
      <c r="P128" s="183"/>
      <c r="Q128" s="183"/>
      <c r="R128" s="183"/>
      <c r="S128" s="183"/>
      <c r="T128" s="184"/>
      <c r="AT128" s="178" t="s">
        <v>150</v>
      </c>
      <c r="AU128" s="178" t="s">
        <v>148</v>
      </c>
      <c r="AV128" s="13" t="s">
        <v>83</v>
      </c>
      <c r="AW128" s="13" t="s">
        <v>30</v>
      </c>
      <c r="AX128" s="13" t="s">
        <v>81</v>
      </c>
      <c r="AY128" s="178" t="s">
        <v>139</v>
      </c>
    </row>
    <row r="129" spans="1:65" s="2" customFormat="1" ht="36" customHeight="1">
      <c r="A129" s="32"/>
      <c r="B129" s="161"/>
      <c r="C129" s="162" t="s">
        <v>148</v>
      </c>
      <c r="D129" s="162" t="s">
        <v>143</v>
      </c>
      <c r="E129" s="163" t="s">
        <v>614</v>
      </c>
      <c r="F129" s="164" t="s">
        <v>615</v>
      </c>
      <c r="G129" s="165" t="s">
        <v>432</v>
      </c>
      <c r="H129" s="166">
        <v>37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38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147</v>
      </c>
      <c r="AT129" s="174" t="s">
        <v>143</v>
      </c>
      <c r="AU129" s="174" t="s">
        <v>148</v>
      </c>
      <c r="AY129" s="17" t="s">
        <v>139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81</v>
      </c>
      <c r="BK129" s="175">
        <f>ROUND(I129*H129,2)</f>
        <v>0</v>
      </c>
      <c r="BL129" s="17" t="s">
        <v>147</v>
      </c>
      <c r="BM129" s="174" t="s">
        <v>616</v>
      </c>
    </row>
    <row r="130" spans="2:51" s="13" customFormat="1" ht="12">
      <c r="B130" s="176"/>
      <c r="D130" s="177" t="s">
        <v>150</v>
      </c>
      <c r="E130" s="178" t="s">
        <v>1</v>
      </c>
      <c r="F130" s="179" t="s">
        <v>617</v>
      </c>
      <c r="H130" s="180">
        <v>37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78" t="s">
        <v>150</v>
      </c>
      <c r="AU130" s="178" t="s">
        <v>148</v>
      </c>
      <c r="AV130" s="13" t="s">
        <v>83</v>
      </c>
      <c r="AW130" s="13" t="s">
        <v>30</v>
      </c>
      <c r="AX130" s="13" t="s">
        <v>81</v>
      </c>
      <c r="AY130" s="178" t="s">
        <v>139</v>
      </c>
    </row>
    <row r="131" spans="1:65" s="2" customFormat="1" ht="36" customHeight="1">
      <c r="A131" s="32"/>
      <c r="B131" s="161"/>
      <c r="C131" s="162" t="s">
        <v>147</v>
      </c>
      <c r="D131" s="162" t="s">
        <v>143</v>
      </c>
      <c r="E131" s="163" t="s">
        <v>618</v>
      </c>
      <c r="F131" s="164" t="s">
        <v>619</v>
      </c>
      <c r="G131" s="165" t="s">
        <v>432</v>
      </c>
      <c r="H131" s="166">
        <v>10</v>
      </c>
      <c r="I131" s="167"/>
      <c r="J131" s="168">
        <f>ROUND(I131*H131,2)</f>
        <v>0</v>
      </c>
      <c r="K131" s="169"/>
      <c r="L131" s="33"/>
      <c r="M131" s="170" t="s">
        <v>1</v>
      </c>
      <c r="N131" s="171" t="s">
        <v>38</v>
      </c>
      <c r="O131" s="58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147</v>
      </c>
      <c r="AT131" s="174" t="s">
        <v>143</v>
      </c>
      <c r="AU131" s="174" t="s">
        <v>148</v>
      </c>
      <c r="AY131" s="17" t="s">
        <v>139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7" t="s">
        <v>81</v>
      </c>
      <c r="BK131" s="175">
        <f>ROUND(I131*H131,2)</f>
        <v>0</v>
      </c>
      <c r="BL131" s="17" t="s">
        <v>147</v>
      </c>
      <c r="BM131" s="174" t="s">
        <v>620</v>
      </c>
    </row>
    <row r="132" spans="2:51" s="13" customFormat="1" ht="12">
      <c r="B132" s="176"/>
      <c r="D132" s="177" t="s">
        <v>150</v>
      </c>
      <c r="E132" s="178" t="s">
        <v>1</v>
      </c>
      <c r="F132" s="179" t="s">
        <v>621</v>
      </c>
      <c r="H132" s="180">
        <v>10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78" t="s">
        <v>150</v>
      </c>
      <c r="AU132" s="178" t="s">
        <v>148</v>
      </c>
      <c r="AV132" s="13" t="s">
        <v>83</v>
      </c>
      <c r="AW132" s="13" t="s">
        <v>30</v>
      </c>
      <c r="AX132" s="13" t="s">
        <v>81</v>
      </c>
      <c r="AY132" s="178" t="s">
        <v>139</v>
      </c>
    </row>
    <row r="133" spans="1:65" s="2" customFormat="1" ht="24" customHeight="1">
      <c r="A133" s="32"/>
      <c r="B133" s="161"/>
      <c r="C133" s="162" t="s">
        <v>169</v>
      </c>
      <c r="D133" s="162" t="s">
        <v>143</v>
      </c>
      <c r="E133" s="163" t="s">
        <v>622</v>
      </c>
      <c r="F133" s="164" t="s">
        <v>623</v>
      </c>
      <c r="G133" s="165" t="s">
        <v>432</v>
      </c>
      <c r="H133" s="166">
        <v>10</v>
      </c>
      <c r="I133" s="167"/>
      <c r="J133" s="168">
        <f>ROUND(I133*H133,2)</f>
        <v>0</v>
      </c>
      <c r="K133" s="169"/>
      <c r="L133" s="33"/>
      <c r="M133" s="170" t="s">
        <v>1</v>
      </c>
      <c r="N133" s="171" t="s">
        <v>38</v>
      </c>
      <c r="O133" s="58"/>
      <c r="P133" s="172">
        <f>O133*H133</f>
        <v>0</v>
      </c>
      <c r="Q133" s="172">
        <v>5E-05</v>
      </c>
      <c r="R133" s="172">
        <f>Q133*H133</f>
        <v>0.0005</v>
      </c>
      <c r="S133" s="172">
        <v>0</v>
      </c>
      <c r="T133" s="173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147</v>
      </c>
      <c r="AT133" s="174" t="s">
        <v>143</v>
      </c>
      <c r="AU133" s="174" t="s">
        <v>148</v>
      </c>
      <c r="AY133" s="17" t="s">
        <v>139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7" t="s">
        <v>81</v>
      </c>
      <c r="BK133" s="175">
        <f>ROUND(I133*H133,2)</f>
        <v>0</v>
      </c>
      <c r="BL133" s="17" t="s">
        <v>147</v>
      </c>
      <c r="BM133" s="174" t="s">
        <v>624</v>
      </c>
    </row>
    <row r="134" spans="2:51" s="13" customFormat="1" ht="12">
      <c r="B134" s="176"/>
      <c r="D134" s="177" t="s">
        <v>150</v>
      </c>
      <c r="E134" s="178" t="s">
        <v>1</v>
      </c>
      <c r="F134" s="179" t="s">
        <v>621</v>
      </c>
      <c r="H134" s="180">
        <v>10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78" t="s">
        <v>150</v>
      </c>
      <c r="AU134" s="178" t="s">
        <v>148</v>
      </c>
      <c r="AV134" s="13" t="s">
        <v>83</v>
      </c>
      <c r="AW134" s="13" t="s">
        <v>30</v>
      </c>
      <c r="AX134" s="13" t="s">
        <v>81</v>
      </c>
      <c r="AY134" s="178" t="s">
        <v>139</v>
      </c>
    </row>
    <row r="135" spans="1:65" s="2" customFormat="1" ht="16.5" customHeight="1">
      <c r="A135" s="32"/>
      <c r="B135" s="161"/>
      <c r="C135" s="162" t="s">
        <v>174</v>
      </c>
      <c r="D135" s="162" t="s">
        <v>143</v>
      </c>
      <c r="E135" s="163" t="s">
        <v>625</v>
      </c>
      <c r="F135" s="164" t="s">
        <v>626</v>
      </c>
      <c r="G135" s="165" t="s">
        <v>432</v>
      </c>
      <c r="H135" s="166">
        <v>111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6E-05</v>
      </c>
      <c r="R135" s="172">
        <f>Q135*H135</f>
        <v>0.00666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147</v>
      </c>
      <c r="AT135" s="174" t="s">
        <v>143</v>
      </c>
      <c r="AU135" s="174" t="s">
        <v>148</v>
      </c>
      <c r="AY135" s="17" t="s">
        <v>139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81</v>
      </c>
      <c r="BK135" s="175">
        <f>ROUND(I135*H135,2)</f>
        <v>0</v>
      </c>
      <c r="BL135" s="17" t="s">
        <v>147</v>
      </c>
      <c r="BM135" s="174" t="s">
        <v>627</v>
      </c>
    </row>
    <row r="136" spans="2:51" s="13" customFormat="1" ht="12">
      <c r="B136" s="176"/>
      <c r="D136" s="177" t="s">
        <v>150</v>
      </c>
      <c r="E136" s="178" t="s">
        <v>1</v>
      </c>
      <c r="F136" s="179" t="s">
        <v>628</v>
      </c>
      <c r="H136" s="180">
        <v>111</v>
      </c>
      <c r="I136" s="181"/>
      <c r="L136" s="176"/>
      <c r="M136" s="182"/>
      <c r="N136" s="183"/>
      <c r="O136" s="183"/>
      <c r="P136" s="183"/>
      <c r="Q136" s="183"/>
      <c r="R136" s="183"/>
      <c r="S136" s="183"/>
      <c r="T136" s="184"/>
      <c r="AT136" s="178" t="s">
        <v>150</v>
      </c>
      <c r="AU136" s="178" t="s">
        <v>148</v>
      </c>
      <c r="AV136" s="13" t="s">
        <v>83</v>
      </c>
      <c r="AW136" s="13" t="s">
        <v>30</v>
      </c>
      <c r="AX136" s="13" t="s">
        <v>81</v>
      </c>
      <c r="AY136" s="178" t="s">
        <v>139</v>
      </c>
    </row>
    <row r="137" spans="1:65" s="2" customFormat="1" ht="16.5" customHeight="1">
      <c r="A137" s="32"/>
      <c r="B137" s="161"/>
      <c r="C137" s="196" t="s">
        <v>181</v>
      </c>
      <c r="D137" s="196" t="s">
        <v>246</v>
      </c>
      <c r="E137" s="197" t="s">
        <v>253</v>
      </c>
      <c r="F137" s="198" t="s">
        <v>629</v>
      </c>
      <c r="G137" s="199" t="s">
        <v>146</v>
      </c>
      <c r="H137" s="200">
        <v>121</v>
      </c>
      <c r="I137" s="201"/>
      <c r="J137" s="202">
        <f>ROUND(I137*H137,2)</f>
        <v>0</v>
      </c>
      <c r="K137" s="203"/>
      <c r="L137" s="204"/>
      <c r="M137" s="205" t="s">
        <v>1</v>
      </c>
      <c r="N137" s="206" t="s">
        <v>38</v>
      </c>
      <c r="O137" s="58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186</v>
      </c>
      <c r="AT137" s="174" t="s">
        <v>246</v>
      </c>
      <c r="AU137" s="174" t="s">
        <v>148</v>
      </c>
      <c r="AY137" s="17" t="s">
        <v>139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7" t="s">
        <v>81</v>
      </c>
      <c r="BK137" s="175">
        <f>ROUND(I137*H137,2)</f>
        <v>0</v>
      </c>
      <c r="BL137" s="17" t="s">
        <v>147</v>
      </c>
      <c r="BM137" s="174" t="s">
        <v>630</v>
      </c>
    </row>
    <row r="138" spans="2:51" s="13" customFormat="1" ht="12">
      <c r="B138" s="176"/>
      <c r="D138" s="177" t="s">
        <v>150</v>
      </c>
      <c r="E138" s="178" t="s">
        <v>1</v>
      </c>
      <c r="F138" s="179" t="s">
        <v>631</v>
      </c>
      <c r="H138" s="180">
        <v>10</v>
      </c>
      <c r="I138" s="181"/>
      <c r="L138" s="176"/>
      <c r="M138" s="182"/>
      <c r="N138" s="183"/>
      <c r="O138" s="183"/>
      <c r="P138" s="183"/>
      <c r="Q138" s="183"/>
      <c r="R138" s="183"/>
      <c r="S138" s="183"/>
      <c r="T138" s="184"/>
      <c r="AT138" s="178" t="s">
        <v>150</v>
      </c>
      <c r="AU138" s="178" t="s">
        <v>148</v>
      </c>
      <c r="AV138" s="13" t="s">
        <v>83</v>
      </c>
      <c r="AW138" s="13" t="s">
        <v>30</v>
      </c>
      <c r="AX138" s="13" t="s">
        <v>73</v>
      </c>
      <c r="AY138" s="178" t="s">
        <v>139</v>
      </c>
    </row>
    <row r="139" spans="2:51" s="13" customFormat="1" ht="12">
      <c r="B139" s="176"/>
      <c r="D139" s="177" t="s">
        <v>150</v>
      </c>
      <c r="E139" s="178" t="s">
        <v>1</v>
      </c>
      <c r="F139" s="179" t="s">
        <v>632</v>
      </c>
      <c r="H139" s="180">
        <v>111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78" t="s">
        <v>150</v>
      </c>
      <c r="AU139" s="178" t="s">
        <v>148</v>
      </c>
      <c r="AV139" s="13" t="s">
        <v>83</v>
      </c>
      <c r="AW139" s="13" t="s">
        <v>30</v>
      </c>
      <c r="AX139" s="13" t="s">
        <v>73</v>
      </c>
      <c r="AY139" s="178" t="s">
        <v>139</v>
      </c>
    </row>
    <row r="140" spans="2:51" s="14" customFormat="1" ht="12">
      <c r="B140" s="188"/>
      <c r="D140" s="177" t="s">
        <v>150</v>
      </c>
      <c r="E140" s="189" t="s">
        <v>1</v>
      </c>
      <c r="F140" s="190" t="s">
        <v>180</v>
      </c>
      <c r="H140" s="191">
        <v>121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89" t="s">
        <v>150</v>
      </c>
      <c r="AU140" s="189" t="s">
        <v>148</v>
      </c>
      <c r="AV140" s="14" t="s">
        <v>147</v>
      </c>
      <c r="AW140" s="14" t="s">
        <v>30</v>
      </c>
      <c r="AX140" s="14" t="s">
        <v>81</v>
      </c>
      <c r="AY140" s="189" t="s">
        <v>139</v>
      </c>
    </row>
    <row r="141" spans="1:65" s="2" customFormat="1" ht="16.5" customHeight="1">
      <c r="A141" s="32"/>
      <c r="B141" s="161"/>
      <c r="C141" s="196" t="s">
        <v>186</v>
      </c>
      <c r="D141" s="196" t="s">
        <v>246</v>
      </c>
      <c r="E141" s="197" t="s">
        <v>633</v>
      </c>
      <c r="F141" s="198" t="s">
        <v>634</v>
      </c>
      <c r="G141" s="199" t="s">
        <v>432</v>
      </c>
      <c r="H141" s="200">
        <v>10</v>
      </c>
      <c r="I141" s="201"/>
      <c r="J141" s="202">
        <f>ROUND(I141*H141,2)</f>
        <v>0</v>
      </c>
      <c r="K141" s="203"/>
      <c r="L141" s="204"/>
      <c r="M141" s="205" t="s">
        <v>1</v>
      </c>
      <c r="N141" s="206" t="s">
        <v>38</v>
      </c>
      <c r="O141" s="58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4" t="s">
        <v>186</v>
      </c>
      <c r="AT141" s="174" t="s">
        <v>246</v>
      </c>
      <c r="AU141" s="174" t="s">
        <v>148</v>
      </c>
      <c r="AY141" s="17" t="s">
        <v>139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81</v>
      </c>
      <c r="BK141" s="175">
        <f>ROUND(I141*H141,2)</f>
        <v>0</v>
      </c>
      <c r="BL141" s="17" t="s">
        <v>147</v>
      </c>
      <c r="BM141" s="174" t="s">
        <v>635</v>
      </c>
    </row>
    <row r="142" spans="2:51" s="13" customFormat="1" ht="12">
      <c r="B142" s="176"/>
      <c r="D142" s="177" t="s">
        <v>150</v>
      </c>
      <c r="E142" s="178" t="s">
        <v>1</v>
      </c>
      <c r="F142" s="179" t="s">
        <v>621</v>
      </c>
      <c r="H142" s="180">
        <v>10</v>
      </c>
      <c r="I142" s="181"/>
      <c r="L142" s="176"/>
      <c r="M142" s="182"/>
      <c r="N142" s="183"/>
      <c r="O142" s="183"/>
      <c r="P142" s="183"/>
      <c r="Q142" s="183"/>
      <c r="R142" s="183"/>
      <c r="S142" s="183"/>
      <c r="T142" s="184"/>
      <c r="AT142" s="178" t="s">
        <v>150</v>
      </c>
      <c r="AU142" s="178" t="s">
        <v>148</v>
      </c>
      <c r="AV142" s="13" t="s">
        <v>83</v>
      </c>
      <c r="AW142" s="13" t="s">
        <v>30</v>
      </c>
      <c r="AX142" s="13" t="s">
        <v>81</v>
      </c>
      <c r="AY142" s="178" t="s">
        <v>139</v>
      </c>
    </row>
    <row r="143" spans="1:65" s="2" customFormat="1" ht="36" customHeight="1">
      <c r="A143" s="32"/>
      <c r="B143" s="161"/>
      <c r="C143" s="162" t="s">
        <v>193</v>
      </c>
      <c r="D143" s="162" t="s">
        <v>143</v>
      </c>
      <c r="E143" s="163" t="s">
        <v>636</v>
      </c>
      <c r="F143" s="164" t="s">
        <v>637</v>
      </c>
      <c r="G143" s="165" t="s">
        <v>638</v>
      </c>
      <c r="H143" s="166">
        <v>10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147</v>
      </c>
      <c r="AT143" s="174" t="s">
        <v>143</v>
      </c>
      <c r="AU143" s="174" t="s">
        <v>148</v>
      </c>
      <c r="AY143" s="17" t="s">
        <v>139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81</v>
      </c>
      <c r="BK143" s="175">
        <f>ROUND(I143*H143,2)</f>
        <v>0</v>
      </c>
      <c r="BL143" s="17" t="s">
        <v>147</v>
      </c>
      <c r="BM143" s="174" t="s">
        <v>639</v>
      </c>
    </row>
    <row r="144" spans="2:51" s="13" customFormat="1" ht="12">
      <c r="B144" s="176"/>
      <c r="D144" s="177" t="s">
        <v>150</v>
      </c>
      <c r="E144" s="178" t="s">
        <v>1</v>
      </c>
      <c r="F144" s="179" t="s">
        <v>621</v>
      </c>
      <c r="H144" s="180">
        <v>10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150</v>
      </c>
      <c r="AU144" s="178" t="s">
        <v>148</v>
      </c>
      <c r="AV144" s="13" t="s">
        <v>83</v>
      </c>
      <c r="AW144" s="13" t="s">
        <v>30</v>
      </c>
      <c r="AX144" s="13" t="s">
        <v>81</v>
      </c>
      <c r="AY144" s="178" t="s">
        <v>139</v>
      </c>
    </row>
    <row r="145" spans="1:65" s="2" customFormat="1" ht="36" customHeight="1">
      <c r="A145" s="32"/>
      <c r="B145" s="161"/>
      <c r="C145" s="162" t="s">
        <v>200</v>
      </c>
      <c r="D145" s="162" t="s">
        <v>143</v>
      </c>
      <c r="E145" s="163" t="s">
        <v>640</v>
      </c>
      <c r="F145" s="164" t="s">
        <v>641</v>
      </c>
      <c r="G145" s="165" t="s">
        <v>638</v>
      </c>
      <c r="H145" s="166">
        <v>37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38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147</v>
      </c>
      <c r="AT145" s="174" t="s">
        <v>143</v>
      </c>
      <c r="AU145" s="174" t="s">
        <v>148</v>
      </c>
      <c r="AY145" s="17" t="s">
        <v>139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81</v>
      </c>
      <c r="BK145" s="175">
        <f>ROUND(I145*H145,2)</f>
        <v>0</v>
      </c>
      <c r="BL145" s="17" t="s">
        <v>147</v>
      </c>
      <c r="BM145" s="174" t="s">
        <v>642</v>
      </c>
    </row>
    <row r="146" spans="2:51" s="13" customFormat="1" ht="12">
      <c r="B146" s="176"/>
      <c r="D146" s="177" t="s">
        <v>150</v>
      </c>
      <c r="E146" s="178" t="s">
        <v>1</v>
      </c>
      <c r="F146" s="179" t="s">
        <v>617</v>
      </c>
      <c r="H146" s="180">
        <v>37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150</v>
      </c>
      <c r="AU146" s="178" t="s">
        <v>148</v>
      </c>
      <c r="AV146" s="13" t="s">
        <v>83</v>
      </c>
      <c r="AW146" s="13" t="s">
        <v>30</v>
      </c>
      <c r="AX146" s="13" t="s">
        <v>81</v>
      </c>
      <c r="AY146" s="178" t="s">
        <v>139</v>
      </c>
    </row>
    <row r="147" spans="1:65" s="2" customFormat="1" ht="16.5" customHeight="1">
      <c r="A147" s="32"/>
      <c r="B147" s="161"/>
      <c r="C147" s="196" t="s">
        <v>141</v>
      </c>
      <c r="D147" s="196" t="s">
        <v>246</v>
      </c>
      <c r="E147" s="197" t="s">
        <v>643</v>
      </c>
      <c r="F147" s="198" t="s">
        <v>644</v>
      </c>
      <c r="G147" s="199" t="s">
        <v>325</v>
      </c>
      <c r="H147" s="200">
        <v>4.7</v>
      </c>
      <c r="I147" s="201"/>
      <c r="J147" s="202">
        <f>ROUND(I147*H147,2)</f>
        <v>0</v>
      </c>
      <c r="K147" s="203"/>
      <c r="L147" s="204"/>
      <c r="M147" s="205" t="s">
        <v>1</v>
      </c>
      <c r="N147" s="206" t="s">
        <v>38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186</v>
      </c>
      <c r="AT147" s="174" t="s">
        <v>246</v>
      </c>
      <c r="AU147" s="174" t="s">
        <v>148</v>
      </c>
      <c r="AY147" s="17" t="s">
        <v>139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81</v>
      </c>
      <c r="BK147" s="175">
        <f>ROUND(I147*H147,2)</f>
        <v>0</v>
      </c>
      <c r="BL147" s="17" t="s">
        <v>147</v>
      </c>
      <c r="BM147" s="174" t="s">
        <v>645</v>
      </c>
    </row>
    <row r="148" spans="2:51" s="13" customFormat="1" ht="12">
      <c r="B148" s="176"/>
      <c r="D148" s="177" t="s">
        <v>150</v>
      </c>
      <c r="E148" s="178" t="s">
        <v>1</v>
      </c>
      <c r="F148" s="179" t="s">
        <v>646</v>
      </c>
      <c r="H148" s="180">
        <v>4.7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78" t="s">
        <v>150</v>
      </c>
      <c r="AU148" s="178" t="s">
        <v>148</v>
      </c>
      <c r="AV148" s="13" t="s">
        <v>83</v>
      </c>
      <c r="AW148" s="13" t="s">
        <v>30</v>
      </c>
      <c r="AX148" s="13" t="s">
        <v>81</v>
      </c>
      <c r="AY148" s="178" t="s">
        <v>139</v>
      </c>
    </row>
    <row r="149" spans="1:65" s="2" customFormat="1" ht="16.5" customHeight="1">
      <c r="A149" s="32"/>
      <c r="B149" s="161"/>
      <c r="C149" s="196" t="s">
        <v>163</v>
      </c>
      <c r="D149" s="196" t="s">
        <v>246</v>
      </c>
      <c r="E149" s="197" t="s">
        <v>647</v>
      </c>
      <c r="F149" s="198" t="s">
        <v>648</v>
      </c>
      <c r="G149" s="199" t="s">
        <v>432</v>
      </c>
      <c r="H149" s="200">
        <v>121</v>
      </c>
      <c r="I149" s="201"/>
      <c r="J149" s="202">
        <f>ROUND(I149*H149,2)</f>
        <v>0</v>
      </c>
      <c r="K149" s="203"/>
      <c r="L149" s="204"/>
      <c r="M149" s="205" t="s">
        <v>1</v>
      </c>
      <c r="N149" s="206" t="s">
        <v>38</v>
      </c>
      <c r="O149" s="58"/>
      <c r="P149" s="172">
        <f>O149*H149</f>
        <v>0</v>
      </c>
      <c r="Q149" s="172">
        <v>0.00472</v>
      </c>
      <c r="R149" s="172">
        <f>Q149*H149</f>
        <v>0.5711200000000001</v>
      </c>
      <c r="S149" s="172">
        <v>0</v>
      </c>
      <c r="T149" s="173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4" t="s">
        <v>186</v>
      </c>
      <c r="AT149" s="174" t="s">
        <v>246</v>
      </c>
      <c r="AU149" s="174" t="s">
        <v>148</v>
      </c>
      <c r="AY149" s="17" t="s">
        <v>139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81</v>
      </c>
      <c r="BK149" s="175">
        <f>ROUND(I149*H149,2)</f>
        <v>0</v>
      </c>
      <c r="BL149" s="17" t="s">
        <v>147</v>
      </c>
      <c r="BM149" s="174" t="s">
        <v>649</v>
      </c>
    </row>
    <row r="150" spans="2:51" s="13" customFormat="1" ht="12">
      <c r="B150" s="176"/>
      <c r="D150" s="177" t="s">
        <v>150</v>
      </c>
      <c r="E150" s="178" t="s">
        <v>1</v>
      </c>
      <c r="F150" s="179" t="s">
        <v>621</v>
      </c>
      <c r="H150" s="180">
        <v>10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78" t="s">
        <v>150</v>
      </c>
      <c r="AU150" s="178" t="s">
        <v>148</v>
      </c>
      <c r="AV150" s="13" t="s">
        <v>83</v>
      </c>
      <c r="AW150" s="13" t="s">
        <v>30</v>
      </c>
      <c r="AX150" s="13" t="s">
        <v>73</v>
      </c>
      <c r="AY150" s="178" t="s">
        <v>139</v>
      </c>
    </row>
    <row r="151" spans="2:51" s="13" customFormat="1" ht="12">
      <c r="B151" s="176"/>
      <c r="D151" s="177" t="s">
        <v>150</v>
      </c>
      <c r="E151" s="178" t="s">
        <v>1</v>
      </c>
      <c r="F151" s="179" t="s">
        <v>650</v>
      </c>
      <c r="H151" s="180">
        <v>111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78" t="s">
        <v>150</v>
      </c>
      <c r="AU151" s="178" t="s">
        <v>148</v>
      </c>
      <c r="AV151" s="13" t="s">
        <v>83</v>
      </c>
      <c r="AW151" s="13" t="s">
        <v>30</v>
      </c>
      <c r="AX151" s="13" t="s">
        <v>73</v>
      </c>
      <c r="AY151" s="178" t="s">
        <v>139</v>
      </c>
    </row>
    <row r="152" spans="2:51" s="14" customFormat="1" ht="12">
      <c r="B152" s="188"/>
      <c r="D152" s="177" t="s">
        <v>150</v>
      </c>
      <c r="E152" s="189" t="s">
        <v>1</v>
      </c>
      <c r="F152" s="190" t="s">
        <v>180</v>
      </c>
      <c r="H152" s="191">
        <v>121</v>
      </c>
      <c r="I152" s="192"/>
      <c r="L152" s="188"/>
      <c r="M152" s="193"/>
      <c r="N152" s="194"/>
      <c r="O152" s="194"/>
      <c r="P152" s="194"/>
      <c r="Q152" s="194"/>
      <c r="R152" s="194"/>
      <c r="S152" s="194"/>
      <c r="T152" s="195"/>
      <c r="AT152" s="189" t="s">
        <v>150</v>
      </c>
      <c r="AU152" s="189" t="s">
        <v>148</v>
      </c>
      <c r="AV152" s="14" t="s">
        <v>147</v>
      </c>
      <c r="AW152" s="14" t="s">
        <v>30</v>
      </c>
      <c r="AX152" s="14" t="s">
        <v>81</v>
      </c>
      <c r="AY152" s="189" t="s">
        <v>139</v>
      </c>
    </row>
    <row r="153" spans="1:65" s="2" customFormat="1" ht="16.5" customHeight="1">
      <c r="A153" s="32"/>
      <c r="B153" s="161"/>
      <c r="C153" s="196" t="s">
        <v>213</v>
      </c>
      <c r="D153" s="196" t="s">
        <v>246</v>
      </c>
      <c r="E153" s="197" t="s">
        <v>651</v>
      </c>
      <c r="F153" s="198" t="s">
        <v>652</v>
      </c>
      <c r="G153" s="199" t="s">
        <v>432</v>
      </c>
      <c r="H153" s="200">
        <v>11</v>
      </c>
      <c r="I153" s="201"/>
      <c r="J153" s="202">
        <f>ROUND(I153*H153,2)</f>
        <v>0</v>
      </c>
      <c r="K153" s="203"/>
      <c r="L153" s="204"/>
      <c r="M153" s="205" t="s">
        <v>1</v>
      </c>
      <c r="N153" s="206" t="s">
        <v>38</v>
      </c>
      <c r="O153" s="58"/>
      <c r="P153" s="172">
        <f>O153*H153</f>
        <v>0</v>
      </c>
      <c r="Q153" s="172">
        <v>0.063</v>
      </c>
      <c r="R153" s="172">
        <f>Q153*H153</f>
        <v>0.6930000000000001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186</v>
      </c>
      <c r="AT153" s="174" t="s">
        <v>246</v>
      </c>
      <c r="AU153" s="174" t="s">
        <v>148</v>
      </c>
      <c r="AY153" s="17" t="s">
        <v>139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81</v>
      </c>
      <c r="BK153" s="175">
        <f>ROUND(I153*H153,2)</f>
        <v>0</v>
      </c>
      <c r="BL153" s="17" t="s">
        <v>147</v>
      </c>
      <c r="BM153" s="174" t="s">
        <v>653</v>
      </c>
    </row>
    <row r="154" spans="1:47" s="2" customFormat="1" ht="19.5">
      <c r="A154" s="32"/>
      <c r="B154" s="33"/>
      <c r="C154" s="32"/>
      <c r="D154" s="177" t="s">
        <v>161</v>
      </c>
      <c r="E154" s="32"/>
      <c r="F154" s="185" t="s">
        <v>654</v>
      </c>
      <c r="G154" s="32"/>
      <c r="H154" s="32"/>
      <c r="I154" s="96"/>
      <c r="J154" s="32"/>
      <c r="K154" s="32"/>
      <c r="L154" s="33"/>
      <c r="M154" s="186"/>
      <c r="N154" s="187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161</v>
      </c>
      <c r="AU154" s="17" t="s">
        <v>148</v>
      </c>
    </row>
    <row r="155" spans="2:51" s="13" customFormat="1" ht="12">
      <c r="B155" s="176"/>
      <c r="D155" s="177" t="s">
        <v>150</v>
      </c>
      <c r="E155" s="178" t="s">
        <v>1</v>
      </c>
      <c r="F155" s="179" t="s">
        <v>141</v>
      </c>
      <c r="H155" s="180">
        <v>11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78" t="s">
        <v>150</v>
      </c>
      <c r="AU155" s="178" t="s">
        <v>148</v>
      </c>
      <c r="AV155" s="13" t="s">
        <v>83</v>
      </c>
      <c r="AW155" s="13" t="s">
        <v>30</v>
      </c>
      <c r="AX155" s="13" t="s">
        <v>81</v>
      </c>
      <c r="AY155" s="178" t="s">
        <v>139</v>
      </c>
    </row>
    <row r="156" spans="1:65" s="2" customFormat="1" ht="16.5" customHeight="1">
      <c r="A156" s="32"/>
      <c r="B156" s="161"/>
      <c r="C156" s="196" t="s">
        <v>218</v>
      </c>
      <c r="D156" s="196" t="s">
        <v>246</v>
      </c>
      <c r="E156" s="197" t="s">
        <v>655</v>
      </c>
      <c r="F156" s="198" t="s">
        <v>656</v>
      </c>
      <c r="G156" s="199" t="s">
        <v>432</v>
      </c>
      <c r="H156" s="200">
        <v>13</v>
      </c>
      <c r="I156" s="201"/>
      <c r="J156" s="202">
        <f>ROUND(I156*H156,2)</f>
        <v>0</v>
      </c>
      <c r="K156" s="203"/>
      <c r="L156" s="204"/>
      <c r="M156" s="205" t="s">
        <v>1</v>
      </c>
      <c r="N156" s="206" t="s">
        <v>38</v>
      </c>
      <c r="O156" s="58"/>
      <c r="P156" s="172">
        <f>O156*H156</f>
        <v>0</v>
      </c>
      <c r="Q156" s="172">
        <v>0.063</v>
      </c>
      <c r="R156" s="172">
        <f>Q156*H156</f>
        <v>0.819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186</v>
      </c>
      <c r="AT156" s="174" t="s">
        <v>246</v>
      </c>
      <c r="AU156" s="174" t="s">
        <v>148</v>
      </c>
      <c r="AY156" s="17" t="s">
        <v>139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7" t="s">
        <v>81</v>
      </c>
      <c r="BK156" s="175">
        <f>ROUND(I156*H156,2)</f>
        <v>0</v>
      </c>
      <c r="BL156" s="17" t="s">
        <v>147</v>
      </c>
      <c r="BM156" s="174" t="s">
        <v>657</v>
      </c>
    </row>
    <row r="157" spans="1:47" s="2" customFormat="1" ht="19.5">
      <c r="A157" s="32"/>
      <c r="B157" s="33"/>
      <c r="C157" s="32"/>
      <c r="D157" s="177" t="s">
        <v>161</v>
      </c>
      <c r="E157" s="32"/>
      <c r="F157" s="185" t="s">
        <v>654</v>
      </c>
      <c r="G157" s="32"/>
      <c r="H157" s="32"/>
      <c r="I157" s="96"/>
      <c r="J157" s="32"/>
      <c r="K157" s="32"/>
      <c r="L157" s="33"/>
      <c r="M157" s="186"/>
      <c r="N157" s="187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161</v>
      </c>
      <c r="AU157" s="17" t="s">
        <v>148</v>
      </c>
    </row>
    <row r="158" spans="2:51" s="13" customFormat="1" ht="12">
      <c r="B158" s="176"/>
      <c r="D158" s="177" t="s">
        <v>150</v>
      </c>
      <c r="E158" s="178" t="s">
        <v>1</v>
      </c>
      <c r="F158" s="179" t="s">
        <v>213</v>
      </c>
      <c r="H158" s="180">
        <v>13</v>
      </c>
      <c r="I158" s="181"/>
      <c r="L158" s="176"/>
      <c r="M158" s="182"/>
      <c r="N158" s="183"/>
      <c r="O158" s="183"/>
      <c r="P158" s="183"/>
      <c r="Q158" s="183"/>
      <c r="R158" s="183"/>
      <c r="S158" s="183"/>
      <c r="T158" s="184"/>
      <c r="AT158" s="178" t="s">
        <v>150</v>
      </c>
      <c r="AU158" s="178" t="s">
        <v>148</v>
      </c>
      <c r="AV158" s="13" t="s">
        <v>83</v>
      </c>
      <c r="AW158" s="13" t="s">
        <v>30</v>
      </c>
      <c r="AX158" s="13" t="s">
        <v>81</v>
      </c>
      <c r="AY158" s="178" t="s">
        <v>139</v>
      </c>
    </row>
    <row r="159" spans="1:65" s="2" customFormat="1" ht="16.5" customHeight="1">
      <c r="A159" s="32"/>
      <c r="B159" s="161"/>
      <c r="C159" s="196" t="s">
        <v>8</v>
      </c>
      <c r="D159" s="196" t="s">
        <v>246</v>
      </c>
      <c r="E159" s="197" t="s">
        <v>658</v>
      </c>
      <c r="F159" s="198" t="s">
        <v>659</v>
      </c>
      <c r="G159" s="199" t="s">
        <v>432</v>
      </c>
      <c r="H159" s="200">
        <v>13</v>
      </c>
      <c r="I159" s="201"/>
      <c r="J159" s="202">
        <f>ROUND(I159*H159,2)</f>
        <v>0</v>
      </c>
      <c r="K159" s="203"/>
      <c r="L159" s="204"/>
      <c r="M159" s="205" t="s">
        <v>1</v>
      </c>
      <c r="N159" s="206" t="s">
        <v>38</v>
      </c>
      <c r="O159" s="58"/>
      <c r="P159" s="172">
        <f>O159*H159</f>
        <v>0</v>
      </c>
      <c r="Q159" s="172">
        <v>0.063</v>
      </c>
      <c r="R159" s="172">
        <f>Q159*H159</f>
        <v>0.819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186</v>
      </c>
      <c r="AT159" s="174" t="s">
        <v>246</v>
      </c>
      <c r="AU159" s="174" t="s">
        <v>148</v>
      </c>
      <c r="AY159" s="17" t="s">
        <v>139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81</v>
      </c>
      <c r="BK159" s="175">
        <f>ROUND(I159*H159,2)</f>
        <v>0</v>
      </c>
      <c r="BL159" s="17" t="s">
        <v>147</v>
      </c>
      <c r="BM159" s="174" t="s">
        <v>660</v>
      </c>
    </row>
    <row r="160" spans="1:47" s="2" customFormat="1" ht="19.5">
      <c r="A160" s="32"/>
      <c r="B160" s="33"/>
      <c r="C160" s="32"/>
      <c r="D160" s="177" t="s">
        <v>161</v>
      </c>
      <c r="E160" s="32"/>
      <c r="F160" s="185" t="s">
        <v>654</v>
      </c>
      <c r="G160" s="32"/>
      <c r="H160" s="32"/>
      <c r="I160" s="96"/>
      <c r="J160" s="32"/>
      <c r="K160" s="32"/>
      <c r="L160" s="33"/>
      <c r="M160" s="186"/>
      <c r="N160" s="187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161</v>
      </c>
      <c r="AU160" s="17" t="s">
        <v>148</v>
      </c>
    </row>
    <row r="161" spans="2:51" s="13" customFormat="1" ht="12">
      <c r="B161" s="176"/>
      <c r="D161" s="177" t="s">
        <v>150</v>
      </c>
      <c r="E161" s="178" t="s">
        <v>1</v>
      </c>
      <c r="F161" s="179" t="s">
        <v>213</v>
      </c>
      <c r="H161" s="180">
        <v>13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78" t="s">
        <v>150</v>
      </c>
      <c r="AU161" s="178" t="s">
        <v>148</v>
      </c>
      <c r="AV161" s="13" t="s">
        <v>83</v>
      </c>
      <c r="AW161" s="13" t="s">
        <v>30</v>
      </c>
      <c r="AX161" s="13" t="s">
        <v>81</v>
      </c>
      <c r="AY161" s="178" t="s">
        <v>139</v>
      </c>
    </row>
    <row r="162" spans="1:65" s="2" customFormat="1" ht="16.5" customHeight="1">
      <c r="A162" s="32"/>
      <c r="B162" s="161"/>
      <c r="C162" s="196" t="s">
        <v>191</v>
      </c>
      <c r="D162" s="196" t="s">
        <v>246</v>
      </c>
      <c r="E162" s="197" t="s">
        <v>661</v>
      </c>
      <c r="F162" s="198" t="s">
        <v>662</v>
      </c>
      <c r="G162" s="199" t="s">
        <v>432</v>
      </c>
      <c r="H162" s="200">
        <v>5</v>
      </c>
      <c r="I162" s="201"/>
      <c r="J162" s="202">
        <f>ROUND(I162*H162,2)</f>
        <v>0</v>
      </c>
      <c r="K162" s="203"/>
      <c r="L162" s="204"/>
      <c r="M162" s="205" t="s">
        <v>1</v>
      </c>
      <c r="N162" s="206" t="s">
        <v>38</v>
      </c>
      <c r="O162" s="58"/>
      <c r="P162" s="172">
        <f>O162*H162</f>
        <v>0</v>
      </c>
      <c r="Q162" s="172">
        <v>0.063</v>
      </c>
      <c r="R162" s="172">
        <f>Q162*H162</f>
        <v>0.315</v>
      </c>
      <c r="S162" s="172">
        <v>0</v>
      </c>
      <c r="T162" s="17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4" t="s">
        <v>186</v>
      </c>
      <c r="AT162" s="174" t="s">
        <v>246</v>
      </c>
      <c r="AU162" s="174" t="s">
        <v>148</v>
      </c>
      <c r="AY162" s="17" t="s">
        <v>139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7" t="s">
        <v>81</v>
      </c>
      <c r="BK162" s="175">
        <f>ROUND(I162*H162,2)</f>
        <v>0</v>
      </c>
      <c r="BL162" s="17" t="s">
        <v>147</v>
      </c>
      <c r="BM162" s="174" t="s">
        <v>663</v>
      </c>
    </row>
    <row r="163" spans="2:51" s="13" customFormat="1" ht="12">
      <c r="B163" s="176"/>
      <c r="D163" s="177" t="s">
        <v>150</v>
      </c>
      <c r="E163" s="178" t="s">
        <v>1</v>
      </c>
      <c r="F163" s="179" t="s">
        <v>169</v>
      </c>
      <c r="H163" s="180">
        <v>5</v>
      </c>
      <c r="I163" s="181"/>
      <c r="L163" s="176"/>
      <c r="M163" s="182"/>
      <c r="N163" s="183"/>
      <c r="O163" s="183"/>
      <c r="P163" s="183"/>
      <c r="Q163" s="183"/>
      <c r="R163" s="183"/>
      <c r="S163" s="183"/>
      <c r="T163" s="184"/>
      <c r="AT163" s="178" t="s">
        <v>150</v>
      </c>
      <c r="AU163" s="178" t="s">
        <v>148</v>
      </c>
      <c r="AV163" s="13" t="s">
        <v>83</v>
      </c>
      <c r="AW163" s="13" t="s">
        <v>30</v>
      </c>
      <c r="AX163" s="13" t="s">
        <v>81</v>
      </c>
      <c r="AY163" s="178" t="s">
        <v>139</v>
      </c>
    </row>
    <row r="164" spans="1:65" s="2" customFormat="1" ht="24" customHeight="1">
      <c r="A164" s="32"/>
      <c r="B164" s="161"/>
      <c r="C164" s="196" t="s">
        <v>223</v>
      </c>
      <c r="D164" s="196" t="s">
        <v>246</v>
      </c>
      <c r="E164" s="197" t="s">
        <v>664</v>
      </c>
      <c r="F164" s="198" t="s">
        <v>665</v>
      </c>
      <c r="G164" s="199" t="s">
        <v>432</v>
      </c>
      <c r="H164" s="200">
        <v>5</v>
      </c>
      <c r="I164" s="201"/>
      <c r="J164" s="202">
        <f>ROUND(I164*H164,2)</f>
        <v>0</v>
      </c>
      <c r="K164" s="203"/>
      <c r="L164" s="204"/>
      <c r="M164" s="205" t="s">
        <v>1</v>
      </c>
      <c r="N164" s="206" t="s">
        <v>38</v>
      </c>
      <c r="O164" s="58"/>
      <c r="P164" s="172">
        <f>O164*H164</f>
        <v>0</v>
      </c>
      <c r="Q164" s="172">
        <v>0.063</v>
      </c>
      <c r="R164" s="172">
        <f>Q164*H164</f>
        <v>0.315</v>
      </c>
      <c r="S164" s="172">
        <v>0</v>
      </c>
      <c r="T164" s="17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186</v>
      </c>
      <c r="AT164" s="174" t="s">
        <v>246</v>
      </c>
      <c r="AU164" s="174" t="s">
        <v>148</v>
      </c>
      <c r="AY164" s="17" t="s">
        <v>139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7" t="s">
        <v>81</v>
      </c>
      <c r="BK164" s="175">
        <f>ROUND(I164*H164,2)</f>
        <v>0</v>
      </c>
      <c r="BL164" s="17" t="s">
        <v>147</v>
      </c>
      <c r="BM164" s="174" t="s">
        <v>666</v>
      </c>
    </row>
    <row r="165" spans="2:51" s="13" customFormat="1" ht="12">
      <c r="B165" s="176"/>
      <c r="D165" s="177" t="s">
        <v>150</v>
      </c>
      <c r="E165" s="178" t="s">
        <v>1</v>
      </c>
      <c r="F165" s="179" t="s">
        <v>169</v>
      </c>
      <c r="H165" s="180">
        <v>5</v>
      </c>
      <c r="I165" s="181"/>
      <c r="L165" s="176"/>
      <c r="M165" s="182"/>
      <c r="N165" s="183"/>
      <c r="O165" s="183"/>
      <c r="P165" s="183"/>
      <c r="Q165" s="183"/>
      <c r="R165" s="183"/>
      <c r="S165" s="183"/>
      <c r="T165" s="184"/>
      <c r="AT165" s="178" t="s">
        <v>150</v>
      </c>
      <c r="AU165" s="178" t="s">
        <v>148</v>
      </c>
      <c r="AV165" s="13" t="s">
        <v>83</v>
      </c>
      <c r="AW165" s="13" t="s">
        <v>30</v>
      </c>
      <c r="AX165" s="13" t="s">
        <v>81</v>
      </c>
      <c r="AY165" s="178" t="s">
        <v>139</v>
      </c>
    </row>
    <row r="166" spans="1:65" s="2" customFormat="1" ht="24" customHeight="1">
      <c r="A166" s="32"/>
      <c r="B166" s="161"/>
      <c r="C166" s="162" t="s">
        <v>233</v>
      </c>
      <c r="D166" s="162" t="s">
        <v>143</v>
      </c>
      <c r="E166" s="163" t="s">
        <v>667</v>
      </c>
      <c r="F166" s="164" t="s">
        <v>668</v>
      </c>
      <c r="G166" s="165" t="s">
        <v>154</v>
      </c>
      <c r="H166" s="166">
        <v>12.6</v>
      </c>
      <c r="I166" s="167"/>
      <c r="J166" s="168">
        <f>ROUND(I166*H166,2)</f>
        <v>0</v>
      </c>
      <c r="K166" s="169"/>
      <c r="L166" s="33"/>
      <c r="M166" s="170" t="s">
        <v>1</v>
      </c>
      <c r="N166" s="171" t="s">
        <v>38</v>
      </c>
      <c r="O166" s="58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4" t="s">
        <v>147</v>
      </c>
      <c r="AT166" s="174" t="s">
        <v>143</v>
      </c>
      <c r="AU166" s="174" t="s">
        <v>148</v>
      </c>
      <c r="AY166" s="17" t="s">
        <v>139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7" t="s">
        <v>81</v>
      </c>
      <c r="BK166" s="175">
        <f>ROUND(I166*H166,2)</f>
        <v>0</v>
      </c>
      <c r="BL166" s="17" t="s">
        <v>147</v>
      </c>
      <c r="BM166" s="174" t="s">
        <v>669</v>
      </c>
    </row>
    <row r="167" spans="2:51" s="13" customFormat="1" ht="12">
      <c r="B167" s="176"/>
      <c r="D167" s="177" t="s">
        <v>150</v>
      </c>
      <c r="E167" s="178" t="s">
        <v>1</v>
      </c>
      <c r="F167" s="179" t="s">
        <v>670</v>
      </c>
      <c r="H167" s="180">
        <v>11.1</v>
      </c>
      <c r="I167" s="181"/>
      <c r="L167" s="176"/>
      <c r="M167" s="182"/>
      <c r="N167" s="183"/>
      <c r="O167" s="183"/>
      <c r="P167" s="183"/>
      <c r="Q167" s="183"/>
      <c r="R167" s="183"/>
      <c r="S167" s="183"/>
      <c r="T167" s="184"/>
      <c r="AT167" s="178" t="s">
        <v>150</v>
      </c>
      <c r="AU167" s="178" t="s">
        <v>148</v>
      </c>
      <c r="AV167" s="13" t="s">
        <v>83</v>
      </c>
      <c r="AW167" s="13" t="s">
        <v>30</v>
      </c>
      <c r="AX167" s="13" t="s">
        <v>73</v>
      </c>
      <c r="AY167" s="178" t="s">
        <v>139</v>
      </c>
    </row>
    <row r="168" spans="2:51" s="13" customFormat="1" ht="12">
      <c r="B168" s="176"/>
      <c r="D168" s="177" t="s">
        <v>150</v>
      </c>
      <c r="E168" s="178" t="s">
        <v>1</v>
      </c>
      <c r="F168" s="179" t="s">
        <v>671</v>
      </c>
      <c r="H168" s="180">
        <v>1.5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78" t="s">
        <v>150</v>
      </c>
      <c r="AU168" s="178" t="s">
        <v>148</v>
      </c>
      <c r="AV168" s="13" t="s">
        <v>83</v>
      </c>
      <c r="AW168" s="13" t="s">
        <v>30</v>
      </c>
      <c r="AX168" s="13" t="s">
        <v>73</v>
      </c>
      <c r="AY168" s="178" t="s">
        <v>139</v>
      </c>
    </row>
    <row r="169" spans="2:51" s="14" customFormat="1" ht="12">
      <c r="B169" s="188"/>
      <c r="D169" s="177" t="s">
        <v>150</v>
      </c>
      <c r="E169" s="189" t="s">
        <v>1</v>
      </c>
      <c r="F169" s="190" t="s">
        <v>180</v>
      </c>
      <c r="H169" s="191">
        <v>12.6</v>
      </c>
      <c r="I169" s="192"/>
      <c r="L169" s="188"/>
      <c r="M169" s="193"/>
      <c r="N169" s="194"/>
      <c r="O169" s="194"/>
      <c r="P169" s="194"/>
      <c r="Q169" s="194"/>
      <c r="R169" s="194"/>
      <c r="S169" s="194"/>
      <c r="T169" s="195"/>
      <c r="AT169" s="189" t="s">
        <v>150</v>
      </c>
      <c r="AU169" s="189" t="s">
        <v>148</v>
      </c>
      <c r="AV169" s="14" t="s">
        <v>147</v>
      </c>
      <c r="AW169" s="14" t="s">
        <v>30</v>
      </c>
      <c r="AX169" s="14" t="s">
        <v>81</v>
      </c>
      <c r="AY169" s="189" t="s">
        <v>139</v>
      </c>
    </row>
    <row r="170" spans="1:65" s="2" customFormat="1" ht="24" customHeight="1">
      <c r="A170" s="32"/>
      <c r="B170" s="161"/>
      <c r="C170" s="162" t="s">
        <v>245</v>
      </c>
      <c r="D170" s="162" t="s">
        <v>143</v>
      </c>
      <c r="E170" s="163" t="s">
        <v>672</v>
      </c>
      <c r="F170" s="164" t="s">
        <v>673</v>
      </c>
      <c r="G170" s="165" t="s">
        <v>154</v>
      </c>
      <c r="H170" s="166">
        <v>12.6</v>
      </c>
      <c r="I170" s="167"/>
      <c r="J170" s="168">
        <f>ROUND(I170*H170,2)</f>
        <v>0</v>
      </c>
      <c r="K170" s="169"/>
      <c r="L170" s="33"/>
      <c r="M170" s="170" t="s">
        <v>1</v>
      </c>
      <c r="N170" s="171" t="s">
        <v>38</v>
      </c>
      <c r="O170" s="58"/>
      <c r="P170" s="172">
        <f>O170*H170</f>
        <v>0</v>
      </c>
      <c r="Q170" s="172">
        <v>0</v>
      </c>
      <c r="R170" s="172">
        <f>Q170*H170</f>
        <v>0</v>
      </c>
      <c r="S170" s="172">
        <v>0</v>
      </c>
      <c r="T170" s="17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4" t="s">
        <v>147</v>
      </c>
      <c r="AT170" s="174" t="s">
        <v>143</v>
      </c>
      <c r="AU170" s="174" t="s">
        <v>148</v>
      </c>
      <c r="AY170" s="17" t="s">
        <v>139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7" t="s">
        <v>81</v>
      </c>
      <c r="BK170" s="175">
        <f>ROUND(I170*H170,2)</f>
        <v>0</v>
      </c>
      <c r="BL170" s="17" t="s">
        <v>147</v>
      </c>
      <c r="BM170" s="174" t="s">
        <v>674</v>
      </c>
    </row>
    <row r="171" spans="2:51" s="13" customFormat="1" ht="12">
      <c r="B171" s="176"/>
      <c r="D171" s="177" t="s">
        <v>150</v>
      </c>
      <c r="E171" s="178" t="s">
        <v>1</v>
      </c>
      <c r="F171" s="179" t="s">
        <v>675</v>
      </c>
      <c r="H171" s="180">
        <v>12.6</v>
      </c>
      <c r="I171" s="181"/>
      <c r="L171" s="176"/>
      <c r="M171" s="182"/>
      <c r="N171" s="183"/>
      <c r="O171" s="183"/>
      <c r="P171" s="183"/>
      <c r="Q171" s="183"/>
      <c r="R171" s="183"/>
      <c r="S171" s="183"/>
      <c r="T171" s="184"/>
      <c r="AT171" s="178" t="s">
        <v>150</v>
      </c>
      <c r="AU171" s="178" t="s">
        <v>148</v>
      </c>
      <c r="AV171" s="13" t="s">
        <v>83</v>
      </c>
      <c r="AW171" s="13" t="s">
        <v>30</v>
      </c>
      <c r="AX171" s="13" t="s">
        <v>81</v>
      </c>
      <c r="AY171" s="178" t="s">
        <v>139</v>
      </c>
    </row>
    <row r="172" spans="1:65" s="2" customFormat="1" ht="16.5" customHeight="1">
      <c r="A172" s="32"/>
      <c r="B172" s="161"/>
      <c r="C172" s="162" t="s">
        <v>252</v>
      </c>
      <c r="D172" s="162" t="s">
        <v>143</v>
      </c>
      <c r="E172" s="163" t="s">
        <v>676</v>
      </c>
      <c r="F172" s="164" t="s">
        <v>677</v>
      </c>
      <c r="G172" s="165" t="s">
        <v>432</v>
      </c>
      <c r="H172" s="166">
        <v>111</v>
      </c>
      <c r="I172" s="167"/>
      <c r="J172" s="168">
        <f>ROUND(I172*H172,2)</f>
        <v>0</v>
      </c>
      <c r="K172" s="169"/>
      <c r="L172" s="33"/>
      <c r="M172" s="170" t="s">
        <v>1</v>
      </c>
      <c r="N172" s="171" t="s">
        <v>38</v>
      </c>
      <c r="O172" s="58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4" t="s">
        <v>147</v>
      </c>
      <c r="AT172" s="174" t="s">
        <v>143</v>
      </c>
      <c r="AU172" s="174" t="s">
        <v>148</v>
      </c>
      <c r="AY172" s="17" t="s">
        <v>139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81</v>
      </c>
      <c r="BK172" s="175">
        <f>ROUND(I172*H172,2)</f>
        <v>0</v>
      </c>
      <c r="BL172" s="17" t="s">
        <v>147</v>
      </c>
      <c r="BM172" s="174" t="s">
        <v>678</v>
      </c>
    </row>
    <row r="173" spans="2:51" s="13" customFormat="1" ht="12">
      <c r="B173" s="176"/>
      <c r="D173" s="177" t="s">
        <v>150</v>
      </c>
      <c r="E173" s="178" t="s">
        <v>1</v>
      </c>
      <c r="F173" s="179" t="s">
        <v>679</v>
      </c>
      <c r="H173" s="180">
        <v>111</v>
      </c>
      <c r="I173" s="181"/>
      <c r="L173" s="176"/>
      <c r="M173" s="182"/>
      <c r="N173" s="183"/>
      <c r="O173" s="183"/>
      <c r="P173" s="183"/>
      <c r="Q173" s="183"/>
      <c r="R173" s="183"/>
      <c r="S173" s="183"/>
      <c r="T173" s="184"/>
      <c r="AT173" s="178" t="s">
        <v>150</v>
      </c>
      <c r="AU173" s="178" t="s">
        <v>148</v>
      </c>
      <c r="AV173" s="13" t="s">
        <v>83</v>
      </c>
      <c r="AW173" s="13" t="s">
        <v>30</v>
      </c>
      <c r="AX173" s="13" t="s">
        <v>81</v>
      </c>
      <c r="AY173" s="178" t="s">
        <v>139</v>
      </c>
    </row>
    <row r="174" spans="2:63" s="12" customFormat="1" ht="22.9" customHeight="1">
      <c r="B174" s="148"/>
      <c r="D174" s="149" t="s">
        <v>72</v>
      </c>
      <c r="E174" s="159" t="s">
        <v>193</v>
      </c>
      <c r="F174" s="159" t="s">
        <v>257</v>
      </c>
      <c r="I174" s="151"/>
      <c r="J174" s="160">
        <f>BK174</f>
        <v>0</v>
      </c>
      <c r="L174" s="148"/>
      <c r="M174" s="153"/>
      <c r="N174" s="154"/>
      <c r="O174" s="154"/>
      <c r="P174" s="155">
        <f>P175</f>
        <v>0</v>
      </c>
      <c r="Q174" s="154"/>
      <c r="R174" s="155">
        <f>R175</f>
        <v>0</v>
      </c>
      <c r="S174" s="154"/>
      <c r="T174" s="156">
        <f>T175</f>
        <v>0</v>
      </c>
      <c r="AR174" s="149" t="s">
        <v>81</v>
      </c>
      <c r="AT174" s="157" t="s">
        <v>72</v>
      </c>
      <c r="AU174" s="157" t="s">
        <v>81</v>
      </c>
      <c r="AY174" s="149" t="s">
        <v>139</v>
      </c>
      <c r="BK174" s="158">
        <f>BK175</f>
        <v>0</v>
      </c>
    </row>
    <row r="175" spans="2:63" s="12" customFormat="1" ht="20.85" customHeight="1">
      <c r="B175" s="148"/>
      <c r="D175" s="149" t="s">
        <v>72</v>
      </c>
      <c r="E175" s="159" t="s">
        <v>269</v>
      </c>
      <c r="F175" s="159" t="s">
        <v>270</v>
      </c>
      <c r="I175" s="151"/>
      <c r="J175" s="160">
        <f>BK175</f>
        <v>0</v>
      </c>
      <c r="L175" s="148"/>
      <c r="M175" s="153"/>
      <c r="N175" s="154"/>
      <c r="O175" s="154"/>
      <c r="P175" s="155">
        <f>P176</f>
        <v>0</v>
      </c>
      <c r="Q175" s="154"/>
      <c r="R175" s="155">
        <f>R176</f>
        <v>0</v>
      </c>
      <c r="S175" s="154"/>
      <c r="T175" s="156">
        <f>T176</f>
        <v>0</v>
      </c>
      <c r="AR175" s="149" t="s">
        <v>81</v>
      </c>
      <c r="AT175" s="157" t="s">
        <v>72</v>
      </c>
      <c r="AU175" s="157" t="s">
        <v>83</v>
      </c>
      <c r="AY175" s="149" t="s">
        <v>139</v>
      </c>
      <c r="BK175" s="158">
        <f>BK176</f>
        <v>0</v>
      </c>
    </row>
    <row r="176" spans="1:65" s="2" customFormat="1" ht="24" customHeight="1">
      <c r="A176" s="32"/>
      <c r="B176" s="161"/>
      <c r="C176" s="162" t="s">
        <v>7</v>
      </c>
      <c r="D176" s="162" t="s">
        <v>143</v>
      </c>
      <c r="E176" s="163" t="s">
        <v>680</v>
      </c>
      <c r="F176" s="164" t="s">
        <v>681</v>
      </c>
      <c r="G176" s="165" t="s">
        <v>249</v>
      </c>
      <c r="H176" s="166">
        <v>3.539</v>
      </c>
      <c r="I176" s="167"/>
      <c r="J176" s="168">
        <f>ROUND(I176*H176,2)</f>
        <v>0</v>
      </c>
      <c r="K176" s="169"/>
      <c r="L176" s="33"/>
      <c r="M176" s="218" t="s">
        <v>1</v>
      </c>
      <c r="N176" s="219" t="s">
        <v>38</v>
      </c>
      <c r="O176" s="209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147</v>
      </c>
      <c r="AT176" s="174" t="s">
        <v>143</v>
      </c>
      <c r="AU176" s="174" t="s">
        <v>148</v>
      </c>
      <c r="AY176" s="17" t="s">
        <v>139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7" t="s">
        <v>81</v>
      </c>
      <c r="BK176" s="175">
        <f>ROUND(I176*H176,2)</f>
        <v>0</v>
      </c>
      <c r="BL176" s="17" t="s">
        <v>147</v>
      </c>
      <c r="BM176" s="174" t="s">
        <v>682</v>
      </c>
    </row>
    <row r="177" spans="1:31" s="2" customFormat="1" ht="6.95" customHeight="1">
      <c r="A177" s="32"/>
      <c r="B177" s="47"/>
      <c r="C177" s="48"/>
      <c r="D177" s="48"/>
      <c r="E177" s="48"/>
      <c r="F177" s="48"/>
      <c r="G177" s="48"/>
      <c r="H177" s="48"/>
      <c r="I177" s="120"/>
      <c r="J177" s="48"/>
      <c r="K177" s="48"/>
      <c r="L177" s="33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autoFilter ref="C120:K17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102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6" t="s">
        <v>683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ROUND(J118,2)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ROUND((SUM(BE118:BE164)),2)</f>
        <v>0</v>
      </c>
      <c r="G33" s="32"/>
      <c r="H33" s="32"/>
      <c r="I33" s="107">
        <v>0.21</v>
      </c>
      <c r="J33" s="106">
        <f>ROUND(((SUM(BE118:BE164))*I33),2)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ROUND((SUM(BF118:BF164)),2)</f>
        <v>0</v>
      </c>
      <c r="G34" s="32"/>
      <c r="H34" s="32"/>
      <c r="I34" s="107">
        <v>0.15</v>
      </c>
      <c r="J34" s="106">
        <f>ROUND(((SUM(BF118:BF164))*I34),2)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ROUND((SUM(BG118:BG164)),2)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ROUND((SUM(BH118:BH164)),2)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ROUND((SUM(BI118:BI164)),2)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6" t="str">
        <f>E9</f>
        <v>017-24-2-0 - Ostatní a vedlejší náklady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J118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114</v>
      </c>
      <c r="E97" s="128"/>
      <c r="F97" s="128"/>
      <c r="G97" s="128"/>
      <c r="H97" s="128"/>
      <c r="I97" s="129"/>
      <c r="J97" s="130">
        <f>J119</f>
        <v>0</v>
      </c>
      <c r="L97" s="126"/>
    </row>
    <row r="98" spans="2:12" s="10" customFormat="1" ht="19.9" customHeight="1">
      <c r="B98" s="131"/>
      <c r="D98" s="132" t="s">
        <v>684</v>
      </c>
      <c r="E98" s="133"/>
      <c r="F98" s="133"/>
      <c r="G98" s="133"/>
      <c r="H98" s="133"/>
      <c r="I98" s="134"/>
      <c r="J98" s="135">
        <f>J120</f>
        <v>0</v>
      </c>
      <c r="L98" s="131"/>
    </row>
    <row r="99" spans="1:31" s="2" customFormat="1" ht="21.75" customHeight="1">
      <c r="A99" s="32"/>
      <c r="B99" s="33"/>
      <c r="C99" s="32"/>
      <c r="D99" s="32"/>
      <c r="E99" s="32"/>
      <c r="F99" s="32"/>
      <c r="G99" s="32"/>
      <c r="H99" s="32"/>
      <c r="I99" s="96"/>
      <c r="J99" s="32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120"/>
      <c r="J100" s="48"/>
      <c r="K100" s="48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49"/>
      <c r="C104" s="50"/>
      <c r="D104" s="50"/>
      <c r="E104" s="50"/>
      <c r="F104" s="50"/>
      <c r="G104" s="50"/>
      <c r="H104" s="50"/>
      <c r="I104" s="121"/>
      <c r="J104" s="50"/>
      <c r="K104" s="50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125</v>
      </c>
      <c r="D105" s="32"/>
      <c r="E105" s="32"/>
      <c r="F105" s="32"/>
      <c r="G105" s="32"/>
      <c r="H105" s="32"/>
      <c r="I105" s="96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96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16</v>
      </c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62" t="str">
        <f>E7</f>
        <v>Baťův kanál, Valcha - Výklopník, oprava koryta</v>
      </c>
      <c r="F108" s="263"/>
      <c r="G108" s="263"/>
      <c r="H108" s="263"/>
      <c r="I108" s="96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107</v>
      </c>
      <c r="D109" s="32"/>
      <c r="E109" s="32"/>
      <c r="F109" s="32"/>
      <c r="G109" s="32"/>
      <c r="H109" s="32"/>
      <c r="I109" s="96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46" t="str">
        <f>E9</f>
        <v>017-24-2-0 - Ostatní a vedlejší náklady</v>
      </c>
      <c r="F110" s="261"/>
      <c r="G110" s="261"/>
      <c r="H110" s="261"/>
      <c r="I110" s="96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96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20</v>
      </c>
      <c r="D112" s="32"/>
      <c r="E112" s="32"/>
      <c r="F112" s="25" t="str">
        <f>F12</f>
        <v xml:space="preserve"> </v>
      </c>
      <c r="G112" s="32"/>
      <c r="H112" s="32"/>
      <c r="I112" s="97" t="s">
        <v>22</v>
      </c>
      <c r="J112" s="55" t="str">
        <f>IF(J12="","",J12)</f>
        <v>13. 12. 2017</v>
      </c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24</v>
      </c>
      <c r="D114" s="32"/>
      <c r="E114" s="32"/>
      <c r="F114" s="25" t="str">
        <f>E15</f>
        <v xml:space="preserve"> </v>
      </c>
      <c r="G114" s="32"/>
      <c r="H114" s="32"/>
      <c r="I114" s="97" t="s">
        <v>29</v>
      </c>
      <c r="J114" s="30" t="str">
        <f>E21</f>
        <v xml:space="preserve"> </v>
      </c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27</v>
      </c>
      <c r="D115" s="32"/>
      <c r="E115" s="32"/>
      <c r="F115" s="25" t="str">
        <f>IF(E18="","",E18)</f>
        <v>Vyplň údaj</v>
      </c>
      <c r="G115" s="32"/>
      <c r="H115" s="32"/>
      <c r="I115" s="97" t="s">
        <v>31</v>
      </c>
      <c r="J115" s="30" t="str">
        <f>E24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36"/>
      <c r="B117" s="137"/>
      <c r="C117" s="138" t="s">
        <v>126</v>
      </c>
      <c r="D117" s="139" t="s">
        <v>58</v>
      </c>
      <c r="E117" s="139" t="s">
        <v>54</v>
      </c>
      <c r="F117" s="139" t="s">
        <v>55</v>
      </c>
      <c r="G117" s="139" t="s">
        <v>127</v>
      </c>
      <c r="H117" s="139" t="s">
        <v>128</v>
      </c>
      <c r="I117" s="140" t="s">
        <v>129</v>
      </c>
      <c r="J117" s="141" t="s">
        <v>111</v>
      </c>
      <c r="K117" s="142" t="s">
        <v>130</v>
      </c>
      <c r="L117" s="143"/>
      <c r="M117" s="62" t="s">
        <v>1</v>
      </c>
      <c r="N117" s="63" t="s">
        <v>37</v>
      </c>
      <c r="O117" s="63" t="s">
        <v>131</v>
      </c>
      <c r="P117" s="63" t="s">
        <v>132</v>
      </c>
      <c r="Q117" s="63" t="s">
        <v>133</v>
      </c>
      <c r="R117" s="63" t="s">
        <v>134</v>
      </c>
      <c r="S117" s="63" t="s">
        <v>135</v>
      </c>
      <c r="T117" s="64" t="s">
        <v>136</v>
      </c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</row>
    <row r="118" spans="1:63" s="2" customFormat="1" ht="22.9" customHeight="1">
      <c r="A118" s="32"/>
      <c r="B118" s="33"/>
      <c r="C118" s="69" t="s">
        <v>137</v>
      </c>
      <c r="D118" s="32"/>
      <c r="E118" s="32"/>
      <c r="F118" s="32"/>
      <c r="G118" s="32"/>
      <c r="H118" s="32"/>
      <c r="I118" s="96"/>
      <c r="J118" s="144">
        <f>BK118</f>
        <v>0</v>
      </c>
      <c r="K118" s="32"/>
      <c r="L118" s="33"/>
      <c r="M118" s="65"/>
      <c r="N118" s="56"/>
      <c r="O118" s="66"/>
      <c r="P118" s="145">
        <f>P119</f>
        <v>0</v>
      </c>
      <c r="Q118" s="66"/>
      <c r="R118" s="145">
        <f>R119</f>
        <v>0</v>
      </c>
      <c r="S118" s="66"/>
      <c r="T118" s="146">
        <f>T119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72</v>
      </c>
      <c r="AU118" s="17" t="s">
        <v>113</v>
      </c>
      <c r="BK118" s="147">
        <f>BK119</f>
        <v>0</v>
      </c>
    </row>
    <row r="119" spans="2:63" s="12" customFormat="1" ht="25.9" customHeight="1">
      <c r="B119" s="148"/>
      <c r="D119" s="149" t="s">
        <v>72</v>
      </c>
      <c r="E119" s="150" t="s">
        <v>138</v>
      </c>
      <c r="F119" s="150" t="s">
        <v>138</v>
      </c>
      <c r="I119" s="151"/>
      <c r="J119" s="152">
        <f>BK119</f>
        <v>0</v>
      </c>
      <c r="L119" s="148"/>
      <c r="M119" s="153"/>
      <c r="N119" s="154"/>
      <c r="O119" s="154"/>
      <c r="P119" s="155">
        <f>P120</f>
        <v>0</v>
      </c>
      <c r="Q119" s="154"/>
      <c r="R119" s="155">
        <f>R120</f>
        <v>0</v>
      </c>
      <c r="S119" s="154"/>
      <c r="T119" s="156">
        <f>T120</f>
        <v>0</v>
      </c>
      <c r="AR119" s="149" t="s">
        <v>169</v>
      </c>
      <c r="AT119" s="157" t="s">
        <v>72</v>
      </c>
      <c r="AU119" s="157" t="s">
        <v>73</v>
      </c>
      <c r="AY119" s="149" t="s">
        <v>139</v>
      </c>
      <c r="BK119" s="158">
        <f>BK120</f>
        <v>0</v>
      </c>
    </row>
    <row r="120" spans="2:63" s="12" customFormat="1" ht="22.9" customHeight="1">
      <c r="B120" s="148"/>
      <c r="D120" s="149" t="s">
        <v>72</v>
      </c>
      <c r="E120" s="159" t="s">
        <v>141</v>
      </c>
      <c r="F120" s="159" t="s">
        <v>685</v>
      </c>
      <c r="I120" s="151"/>
      <c r="J120" s="160">
        <f>BK120</f>
        <v>0</v>
      </c>
      <c r="L120" s="148"/>
      <c r="M120" s="153"/>
      <c r="N120" s="154"/>
      <c r="O120" s="154"/>
      <c r="P120" s="155">
        <f>SUM(P121:P164)</f>
        <v>0</v>
      </c>
      <c r="Q120" s="154"/>
      <c r="R120" s="155">
        <f>SUM(R121:R164)</f>
        <v>0</v>
      </c>
      <c r="S120" s="154"/>
      <c r="T120" s="156">
        <f>SUM(T121:T164)</f>
        <v>0</v>
      </c>
      <c r="AR120" s="149" t="s">
        <v>169</v>
      </c>
      <c r="AT120" s="157" t="s">
        <v>72</v>
      </c>
      <c r="AU120" s="157" t="s">
        <v>81</v>
      </c>
      <c r="AY120" s="149" t="s">
        <v>139</v>
      </c>
      <c r="BK120" s="158">
        <f>SUM(BK121:BK164)</f>
        <v>0</v>
      </c>
    </row>
    <row r="121" spans="1:65" s="2" customFormat="1" ht="16.5" customHeight="1">
      <c r="A121" s="32"/>
      <c r="B121" s="161"/>
      <c r="C121" s="162" t="s">
        <v>81</v>
      </c>
      <c r="D121" s="162" t="s">
        <v>143</v>
      </c>
      <c r="E121" s="163" t="s">
        <v>157</v>
      </c>
      <c r="F121" s="164" t="s">
        <v>686</v>
      </c>
      <c r="G121" s="165" t="s">
        <v>687</v>
      </c>
      <c r="H121" s="166">
        <v>17.76</v>
      </c>
      <c r="I121" s="167"/>
      <c r="J121" s="168">
        <f>ROUND(I121*H121,2)</f>
        <v>0</v>
      </c>
      <c r="K121" s="169"/>
      <c r="L121" s="33"/>
      <c r="M121" s="170" t="s">
        <v>1</v>
      </c>
      <c r="N121" s="171" t="s">
        <v>38</v>
      </c>
      <c r="O121" s="58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688</v>
      </c>
      <c r="AT121" s="174" t="s">
        <v>143</v>
      </c>
      <c r="AU121" s="174" t="s">
        <v>83</v>
      </c>
      <c r="AY121" s="17" t="s">
        <v>139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7" t="s">
        <v>81</v>
      </c>
      <c r="BK121" s="175">
        <f>ROUND(I121*H121,2)</f>
        <v>0</v>
      </c>
      <c r="BL121" s="17" t="s">
        <v>688</v>
      </c>
      <c r="BM121" s="174" t="s">
        <v>689</v>
      </c>
    </row>
    <row r="122" spans="1:47" s="2" customFormat="1" ht="39">
      <c r="A122" s="32"/>
      <c r="B122" s="33"/>
      <c r="C122" s="32"/>
      <c r="D122" s="177" t="s">
        <v>161</v>
      </c>
      <c r="E122" s="32"/>
      <c r="F122" s="185" t="s">
        <v>690</v>
      </c>
      <c r="G122" s="32"/>
      <c r="H122" s="32"/>
      <c r="I122" s="96"/>
      <c r="J122" s="32"/>
      <c r="K122" s="32"/>
      <c r="L122" s="33"/>
      <c r="M122" s="186"/>
      <c r="N122" s="187"/>
      <c r="O122" s="58"/>
      <c r="P122" s="58"/>
      <c r="Q122" s="58"/>
      <c r="R122" s="58"/>
      <c r="S122" s="58"/>
      <c r="T122" s="5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161</v>
      </c>
      <c r="AU122" s="17" t="s">
        <v>83</v>
      </c>
    </row>
    <row r="123" spans="2:51" s="13" customFormat="1" ht="12">
      <c r="B123" s="176"/>
      <c r="D123" s="177" t="s">
        <v>150</v>
      </c>
      <c r="E123" s="178" t="s">
        <v>1</v>
      </c>
      <c r="F123" s="179" t="s">
        <v>691</v>
      </c>
      <c r="H123" s="180">
        <v>17.76</v>
      </c>
      <c r="I123" s="181"/>
      <c r="L123" s="176"/>
      <c r="M123" s="182"/>
      <c r="N123" s="183"/>
      <c r="O123" s="183"/>
      <c r="P123" s="183"/>
      <c r="Q123" s="183"/>
      <c r="R123" s="183"/>
      <c r="S123" s="183"/>
      <c r="T123" s="184"/>
      <c r="AT123" s="178" t="s">
        <v>150</v>
      </c>
      <c r="AU123" s="178" t="s">
        <v>83</v>
      </c>
      <c r="AV123" s="13" t="s">
        <v>83</v>
      </c>
      <c r="AW123" s="13" t="s">
        <v>30</v>
      </c>
      <c r="AX123" s="13" t="s">
        <v>81</v>
      </c>
      <c r="AY123" s="178" t="s">
        <v>139</v>
      </c>
    </row>
    <row r="124" spans="1:65" s="2" customFormat="1" ht="16.5" customHeight="1">
      <c r="A124" s="32"/>
      <c r="B124" s="161"/>
      <c r="C124" s="162" t="s">
        <v>83</v>
      </c>
      <c r="D124" s="162" t="s">
        <v>143</v>
      </c>
      <c r="E124" s="163" t="s">
        <v>692</v>
      </c>
      <c r="F124" s="164" t="s">
        <v>693</v>
      </c>
      <c r="G124" s="165" t="s">
        <v>687</v>
      </c>
      <c r="H124" s="166">
        <v>1</v>
      </c>
      <c r="I124" s="167"/>
      <c r="J124" s="168">
        <f>ROUND(I124*H124,2)</f>
        <v>0</v>
      </c>
      <c r="K124" s="169"/>
      <c r="L124" s="33"/>
      <c r="M124" s="170" t="s">
        <v>1</v>
      </c>
      <c r="N124" s="171" t="s">
        <v>38</v>
      </c>
      <c r="O124" s="58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688</v>
      </c>
      <c r="AT124" s="174" t="s">
        <v>143</v>
      </c>
      <c r="AU124" s="174" t="s">
        <v>83</v>
      </c>
      <c r="AY124" s="17" t="s">
        <v>139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7" t="s">
        <v>81</v>
      </c>
      <c r="BK124" s="175">
        <f>ROUND(I124*H124,2)</f>
        <v>0</v>
      </c>
      <c r="BL124" s="17" t="s">
        <v>688</v>
      </c>
      <c r="BM124" s="174" t="s">
        <v>694</v>
      </c>
    </row>
    <row r="125" spans="1:47" s="2" customFormat="1" ht="107.25">
      <c r="A125" s="32"/>
      <c r="B125" s="33"/>
      <c r="C125" s="32"/>
      <c r="D125" s="177" t="s">
        <v>161</v>
      </c>
      <c r="E125" s="32"/>
      <c r="F125" s="185" t="s">
        <v>695</v>
      </c>
      <c r="G125" s="32"/>
      <c r="H125" s="32"/>
      <c r="I125" s="96"/>
      <c r="J125" s="32"/>
      <c r="K125" s="32"/>
      <c r="L125" s="33"/>
      <c r="M125" s="186"/>
      <c r="N125" s="187"/>
      <c r="O125" s="58"/>
      <c r="P125" s="58"/>
      <c r="Q125" s="58"/>
      <c r="R125" s="58"/>
      <c r="S125" s="58"/>
      <c r="T125" s="5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161</v>
      </c>
      <c r="AU125" s="17" t="s">
        <v>83</v>
      </c>
    </row>
    <row r="126" spans="1:65" s="2" customFormat="1" ht="16.5" customHeight="1">
      <c r="A126" s="32"/>
      <c r="B126" s="161"/>
      <c r="C126" s="162" t="s">
        <v>148</v>
      </c>
      <c r="D126" s="162" t="s">
        <v>143</v>
      </c>
      <c r="E126" s="163" t="s">
        <v>696</v>
      </c>
      <c r="F126" s="164" t="s">
        <v>697</v>
      </c>
      <c r="G126" s="165" t="s">
        <v>698</v>
      </c>
      <c r="H126" s="166">
        <v>1</v>
      </c>
      <c r="I126" s="167"/>
      <c r="J126" s="168">
        <f>ROUND(I126*H126,2)</f>
        <v>0</v>
      </c>
      <c r="K126" s="169"/>
      <c r="L126" s="33"/>
      <c r="M126" s="170" t="s">
        <v>1</v>
      </c>
      <c r="N126" s="171" t="s">
        <v>38</v>
      </c>
      <c r="O126" s="58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4" t="s">
        <v>688</v>
      </c>
      <c r="AT126" s="174" t="s">
        <v>143</v>
      </c>
      <c r="AU126" s="174" t="s">
        <v>83</v>
      </c>
      <c r="AY126" s="17" t="s">
        <v>139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7" t="s">
        <v>81</v>
      </c>
      <c r="BK126" s="175">
        <f>ROUND(I126*H126,2)</f>
        <v>0</v>
      </c>
      <c r="BL126" s="17" t="s">
        <v>688</v>
      </c>
      <c r="BM126" s="174" t="s">
        <v>699</v>
      </c>
    </row>
    <row r="127" spans="1:47" s="2" customFormat="1" ht="39">
      <c r="A127" s="32"/>
      <c r="B127" s="33"/>
      <c r="C127" s="32"/>
      <c r="D127" s="177" t="s">
        <v>161</v>
      </c>
      <c r="E127" s="32"/>
      <c r="F127" s="185" t="s">
        <v>700</v>
      </c>
      <c r="G127" s="32"/>
      <c r="H127" s="32"/>
      <c r="I127" s="96"/>
      <c r="J127" s="32"/>
      <c r="K127" s="32"/>
      <c r="L127" s="33"/>
      <c r="M127" s="186"/>
      <c r="N127" s="187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161</v>
      </c>
      <c r="AU127" s="17" t="s">
        <v>83</v>
      </c>
    </row>
    <row r="128" spans="2:51" s="13" customFormat="1" ht="12">
      <c r="B128" s="176"/>
      <c r="D128" s="177" t="s">
        <v>150</v>
      </c>
      <c r="E128" s="178" t="s">
        <v>1</v>
      </c>
      <c r="F128" s="179" t="s">
        <v>81</v>
      </c>
      <c r="H128" s="180">
        <v>1</v>
      </c>
      <c r="I128" s="181"/>
      <c r="L128" s="176"/>
      <c r="M128" s="182"/>
      <c r="N128" s="183"/>
      <c r="O128" s="183"/>
      <c r="P128" s="183"/>
      <c r="Q128" s="183"/>
      <c r="R128" s="183"/>
      <c r="S128" s="183"/>
      <c r="T128" s="184"/>
      <c r="AT128" s="178" t="s">
        <v>150</v>
      </c>
      <c r="AU128" s="178" t="s">
        <v>83</v>
      </c>
      <c r="AV128" s="13" t="s">
        <v>83</v>
      </c>
      <c r="AW128" s="13" t="s">
        <v>30</v>
      </c>
      <c r="AX128" s="13" t="s">
        <v>81</v>
      </c>
      <c r="AY128" s="178" t="s">
        <v>139</v>
      </c>
    </row>
    <row r="129" spans="1:65" s="2" customFormat="1" ht="16.5" customHeight="1">
      <c r="A129" s="32"/>
      <c r="B129" s="161"/>
      <c r="C129" s="162" t="s">
        <v>147</v>
      </c>
      <c r="D129" s="162" t="s">
        <v>143</v>
      </c>
      <c r="E129" s="163" t="s">
        <v>701</v>
      </c>
      <c r="F129" s="164" t="s">
        <v>702</v>
      </c>
      <c r="G129" s="165" t="s">
        <v>687</v>
      </c>
      <c r="H129" s="166">
        <v>1</v>
      </c>
      <c r="I129" s="167"/>
      <c r="J129" s="168">
        <f>ROUND(I129*H129,2)</f>
        <v>0</v>
      </c>
      <c r="K129" s="169"/>
      <c r="L129" s="33"/>
      <c r="M129" s="170" t="s">
        <v>1</v>
      </c>
      <c r="N129" s="171" t="s">
        <v>38</v>
      </c>
      <c r="O129" s="58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688</v>
      </c>
      <c r="AT129" s="174" t="s">
        <v>143</v>
      </c>
      <c r="AU129" s="174" t="s">
        <v>83</v>
      </c>
      <c r="AY129" s="17" t="s">
        <v>139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81</v>
      </c>
      <c r="BK129" s="175">
        <f>ROUND(I129*H129,2)</f>
        <v>0</v>
      </c>
      <c r="BL129" s="17" t="s">
        <v>688</v>
      </c>
      <c r="BM129" s="174" t="s">
        <v>703</v>
      </c>
    </row>
    <row r="130" spans="1:47" s="2" customFormat="1" ht="39">
      <c r="A130" s="32"/>
      <c r="B130" s="33"/>
      <c r="C130" s="32"/>
      <c r="D130" s="177" t="s">
        <v>161</v>
      </c>
      <c r="E130" s="32"/>
      <c r="F130" s="185" t="s">
        <v>704</v>
      </c>
      <c r="G130" s="32"/>
      <c r="H130" s="32"/>
      <c r="I130" s="96"/>
      <c r="J130" s="32"/>
      <c r="K130" s="32"/>
      <c r="L130" s="33"/>
      <c r="M130" s="186"/>
      <c r="N130" s="187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161</v>
      </c>
      <c r="AU130" s="17" t="s">
        <v>83</v>
      </c>
    </row>
    <row r="131" spans="2:51" s="13" customFormat="1" ht="12">
      <c r="B131" s="176"/>
      <c r="D131" s="177" t="s">
        <v>150</v>
      </c>
      <c r="E131" s="178" t="s">
        <v>1</v>
      </c>
      <c r="F131" s="179" t="s">
        <v>81</v>
      </c>
      <c r="H131" s="180">
        <v>1</v>
      </c>
      <c r="I131" s="181"/>
      <c r="L131" s="176"/>
      <c r="M131" s="182"/>
      <c r="N131" s="183"/>
      <c r="O131" s="183"/>
      <c r="P131" s="183"/>
      <c r="Q131" s="183"/>
      <c r="R131" s="183"/>
      <c r="S131" s="183"/>
      <c r="T131" s="184"/>
      <c r="AT131" s="178" t="s">
        <v>150</v>
      </c>
      <c r="AU131" s="178" t="s">
        <v>83</v>
      </c>
      <c r="AV131" s="13" t="s">
        <v>83</v>
      </c>
      <c r="AW131" s="13" t="s">
        <v>30</v>
      </c>
      <c r="AX131" s="13" t="s">
        <v>81</v>
      </c>
      <c r="AY131" s="178" t="s">
        <v>139</v>
      </c>
    </row>
    <row r="132" spans="1:65" s="2" customFormat="1" ht="16.5" customHeight="1">
      <c r="A132" s="32"/>
      <c r="B132" s="161"/>
      <c r="C132" s="162" t="s">
        <v>169</v>
      </c>
      <c r="D132" s="162" t="s">
        <v>143</v>
      </c>
      <c r="E132" s="163" t="s">
        <v>705</v>
      </c>
      <c r="F132" s="164" t="s">
        <v>706</v>
      </c>
      <c r="G132" s="165" t="s">
        <v>687</v>
      </c>
      <c r="H132" s="166">
        <v>1</v>
      </c>
      <c r="I132" s="167"/>
      <c r="J132" s="168">
        <f>ROUND(I132*H132,2)</f>
        <v>0</v>
      </c>
      <c r="K132" s="169"/>
      <c r="L132" s="33"/>
      <c r="M132" s="170" t="s">
        <v>1</v>
      </c>
      <c r="N132" s="171" t="s">
        <v>38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707</v>
      </c>
      <c r="AT132" s="174" t="s">
        <v>143</v>
      </c>
      <c r="AU132" s="174" t="s">
        <v>83</v>
      </c>
      <c r="AY132" s="17" t="s">
        <v>139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7" t="s">
        <v>81</v>
      </c>
      <c r="BK132" s="175">
        <f>ROUND(I132*H132,2)</f>
        <v>0</v>
      </c>
      <c r="BL132" s="17" t="s">
        <v>707</v>
      </c>
      <c r="BM132" s="174" t="s">
        <v>708</v>
      </c>
    </row>
    <row r="133" spans="1:47" s="2" customFormat="1" ht="29.25">
      <c r="A133" s="32"/>
      <c r="B133" s="33"/>
      <c r="C133" s="32"/>
      <c r="D133" s="177" t="s">
        <v>161</v>
      </c>
      <c r="E133" s="32"/>
      <c r="F133" s="185" t="s">
        <v>709</v>
      </c>
      <c r="G133" s="32"/>
      <c r="H133" s="32"/>
      <c r="I133" s="96"/>
      <c r="J133" s="32"/>
      <c r="K133" s="32"/>
      <c r="L133" s="33"/>
      <c r="M133" s="186"/>
      <c r="N133" s="187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161</v>
      </c>
      <c r="AU133" s="17" t="s">
        <v>83</v>
      </c>
    </row>
    <row r="134" spans="2:51" s="13" customFormat="1" ht="12">
      <c r="B134" s="176"/>
      <c r="D134" s="177" t="s">
        <v>150</v>
      </c>
      <c r="E134" s="178" t="s">
        <v>1</v>
      </c>
      <c r="F134" s="179" t="s">
        <v>81</v>
      </c>
      <c r="H134" s="180">
        <v>1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78" t="s">
        <v>150</v>
      </c>
      <c r="AU134" s="178" t="s">
        <v>83</v>
      </c>
      <c r="AV134" s="13" t="s">
        <v>83</v>
      </c>
      <c r="AW134" s="13" t="s">
        <v>30</v>
      </c>
      <c r="AX134" s="13" t="s">
        <v>81</v>
      </c>
      <c r="AY134" s="178" t="s">
        <v>139</v>
      </c>
    </row>
    <row r="135" spans="1:65" s="2" customFormat="1" ht="24" customHeight="1">
      <c r="A135" s="32"/>
      <c r="B135" s="161"/>
      <c r="C135" s="162" t="s">
        <v>174</v>
      </c>
      <c r="D135" s="162" t="s">
        <v>143</v>
      </c>
      <c r="E135" s="163" t="s">
        <v>710</v>
      </c>
      <c r="F135" s="164" t="s">
        <v>711</v>
      </c>
      <c r="G135" s="165" t="s">
        <v>687</v>
      </c>
      <c r="H135" s="166">
        <v>1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707</v>
      </c>
      <c r="AT135" s="174" t="s">
        <v>143</v>
      </c>
      <c r="AU135" s="174" t="s">
        <v>83</v>
      </c>
      <c r="AY135" s="17" t="s">
        <v>139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81</v>
      </c>
      <c r="BK135" s="175">
        <f>ROUND(I135*H135,2)</f>
        <v>0</v>
      </c>
      <c r="BL135" s="17" t="s">
        <v>707</v>
      </c>
      <c r="BM135" s="174" t="s">
        <v>712</v>
      </c>
    </row>
    <row r="136" spans="1:47" s="2" customFormat="1" ht="48.75">
      <c r="A136" s="32"/>
      <c r="B136" s="33"/>
      <c r="C136" s="32"/>
      <c r="D136" s="177" t="s">
        <v>161</v>
      </c>
      <c r="E136" s="32"/>
      <c r="F136" s="185" t="s">
        <v>713</v>
      </c>
      <c r="G136" s="32"/>
      <c r="H136" s="32"/>
      <c r="I136" s="96"/>
      <c r="J136" s="32"/>
      <c r="K136" s="32"/>
      <c r="L136" s="33"/>
      <c r="M136" s="186"/>
      <c r="N136" s="18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161</v>
      </c>
      <c r="AU136" s="17" t="s">
        <v>83</v>
      </c>
    </row>
    <row r="137" spans="2:51" s="13" customFormat="1" ht="12">
      <c r="B137" s="176"/>
      <c r="D137" s="177" t="s">
        <v>150</v>
      </c>
      <c r="E137" s="178" t="s">
        <v>1</v>
      </c>
      <c r="F137" s="179" t="s">
        <v>81</v>
      </c>
      <c r="H137" s="180">
        <v>1</v>
      </c>
      <c r="I137" s="181"/>
      <c r="L137" s="176"/>
      <c r="M137" s="182"/>
      <c r="N137" s="183"/>
      <c r="O137" s="183"/>
      <c r="P137" s="183"/>
      <c r="Q137" s="183"/>
      <c r="R137" s="183"/>
      <c r="S137" s="183"/>
      <c r="T137" s="184"/>
      <c r="AT137" s="178" t="s">
        <v>150</v>
      </c>
      <c r="AU137" s="178" t="s">
        <v>83</v>
      </c>
      <c r="AV137" s="13" t="s">
        <v>83</v>
      </c>
      <c r="AW137" s="13" t="s">
        <v>30</v>
      </c>
      <c r="AX137" s="13" t="s">
        <v>81</v>
      </c>
      <c r="AY137" s="178" t="s">
        <v>139</v>
      </c>
    </row>
    <row r="138" spans="1:65" s="2" customFormat="1" ht="16.5" customHeight="1">
      <c r="A138" s="32"/>
      <c r="B138" s="161"/>
      <c r="C138" s="162" t="s">
        <v>181</v>
      </c>
      <c r="D138" s="162" t="s">
        <v>143</v>
      </c>
      <c r="E138" s="163" t="s">
        <v>714</v>
      </c>
      <c r="F138" s="164" t="s">
        <v>715</v>
      </c>
      <c r="G138" s="165" t="s">
        <v>687</v>
      </c>
      <c r="H138" s="166">
        <v>1</v>
      </c>
      <c r="I138" s="167"/>
      <c r="J138" s="168">
        <f>ROUND(I138*H138,2)</f>
        <v>0</v>
      </c>
      <c r="K138" s="169"/>
      <c r="L138" s="33"/>
      <c r="M138" s="170" t="s">
        <v>1</v>
      </c>
      <c r="N138" s="171" t="s">
        <v>38</v>
      </c>
      <c r="O138" s="58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4" t="s">
        <v>688</v>
      </c>
      <c r="AT138" s="174" t="s">
        <v>143</v>
      </c>
      <c r="AU138" s="174" t="s">
        <v>83</v>
      </c>
      <c r="AY138" s="17" t="s">
        <v>139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7" t="s">
        <v>81</v>
      </c>
      <c r="BK138" s="175">
        <f>ROUND(I138*H138,2)</f>
        <v>0</v>
      </c>
      <c r="BL138" s="17" t="s">
        <v>688</v>
      </c>
      <c r="BM138" s="174" t="s">
        <v>716</v>
      </c>
    </row>
    <row r="139" spans="1:47" s="2" customFormat="1" ht="48.75">
      <c r="A139" s="32"/>
      <c r="B139" s="33"/>
      <c r="C139" s="32"/>
      <c r="D139" s="177" t="s">
        <v>161</v>
      </c>
      <c r="E139" s="32"/>
      <c r="F139" s="185" t="s">
        <v>717</v>
      </c>
      <c r="G139" s="32"/>
      <c r="H139" s="32"/>
      <c r="I139" s="96"/>
      <c r="J139" s="32"/>
      <c r="K139" s="32"/>
      <c r="L139" s="33"/>
      <c r="M139" s="186"/>
      <c r="N139" s="187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161</v>
      </c>
      <c r="AU139" s="17" t="s">
        <v>83</v>
      </c>
    </row>
    <row r="140" spans="1:65" s="2" customFormat="1" ht="16.5" customHeight="1">
      <c r="A140" s="32"/>
      <c r="B140" s="161"/>
      <c r="C140" s="162" t="s">
        <v>186</v>
      </c>
      <c r="D140" s="162" t="s">
        <v>143</v>
      </c>
      <c r="E140" s="163" t="s">
        <v>718</v>
      </c>
      <c r="F140" s="164" t="s">
        <v>719</v>
      </c>
      <c r="G140" s="165" t="s">
        <v>432</v>
      </c>
      <c r="H140" s="166">
        <v>1</v>
      </c>
      <c r="I140" s="167"/>
      <c r="J140" s="168">
        <f>ROUND(I140*H140,2)</f>
        <v>0</v>
      </c>
      <c r="K140" s="169"/>
      <c r="L140" s="33"/>
      <c r="M140" s="170" t="s">
        <v>1</v>
      </c>
      <c r="N140" s="171" t="s">
        <v>38</v>
      </c>
      <c r="O140" s="58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4" t="s">
        <v>688</v>
      </c>
      <c r="AT140" s="174" t="s">
        <v>143</v>
      </c>
      <c r="AU140" s="174" t="s">
        <v>83</v>
      </c>
      <c r="AY140" s="17" t="s">
        <v>139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81</v>
      </c>
      <c r="BK140" s="175">
        <f>ROUND(I140*H140,2)</f>
        <v>0</v>
      </c>
      <c r="BL140" s="17" t="s">
        <v>688</v>
      </c>
      <c r="BM140" s="174" t="s">
        <v>720</v>
      </c>
    </row>
    <row r="141" spans="1:47" s="2" customFormat="1" ht="58.5">
      <c r="A141" s="32"/>
      <c r="B141" s="33"/>
      <c r="C141" s="32"/>
      <c r="D141" s="177" t="s">
        <v>161</v>
      </c>
      <c r="E141" s="32"/>
      <c r="F141" s="185" t="s">
        <v>721</v>
      </c>
      <c r="G141" s="32"/>
      <c r="H141" s="32"/>
      <c r="I141" s="96"/>
      <c r="J141" s="32"/>
      <c r="K141" s="32"/>
      <c r="L141" s="33"/>
      <c r="M141" s="186"/>
      <c r="N141" s="187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161</v>
      </c>
      <c r="AU141" s="17" t="s">
        <v>83</v>
      </c>
    </row>
    <row r="142" spans="1:65" s="2" customFormat="1" ht="16.5" customHeight="1">
      <c r="A142" s="32"/>
      <c r="B142" s="161"/>
      <c r="C142" s="162" t="s">
        <v>193</v>
      </c>
      <c r="D142" s="162" t="s">
        <v>143</v>
      </c>
      <c r="E142" s="163" t="s">
        <v>722</v>
      </c>
      <c r="F142" s="164" t="s">
        <v>723</v>
      </c>
      <c r="G142" s="165" t="s">
        <v>432</v>
      </c>
      <c r="H142" s="166">
        <v>1</v>
      </c>
      <c r="I142" s="167"/>
      <c r="J142" s="168">
        <f>ROUND(I142*H142,2)</f>
        <v>0</v>
      </c>
      <c r="K142" s="169"/>
      <c r="L142" s="33"/>
      <c r="M142" s="170" t="s">
        <v>1</v>
      </c>
      <c r="N142" s="171" t="s">
        <v>38</v>
      </c>
      <c r="O142" s="58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688</v>
      </c>
      <c r="AT142" s="174" t="s">
        <v>143</v>
      </c>
      <c r="AU142" s="174" t="s">
        <v>83</v>
      </c>
      <c r="AY142" s="17" t="s">
        <v>139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7" t="s">
        <v>81</v>
      </c>
      <c r="BK142" s="175">
        <f>ROUND(I142*H142,2)</f>
        <v>0</v>
      </c>
      <c r="BL142" s="17" t="s">
        <v>688</v>
      </c>
      <c r="BM142" s="174" t="s">
        <v>724</v>
      </c>
    </row>
    <row r="143" spans="1:47" s="2" customFormat="1" ht="29.25">
      <c r="A143" s="32"/>
      <c r="B143" s="33"/>
      <c r="C143" s="32"/>
      <c r="D143" s="177" t="s">
        <v>161</v>
      </c>
      <c r="E143" s="32"/>
      <c r="F143" s="185" t="s">
        <v>725</v>
      </c>
      <c r="G143" s="32"/>
      <c r="H143" s="32"/>
      <c r="I143" s="96"/>
      <c r="J143" s="32"/>
      <c r="K143" s="32"/>
      <c r="L143" s="33"/>
      <c r="M143" s="186"/>
      <c r="N143" s="187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161</v>
      </c>
      <c r="AU143" s="17" t="s">
        <v>83</v>
      </c>
    </row>
    <row r="144" spans="2:51" s="13" customFormat="1" ht="12">
      <c r="B144" s="176"/>
      <c r="D144" s="177" t="s">
        <v>150</v>
      </c>
      <c r="E144" s="178" t="s">
        <v>1</v>
      </c>
      <c r="F144" s="179" t="s">
        <v>81</v>
      </c>
      <c r="H144" s="180">
        <v>1</v>
      </c>
      <c r="I144" s="181"/>
      <c r="L144" s="176"/>
      <c r="M144" s="182"/>
      <c r="N144" s="183"/>
      <c r="O144" s="183"/>
      <c r="P144" s="183"/>
      <c r="Q144" s="183"/>
      <c r="R144" s="183"/>
      <c r="S144" s="183"/>
      <c r="T144" s="184"/>
      <c r="AT144" s="178" t="s">
        <v>150</v>
      </c>
      <c r="AU144" s="178" t="s">
        <v>83</v>
      </c>
      <c r="AV144" s="13" t="s">
        <v>83</v>
      </c>
      <c r="AW144" s="13" t="s">
        <v>30</v>
      </c>
      <c r="AX144" s="13" t="s">
        <v>81</v>
      </c>
      <c r="AY144" s="178" t="s">
        <v>139</v>
      </c>
    </row>
    <row r="145" spans="1:65" s="2" customFormat="1" ht="16.5" customHeight="1">
      <c r="A145" s="32"/>
      <c r="B145" s="161"/>
      <c r="C145" s="162" t="s">
        <v>200</v>
      </c>
      <c r="D145" s="162" t="s">
        <v>143</v>
      </c>
      <c r="E145" s="163" t="s">
        <v>726</v>
      </c>
      <c r="F145" s="164" t="s">
        <v>727</v>
      </c>
      <c r="G145" s="165" t="s">
        <v>687</v>
      </c>
      <c r="H145" s="166">
        <v>1</v>
      </c>
      <c r="I145" s="167"/>
      <c r="J145" s="168">
        <f>ROUND(I145*H145,2)</f>
        <v>0</v>
      </c>
      <c r="K145" s="169"/>
      <c r="L145" s="33"/>
      <c r="M145" s="170" t="s">
        <v>1</v>
      </c>
      <c r="N145" s="171" t="s">
        <v>38</v>
      </c>
      <c r="O145" s="58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4" t="s">
        <v>688</v>
      </c>
      <c r="AT145" s="174" t="s">
        <v>143</v>
      </c>
      <c r="AU145" s="174" t="s">
        <v>83</v>
      </c>
      <c r="AY145" s="17" t="s">
        <v>139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81</v>
      </c>
      <c r="BK145" s="175">
        <f>ROUND(I145*H145,2)</f>
        <v>0</v>
      </c>
      <c r="BL145" s="17" t="s">
        <v>688</v>
      </c>
      <c r="BM145" s="174" t="s">
        <v>728</v>
      </c>
    </row>
    <row r="146" spans="1:47" s="2" customFormat="1" ht="48.75">
      <c r="A146" s="32"/>
      <c r="B146" s="33"/>
      <c r="C146" s="32"/>
      <c r="D146" s="177" t="s">
        <v>161</v>
      </c>
      <c r="E146" s="32"/>
      <c r="F146" s="185" t="s">
        <v>729</v>
      </c>
      <c r="G146" s="32"/>
      <c r="H146" s="32"/>
      <c r="I146" s="96"/>
      <c r="J146" s="32"/>
      <c r="K146" s="32"/>
      <c r="L146" s="33"/>
      <c r="M146" s="186"/>
      <c r="N146" s="187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161</v>
      </c>
      <c r="AU146" s="17" t="s">
        <v>83</v>
      </c>
    </row>
    <row r="147" spans="1:65" s="2" customFormat="1" ht="24" customHeight="1">
      <c r="A147" s="32"/>
      <c r="B147" s="161"/>
      <c r="C147" s="162" t="s">
        <v>141</v>
      </c>
      <c r="D147" s="162" t="s">
        <v>143</v>
      </c>
      <c r="E147" s="163" t="s">
        <v>730</v>
      </c>
      <c r="F147" s="164" t="s">
        <v>731</v>
      </c>
      <c r="G147" s="165" t="s">
        <v>687</v>
      </c>
      <c r="H147" s="166">
        <v>1</v>
      </c>
      <c r="I147" s="167"/>
      <c r="J147" s="168">
        <f>ROUND(I147*H147,2)</f>
        <v>0</v>
      </c>
      <c r="K147" s="169"/>
      <c r="L147" s="33"/>
      <c r="M147" s="170" t="s">
        <v>1</v>
      </c>
      <c r="N147" s="171" t="s">
        <v>38</v>
      </c>
      <c r="O147" s="58"/>
      <c r="P147" s="172">
        <f>O147*H147</f>
        <v>0</v>
      </c>
      <c r="Q147" s="172">
        <v>0</v>
      </c>
      <c r="R147" s="172">
        <f>Q147*H147</f>
        <v>0</v>
      </c>
      <c r="S147" s="172">
        <v>0</v>
      </c>
      <c r="T147" s="17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688</v>
      </c>
      <c r="AT147" s="174" t="s">
        <v>143</v>
      </c>
      <c r="AU147" s="174" t="s">
        <v>83</v>
      </c>
      <c r="AY147" s="17" t="s">
        <v>139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7" t="s">
        <v>81</v>
      </c>
      <c r="BK147" s="175">
        <f>ROUND(I147*H147,2)</f>
        <v>0</v>
      </c>
      <c r="BL147" s="17" t="s">
        <v>688</v>
      </c>
      <c r="BM147" s="174" t="s">
        <v>732</v>
      </c>
    </row>
    <row r="148" spans="1:47" s="2" customFormat="1" ht="19.5">
      <c r="A148" s="32"/>
      <c r="B148" s="33"/>
      <c r="C148" s="32"/>
      <c r="D148" s="177" t="s">
        <v>161</v>
      </c>
      <c r="E148" s="32"/>
      <c r="F148" s="185" t="s">
        <v>733</v>
      </c>
      <c r="G148" s="32"/>
      <c r="H148" s="32"/>
      <c r="I148" s="96"/>
      <c r="J148" s="32"/>
      <c r="K148" s="32"/>
      <c r="L148" s="33"/>
      <c r="M148" s="186"/>
      <c r="N148" s="187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161</v>
      </c>
      <c r="AU148" s="17" t="s">
        <v>83</v>
      </c>
    </row>
    <row r="149" spans="2:51" s="13" customFormat="1" ht="12">
      <c r="B149" s="176"/>
      <c r="D149" s="177" t="s">
        <v>150</v>
      </c>
      <c r="E149" s="178" t="s">
        <v>1</v>
      </c>
      <c r="F149" s="179" t="s">
        <v>81</v>
      </c>
      <c r="H149" s="180">
        <v>1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150</v>
      </c>
      <c r="AU149" s="178" t="s">
        <v>83</v>
      </c>
      <c r="AV149" s="13" t="s">
        <v>83</v>
      </c>
      <c r="AW149" s="13" t="s">
        <v>30</v>
      </c>
      <c r="AX149" s="13" t="s">
        <v>81</v>
      </c>
      <c r="AY149" s="178" t="s">
        <v>139</v>
      </c>
    </row>
    <row r="150" spans="1:65" s="2" customFormat="1" ht="16.5" customHeight="1">
      <c r="A150" s="32"/>
      <c r="B150" s="161"/>
      <c r="C150" s="162" t="s">
        <v>213</v>
      </c>
      <c r="D150" s="162" t="s">
        <v>143</v>
      </c>
      <c r="E150" s="163" t="s">
        <v>734</v>
      </c>
      <c r="F150" s="164" t="s">
        <v>735</v>
      </c>
      <c r="G150" s="165" t="s">
        <v>687</v>
      </c>
      <c r="H150" s="166">
        <v>1</v>
      </c>
      <c r="I150" s="167"/>
      <c r="J150" s="168">
        <f>ROUND(I150*H150,2)</f>
        <v>0</v>
      </c>
      <c r="K150" s="169"/>
      <c r="L150" s="33"/>
      <c r="M150" s="170" t="s">
        <v>1</v>
      </c>
      <c r="N150" s="171" t="s">
        <v>38</v>
      </c>
      <c r="O150" s="58"/>
      <c r="P150" s="172">
        <f>O150*H150</f>
        <v>0</v>
      </c>
      <c r="Q150" s="172">
        <v>0</v>
      </c>
      <c r="R150" s="172">
        <f>Q150*H150</f>
        <v>0</v>
      </c>
      <c r="S150" s="172">
        <v>0</v>
      </c>
      <c r="T150" s="173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688</v>
      </c>
      <c r="AT150" s="174" t="s">
        <v>143</v>
      </c>
      <c r="AU150" s="174" t="s">
        <v>83</v>
      </c>
      <c r="AY150" s="17" t="s">
        <v>139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7" t="s">
        <v>81</v>
      </c>
      <c r="BK150" s="175">
        <f>ROUND(I150*H150,2)</f>
        <v>0</v>
      </c>
      <c r="BL150" s="17" t="s">
        <v>688</v>
      </c>
      <c r="BM150" s="174" t="s">
        <v>736</v>
      </c>
    </row>
    <row r="151" spans="1:47" s="2" customFormat="1" ht="39">
      <c r="A151" s="32"/>
      <c r="B151" s="33"/>
      <c r="C151" s="32"/>
      <c r="D151" s="177" t="s">
        <v>161</v>
      </c>
      <c r="E151" s="32"/>
      <c r="F151" s="185" t="s">
        <v>737</v>
      </c>
      <c r="G151" s="32"/>
      <c r="H151" s="32"/>
      <c r="I151" s="96"/>
      <c r="J151" s="32"/>
      <c r="K151" s="32"/>
      <c r="L151" s="33"/>
      <c r="M151" s="186"/>
      <c r="N151" s="187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161</v>
      </c>
      <c r="AU151" s="17" t="s">
        <v>83</v>
      </c>
    </row>
    <row r="152" spans="1:65" s="2" customFormat="1" ht="16.5" customHeight="1">
      <c r="A152" s="32"/>
      <c r="B152" s="161"/>
      <c r="C152" s="162" t="s">
        <v>245</v>
      </c>
      <c r="D152" s="162" t="s">
        <v>143</v>
      </c>
      <c r="E152" s="163" t="s">
        <v>738</v>
      </c>
      <c r="F152" s="164" t="s">
        <v>739</v>
      </c>
      <c r="G152" s="165" t="s">
        <v>687</v>
      </c>
      <c r="H152" s="166">
        <v>1</v>
      </c>
      <c r="I152" s="167"/>
      <c r="J152" s="168">
        <f>ROUND(I152*H152,2)</f>
        <v>0</v>
      </c>
      <c r="K152" s="169"/>
      <c r="L152" s="33"/>
      <c r="M152" s="170" t="s">
        <v>1</v>
      </c>
      <c r="N152" s="171" t="s">
        <v>38</v>
      </c>
      <c r="O152" s="58"/>
      <c r="P152" s="172">
        <f>O152*H152</f>
        <v>0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4" t="s">
        <v>688</v>
      </c>
      <c r="AT152" s="174" t="s">
        <v>143</v>
      </c>
      <c r="AU152" s="174" t="s">
        <v>83</v>
      </c>
      <c r="AY152" s="17" t="s">
        <v>139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7" t="s">
        <v>81</v>
      </c>
      <c r="BK152" s="175">
        <f>ROUND(I152*H152,2)</f>
        <v>0</v>
      </c>
      <c r="BL152" s="17" t="s">
        <v>688</v>
      </c>
      <c r="BM152" s="174" t="s">
        <v>740</v>
      </c>
    </row>
    <row r="153" spans="1:47" s="2" customFormat="1" ht="39">
      <c r="A153" s="32"/>
      <c r="B153" s="33"/>
      <c r="C153" s="32"/>
      <c r="D153" s="177" t="s">
        <v>161</v>
      </c>
      <c r="E153" s="32"/>
      <c r="F153" s="185" t="s">
        <v>737</v>
      </c>
      <c r="G153" s="32"/>
      <c r="H153" s="32"/>
      <c r="I153" s="96"/>
      <c r="J153" s="32"/>
      <c r="K153" s="32"/>
      <c r="L153" s="33"/>
      <c r="M153" s="186"/>
      <c r="N153" s="187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161</v>
      </c>
      <c r="AU153" s="17" t="s">
        <v>83</v>
      </c>
    </row>
    <row r="154" spans="1:65" s="2" customFormat="1" ht="16.5" customHeight="1">
      <c r="A154" s="32"/>
      <c r="B154" s="161"/>
      <c r="C154" s="162" t="s">
        <v>163</v>
      </c>
      <c r="D154" s="162" t="s">
        <v>143</v>
      </c>
      <c r="E154" s="163" t="s">
        <v>741</v>
      </c>
      <c r="F154" s="164" t="s">
        <v>742</v>
      </c>
      <c r="G154" s="165" t="s">
        <v>432</v>
      </c>
      <c r="H154" s="166">
        <v>1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38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688</v>
      </c>
      <c r="AT154" s="174" t="s">
        <v>143</v>
      </c>
      <c r="AU154" s="174" t="s">
        <v>83</v>
      </c>
      <c r="AY154" s="17" t="s">
        <v>139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81</v>
      </c>
      <c r="BK154" s="175">
        <f>ROUND(I154*H154,2)</f>
        <v>0</v>
      </c>
      <c r="BL154" s="17" t="s">
        <v>688</v>
      </c>
      <c r="BM154" s="174" t="s">
        <v>743</v>
      </c>
    </row>
    <row r="155" spans="1:65" s="2" customFormat="1" ht="16.5" customHeight="1">
      <c r="A155" s="32"/>
      <c r="B155" s="161"/>
      <c r="C155" s="162" t="s">
        <v>218</v>
      </c>
      <c r="D155" s="162" t="s">
        <v>143</v>
      </c>
      <c r="E155" s="163" t="s">
        <v>744</v>
      </c>
      <c r="F155" s="164" t="s">
        <v>745</v>
      </c>
      <c r="G155" s="165" t="s">
        <v>687</v>
      </c>
      <c r="H155" s="166">
        <v>1</v>
      </c>
      <c r="I155" s="167"/>
      <c r="J155" s="168">
        <f>ROUND(I155*H155,2)</f>
        <v>0</v>
      </c>
      <c r="K155" s="169"/>
      <c r="L155" s="33"/>
      <c r="M155" s="170" t="s">
        <v>1</v>
      </c>
      <c r="N155" s="171" t="s">
        <v>38</v>
      </c>
      <c r="O155" s="58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688</v>
      </c>
      <c r="AT155" s="174" t="s">
        <v>143</v>
      </c>
      <c r="AU155" s="174" t="s">
        <v>83</v>
      </c>
      <c r="AY155" s="17" t="s">
        <v>139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81</v>
      </c>
      <c r="BK155" s="175">
        <f>ROUND(I155*H155,2)</f>
        <v>0</v>
      </c>
      <c r="BL155" s="17" t="s">
        <v>688</v>
      </c>
      <c r="BM155" s="174" t="s">
        <v>746</v>
      </c>
    </row>
    <row r="156" spans="1:47" s="2" customFormat="1" ht="58.5">
      <c r="A156" s="32"/>
      <c r="B156" s="33"/>
      <c r="C156" s="32"/>
      <c r="D156" s="177" t="s">
        <v>161</v>
      </c>
      <c r="E156" s="32"/>
      <c r="F156" s="185" t="s">
        <v>747</v>
      </c>
      <c r="G156" s="32"/>
      <c r="H156" s="32"/>
      <c r="I156" s="96"/>
      <c r="J156" s="32"/>
      <c r="K156" s="32"/>
      <c r="L156" s="33"/>
      <c r="M156" s="186"/>
      <c r="N156" s="187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161</v>
      </c>
      <c r="AU156" s="17" t="s">
        <v>83</v>
      </c>
    </row>
    <row r="157" spans="1:65" s="2" customFormat="1" ht="16.5" customHeight="1">
      <c r="A157" s="32"/>
      <c r="B157" s="161"/>
      <c r="C157" s="162" t="s">
        <v>8</v>
      </c>
      <c r="D157" s="162" t="s">
        <v>143</v>
      </c>
      <c r="E157" s="163" t="s">
        <v>748</v>
      </c>
      <c r="F157" s="164" t="s">
        <v>749</v>
      </c>
      <c r="G157" s="165" t="s">
        <v>687</v>
      </c>
      <c r="H157" s="166">
        <v>1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38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688</v>
      </c>
      <c r="AT157" s="174" t="s">
        <v>143</v>
      </c>
      <c r="AU157" s="174" t="s">
        <v>83</v>
      </c>
      <c r="AY157" s="17" t="s">
        <v>139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81</v>
      </c>
      <c r="BK157" s="175">
        <f>ROUND(I157*H157,2)</f>
        <v>0</v>
      </c>
      <c r="BL157" s="17" t="s">
        <v>688</v>
      </c>
      <c r="BM157" s="174" t="s">
        <v>750</v>
      </c>
    </row>
    <row r="158" spans="1:47" s="2" customFormat="1" ht="39">
      <c r="A158" s="32"/>
      <c r="B158" s="33"/>
      <c r="C158" s="32"/>
      <c r="D158" s="177" t="s">
        <v>161</v>
      </c>
      <c r="E158" s="32"/>
      <c r="F158" s="185" t="s">
        <v>751</v>
      </c>
      <c r="G158" s="32"/>
      <c r="H158" s="32"/>
      <c r="I158" s="96"/>
      <c r="J158" s="32"/>
      <c r="K158" s="32"/>
      <c r="L158" s="33"/>
      <c r="M158" s="186"/>
      <c r="N158" s="18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161</v>
      </c>
      <c r="AU158" s="17" t="s">
        <v>83</v>
      </c>
    </row>
    <row r="159" spans="1:65" s="2" customFormat="1" ht="16.5" customHeight="1">
      <c r="A159" s="32"/>
      <c r="B159" s="161"/>
      <c r="C159" s="162" t="s">
        <v>191</v>
      </c>
      <c r="D159" s="162" t="s">
        <v>143</v>
      </c>
      <c r="E159" s="163" t="s">
        <v>752</v>
      </c>
      <c r="F159" s="164" t="s">
        <v>753</v>
      </c>
      <c r="G159" s="165" t="s">
        <v>687</v>
      </c>
      <c r="H159" s="166">
        <v>1</v>
      </c>
      <c r="I159" s="167"/>
      <c r="J159" s="168">
        <f>ROUND(I159*H159,2)</f>
        <v>0</v>
      </c>
      <c r="K159" s="169"/>
      <c r="L159" s="33"/>
      <c r="M159" s="170" t="s">
        <v>1</v>
      </c>
      <c r="N159" s="171" t="s">
        <v>38</v>
      </c>
      <c r="O159" s="58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4" t="s">
        <v>688</v>
      </c>
      <c r="AT159" s="174" t="s">
        <v>143</v>
      </c>
      <c r="AU159" s="174" t="s">
        <v>83</v>
      </c>
      <c r="AY159" s="17" t="s">
        <v>139</v>
      </c>
      <c r="BE159" s="175">
        <f>IF(N159="základní",J159,0)</f>
        <v>0</v>
      </c>
      <c r="BF159" s="175">
        <f>IF(N159="snížená",J159,0)</f>
        <v>0</v>
      </c>
      <c r="BG159" s="175">
        <f>IF(N159="zákl. přenesená",J159,0)</f>
        <v>0</v>
      </c>
      <c r="BH159" s="175">
        <f>IF(N159="sníž. přenesená",J159,0)</f>
        <v>0</v>
      </c>
      <c r="BI159" s="175">
        <f>IF(N159="nulová",J159,0)</f>
        <v>0</v>
      </c>
      <c r="BJ159" s="17" t="s">
        <v>81</v>
      </c>
      <c r="BK159" s="175">
        <f>ROUND(I159*H159,2)</f>
        <v>0</v>
      </c>
      <c r="BL159" s="17" t="s">
        <v>688</v>
      </c>
      <c r="BM159" s="174" t="s">
        <v>754</v>
      </c>
    </row>
    <row r="160" spans="1:47" s="2" customFormat="1" ht="29.25">
      <c r="A160" s="32"/>
      <c r="B160" s="33"/>
      <c r="C160" s="32"/>
      <c r="D160" s="177" t="s">
        <v>161</v>
      </c>
      <c r="E160" s="32"/>
      <c r="F160" s="185" t="s">
        <v>755</v>
      </c>
      <c r="G160" s="32"/>
      <c r="H160" s="32"/>
      <c r="I160" s="96"/>
      <c r="J160" s="32"/>
      <c r="K160" s="32"/>
      <c r="L160" s="33"/>
      <c r="M160" s="186"/>
      <c r="N160" s="187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161</v>
      </c>
      <c r="AU160" s="17" t="s">
        <v>83</v>
      </c>
    </row>
    <row r="161" spans="1:65" s="2" customFormat="1" ht="16.5" customHeight="1">
      <c r="A161" s="32"/>
      <c r="B161" s="161"/>
      <c r="C161" s="162" t="s">
        <v>223</v>
      </c>
      <c r="D161" s="162" t="s">
        <v>143</v>
      </c>
      <c r="E161" s="163" t="s">
        <v>756</v>
      </c>
      <c r="F161" s="164" t="s">
        <v>757</v>
      </c>
      <c r="G161" s="165" t="s">
        <v>687</v>
      </c>
      <c r="H161" s="166">
        <v>1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38</v>
      </c>
      <c r="O161" s="58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688</v>
      </c>
      <c r="AT161" s="174" t="s">
        <v>143</v>
      </c>
      <c r="AU161" s="174" t="s">
        <v>83</v>
      </c>
      <c r="AY161" s="17" t="s">
        <v>139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81</v>
      </c>
      <c r="BK161" s="175">
        <f>ROUND(I161*H161,2)</f>
        <v>0</v>
      </c>
      <c r="BL161" s="17" t="s">
        <v>688</v>
      </c>
      <c r="BM161" s="174" t="s">
        <v>758</v>
      </c>
    </row>
    <row r="162" spans="1:47" s="2" customFormat="1" ht="29.25">
      <c r="A162" s="32"/>
      <c r="B162" s="33"/>
      <c r="C162" s="32"/>
      <c r="D162" s="177" t="s">
        <v>161</v>
      </c>
      <c r="E162" s="32"/>
      <c r="F162" s="185" t="s">
        <v>759</v>
      </c>
      <c r="G162" s="32"/>
      <c r="H162" s="32"/>
      <c r="I162" s="96"/>
      <c r="J162" s="32"/>
      <c r="K162" s="32"/>
      <c r="L162" s="33"/>
      <c r="M162" s="186"/>
      <c r="N162" s="187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161</v>
      </c>
      <c r="AU162" s="17" t="s">
        <v>83</v>
      </c>
    </row>
    <row r="163" spans="1:65" s="2" customFormat="1" ht="16.5" customHeight="1">
      <c r="A163" s="32"/>
      <c r="B163" s="161"/>
      <c r="C163" s="162" t="s">
        <v>233</v>
      </c>
      <c r="D163" s="162" t="s">
        <v>143</v>
      </c>
      <c r="E163" s="163" t="s">
        <v>760</v>
      </c>
      <c r="F163" s="164" t="s">
        <v>761</v>
      </c>
      <c r="G163" s="165" t="s">
        <v>432</v>
      </c>
      <c r="H163" s="166">
        <v>1</v>
      </c>
      <c r="I163" s="167"/>
      <c r="J163" s="168">
        <f>ROUND(I163*H163,2)</f>
        <v>0</v>
      </c>
      <c r="K163" s="169"/>
      <c r="L163" s="33"/>
      <c r="M163" s="170" t="s">
        <v>1</v>
      </c>
      <c r="N163" s="171" t="s">
        <v>38</v>
      </c>
      <c r="O163" s="58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688</v>
      </c>
      <c r="AT163" s="174" t="s">
        <v>143</v>
      </c>
      <c r="AU163" s="174" t="s">
        <v>83</v>
      </c>
      <c r="AY163" s="17" t="s">
        <v>139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81</v>
      </c>
      <c r="BK163" s="175">
        <f>ROUND(I163*H163,2)</f>
        <v>0</v>
      </c>
      <c r="BL163" s="17" t="s">
        <v>688</v>
      </c>
      <c r="BM163" s="174" t="s">
        <v>762</v>
      </c>
    </row>
    <row r="164" spans="1:47" s="2" customFormat="1" ht="97.5">
      <c r="A164" s="32"/>
      <c r="B164" s="33"/>
      <c r="C164" s="32"/>
      <c r="D164" s="177" t="s">
        <v>161</v>
      </c>
      <c r="E164" s="32"/>
      <c r="F164" s="185" t="s">
        <v>763</v>
      </c>
      <c r="G164" s="32"/>
      <c r="H164" s="32"/>
      <c r="I164" s="96"/>
      <c r="J164" s="32"/>
      <c r="K164" s="32"/>
      <c r="L164" s="33"/>
      <c r="M164" s="207"/>
      <c r="N164" s="208"/>
      <c r="O164" s="209"/>
      <c r="P164" s="209"/>
      <c r="Q164" s="209"/>
      <c r="R164" s="209"/>
      <c r="S164" s="209"/>
      <c r="T164" s="210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161</v>
      </c>
      <c r="AU164" s="17" t="s">
        <v>83</v>
      </c>
    </row>
    <row r="165" spans="1:31" s="2" customFormat="1" ht="6.95" customHeight="1">
      <c r="A165" s="32"/>
      <c r="B165" s="47"/>
      <c r="C165" s="48"/>
      <c r="D165" s="48"/>
      <c r="E165" s="48"/>
      <c r="F165" s="48"/>
      <c r="G165" s="48"/>
      <c r="H165" s="48"/>
      <c r="I165" s="120"/>
      <c r="J165" s="48"/>
      <c r="K165" s="48"/>
      <c r="L165" s="33"/>
      <c r="M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</sheetData>
  <autoFilter ref="C117:K16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8" t="s">
        <v>5</v>
      </c>
      <c r="M2" s="239"/>
      <c r="N2" s="239"/>
      <c r="O2" s="239"/>
      <c r="P2" s="239"/>
      <c r="Q2" s="239"/>
      <c r="R2" s="239"/>
      <c r="S2" s="239"/>
      <c r="T2" s="239"/>
      <c r="U2" s="239"/>
      <c r="V2" s="239"/>
      <c r="AT2" s="17" t="s">
        <v>105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83</v>
      </c>
    </row>
    <row r="4" spans="2:46" s="1" customFormat="1" ht="24.95" customHeight="1">
      <c r="B4" s="20"/>
      <c r="D4" s="21" t="s">
        <v>106</v>
      </c>
      <c r="I4" s="93"/>
      <c r="L4" s="20"/>
      <c r="M4" s="95" t="s">
        <v>10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16</v>
      </c>
      <c r="I6" s="93"/>
      <c r="L6" s="20"/>
    </row>
    <row r="7" spans="2:12" s="1" customFormat="1" ht="16.5" customHeight="1">
      <c r="B7" s="20"/>
      <c r="E7" s="262" t="str">
        <f>'Rekapitulace stavby'!K6</f>
        <v>Baťův kanál, Valcha - Výklopník, oprava koryta</v>
      </c>
      <c r="F7" s="263"/>
      <c r="G7" s="263"/>
      <c r="H7" s="263"/>
      <c r="I7" s="93"/>
      <c r="L7" s="20"/>
    </row>
    <row r="8" spans="1:31" s="2" customFormat="1" ht="12" customHeight="1">
      <c r="A8" s="32"/>
      <c r="B8" s="33"/>
      <c r="C8" s="32"/>
      <c r="D8" s="27" t="s">
        <v>107</v>
      </c>
      <c r="E8" s="32"/>
      <c r="F8" s="32"/>
      <c r="G8" s="32"/>
      <c r="H8" s="32"/>
      <c r="I8" s="96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7" customHeight="1">
      <c r="A9" s="32"/>
      <c r="B9" s="33"/>
      <c r="C9" s="32"/>
      <c r="D9" s="32"/>
      <c r="E9" s="246" t="s">
        <v>764</v>
      </c>
      <c r="F9" s="261"/>
      <c r="G9" s="261"/>
      <c r="H9" s="261"/>
      <c r="I9" s="96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7" t="s">
        <v>22</v>
      </c>
      <c r="J12" s="55" t="str">
        <f>'Rekapitulace stavby'!AN8</f>
        <v>13. 12. 2017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4" t="str">
        <f>'Rekapitulace stavby'!E14</f>
        <v>Vyplň údaj</v>
      </c>
      <c r="F18" s="249"/>
      <c r="G18" s="249"/>
      <c r="H18" s="249"/>
      <c r="I18" s="9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9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9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96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8"/>
      <c r="B27" s="99"/>
      <c r="C27" s="98"/>
      <c r="D27" s="98"/>
      <c r="E27" s="253" t="s">
        <v>1</v>
      </c>
      <c r="F27" s="253"/>
      <c r="G27" s="253"/>
      <c r="H27" s="253"/>
      <c r="I27" s="100"/>
      <c r="J27" s="98"/>
      <c r="K27" s="98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2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3" t="s">
        <v>33</v>
      </c>
      <c r="E30" s="32"/>
      <c r="F30" s="32"/>
      <c r="G30" s="32"/>
      <c r="H30" s="32"/>
      <c r="I30" s="96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2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104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5" t="s">
        <v>37</v>
      </c>
      <c r="E33" s="27" t="s">
        <v>38</v>
      </c>
      <c r="F33" s="106">
        <f>ROUND((SUM(BE126:BE167)),2)</f>
        <v>0</v>
      </c>
      <c r="G33" s="32"/>
      <c r="H33" s="32"/>
      <c r="I33" s="107">
        <v>0.21</v>
      </c>
      <c r="J33" s="106">
        <f>ROUND(((SUM(BE126:BE167))*I33),2)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6">
        <f>ROUND((SUM(BF126:BF167)),2)</f>
        <v>0</v>
      </c>
      <c r="G34" s="32"/>
      <c r="H34" s="32"/>
      <c r="I34" s="107">
        <v>0.15</v>
      </c>
      <c r="J34" s="106">
        <f>ROUND(((SUM(BF126:BF167))*I34),2)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106">
        <f>ROUND((SUM(BG126:BG167)),2)</f>
        <v>0</v>
      </c>
      <c r="G35" s="32"/>
      <c r="H35" s="32"/>
      <c r="I35" s="107">
        <v>0.21</v>
      </c>
      <c r="J35" s="106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106">
        <f>ROUND((SUM(BH126:BH167)),2)</f>
        <v>0</v>
      </c>
      <c r="G36" s="32"/>
      <c r="H36" s="32"/>
      <c r="I36" s="107">
        <v>0.15</v>
      </c>
      <c r="J36" s="106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106">
        <f>ROUND((SUM(BI126:BI167)),2)</f>
        <v>0</v>
      </c>
      <c r="G37" s="32"/>
      <c r="H37" s="32"/>
      <c r="I37" s="107">
        <v>0</v>
      </c>
      <c r="J37" s="106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8"/>
      <c r="D39" s="109" t="s">
        <v>43</v>
      </c>
      <c r="E39" s="60"/>
      <c r="F39" s="60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115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6" t="s">
        <v>49</v>
      </c>
      <c r="G61" s="45" t="s">
        <v>48</v>
      </c>
      <c r="H61" s="35"/>
      <c r="I61" s="117"/>
      <c r="J61" s="11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119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6" t="s">
        <v>49</v>
      </c>
      <c r="G76" s="45" t="s">
        <v>48</v>
      </c>
      <c r="H76" s="35"/>
      <c r="I76" s="117"/>
      <c r="J76" s="11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0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1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109</v>
      </c>
      <c r="D82" s="32"/>
      <c r="E82" s="32"/>
      <c r="F82" s="32"/>
      <c r="G82" s="32"/>
      <c r="H82" s="32"/>
      <c r="I82" s="96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6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2" t="str">
        <f>E7</f>
        <v>Baťův kanál, Valcha - Výklopník, oprava koryta</v>
      </c>
      <c r="F85" s="263"/>
      <c r="G85" s="263"/>
      <c r="H85" s="263"/>
      <c r="I85" s="96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107</v>
      </c>
      <c r="D86" s="32"/>
      <c r="E86" s="32"/>
      <c r="F86" s="32"/>
      <c r="G86" s="32"/>
      <c r="H86" s="32"/>
      <c r="I86" s="96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7" customHeight="1">
      <c r="A87" s="32"/>
      <c r="B87" s="33"/>
      <c r="C87" s="32"/>
      <c r="D87" s="32"/>
      <c r="E87" s="246" t="str">
        <f>E9</f>
        <v>017-24-2-0-1 - OVN - dočasné příjezdové komunikace a zpevněné plochy</v>
      </c>
      <c r="F87" s="261"/>
      <c r="G87" s="261"/>
      <c r="H87" s="261"/>
      <c r="I87" s="96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7" t="s">
        <v>22</v>
      </c>
      <c r="J89" s="55" t="str">
        <f>IF(J12="","",J12)</f>
        <v>13. 12. 2017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6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6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2" t="s">
        <v>110</v>
      </c>
      <c r="D94" s="108"/>
      <c r="E94" s="108"/>
      <c r="F94" s="108"/>
      <c r="G94" s="108"/>
      <c r="H94" s="108"/>
      <c r="I94" s="123"/>
      <c r="J94" s="124" t="s">
        <v>111</v>
      </c>
      <c r="K94" s="108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5" t="s">
        <v>112</v>
      </c>
      <c r="D96" s="32"/>
      <c r="E96" s="32"/>
      <c r="F96" s="32"/>
      <c r="G96" s="32"/>
      <c r="H96" s="32"/>
      <c r="I96" s="96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113</v>
      </c>
    </row>
    <row r="97" spans="2:12" s="9" customFormat="1" ht="24.95" customHeight="1">
      <c r="B97" s="126"/>
      <c r="D97" s="127" t="s">
        <v>382</v>
      </c>
      <c r="E97" s="128"/>
      <c r="F97" s="128"/>
      <c r="G97" s="128"/>
      <c r="H97" s="128"/>
      <c r="I97" s="129"/>
      <c r="J97" s="130">
        <f>J127</f>
        <v>0</v>
      </c>
      <c r="L97" s="126"/>
    </row>
    <row r="98" spans="2:12" s="10" customFormat="1" ht="19.9" customHeight="1">
      <c r="B98" s="131"/>
      <c r="D98" s="132" t="s">
        <v>115</v>
      </c>
      <c r="E98" s="133"/>
      <c r="F98" s="133"/>
      <c r="G98" s="133"/>
      <c r="H98" s="133"/>
      <c r="I98" s="134"/>
      <c r="J98" s="135">
        <f>J128</f>
        <v>0</v>
      </c>
      <c r="L98" s="131"/>
    </row>
    <row r="99" spans="2:12" s="10" customFormat="1" ht="14.85" customHeight="1">
      <c r="B99" s="131"/>
      <c r="D99" s="132" t="s">
        <v>118</v>
      </c>
      <c r="E99" s="133"/>
      <c r="F99" s="133"/>
      <c r="G99" s="133"/>
      <c r="H99" s="133"/>
      <c r="I99" s="134"/>
      <c r="J99" s="135">
        <f>J129</f>
        <v>0</v>
      </c>
      <c r="L99" s="131"/>
    </row>
    <row r="100" spans="2:12" s="10" customFormat="1" ht="14.85" customHeight="1">
      <c r="B100" s="131"/>
      <c r="D100" s="132" t="s">
        <v>119</v>
      </c>
      <c r="E100" s="133"/>
      <c r="F100" s="133"/>
      <c r="G100" s="133"/>
      <c r="H100" s="133"/>
      <c r="I100" s="134"/>
      <c r="J100" s="135">
        <f>J134</f>
        <v>0</v>
      </c>
      <c r="L100" s="131"/>
    </row>
    <row r="101" spans="2:12" s="10" customFormat="1" ht="14.85" customHeight="1">
      <c r="B101" s="131"/>
      <c r="D101" s="132" t="s">
        <v>120</v>
      </c>
      <c r="E101" s="133"/>
      <c r="F101" s="133"/>
      <c r="G101" s="133"/>
      <c r="H101" s="133"/>
      <c r="I101" s="134"/>
      <c r="J101" s="135">
        <f>J138</f>
        <v>0</v>
      </c>
      <c r="L101" s="131"/>
    </row>
    <row r="102" spans="2:12" s="10" customFormat="1" ht="19.9" customHeight="1">
      <c r="B102" s="131"/>
      <c r="D102" s="132" t="s">
        <v>765</v>
      </c>
      <c r="E102" s="133"/>
      <c r="F102" s="133"/>
      <c r="G102" s="133"/>
      <c r="H102" s="133"/>
      <c r="I102" s="134"/>
      <c r="J102" s="135">
        <f>J141</f>
        <v>0</v>
      </c>
      <c r="L102" s="131"/>
    </row>
    <row r="103" spans="2:12" s="10" customFormat="1" ht="14.85" customHeight="1">
      <c r="B103" s="131"/>
      <c r="D103" s="132" t="s">
        <v>766</v>
      </c>
      <c r="E103" s="133"/>
      <c r="F103" s="133"/>
      <c r="G103" s="133"/>
      <c r="H103" s="133"/>
      <c r="I103" s="134"/>
      <c r="J103" s="135">
        <f>J142</f>
        <v>0</v>
      </c>
      <c r="L103" s="131"/>
    </row>
    <row r="104" spans="2:12" s="10" customFormat="1" ht="19.9" customHeight="1">
      <c r="B104" s="131"/>
      <c r="D104" s="132" t="s">
        <v>510</v>
      </c>
      <c r="E104" s="133"/>
      <c r="F104" s="133"/>
      <c r="G104" s="133"/>
      <c r="H104" s="133"/>
      <c r="I104" s="134"/>
      <c r="J104" s="135">
        <f>J160</f>
        <v>0</v>
      </c>
      <c r="L104" s="131"/>
    </row>
    <row r="105" spans="2:12" s="10" customFormat="1" ht="19.9" customHeight="1">
      <c r="B105" s="131"/>
      <c r="D105" s="132" t="s">
        <v>121</v>
      </c>
      <c r="E105" s="133"/>
      <c r="F105" s="133"/>
      <c r="G105" s="133"/>
      <c r="H105" s="133"/>
      <c r="I105" s="134"/>
      <c r="J105" s="135">
        <f>J165</f>
        <v>0</v>
      </c>
      <c r="L105" s="131"/>
    </row>
    <row r="106" spans="2:12" s="10" customFormat="1" ht="14.85" customHeight="1">
      <c r="B106" s="131"/>
      <c r="D106" s="132" t="s">
        <v>767</v>
      </c>
      <c r="E106" s="133"/>
      <c r="F106" s="133"/>
      <c r="G106" s="133"/>
      <c r="H106" s="133"/>
      <c r="I106" s="134"/>
      <c r="J106" s="135">
        <f>J166</f>
        <v>0</v>
      </c>
      <c r="L106" s="131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6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0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1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125</v>
      </c>
      <c r="D113" s="32"/>
      <c r="E113" s="32"/>
      <c r="F113" s="32"/>
      <c r="G113" s="32"/>
      <c r="H113" s="32"/>
      <c r="I113" s="96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6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96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2" t="str">
        <f>E7</f>
        <v>Baťův kanál, Valcha - Výklopník, oprava koryta</v>
      </c>
      <c r="F116" s="263"/>
      <c r="G116" s="263"/>
      <c r="H116" s="263"/>
      <c r="I116" s="96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107</v>
      </c>
      <c r="D117" s="32"/>
      <c r="E117" s="32"/>
      <c r="F117" s="32"/>
      <c r="G117" s="32"/>
      <c r="H117" s="32"/>
      <c r="I117" s="96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7" customHeight="1">
      <c r="A118" s="32"/>
      <c r="B118" s="33"/>
      <c r="C118" s="32"/>
      <c r="D118" s="32"/>
      <c r="E118" s="246" t="str">
        <f>E9</f>
        <v>017-24-2-0-1 - OVN - dočasné příjezdové komunikace a zpevněné plochy</v>
      </c>
      <c r="F118" s="261"/>
      <c r="G118" s="261"/>
      <c r="H118" s="261"/>
      <c r="I118" s="96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6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 xml:space="preserve"> </v>
      </c>
      <c r="G120" s="32"/>
      <c r="H120" s="32"/>
      <c r="I120" s="97" t="s">
        <v>22</v>
      </c>
      <c r="J120" s="55" t="str">
        <f>IF(J12="","",J12)</f>
        <v>13. 12. 2017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6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2"/>
      <c r="E122" s="32"/>
      <c r="F122" s="25" t="str">
        <f>E15</f>
        <v xml:space="preserve"> </v>
      </c>
      <c r="G122" s="32"/>
      <c r="H122" s="32"/>
      <c r="I122" s="97" t="s">
        <v>29</v>
      </c>
      <c r="J122" s="30" t="str">
        <f>E21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IF(E18="","",E18)</f>
        <v>Vyplň údaj</v>
      </c>
      <c r="G123" s="32"/>
      <c r="H123" s="32"/>
      <c r="I123" s="97" t="s">
        <v>31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6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6"/>
      <c r="B125" s="137"/>
      <c r="C125" s="138" t="s">
        <v>126</v>
      </c>
      <c r="D125" s="139" t="s">
        <v>58</v>
      </c>
      <c r="E125" s="139" t="s">
        <v>54</v>
      </c>
      <c r="F125" s="139" t="s">
        <v>55</v>
      </c>
      <c r="G125" s="139" t="s">
        <v>127</v>
      </c>
      <c r="H125" s="139" t="s">
        <v>128</v>
      </c>
      <c r="I125" s="140" t="s">
        <v>129</v>
      </c>
      <c r="J125" s="141" t="s">
        <v>111</v>
      </c>
      <c r="K125" s="142" t="s">
        <v>130</v>
      </c>
      <c r="L125" s="143"/>
      <c r="M125" s="62" t="s">
        <v>1</v>
      </c>
      <c r="N125" s="63" t="s">
        <v>37</v>
      </c>
      <c r="O125" s="63" t="s">
        <v>131</v>
      </c>
      <c r="P125" s="63" t="s">
        <v>132</v>
      </c>
      <c r="Q125" s="63" t="s">
        <v>133</v>
      </c>
      <c r="R125" s="63" t="s">
        <v>134</v>
      </c>
      <c r="S125" s="63" t="s">
        <v>135</v>
      </c>
      <c r="T125" s="64" t="s">
        <v>136</v>
      </c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</row>
    <row r="126" spans="1:63" s="2" customFormat="1" ht="22.9" customHeight="1">
      <c r="A126" s="32"/>
      <c r="B126" s="33"/>
      <c r="C126" s="69" t="s">
        <v>137</v>
      </c>
      <c r="D126" s="32"/>
      <c r="E126" s="32"/>
      <c r="F126" s="32"/>
      <c r="G126" s="32"/>
      <c r="H126" s="32"/>
      <c r="I126" s="96"/>
      <c r="J126" s="144">
        <f>BK126</f>
        <v>0</v>
      </c>
      <c r="K126" s="32"/>
      <c r="L126" s="33"/>
      <c r="M126" s="65"/>
      <c r="N126" s="56"/>
      <c r="O126" s="66"/>
      <c r="P126" s="145">
        <f>P127</f>
        <v>0</v>
      </c>
      <c r="Q126" s="66"/>
      <c r="R126" s="145">
        <f>R127</f>
        <v>6.426200000000001</v>
      </c>
      <c r="S126" s="66"/>
      <c r="T126" s="146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113</v>
      </c>
      <c r="BK126" s="147">
        <f>BK127</f>
        <v>0</v>
      </c>
    </row>
    <row r="127" spans="2:63" s="12" customFormat="1" ht="25.9" customHeight="1">
      <c r="B127" s="148"/>
      <c r="D127" s="149" t="s">
        <v>72</v>
      </c>
      <c r="E127" s="150" t="s">
        <v>138</v>
      </c>
      <c r="F127" s="150" t="s">
        <v>383</v>
      </c>
      <c r="I127" s="151"/>
      <c r="J127" s="152">
        <f>BK127</f>
        <v>0</v>
      </c>
      <c r="L127" s="148"/>
      <c r="M127" s="153"/>
      <c r="N127" s="154"/>
      <c r="O127" s="154"/>
      <c r="P127" s="155">
        <f>P128+P141+P160+P165</f>
        <v>0</v>
      </c>
      <c r="Q127" s="154"/>
      <c r="R127" s="155">
        <f>R128+R141+R160+R165</f>
        <v>6.426200000000001</v>
      </c>
      <c r="S127" s="154"/>
      <c r="T127" s="156">
        <f>T128+T141+T160+T165</f>
        <v>0</v>
      </c>
      <c r="AR127" s="149" t="s">
        <v>81</v>
      </c>
      <c r="AT127" s="157" t="s">
        <v>72</v>
      </c>
      <c r="AU127" s="157" t="s">
        <v>73</v>
      </c>
      <c r="AY127" s="149" t="s">
        <v>139</v>
      </c>
      <c r="BK127" s="158">
        <f>BK128+BK141+BK160+BK165</f>
        <v>0</v>
      </c>
    </row>
    <row r="128" spans="2:63" s="12" customFormat="1" ht="22.9" customHeight="1">
      <c r="B128" s="148"/>
      <c r="D128" s="149" t="s">
        <v>72</v>
      </c>
      <c r="E128" s="159" t="s">
        <v>81</v>
      </c>
      <c r="F128" s="159" t="s">
        <v>140</v>
      </c>
      <c r="I128" s="151"/>
      <c r="J128" s="160">
        <f>BK128</f>
        <v>0</v>
      </c>
      <c r="L128" s="148"/>
      <c r="M128" s="153"/>
      <c r="N128" s="154"/>
      <c r="O128" s="154"/>
      <c r="P128" s="155">
        <f>P129+P134+P138</f>
        <v>0</v>
      </c>
      <c r="Q128" s="154"/>
      <c r="R128" s="155">
        <f>R129+R134+R138</f>
        <v>0</v>
      </c>
      <c r="S128" s="154"/>
      <c r="T128" s="156">
        <f>T129+T134+T138</f>
        <v>0</v>
      </c>
      <c r="AR128" s="149" t="s">
        <v>81</v>
      </c>
      <c r="AT128" s="157" t="s">
        <v>72</v>
      </c>
      <c r="AU128" s="157" t="s">
        <v>81</v>
      </c>
      <c r="AY128" s="149" t="s">
        <v>139</v>
      </c>
      <c r="BK128" s="158">
        <f>BK129+BK134+BK138</f>
        <v>0</v>
      </c>
    </row>
    <row r="129" spans="2:63" s="12" customFormat="1" ht="20.85" customHeight="1">
      <c r="B129" s="148"/>
      <c r="D129" s="149" t="s">
        <v>72</v>
      </c>
      <c r="E129" s="159" t="s">
        <v>191</v>
      </c>
      <c r="F129" s="159" t="s">
        <v>192</v>
      </c>
      <c r="I129" s="151"/>
      <c r="J129" s="160">
        <f>BK129</f>
        <v>0</v>
      </c>
      <c r="L129" s="148"/>
      <c r="M129" s="153"/>
      <c r="N129" s="154"/>
      <c r="O129" s="154"/>
      <c r="P129" s="155">
        <f>SUM(P130:P133)</f>
        <v>0</v>
      </c>
      <c r="Q129" s="154"/>
      <c r="R129" s="155">
        <f>SUM(R130:R133)</f>
        <v>0</v>
      </c>
      <c r="S129" s="154"/>
      <c r="T129" s="156">
        <f>SUM(T130:T133)</f>
        <v>0</v>
      </c>
      <c r="AR129" s="149" t="s">
        <v>81</v>
      </c>
      <c r="AT129" s="157" t="s">
        <v>72</v>
      </c>
      <c r="AU129" s="157" t="s">
        <v>83</v>
      </c>
      <c r="AY129" s="149" t="s">
        <v>139</v>
      </c>
      <c r="BK129" s="158">
        <f>SUM(BK130:BK133)</f>
        <v>0</v>
      </c>
    </row>
    <row r="130" spans="1:65" s="2" customFormat="1" ht="48" customHeight="1">
      <c r="A130" s="32"/>
      <c r="B130" s="161"/>
      <c r="C130" s="162" t="s">
        <v>81</v>
      </c>
      <c r="D130" s="162" t="s">
        <v>143</v>
      </c>
      <c r="E130" s="163" t="s">
        <v>201</v>
      </c>
      <c r="F130" s="164" t="s">
        <v>202</v>
      </c>
      <c r="G130" s="165" t="s">
        <v>154</v>
      </c>
      <c r="H130" s="166">
        <v>1785</v>
      </c>
      <c r="I130" s="167"/>
      <c r="J130" s="168">
        <f>ROUND(I130*H130,2)</f>
        <v>0</v>
      </c>
      <c r="K130" s="169"/>
      <c r="L130" s="33"/>
      <c r="M130" s="170" t="s">
        <v>1</v>
      </c>
      <c r="N130" s="171" t="s">
        <v>38</v>
      </c>
      <c r="O130" s="58"/>
      <c r="P130" s="172">
        <f>O130*H130</f>
        <v>0</v>
      </c>
      <c r="Q130" s="172">
        <v>0</v>
      </c>
      <c r="R130" s="172">
        <f>Q130*H130</f>
        <v>0</v>
      </c>
      <c r="S130" s="172">
        <v>0</v>
      </c>
      <c r="T130" s="173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4" t="s">
        <v>147</v>
      </c>
      <c r="AT130" s="174" t="s">
        <v>143</v>
      </c>
      <c r="AU130" s="174" t="s">
        <v>148</v>
      </c>
      <c r="AY130" s="17" t="s">
        <v>139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81</v>
      </c>
      <c r="BK130" s="175">
        <f>ROUND(I130*H130,2)</f>
        <v>0</v>
      </c>
      <c r="BL130" s="17" t="s">
        <v>147</v>
      </c>
      <c r="BM130" s="174" t="s">
        <v>768</v>
      </c>
    </row>
    <row r="131" spans="2:51" s="13" customFormat="1" ht="22.5">
      <c r="B131" s="176"/>
      <c r="D131" s="177" t="s">
        <v>150</v>
      </c>
      <c r="E131" s="178" t="s">
        <v>1</v>
      </c>
      <c r="F131" s="179" t="s">
        <v>769</v>
      </c>
      <c r="H131" s="180">
        <v>1785</v>
      </c>
      <c r="I131" s="181"/>
      <c r="L131" s="176"/>
      <c r="M131" s="182"/>
      <c r="N131" s="183"/>
      <c r="O131" s="183"/>
      <c r="P131" s="183"/>
      <c r="Q131" s="183"/>
      <c r="R131" s="183"/>
      <c r="S131" s="183"/>
      <c r="T131" s="184"/>
      <c r="AT131" s="178" t="s">
        <v>150</v>
      </c>
      <c r="AU131" s="178" t="s">
        <v>148</v>
      </c>
      <c r="AV131" s="13" t="s">
        <v>83</v>
      </c>
      <c r="AW131" s="13" t="s">
        <v>30</v>
      </c>
      <c r="AX131" s="13" t="s">
        <v>81</v>
      </c>
      <c r="AY131" s="178" t="s">
        <v>139</v>
      </c>
    </row>
    <row r="132" spans="1:65" s="2" customFormat="1" ht="36" customHeight="1">
      <c r="A132" s="32"/>
      <c r="B132" s="161"/>
      <c r="C132" s="162" t="s">
        <v>83</v>
      </c>
      <c r="D132" s="162" t="s">
        <v>143</v>
      </c>
      <c r="E132" s="163" t="s">
        <v>214</v>
      </c>
      <c r="F132" s="164" t="s">
        <v>215</v>
      </c>
      <c r="G132" s="165" t="s">
        <v>154</v>
      </c>
      <c r="H132" s="166">
        <v>1785</v>
      </c>
      <c r="I132" s="167"/>
      <c r="J132" s="168">
        <f>ROUND(I132*H132,2)</f>
        <v>0</v>
      </c>
      <c r="K132" s="169"/>
      <c r="L132" s="33"/>
      <c r="M132" s="170" t="s">
        <v>1</v>
      </c>
      <c r="N132" s="171" t="s">
        <v>38</v>
      </c>
      <c r="O132" s="58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147</v>
      </c>
      <c r="AT132" s="174" t="s">
        <v>143</v>
      </c>
      <c r="AU132" s="174" t="s">
        <v>148</v>
      </c>
      <c r="AY132" s="17" t="s">
        <v>139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7" t="s">
        <v>81</v>
      </c>
      <c r="BK132" s="175">
        <f>ROUND(I132*H132,2)</f>
        <v>0</v>
      </c>
      <c r="BL132" s="17" t="s">
        <v>147</v>
      </c>
      <c r="BM132" s="174" t="s">
        <v>770</v>
      </c>
    </row>
    <row r="133" spans="2:51" s="13" customFormat="1" ht="12">
      <c r="B133" s="176"/>
      <c r="D133" s="177" t="s">
        <v>150</v>
      </c>
      <c r="E133" s="178" t="s">
        <v>1</v>
      </c>
      <c r="F133" s="179" t="s">
        <v>771</v>
      </c>
      <c r="H133" s="180">
        <v>1785</v>
      </c>
      <c r="I133" s="181"/>
      <c r="L133" s="176"/>
      <c r="M133" s="182"/>
      <c r="N133" s="183"/>
      <c r="O133" s="183"/>
      <c r="P133" s="183"/>
      <c r="Q133" s="183"/>
      <c r="R133" s="183"/>
      <c r="S133" s="183"/>
      <c r="T133" s="184"/>
      <c r="AT133" s="178" t="s">
        <v>150</v>
      </c>
      <c r="AU133" s="178" t="s">
        <v>148</v>
      </c>
      <c r="AV133" s="13" t="s">
        <v>83</v>
      </c>
      <c r="AW133" s="13" t="s">
        <v>30</v>
      </c>
      <c r="AX133" s="13" t="s">
        <v>81</v>
      </c>
      <c r="AY133" s="178" t="s">
        <v>139</v>
      </c>
    </row>
    <row r="134" spans="2:63" s="12" customFormat="1" ht="20.85" customHeight="1">
      <c r="B134" s="148"/>
      <c r="D134" s="149" t="s">
        <v>72</v>
      </c>
      <c r="E134" s="159" t="s">
        <v>223</v>
      </c>
      <c r="F134" s="159" t="s">
        <v>224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SUM(P135:P137)</f>
        <v>0</v>
      </c>
      <c r="Q134" s="154"/>
      <c r="R134" s="155">
        <f>SUM(R135:R137)</f>
        <v>0</v>
      </c>
      <c r="S134" s="154"/>
      <c r="T134" s="156">
        <f>SUM(T135:T137)</f>
        <v>0</v>
      </c>
      <c r="AR134" s="149" t="s">
        <v>81</v>
      </c>
      <c r="AT134" s="157" t="s">
        <v>72</v>
      </c>
      <c r="AU134" s="157" t="s">
        <v>83</v>
      </c>
      <c r="AY134" s="149" t="s">
        <v>139</v>
      </c>
      <c r="BK134" s="158">
        <f>SUM(BK135:BK137)</f>
        <v>0</v>
      </c>
    </row>
    <row r="135" spans="1:65" s="2" customFormat="1" ht="48" customHeight="1">
      <c r="A135" s="32"/>
      <c r="B135" s="161"/>
      <c r="C135" s="162" t="s">
        <v>148</v>
      </c>
      <c r="D135" s="162" t="s">
        <v>143</v>
      </c>
      <c r="E135" s="163" t="s">
        <v>772</v>
      </c>
      <c r="F135" s="164" t="s">
        <v>773</v>
      </c>
      <c r="G135" s="165" t="s">
        <v>154</v>
      </c>
      <c r="H135" s="166">
        <v>1785</v>
      </c>
      <c r="I135" s="167"/>
      <c r="J135" s="168">
        <f>ROUND(I135*H135,2)</f>
        <v>0</v>
      </c>
      <c r="K135" s="169"/>
      <c r="L135" s="33"/>
      <c r="M135" s="170" t="s">
        <v>1</v>
      </c>
      <c r="N135" s="171" t="s">
        <v>38</v>
      </c>
      <c r="O135" s="58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4" t="s">
        <v>147</v>
      </c>
      <c r="AT135" s="174" t="s">
        <v>143</v>
      </c>
      <c r="AU135" s="174" t="s">
        <v>148</v>
      </c>
      <c r="AY135" s="17" t="s">
        <v>139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7" t="s">
        <v>81</v>
      </c>
      <c r="BK135" s="175">
        <f>ROUND(I135*H135,2)</f>
        <v>0</v>
      </c>
      <c r="BL135" s="17" t="s">
        <v>147</v>
      </c>
      <c r="BM135" s="174" t="s">
        <v>774</v>
      </c>
    </row>
    <row r="136" spans="1:47" s="2" customFormat="1" ht="19.5">
      <c r="A136" s="32"/>
      <c r="B136" s="33"/>
      <c r="C136" s="32"/>
      <c r="D136" s="177" t="s">
        <v>161</v>
      </c>
      <c r="E136" s="32"/>
      <c r="F136" s="185" t="s">
        <v>775</v>
      </c>
      <c r="G136" s="32"/>
      <c r="H136" s="32"/>
      <c r="I136" s="96"/>
      <c r="J136" s="32"/>
      <c r="K136" s="32"/>
      <c r="L136" s="33"/>
      <c r="M136" s="186"/>
      <c r="N136" s="187"/>
      <c r="O136" s="58"/>
      <c r="P136" s="58"/>
      <c r="Q136" s="58"/>
      <c r="R136" s="58"/>
      <c r="S136" s="58"/>
      <c r="T136" s="59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161</v>
      </c>
      <c r="AU136" s="17" t="s">
        <v>148</v>
      </c>
    </row>
    <row r="137" spans="2:51" s="13" customFormat="1" ht="22.5">
      <c r="B137" s="176"/>
      <c r="D137" s="177" t="s">
        <v>150</v>
      </c>
      <c r="E137" s="178" t="s">
        <v>1</v>
      </c>
      <c r="F137" s="179" t="s">
        <v>769</v>
      </c>
      <c r="H137" s="180">
        <v>1785</v>
      </c>
      <c r="I137" s="181"/>
      <c r="L137" s="176"/>
      <c r="M137" s="182"/>
      <c r="N137" s="183"/>
      <c r="O137" s="183"/>
      <c r="P137" s="183"/>
      <c r="Q137" s="183"/>
      <c r="R137" s="183"/>
      <c r="S137" s="183"/>
      <c r="T137" s="184"/>
      <c r="AT137" s="178" t="s">
        <v>150</v>
      </c>
      <c r="AU137" s="178" t="s">
        <v>148</v>
      </c>
      <c r="AV137" s="13" t="s">
        <v>83</v>
      </c>
      <c r="AW137" s="13" t="s">
        <v>30</v>
      </c>
      <c r="AX137" s="13" t="s">
        <v>81</v>
      </c>
      <c r="AY137" s="178" t="s">
        <v>139</v>
      </c>
    </row>
    <row r="138" spans="2:63" s="12" customFormat="1" ht="20.85" customHeight="1">
      <c r="B138" s="148"/>
      <c r="D138" s="149" t="s">
        <v>72</v>
      </c>
      <c r="E138" s="159" t="s">
        <v>233</v>
      </c>
      <c r="F138" s="159" t="s">
        <v>234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SUM(P139:P140)</f>
        <v>0</v>
      </c>
      <c r="Q138" s="154"/>
      <c r="R138" s="155">
        <f>SUM(R139:R140)</f>
        <v>0</v>
      </c>
      <c r="S138" s="154"/>
      <c r="T138" s="156">
        <f>SUM(T139:T140)</f>
        <v>0</v>
      </c>
      <c r="AR138" s="149" t="s">
        <v>81</v>
      </c>
      <c r="AT138" s="157" t="s">
        <v>72</v>
      </c>
      <c r="AU138" s="157" t="s">
        <v>83</v>
      </c>
      <c r="AY138" s="149" t="s">
        <v>139</v>
      </c>
      <c r="BK138" s="158">
        <f>SUM(BK139:BK140)</f>
        <v>0</v>
      </c>
    </row>
    <row r="139" spans="1:65" s="2" customFormat="1" ht="36" customHeight="1">
      <c r="A139" s="32"/>
      <c r="B139" s="161"/>
      <c r="C139" s="162" t="s">
        <v>147</v>
      </c>
      <c r="D139" s="162" t="s">
        <v>143</v>
      </c>
      <c r="E139" s="163" t="s">
        <v>337</v>
      </c>
      <c r="F139" s="164" t="s">
        <v>338</v>
      </c>
      <c r="G139" s="165" t="s">
        <v>237</v>
      </c>
      <c r="H139" s="166">
        <v>760</v>
      </c>
      <c r="I139" s="167"/>
      <c r="J139" s="168">
        <f>ROUND(I139*H139,2)</f>
        <v>0</v>
      </c>
      <c r="K139" s="169"/>
      <c r="L139" s="33"/>
      <c r="M139" s="170" t="s">
        <v>1</v>
      </c>
      <c r="N139" s="171" t="s">
        <v>38</v>
      </c>
      <c r="O139" s="58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147</v>
      </c>
      <c r="AT139" s="174" t="s">
        <v>143</v>
      </c>
      <c r="AU139" s="174" t="s">
        <v>148</v>
      </c>
      <c r="AY139" s="17" t="s">
        <v>139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7" t="s">
        <v>81</v>
      </c>
      <c r="BK139" s="175">
        <f>ROUND(I139*H139,2)</f>
        <v>0</v>
      </c>
      <c r="BL139" s="17" t="s">
        <v>147</v>
      </c>
      <c r="BM139" s="174" t="s">
        <v>776</v>
      </c>
    </row>
    <row r="140" spans="2:51" s="13" customFormat="1" ht="22.5">
      <c r="B140" s="176"/>
      <c r="D140" s="177" t="s">
        <v>150</v>
      </c>
      <c r="E140" s="178" t="s">
        <v>1</v>
      </c>
      <c r="F140" s="179" t="s">
        <v>777</v>
      </c>
      <c r="H140" s="180">
        <v>760</v>
      </c>
      <c r="I140" s="181"/>
      <c r="L140" s="176"/>
      <c r="M140" s="182"/>
      <c r="N140" s="183"/>
      <c r="O140" s="183"/>
      <c r="P140" s="183"/>
      <c r="Q140" s="183"/>
      <c r="R140" s="183"/>
      <c r="S140" s="183"/>
      <c r="T140" s="184"/>
      <c r="AT140" s="178" t="s">
        <v>150</v>
      </c>
      <c r="AU140" s="178" t="s">
        <v>148</v>
      </c>
      <c r="AV140" s="13" t="s">
        <v>83</v>
      </c>
      <c r="AW140" s="13" t="s">
        <v>30</v>
      </c>
      <c r="AX140" s="13" t="s">
        <v>81</v>
      </c>
      <c r="AY140" s="178" t="s">
        <v>139</v>
      </c>
    </row>
    <row r="141" spans="2:63" s="12" customFormat="1" ht="22.9" customHeight="1">
      <c r="B141" s="148"/>
      <c r="D141" s="149" t="s">
        <v>72</v>
      </c>
      <c r="E141" s="159" t="s">
        <v>169</v>
      </c>
      <c r="F141" s="159" t="s">
        <v>778</v>
      </c>
      <c r="I141" s="151"/>
      <c r="J141" s="160">
        <f>BK141</f>
        <v>0</v>
      </c>
      <c r="L141" s="148"/>
      <c r="M141" s="153"/>
      <c r="N141" s="154"/>
      <c r="O141" s="154"/>
      <c r="P141" s="155">
        <f>P142</f>
        <v>0</v>
      </c>
      <c r="Q141" s="154"/>
      <c r="R141" s="155">
        <f>R142</f>
        <v>0</v>
      </c>
      <c r="S141" s="154"/>
      <c r="T141" s="156">
        <f>T142</f>
        <v>0</v>
      </c>
      <c r="AR141" s="149" t="s">
        <v>81</v>
      </c>
      <c r="AT141" s="157" t="s">
        <v>72</v>
      </c>
      <c r="AU141" s="157" t="s">
        <v>81</v>
      </c>
      <c r="AY141" s="149" t="s">
        <v>139</v>
      </c>
      <c r="BK141" s="158">
        <f>BK142</f>
        <v>0</v>
      </c>
    </row>
    <row r="142" spans="2:63" s="12" customFormat="1" ht="20.85" customHeight="1">
      <c r="B142" s="148"/>
      <c r="D142" s="149" t="s">
        <v>72</v>
      </c>
      <c r="E142" s="159" t="s">
        <v>779</v>
      </c>
      <c r="F142" s="159" t="s">
        <v>780</v>
      </c>
      <c r="I142" s="151"/>
      <c r="J142" s="160">
        <f>BK142</f>
        <v>0</v>
      </c>
      <c r="L142" s="148"/>
      <c r="M142" s="153"/>
      <c r="N142" s="154"/>
      <c r="O142" s="154"/>
      <c r="P142" s="155">
        <f>SUM(P143:P159)</f>
        <v>0</v>
      </c>
      <c r="Q142" s="154"/>
      <c r="R142" s="155">
        <f>SUM(R143:R159)</f>
        <v>0</v>
      </c>
      <c r="S142" s="154"/>
      <c r="T142" s="156">
        <f>SUM(T143:T159)</f>
        <v>0</v>
      </c>
      <c r="AR142" s="149" t="s">
        <v>81</v>
      </c>
      <c r="AT142" s="157" t="s">
        <v>72</v>
      </c>
      <c r="AU142" s="157" t="s">
        <v>83</v>
      </c>
      <c r="AY142" s="149" t="s">
        <v>139</v>
      </c>
      <c r="BK142" s="158">
        <f>SUM(BK143:BK159)</f>
        <v>0</v>
      </c>
    </row>
    <row r="143" spans="1:65" s="2" customFormat="1" ht="24" customHeight="1">
      <c r="A143" s="32"/>
      <c r="B143" s="161"/>
      <c r="C143" s="162" t="s">
        <v>169</v>
      </c>
      <c r="D143" s="162" t="s">
        <v>143</v>
      </c>
      <c r="E143" s="163" t="s">
        <v>781</v>
      </c>
      <c r="F143" s="164" t="s">
        <v>782</v>
      </c>
      <c r="G143" s="165" t="s">
        <v>237</v>
      </c>
      <c r="H143" s="166">
        <v>4450</v>
      </c>
      <c r="I143" s="167"/>
      <c r="J143" s="168">
        <f>ROUND(I143*H143,2)</f>
        <v>0</v>
      </c>
      <c r="K143" s="169"/>
      <c r="L143" s="33"/>
      <c r="M143" s="170" t="s">
        <v>1</v>
      </c>
      <c r="N143" s="171" t="s">
        <v>38</v>
      </c>
      <c r="O143" s="58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147</v>
      </c>
      <c r="AT143" s="174" t="s">
        <v>143</v>
      </c>
      <c r="AU143" s="174" t="s">
        <v>148</v>
      </c>
      <c r="AY143" s="17" t="s">
        <v>139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7" t="s">
        <v>81</v>
      </c>
      <c r="BK143" s="175">
        <f>ROUND(I143*H143,2)</f>
        <v>0</v>
      </c>
      <c r="BL143" s="17" t="s">
        <v>147</v>
      </c>
      <c r="BM143" s="174" t="s">
        <v>783</v>
      </c>
    </row>
    <row r="144" spans="1:47" s="2" customFormat="1" ht="87.75">
      <c r="A144" s="32"/>
      <c r="B144" s="33"/>
      <c r="C144" s="32"/>
      <c r="D144" s="177" t="s">
        <v>161</v>
      </c>
      <c r="E144" s="32"/>
      <c r="F144" s="185" t="s">
        <v>784</v>
      </c>
      <c r="G144" s="32"/>
      <c r="H144" s="32"/>
      <c r="I144" s="96"/>
      <c r="J144" s="32"/>
      <c r="K144" s="32"/>
      <c r="L144" s="33"/>
      <c r="M144" s="186"/>
      <c r="N144" s="187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161</v>
      </c>
      <c r="AU144" s="17" t="s">
        <v>148</v>
      </c>
    </row>
    <row r="145" spans="2:51" s="13" customFormat="1" ht="22.5">
      <c r="B145" s="176"/>
      <c r="D145" s="177" t="s">
        <v>150</v>
      </c>
      <c r="E145" s="178" t="s">
        <v>1</v>
      </c>
      <c r="F145" s="179" t="s">
        <v>785</v>
      </c>
      <c r="H145" s="180">
        <v>2760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78" t="s">
        <v>150</v>
      </c>
      <c r="AU145" s="178" t="s">
        <v>148</v>
      </c>
      <c r="AV145" s="13" t="s">
        <v>83</v>
      </c>
      <c r="AW145" s="13" t="s">
        <v>30</v>
      </c>
      <c r="AX145" s="13" t="s">
        <v>73</v>
      </c>
      <c r="AY145" s="178" t="s">
        <v>139</v>
      </c>
    </row>
    <row r="146" spans="2:51" s="13" customFormat="1" ht="12">
      <c r="B146" s="176"/>
      <c r="D146" s="177" t="s">
        <v>150</v>
      </c>
      <c r="E146" s="178" t="s">
        <v>1</v>
      </c>
      <c r="F146" s="179" t="s">
        <v>786</v>
      </c>
      <c r="H146" s="180">
        <v>400</v>
      </c>
      <c r="I146" s="181"/>
      <c r="L146" s="176"/>
      <c r="M146" s="182"/>
      <c r="N146" s="183"/>
      <c r="O146" s="183"/>
      <c r="P146" s="183"/>
      <c r="Q146" s="183"/>
      <c r="R146" s="183"/>
      <c r="S146" s="183"/>
      <c r="T146" s="184"/>
      <c r="AT146" s="178" t="s">
        <v>150</v>
      </c>
      <c r="AU146" s="178" t="s">
        <v>148</v>
      </c>
      <c r="AV146" s="13" t="s">
        <v>83</v>
      </c>
      <c r="AW146" s="13" t="s">
        <v>30</v>
      </c>
      <c r="AX146" s="13" t="s">
        <v>73</v>
      </c>
      <c r="AY146" s="178" t="s">
        <v>139</v>
      </c>
    </row>
    <row r="147" spans="2:51" s="13" customFormat="1" ht="12">
      <c r="B147" s="176"/>
      <c r="D147" s="177" t="s">
        <v>150</v>
      </c>
      <c r="E147" s="178" t="s">
        <v>1</v>
      </c>
      <c r="F147" s="179" t="s">
        <v>787</v>
      </c>
      <c r="H147" s="180">
        <v>760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78" t="s">
        <v>150</v>
      </c>
      <c r="AU147" s="178" t="s">
        <v>148</v>
      </c>
      <c r="AV147" s="13" t="s">
        <v>83</v>
      </c>
      <c r="AW147" s="13" t="s">
        <v>30</v>
      </c>
      <c r="AX147" s="13" t="s">
        <v>73</v>
      </c>
      <c r="AY147" s="178" t="s">
        <v>139</v>
      </c>
    </row>
    <row r="148" spans="2:51" s="13" customFormat="1" ht="12">
      <c r="B148" s="176"/>
      <c r="D148" s="177" t="s">
        <v>150</v>
      </c>
      <c r="E148" s="178" t="s">
        <v>1</v>
      </c>
      <c r="F148" s="179" t="s">
        <v>788</v>
      </c>
      <c r="H148" s="180">
        <v>50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78" t="s">
        <v>150</v>
      </c>
      <c r="AU148" s="178" t="s">
        <v>148</v>
      </c>
      <c r="AV148" s="13" t="s">
        <v>83</v>
      </c>
      <c r="AW148" s="13" t="s">
        <v>30</v>
      </c>
      <c r="AX148" s="13" t="s">
        <v>73</v>
      </c>
      <c r="AY148" s="178" t="s">
        <v>139</v>
      </c>
    </row>
    <row r="149" spans="2:51" s="13" customFormat="1" ht="22.5">
      <c r="B149" s="176"/>
      <c r="D149" s="177" t="s">
        <v>150</v>
      </c>
      <c r="E149" s="178" t="s">
        <v>1</v>
      </c>
      <c r="F149" s="179" t="s">
        <v>789</v>
      </c>
      <c r="H149" s="180">
        <v>480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78" t="s">
        <v>150</v>
      </c>
      <c r="AU149" s="178" t="s">
        <v>148</v>
      </c>
      <c r="AV149" s="13" t="s">
        <v>83</v>
      </c>
      <c r="AW149" s="13" t="s">
        <v>30</v>
      </c>
      <c r="AX149" s="13" t="s">
        <v>73</v>
      </c>
      <c r="AY149" s="178" t="s">
        <v>139</v>
      </c>
    </row>
    <row r="150" spans="2:51" s="14" customFormat="1" ht="12">
      <c r="B150" s="188"/>
      <c r="D150" s="177" t="s">
        <v>150</v>
      </c>
      <c r="E150" s="189" t="s">
        <v>1</v>
      </c>
      <c r="F150" s="190" t="s">
        <v>180</v>
      </c>
      <c r="H150" s="191">
        <v>4450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150</v>
      </c>
      <c r="AU150" s="189" t="s">
        <v>148</v>
      </c>
      <c r="AV150" s="14" t="s">
        <v>147</v>
      </c>
      <c r="AW150" s="14" t="s">
        <v>30</v>
      </c>
      <c r="AX150" s="14" t="s">
        <v>81</v>
      </c>
      <c r="AY150" s="189" t="s">
        <v>139</v>
      </c>
    </row>
    <row r="151" spans="1:65" s="2" customFormat="1" ht="24" customHeight="1">
      <c r="A151" s="32"/>
      <c r="B151" s="161"/>
      <c r="C151" s="162" t="s">
        <v>174</v>
      </c>
      <c r="D151" s="162" t="s">
        <v>143</v>
      </c>
      <c r="E151" s="163" t="s">
        <v>790</v>
      </c>
      <c r="F151" s="164" t="s">
        <v>791</v>
      </c>
      <c r="G151" s="165" t="s">
        <v>237</v>
      </c>
      <c r="H151" s="166">
        <v>4450</v>
      </c>
      <c r="I151" s="167"/>
      <c r="J151" s="168">
        <f>ROUND(I151*H151,2)</f>
        <v>0</v>
      </c>
      <c r="K151" s="169"/>
      <c r="L151" s="33"/>
      <c r="M151" s="170" t="s">
        <v>1</v>
      </c>
      <c r="N151" s="171" t="s">
        <v>38</v>
      </c>
      <c r="O151" s="58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147</v>
      </c>
      <c r="AT151" s="174" t="s">
        <v>143</v>
      </c>
      <c r="AU151" s="174" t="s">
        <v>148</v>
      </c>
      <c r="AY151" s="17" t="s">
        <v>139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7" t="s">
        <v>81</v>
      </c>
      <c r="BK151" s="175">
        <f>ROUND(I151*H151,2)</f>
        <v>0</v>
      </c>
      <c r="BL151" s="17" t="s">
        <v>147</v>
      </c>
      <c r="BM151" s="174" t="s">
        <v>792</v>
      </c>
    </row>
    <row r="152" spans="1:47" s="2" customFormat="1" ht="87.75">
      <c r="A152" s="32"/>
      <c r="B152" s="33"/>
      <c r="C152" s="32"/>
      <c r="D152" s="177" t="s">
        <v>161</v>
      </c>
      <c r="E152" s="32"/>
      <c r="F152" s="185" t="s">
        <v>793</v>
      </c>
      <c r="G152" s="32"/>
      <c r="H152" s="32"/>
      <c r="I152" s="96"/>
      <c r="J152" s="32"/>
      <c r="K152" s="32"/>
      <c r="L152" s="33"/>
      <c r="M152" s="186"/>
      <c r="N152" s="187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161</v>
      </c>
      <c r="AU152" s="17" t="s">
        <v>148</v>
      </c>
    </row>
    <row r="153" spans="2:51" s="13" customFormat="1" ht="12">
      <c r="B153" s="176"/>
      <c r="D153" s="177" t="s">
        <v>150</v>
      </c>
      <c r="E153" s="178" t="s">
        <v>1</v>
      </c>
      <c r="F153" s="179" t="s">
        <v>794</v>
      </c>
      <c r="H153" s="180">
        <v>4450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78" t="s">
        <v>150</v>
      </c>
      <c r="AU153" s="178" t="s">
        <v>148</v>
      </c>
      <c r="AV153" s="13" t="s">
        <v>83</v>
      </c>
      <c r="AW153" s="13" t="s">
        <v>30</v>
      </c>
      <c r="AX153" s="13" t="s">
        <v>81</v>
      </c>
      <c r="AY153" s="178" t="s">
        <v>139</v>
      </c>
    </row>
    <row r="154" spans="1:65" s="2" customFormat="1" ht="24" customHeight="1">
      <c r="A154" s="32"/>
      <c r="B154" s="161"/>
      <c r="C154" s="162" t="s">
        <v>181</v>
      </c>
      <c r="D154" s="162" t="s">
        <v>143</v>
      </c>
      <c r="E154" s="163" t="s">
        <v>795</v>
      </c>
      <c r="F154" s="164" t="s">
        <v>796</v>
      </c>
      <c r="G154" s="165" t="s">
        <v>237</v>
      </c>
      <c r="H154" s="166">
        <v>2400</v>
      </c>
      <c r="I154" s="167"/>
      <c r="J154" s="168">
        <f>ROUND(I154*H154,2)</f>
        <v>0</v>
      </c>
      <c r="K154" s="169"/>
      <c r="L154" s="33"/>
      <c r="M154" s="170" t="s">
        <v>1</v>
      </c>
      <c r="N154" s="171" t="s">
        <v>38</v>
      </c>
      <c r="O154" s="58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4" t="s">
        <v>147</v>
      </c>
      <c r="AT154" s="174" t="s">
        <v>143</v>
      </c>
      <c r="AU154" s="174" t="s">
        <v>148</v>
      </c>
      <c r="AY154" s="17" t="s">
        <v>139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7" t="s">
        <v>81</v>
      </c>
      <c r="BK154" s="175">
        <f>ROUND(I154*H154,2)</f>
        <v>0</v>
      </c>
      <c r="BL154" s="17" t="s">
        <v>147</v>
      </c>
      <c r="BM154" s="174" t="s">
        <v>797</v>
      </c>
    </row>
    <row r="155" spans="1:47" s="2" customFormat="1" ht="126.75">
      <c r="A155" s="32"/>
      <c r="B155" s="33"/>
      <c r="C155" s="32"/>
      <c r="D155" s="177" t="s">
        <v>161</v>
      </c>
      <c r="E155" s="32"/>
      <c r="F155" s="185" t="s">
        <v>798</v>
      </c>
      <c r="G155" s="32"/>
      <c r="H155" s="32"/>
      <c r="I155" s="96"/>
      <c r="J155" s="32"/>
      <c r="K155" s="32"/>
      <c r="L155" s="33"/>
      <c r="M155" s="186"/>
      <c r="N155" s="187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161</v>
      </c>
      <c r="AU155" s="17" t="s">
        <v>148</v>
      </c>
    </row>
    <row r="156" spans="2:51" s="13" customFormat="1" ht="12">
      <c r="B156" s="176"/>
      <c r="D156" s="177" t="s">
        <v>150</v>
      </c>
      <c r="E156" s="178" t="s">
        <v>1</v>
      </c>
      <c r="F156" s="179" t="s">
        <v>799</v>
      </c>
      <c r="H156" s="180">
        <v>2400</v>
      </c>
      <c r="I156" s="181"/>
      <c r="L156" s="176"/>
      <c r="M156" s="182"/>
      <c r="N156" s="183"/>
      <c r="O156" s="183"/>
      <c r="P156" s="183"/>
      <c r="Q156" s="183"/>
      <c r="R156" s="183"/>
      <c r="S156" s="183"/>
      <c r="T156" s="184"/>
      <c r="AT156" s="178" t="s">
        <v>150</v>
      </c>
      <c r="AU156" s="178" t="s">
        <v>148</v>
      </c>
      <c r="AV156" s="13" t="s">
        <v>83</v>
      </c>
      <c r="AW156" s="13" t="s">
        <v>30</v>
      </c>
      <c r="AX156" s="13" t="s">
        <v>81</v>
      </c>
      <c r="AY156" s="178" t="s">
        <v>139</v>
      </c>
    </row>
    <row r="157" spans="1:65" s="2" customFormat="1" ht="24" customHeight="1">
      <c r="A157" s="32"/>
      <c r="B157" s="161"/>
      <c r="C157" s="162" t="s">
        <v>186</v>
      </c>
      <c r="D157" s="162" t="s">
        <v>143</v>
      </c>
      <c r="E157" s="163" t="s">
        <v>800</v>
      </c>
      <c r="F157" s="164" t="s">
        <v>801</v>
      </c>
      <c r="G157" s="165" t="s">
        <v>146</v>
      </c>
      <c r="H157" s="166">
        <v>1620</v>
      </c>
      <c r="I157" s="167"/>
      <c r="J157" s="168">
        <f>ROUND(I157*H157,2)</f>
        <v>0</v>
      </c>
      <c r="K157" s="169"/>
      <c r="L157" s="33"/>
      <c r="M157" s="170" t="s">
        <v>1</v>
      </c>
      <c r="N157" s="171" t="s">
        <v>38</v>
      </c>
      <c r="O157" s="58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4" t="s">
        <v>147</v>
      </c>
      <c r="AT157" s="174" t="s">
        <v>143</v>
      </c>
      <c r="AU157" s="174" t="s">
        <v>148</v>
      </c>
      <c r="AY157" s="17" t="s">
        <v>139</v>
      </c>
      <c r="BE157" s="175">
        <f>IF(N157="základní",J157,0)</f>
        <v>0</v>
      </c>
      <c r="BF157" s="175">
        <f>IF(N157="snížená",J157,0)</f>
        <v>0</v>
      </c>
      <c r="BG157" s="175">
        <f>IF(N157="zákl. přenesená",J157,0)</f>
        <v>0</v>
      </c>
      <c r="BH157" s="175">
        <f>IF(N157="sníž. přenesená",J157,0)</f>
        <v>0</v>
      </c>
      <c r="BI157" s="175">
        <f>IF(N157="nulová",J157,0)</f>
        <v>0</v>
      </c>
      <c r="BJ157" s="17" t="s">
        <v>81</v>
      </c>
      <c r="BK157" s="175">
        <f>ROUND(I157*H157,2)</f>
        <v>0</v>
      </c>
      <c r="BL157" s="17" t="s">
        <v>147</v>
      </c>
      <c r="BM157" s="174" t="s">
        <v>802</v>
      </c>
    </row>
    <row r="158" spans="1:47" s="2" customFormat="1" ht="48.75">
      <c r="A158" s="32"/>
      <c r="B158" s="33"/>
      <c r="C158" s="32"/>
      <c r="D158" s="177" t="s">
        <v>161</v>
      </c>
      <c r="E158" s="32"/>
      <c r="F158" s="185" t="s">
        <v>803</v>
      </c>
      <c r="G158" s="32"/>
      <c r="H158" s="32"/>
      <c r="I158" s="96"/>
      <c r="J158" s="32"/>
      <c r="K158" s="32"/>
      <c r="L158" s="33"/>
      <c r="M158" s="186"/>
      <c r="N158" s="187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161</v>
      </c>
      <c r="AU158" s="17" t="s">
        <v>148</v>
      </c>
    </row>
    <row r="159" spans="2:51" s="13" customFormat="1" ht="12">
      <c r="B159" s="176"/>
      <c r="D159" s="177" t="s">
        <v>150</v>
      </c>
      <c r="E159" s="178" t="s">
        <v>1</v>
      </c>
      <c r="F159" s="179" t="s">
        <v>804</v>
      </c>
      <c r="H159" s="180">
        <v>1620</v>
      </c>
      <c r="I159" s="181"/>
      <c r="L159" s="176"/>
      <c r="M159" s="182"/>
      <c r="N159" s="183"/>
      <c r="O159" s="183"/>
      <c r="P159" s="183"/>
      <c r="Q159" s="183"/>
      <c r="R159" s="183"/>
      <c r="S159" s="183"/>
      <c r="T159" s="184"/>
      <c r="AT159" s="178" t="s">
        <v>150</v>
      </c>
      <c r="AU159" s="178" t="s">
        <v>148</v>
      </c>
      <c r="AV159" s="13" t="s">
        <v>83</v>
      </c>
      <c r="AW159" s="13" t="s">
        <v>30</v>
      </c>
      <c r="AX159" s="13" t="s">
        <v>81</v>
      </c>
      <c r="AY159" s="178" t="s">
        <v>139</v>
      </c>
    </row>
    <row r="160" spans="2:63" s="12" customFormat="1" ht="22.9" customHeight="1">
      <c r="B160" s="148"/>
      <c r="D160" s="149" t="s">
        <v>72</v>
      </c>
      <c r="E160" s="159" t="s">
        <v>186</v>
      </c>
      <c r="F160" s="159" t="s">
        <v>572</v>
      </c>
      <c r="I160" s="151"/>
      <c r="J160" s="160">
        <f>BK160</f>
        <v>0</v>
      </c>
      <c r="L160" s="148"/>
      <c r="M160" s="153"/>
      <c r="N160" s="154"/>
      <c r="O160" s="154"/>
      <c r="P160" s="155">
        <f>SUM(P161:P164)</f>
        <v>0</v>
      </c>
      <c r="Q160" s="154"/>
      <c r="R160" s="155">
        <f>SUM(R161:R164)</f>
        <v>6.426200000000001</v>
      </c>
      <c r="S160" s="154"/>
      <c r="T160" s="156">
        <f>SUM(T161:T164)</f>
        <v>0</v>
      </c>
      <c r="AR160" s="149" t="s">
        <v>81</v>
      </c>
      <c r="AT160" s="157" t="s">
        <v>72</v>
      </c>
      <c r="AU160" s="157" t="s">
        <v>81</v>
      </c>
      <c r="AY160" s="149" t="s">
        <v>139</v>
      </c>
      <c r="BK160" s="158">
        <f>SUM(BK161:BK164)</f>
        <v>0</v>
      </c>
    </row>
    <row r="161" spans="1:65" s="2" customFormat="1" ht="24" customHeight="1">
      <c r="A161" s="32"/>
      <c r="B161" s="161"/>
      <c r="C161" s="162" t="s">
        <v>193</v>
      </c>
      <c r="D161" s="162" t="s">
        <v>143</v>
      </c>
      <c r="E161" s="163" t="s">
        <v>805</v>
      </c>
      <c r="F161" s="164" t="s">
        <v>806</v>
      </c>
      <c r="G161" s="165" t="s">
        <v>146</v>
      </c>
      <c r="H161" s="166">
        <v>220</v>
      </c>
      <c r="I161" s="167"/>
      <c r="J161" s="168">
        <f>ROUND(I161*H161,2)</f>
        <v>0</v>
      </c>
      <c r="K161" s="169"/>
      <c r="L161" s="33"/>
      <c r="M161" s="170" t="s">
        <v>1</v>
      </c>
      <c r="N161" s="171" t="s">
        <v>38</v>
      </c>
      <c r="O161" s="58"/>
      <c r="P161" s="172">
        <f>O161*H161</f>
        <v>0</v>
      </c>
      <c r="Q161" s="172">
        <v>6E-05</v>
      </c>
      <c r="R161" s="172">
        <f>Q161*H161</f>
        <v>0.0132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147</v>
      </c>
      <c r="AT161" s="174" t="s">
        <v>143</v>
      </c>
      <c r="AU161" s="174" t="s">
        <v>83</v>
      </c>
      <c r="AY161" s="17" t="s">
        <v>139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7" t="s">
        <v>81</v>
      </c>
      <c r="BK161" s="175">
        <f>ROUND(I161*H161,2)</f>
        <v>0</v>
      </c>
      <c r="BL161" s="17" t="s">
        <v>147</v>
      </c>
      <c r="BM161" s="174" t="s">
        <v>807</v>
      </c>
    </row>
    <row r="162" spans="2:51" s="13" customFormat="1" ht="22.5">
      <c r="B162" s="176"/>
      <c r="D162" s="177" t="s">
        <v>150</v>
      </c>
      <c r="E162" s="178" t="s">
        <v>1</v>
      </c>
      <c r="F162" s="179" t="s">
        <v>808</v>
      </c>
      <c r="H162" s="180">
        <v>220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78" t="s">
        <v>150</v>
      </c>
      <c r="AU162" s="178" t="s">
        <v>83</v>
      </c>
      <c r="AV162" s="13" t="s">
        <v>83</v>
      </c>
      <c r="AW162" s="13" t="s">
        <v>30</v>
      </c>
      <c r="AX162" s="13" t="s">
        <v>81</v>
      </c>
      <c r="AY162" s="178" t="s">
        <v>139</v>
      </c>
    </row>
    <row r="163" spans="1:65" s="2" customFormat="1" ht="24" customHeight="1">
      <c r="A163" s="32"/>
      <c r="B163" s="161"/>
      <c r="C163" s="196" t="s">
        <v>200</v>
      </c>
      <c r="D163" s="196" t="s">
        <v>246</v>
      </c>
      <c r="E163" s="197" t="s">
        <v>809</v>
      </c>
      <c r="F163" s="198" t="s">
        <v>810</v>
      </c>
      <c r="G163" s="199" t="s">
        <v>146</v>
      </c>
      <c r="H163" s="200">
        <v>242</v>
      </c>
      <c r="I163" s="201"/>
      <c r="J163" s="202">
        <f>ROUND(I163*H163,2)</f>
        <v>0</v>
      </c>
      <c r="K163" s="203"/>
      <c r="L163" s="204"/>
      <c r="M163" s="205" t="s">
        <v>1</v>
      </c>
      <c r="N163" s="206" t="s">
        <v>38</v>
      </c>
      <c r="O163" s="58"/>
      <c r="P163" s="172">
        <f>O163*H163</f>
        <v>0</v>
      </c>
      <c r="Q163" s="172">
        <v>0.0265</v>
      </c>
      <c r="R163" s="172">
        <f>Q163*H163</f>
        <v>6.413</v>
      </c>
      <c r="S163" s="172">
        <v>0</v>
      </c>
      <c r="T163" s="17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4" t="s">
        <v>186</v>
      </c>
      <c r="AT163" s="174" t="s">
        <v>246</v>
      </c>
      <c r="AU163" s="174" t="s">
        <v>83</v>
      </c>
      <c r="AY163" s="17" t="s">
        <v>139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81</v>
      </c>
      <c r="BK163" s="175">
        <f>ROUND(I163*H163,2)</f>
        <v>0</v>
      </c>
      <c r="BL163" s="17" t="s">
        <v>147</v>
      </c>
      <c r="BM163" s="174" t="s">
        <v>811</v>
      </c>
    </row>
    <row r="164" spans="2:51" s="13" customFormat="1" ht="12">
      <c r="B164" s="176"/>
      <c r="D164" s="177" t="s">
        <v>150</v>
      </c>
      <c r="E164" s="178" t="s">
        <v>1</v>
      </c>
      <c r="F164" s="179" t="s">
        <v>812</v>
      </c>
      <c r="H164" s="180">
        <v>242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78" t="s">
        <v>150</v>
      </c>
      <c r="AU164" s="178" t="s">
        <v>83</v>
      </c>
      <c r="AV164" s="13" t="s">
        <v>83</v>
      </c>
      <c r="AW164" s="13" t="s">
        <v>30</v>
      </c>
      <c r="AX164" s="13" t="s">
        <v>81</v>
      </c>
      <c r="AY164" s="178" t="s">
        <v>139</v>
      </c>
    </row>
    <row r="165" spans="2:63" s="12" customFormat="1" ht="22.9" customHeight="1">
      <c r="B165" s="148"/>
      <c r="D165" s="149" t="s">
        <v>72</v>
      </c>
      <c r="E165" s="159" t="s">
        <v>193</v>
      </c>
      <c r="F165" s="159" t="s">
        <v>257</v>
      </c>
      <c r="I165" s="151"/>
      <c r="J165" s="160">
        <f>BK165</f>
        <v>0</v>
      </c>
      <c r="L165" s="148"/>
      <c r="M165" s="153"/>
      <c r="N165" s="154"/>
      <c r="O165" s="154"/>
      <c r="P165" s="155">
        <f>P166</f>
        <v>0</v>
      </c>
      <c r="Q165" s="154"/>
      <c r="R165" s="155">
        <f>R166</f>
        <v>0</v>
      </c>
      <c r="S165" s="154"/>
      <c r="T165" s="156">
        <f>T166</f>
        <v>0</v>
      </c>
      <c r="AR165" s="149" t="s">
        <v>81</v>
      </c>
      <c r="AT165" s="157" t="s">
        <v>72</v>
      </c>
      <c r="AU165" s="157" t="s">
        <v>81</v>
      </c>
      <c r="AY165" s="149" t="s">
        <v>139</v>
      </c>
      <c r="BK165" s="158">
        <f>BK166</f>
        <v>0</v>
      </c>
    </row>
    <row r="166" spans="2:63" s="12" customFormat="1" ht="20.85" customHeight="1">
      <c r="B166" s="148"/>
      <c r="D166" s="149" t="s">
        <v>72</v>
      </c>
      <c r="E166" s="159" t="s">
        <v>269</v>
      </c>
      <c r="F166" s="159" t="s">
        <v>813</v>
      </c>
      <c r="I166" s="151"/>
      <c r="J166" s="160">
        <f>BK166</f>
        <v>0</v>
      </c>
      <c r="L166" s="148"/>
      <c r="M166" s="153"/>
      <c r="N166" s="154"/>
      <c r="O166" s="154"/>
      <c r="P166" s="155">
        <f>P167</f>
        <v>0</v>
      </c>
      <c r="Q166" s="154"/>
      <c r="R166" s="155">
        <f>R167</f>
        <v>0</v>
      </c>
      <c r="S166" s="154"/>
      <c r="T166" s="156">
        <f>T167</f>
        <v>0</v>
      </c>
      <c r="AR166" s="149" t="s">
        <v>81</v>
      </c>
      <c r="AT166" s="157" t="s">
        <v>72</v>
      </c>
      <c r="AU166" s="157" t="s">
        <v>83</v>
      </c>
      <c r="AY166" s="149" t="s">
        <v>139</v>
      </c>
      <c r="BK166" s="158">
        <f>BK167</f>
        <v>0</v>
      </c>
    </row>
    <row r="167" spans="1:65" s="2" customFormat="1" ht="24" customHeight="1">
      <c r="A167" s="32"/>
      <c r="B167" s="161"/>
      <c r="C167" s="162" t="s">
        <v>141</v>
      </c>
      <c r="D167" s="162" t="s">
        <v>143</v>
      </c>
      <c r="E167" s="163" t="s">
        <v>272</v>
      </c>
      <c r="F167" s="164" t="s">
        <v>273</v>
      </c>
      <c r="G167" s="165" t="s">
        <v>249</v>
      </c>
      <c r="H167" s="166">
        <v>6.426</v>
      </c>
      <c r="I167" s="167"/>
      <c r="J167" s="168">
        <f>ROUND(I167*H167,2)</f>
        <v>0</v>
      </c>
      <c r="K167" s="169"/>
      <c r="L167" s="33"/>
      <c r="M167" s="218" t="s">
        <v>1</v>
      </c>
      <c r="N167" s="219" t="s">
        <v>38</v>
      </c>
      <c r="O167" s="209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147</v>
      </c>
      <c r="AT167" s="174" t="s">
        <v>143</v>
      </c>
      <c r="AU167" s="174" t="s">
        <v>148</v>
      </c>
      <c r="AY167" s="17" t="s">
        <v>139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81</v>
      </c>
      <c r="BK167" s="175">
        <f>ROUND(I167*H167,2)</f>
        <v>0</v>
      </c>
      <c r="BL167" s="17" t="s">
        <v>147</v>
      </c>
      <c r="BM167" s="174" t="s">
        <v>814</v>
      </c>
    </row>
    <row r="168" spans="1:31" s="2" customFormat="1" ht="6.95" customHeight="1">
      <c r="A168" s="32"/>
      <c r="B168" s="47"/>
      <c r="C168" s="48"/>
      <c r="D168" s="48"/>
      <c r="E168" s="48"/>
      <c r="F168" s="48"/>
      <c r="G168" s="48"/>
      <c r="H168" s="48"/>
      <c r="I168" s="120"/>
      <c r="J168" s="48"/>
      <c r="K168" s="48"/>
      <c r="L168" s="33"/>
      <c r="M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</sheetData>
  <autoFilter ref="C125:K167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MAREK\Marek Krčma</dc:creator>
  <cp:keywords/>
  <dc:description/>
  <cp:lastModifiedBy>Hlahůlek Josef</cp:lastModifiedBy>
  <dcterms:created xsi:type="dcterms:W3CDTF">2020-02-17T08:14:45Z</dcterms:created>
  <dcterms:modified xsi:type="dcterms:W3CDTF">2021-05-05T10:40:54Z</dcterms:modified>
  <cp:category/>
  <cp:version/>
  <cp:contentType/>
  <cp:contentStatus/>
</cp:coreProperties>
</file>