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722200022 - Loučná, Sezem..." sheetId="2" r:id="rId2"/>
  </sheets>
  <definedNames>
    <definedName name="_xlnm.Print_Area" localSheetId="0">'Rekapitulace stavby'!$D$4:$AO$76,'Rekapitulace stavby'!$C$82:$AQ$96</definedName>
    <definedName name="_xlnm._FilterDatabase" localSheetId="1" hidden="1">'722200022 - Loučná, Sezem...'!$C$116:$K$150</definedName>
    <definedName name="_xlnm.Print_Area" localSheetId="1">'722200022 - Loučná, Sezem...'!$C$4:$J$76,'722200022 - Loučná, Sezem...'!$C$82:$J$100,'722200022 - Loučná, Sezem...'!$C$106:$K$150</definedName>
    <definedName name="_xlnm.Print_Titles" localSheetId="0">'Rekapitulace stavby'!$92:$92</definedName>
  </definedNames>
  <calcPr fullCalcOnLoad="1"/>
</workbook>
</file>

<file path=xl/sharedStrings.xml><?xml version="1.0" encoding="utf-8"?>
<sst xmlns="http://schemas.openxmlformats.org/spreadsheetml/2006/main" count="522" uniqueCount="175">
  <si>
    <t>Export Komplet</t>
  </si>
  <si>
    <t/>
  </si>
  <si>
    <t>2.0</t>
  </si>
  <si>
    <t>ZAMOK</t>
  </si>
  <si>
    <t>False</t>
  </si>
  <si>
    <t>{7f2df666-362c-4582-8564-2f1dd1c8e685}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</si>
  <si>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</si>
  <si>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</si>
  <si>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</si>
  <si>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</si>
  <si>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</si>
  <si>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</si>
  <si>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</si>
  <si>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</si>
  <si>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722200022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</si>
  <si>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</si>
  <si>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</si>
  <si>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Loučná, Sezemice, odstranění topolů, ř.km 1,400 - 1,600</t>
  </si>
  <si>
    <t>KSO:</t>
  </si>
  <si>
    <t>CC-CZ:</t>
  </si>
  <si>
    <t>Místo:</t>
  </si>
  <si>
    <t xml:space="preserve"> </t>
  </si>
  <si>
    <t>Datum:</t>
  </si>
  <si>
    <t>10. 7. 2020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</si>
  <si>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</si>
  <si>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</si>
  <si>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</si>
  <si>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</si>
  <si>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</si>
  <si>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</si>
  <si>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</si>
  <si>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</si>
  <si>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</si>
  <si>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</si>
  <si>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</si>
  <si>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</si>
  <si>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</si>
  <si>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</si>
  <si>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</si>
  <si>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</si>
  <si>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</si>
  <si>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</si>
  <si>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</si>
  <si>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</si>
  <si>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</si>
  <si>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</si>
  <si>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</si>
  <si>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</si>
  <si>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</si>
  <si>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</si>
  <si>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</si>
  <si>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</si>
  <si>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</si>
  <si>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</si>
  <si>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</si>
  <si>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</si>
  <si>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</si>
  <si>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</si>
  <si>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</si>
  <si>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</si>
  <si>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</si>
  <si>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</si>
  <si>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</si>
  <si>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</si>
  <si>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</si>
  <si>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</si>
  <si>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</si>
  <si>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</si>
  <si>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</si>
  <si>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</si>
  <si>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</si>
  <si>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</si>
  <si>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</si>
  <si>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</si>
  <si>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</si>
  <si>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</si>
  <si>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</si>
  <si>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</si>
  <si>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</si>
  <si>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</si>
  <si>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</si>
  <si>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</si>
  <si>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</si>
  <si>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</si>
  <si>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</si>
  <si>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</si>
  <si>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</si>
  <si>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</si>
  <si>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</si>
  <si>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>OST - Vedlejší a ostatní rozpočtové náklady</t>
  </si>
  <si>
    <t xml:space="preserve">    01 - Vedlejší rozpočtové náklady</t>
  </si>
  <si>
    <t xml:space="preserve">    09 -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</si>
  <si>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</si>
  <si>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</si>
  <si>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</si>
  <si>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</si>
  <si>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</si>
  <si>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</si>
  <si>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</si>
  <si>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</si>
  <si>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</si>
  <si>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</si>
  <si>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</si>
  <si>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</si>
  <si>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</si>
  <si>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</si>
  <si>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</si>
  <si>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</si>
  <si>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</si>
  <si>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</si>
  <si>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112151120</t>
  </si>
  <si>
    <t>Směrové kácení stromů s rozřezáním a odvětvením D kmene do 1100 mm</t>
  </si>
  <si>
    <t>kus</t>
  </si>
  <si>
    <t>CS ÚRS 2020 01</t>
  </si>
  <si>
    <t>4</t>
  </si>
  <si>
    <t>1855525690</t>
  </si>
  <si>
    <t>PP</t>
  </si>
  <si>
    <t>Pokácení stromu směrové v celku s odřezáním kmene a s odvětvením průměru kmene přes 1000 do 1100 mm</t>
  </si>
  <si>
    <t>112151121</t>
  </si>
  <si>
    <t>Směrové kácení stromů s rozřezáním a odvětvením D kmene do 1200 mm</t>
  </si>
  <si>
    <t>-672917551</t>
  </si>
  <si>
    <t>Pokácení stromu směrové v celku s odřezáním kmene a s odvětvením průměru kmene přes 1100 do 1200 mm</t>
  </si>
  <si>
    <t>3</t>
  </si>
  <si>
    <t>112151122</t>
  </si>
  <si>
    <t>Směrové kácení stromů s rozřezáním a odvětvením D kmene do 1300 mm</t>
  </si>
  <si>
    <t>2139737999</t>
  </si>
  <si>
    <t>Pokácení stromu směrové v celku s odřezáním kmene a s odvětvením průměru kmene přes 1200 do 1300 mm</t>
  </si>
  <si>
    <t>112151123</t>
  </si>
  <si>
    <t>Směrové kácení stromů s rozřezáním a odvětvením D kmene do 1400 mm</t>
  </si>
  <si>
    <t>-1003012761</t>
  </si>
  <si>
    <t>Pokácení stromu směrové v celku s odřezáním kmene a s odvětvením průměru kmene přes 1300 do 1400 mm</t>
  </si>
  <si>
    <t>6</t>
  </si>
  <si>
    <t>R01</t>
  </si>
  <si>
    <t>Štěpkování větví z pokácených stromů bez rozlišení průměru</t>
  </si>
  <si>
    <t>kpl</t>
  </si>
  <si>
    <t>-2014502688</t>
  </si>
  <si>
    <t>5</t>
  </si>
  <si>
    <t>R02</t>
  </si>
  <si>
    <t>Sortimentace - rozřezání kmenů a větví na 2/4 m kusy dle SoD</t>
  </si>
  <si>
    <t>komplet</t>
  </si>
  <si>
    <t>1737947645</t>
  </si>
  <si>
    <t>7</t>
  </si>
  <si>
    <t>R03</t>
  </si>
  <si>
    <t>Přesun veškeré dřevní hmoty na mezideponii</t>
  </si>
  <si>
    <t>soubor</t>
  </si>
  <si>
    <t>-588187311</t>
  </si>
  <si>
    <t>OST</t>
  </si>
  <si>
    <t>Vedlejší a ostatní rozpočtové náklady</t>
  </si>
  <si>
    <t>01</t>
  </si>
  <si>
    <t>Vedlejší rozpočtové náklady</t>
  </si>
  <si>
    <t>8</t>
  </si>
  <si>
    <t>01132</t>
  </si>
  <si>
    <t>Zajištění obnovy zpevněných a nezpevněných komunikací</t>
  </si>
  <si>
    <t>-410559469</t>
  </si>
  <si>
    <t>P</t>
  </si>
  <si>
    <t>Poznámka k položce:
Obnova stávajících zpevněných i nezpevněných přístupových komunikací při jejich případném porušen</t>
  </si>
  <si>
    <t>VV</t>
  </si>
  <si>
    <t>"obnova stávajících zpevněných i nezpevněných komunikací při jejich případném porušení"</t>
  </si>
  <si>
    <t>Součet</t>
  </si>
  <si>
    <t>9</t>
  </si>
  <si>
    <t>01133</t>
  </si>
  <si>
    <t>Zajištění obnovy ploch dotčených stavbou</t>
  </si>
  <si>
    <t>1322200905</t>
  </si>
  <si>
    <t>Poznámka k položce:
Uvedení ploch dotčených stavbou do původního stavu</t>
  </si>
  <si>
    <t>10</t>
  </si>
  <si>
    <t>R04</t>
  </si>
  <si>
    <t>Příprava staveniště</t>
  </si>
  <si>
    <t>1836820363</t>
  </si>
  <si>
    <t>Poznámka k položce:
Položka obsahuje i činnosti vedoucí k zajištění souhlasu k vstupu na příjezdové pozemky od jejich vlastníků nebo uživatelů, včetně zajištění jejich podmiňujících požadavků (případný nájem stavbou dotčených ploch)</t>
  </si>
  <si>
    <t>09</t>
  </si>
  <si>
    <t>Ostatní náklady</t>
  </si>
  <si>
    <t>11</t>
  </si>
  <si>
    <t>037</t>
  </si>
  <si>
    <t>Zajištění písemných souhlasných vyjádření všech dotčených vlastníků a případných uživatelů všech pozemků dotčených stavbou s jejich konečnou úpravou po dokončení prací</t>
  </si>
  <si>
    <t>-1963124854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</si>
</sst>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8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30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30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33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34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35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36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37</v>
      </c>
      <c r="E29" s="47"/>
      <c r="F29" s="32" t="s">
        <v>38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39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40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41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42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43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44</v>
      </c>
      <c r="U35" s="54"/>
      <c r="V35" s="54"/>
      <c r="W35" s="54"/>
      <c r="X35" s="56" t="s">
        <v>45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47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48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49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48</v>
      </c>
      <c r="AI60" s="42"/>
      <c r="AJ60" s="42"/>
      <c r="AK60" s="42"/>
      <c r="AL60" s="42"/>
      <c r="AM60" s="64" t="s">
        <v>49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50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51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48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49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48</v>
      </c>
      <c r="AI75" s="42"/>
      <c r="AJ75" s="42"/>
      <c r="AK75" s="42"/>
      <c r="AL75" s="42"/>
      <c r="AM75" s="64" t="s">
        <v>49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52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722200022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Loučná, Sezemice, odstranění topolů, ř.km 1,400 - 1,600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10. 7. 2020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 xml:space="preserve">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29</v>
      </c>
      <c r="AJ89" s="40"/>
      <c r="AK89" s="40"/>
      <c r="AL89" s="40"/>
      <c r="AM89" s="80" t="str">
        <f>IF(E17="","",E17)</f>
        <v xml:space="preserve"> </v>
      </c>
      <c r="AN89" s="71"/>
      <c r="AO89" s="71"/>
      <c r="AP89" s="71"/>
      <c r="AQ89" s="40"/>
      <c r="AR89" s="44"/>
      <c r="AS89" s="81" t="s">
        <v>53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27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31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54</v>
      </c>
      <c r="D92" s="94"/>
      <c r="E92" s="94"/>
      <c r="F92" s="94"/>
      <c r="G92" s="94"/>
      <c r="H92" s="95"/>
      <c r="I92" s="96" t="s">
        <v>55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56</v>
      </c>
      <c r="AH92" s="94"/>
      <c r="AI92" s="94"/>
      <c r="AJ92" s="94"/>
      <c r="AK92" s="94"/>
      <c r="AL92" s="94"/>
      <c r="AM92" s="94"/>
      <c r="AN92" s="96" t="s">
        <v>57</v>
      </c>
      <c r="AO92" s="94"/>
      <c r="AP92" s="98"/>
      <c r="AQ92" s="99" t="s">
        <v>58</v>
      </c>
      <c r="AR92" s="44"/>
      <c r="AS92" s="100" t="s">
        <v>59</v>
      </c>
      <c r="AT92" s="101" t="s">
        <v>60</v>
      </c>
      <c r="AU92" s="101" t="s">
        <v>61</v>
      </c>
      <c r="AV92" s="101" t="s">
        <v>62</v>
      </c>
      <c r="AW92" s="101" t="s">
        <v>63</v>
      </c>
      <c r="AX92" s="101" t="s">
        <v>64</v>
      </c>
      <c r="AY92" s="101" t="s">
        <v>65</v>
      </c>
      <c r="AZ92" s="101" t="s">
        <v>66</v>
      </c>
      <c r="BA92" s="101" t="s">
        <v>67</v>
      </c>
      <c r="BB92" s="101" t="s">
        <v>68</v>
      </c>
      <c r="BC92" s="101" t="s">
        <v>69</v>
      </c>
      <c r="BD92" s="102" t="s">
        <v>70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71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72</v>
      </c>
      <c r="BT94" s="117" t="s">
        <v>73</v>
      </c>
      <c r="BV94" s="117" t="s">
        <v>74</v>
      </c>
      <c r="BW94" s="117" t="s">
        <v>5</v>
      </c>
      <c r="BX94" s="117" t="s">
        <v>75</v>
      </c>
      <c r="CL94" s="117" t="s">
        <v>1</v>
      </c>
    </row>
    <row r="95" spans="1:90" s="7" customFormat="1" ht="24.75" customHeight="1">
      <c r="A95" s="118" t="s">
        <v>76</v>
      </c>
      <c r="B95" s="119"/>
      <c r="C95" s="120"/>
      <c r="D95" s="121" t="s">
        <v>14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'722200022 - Loučná, Sezem...'!J28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77</v>
      </c>
      <c r="AR95" s="125"/>
      <c r="AS95" s="126">
        <v>0</v>
      </c>
      <c r="AT95" s="127">
        <f>ROUND(SUM(AV95:AW95),2)</f>
        <v>0</v>
      </c>
      <c r="AU95" s="128">
        <f>'722200022 - Loučná, Sezem...'!P117</f>
        <v>0</v>
      </c>
      <c r="AV95" s="127">
        <f>'722200022 - Loučná, Sezem...'!J31</f>
        <v>0</v>
      </c>
      <c r="AW95" s="127">
        <f>'722200022 - Loučná, Sezem...'!J32</f>
        <v>0</v>
      </c>
      <c r="AX95" s="127">
        <f>'722200022 - Loučná, Sezem...'!J33</f>
        <v>0</v>
      </c>
      <c r="AY95" s="127">
        <f>'722200022 - Loučná, Sezem...'!J34</f>
        <v>0</v>
      </c>
      <c r="AZ95" s="127">
        <f>'722200022 - Loučná, Sezem...'!F31</f>
        <v>0</v>
      </c>
      <c r="BA95" s="127">
        <f>'722200022 - Loučná, Sezem...'!F32</f>
        <v>0</v>
      </c>
      <c r="BB95" s="127">
        <f>'722200022 - Loučná, Sezem...'!F33</f>
        <v>0</v>
      </c>
      <c r="BC95" s="127">
        <f>'722200022 - Loučná, Sezem...'!F34</f>
        <v>0</v>
      </c>
      <c r="BD95" s="129">
        <f>'722200022 - Loučná, Sezem...'!F35</f>
        <v>0</v>
      </c>
      <c r="BE95" s="7"/>
      <c r="BT95" s="130" t="s">
        <v>78</v>
      </c>
      <c r="BU95" s="130" t="s">
        <v>79</v>
      </c>
      <c r="BV95" s="130" t="s">
        <v>74</v>
      </c>
      <c r="BW95" s="130" t="s">
        <v>5</v>
      </c>
      <c r="BX95" s="130" t="s">
        <v>75</v>
      </c>
      <c r="CL95" s="130" t="s">
        <v>1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722200022 - Loučná, Sezem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80</v>
      </c>
    </row>
    <row r="4" spans="2:46" s="1" customFormat="1" ht="24.95" customHeight="1">
      <c r="B4" s="20"/>
      <c r="D4" s="135" t="s">
        <v>81</v>
      </c>
      <c r="I4" s="131"/>
      <c r="L4" s="20"/>
      <c r="M4" s="136" t="s">
        <v>10</v>
      </c>
      <c r="AT4" s="17" t="s">
        <v>4</v>
      </c>
    </row>
    <row r="5" spans="2:12" s="1" customFormat="1" ht="6.95" customHeight="1">
      <c r="B5" s="20"/>
      <c r="I5" s="131"/>
      <c r="L5" s="20"/>
    </row>
    <row r="6" spans="1:31" s="2" customFormat="1" ht="12" customHeight="1">
      <c r="A6" s="38"/>
      <c r="B6" s="44"/>
      <c r="C6" s="38"/>
      <c r="D6" s="137" t="s">
        <v>16</v>
      </c>
      <c r="E6" s="38"/>
      <c r="F6" s="38"/>
      <c r="G6" s="38"/>
      <c r="H6" s="38"/>
      <c r="I6" s="1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39" t="s">
        <v>17</v>
      </c>
      <c r="F7" s="38"/>
      <c r="G7" s="38"/>
      <c r="H7" s="38"/>
      <c r="I7" s="1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1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37" t="s">
        <v>18</v>
      </c>
      <c r="E9" s="38"/>
      <c r="F9" s="140" t="s">
        <v>1</v>
      </c>
      <c r="G9" s="38"/>
      <c r="H9" s="38"/>
      <c r="I9" s="141" t="s">
        <v>19</v>
      </c>
      <c r="J9" s="140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37" t="s">
        <v>20</v>
      </c>
      <c r="E10" s="38"/>
      <c r="F10" s="140" t="s">
        <v>21</v>
      </c>
      <c r="G10" s="38"/>
      <c r="H10" s="38"/>
      <c r="I10" s="141" t="s">
        <v>22</v>
      </c>
      <c r="J10" s="142" t="str">
        <f>'Rekapitulace stavby'!AN8</f>
        <v>10. 7. 2020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1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7" t="s">
        <v>24</v>
      </c>
      <c r="E12" s="38"/>
      <c r="F12" s="38"/>
      <c r="G12" s="38"/>
      <c r="H12" s="38"/>
      <c r="I12" s="141" t="s">
        <v>25</v>
      </c>
      <c r="J12" s="140" t="str">
        <f>IF('Rekapitulace stavby'!AN10="","",'Rekapitulace stavby'!AN10)</f>
        <v/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40" t="str">
        <f>IF('Rekapitulace stavby'!E11="","",'Rekapitulace stavby'!E11)</f>
        <v xml:space="preserve"> </v>
      </c>
      <c r="F13" s="38"/>
      <c r="G13" s="38"/>
      <c r="H13" s="38"/>
      <c r="I13" s="141" t="s">
        <v>26</v>
      </c>
      <c r="J13" s="140" t="str">
        <f>IF('Rekapitulace stavby'!AN11="","",'Rekapitulace stavby'!AN11)</f>
        <v/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1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37" t="s">
        <v>27</v>
      </c>
      <c r="E15" s="38"/>
      <c r="F15" s="38"/>
      <c r="G15" s="38"/>
      <c r="H15" s="38"/>
      <c r="I15" s="141" t="s">
        <v>25</v>
      </c>
      <c r="J15" s="33" t="str">
        <f>'Rekapitulace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40"/>
      <c r="G16" s="140"/>
      <c r="H16" s="140"/>
      <c r="I16" s="141" t="s">
        <v>26</v>
      </c>
      <c r="J16" s="33" t="str">
        <f>'Rekapitulace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1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37" t="s">
        <v>29</v>
      </c>
      <c r="E18" s="38"/>
      <c r="F18" s="38"/>
      <c r="G18" s="38"/>
      <c r="H18" s="38"/>
      <c r="I18" s="141" t="s">
        <v>25</v>
      </c>
      <c r="J18" s="140" t="str">
        <f>IF('Rekapitulace stavby'!AN16="","",'Rekapitulace stavby'!AN16)</f>
        <v/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40" t="str">
        <f>IF('Rekapitulace stavby'!E17="","",'Rekapitulace stavby'!E17)</f>
        <v xml:space="preserve"> </v>
      </c>
      <c r="F19" s="38"/>
      <c r="G19" s="38"/>
      <c r="H19" s="38"/>
      <c r="I19" s="141" t="s">
        <v>26</v>
      </c>
      <c r="J19" s="140" t="str">
        <f>IF('Rekapitulace stavby'!AN17="","",'Rekapitulace stavby'!AN17)</f>
        <v/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1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37" t="s">
        <v>31</v>
      </c>
      <c r="E21" s="38"/>
      <c r="F21" s="38"/>
      <c r="G21" s="38"/>
      <c r="H21" s="38"/>
      <c r="I21" s="141" t="s">
        <v>25</v>
      </c>
      <c r="J21" s="140" t="str">
        <f>IF('Rekapitulace stavby'!AN19="","",'Rekapitulace stavby'!AN19)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40" t="str">
        <f>IF('Rekapitulace stavby'!E20="","",'Rekapitulace stavby'!E20)</f>
        <v xml:space="preserve"> </v>
      </c>
      <c r="F22" s="38"/>
      <c r="G22" s="38"/>
      <c r="H22" s="38"/>
      <c r="I22" s="141" t="s">
        <v>26</v>
      </c>
      <c r="J22" s="140" t="str">
        <f>IF('Rekapitulace stavby'!AN20="","",'Rekapitulace stavby'!AN20)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1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37" t="s">
        <v>32</v>
      </c>
      <c r="E24" s="38"/>
      <c r="F24" s="38"/>
      <c r="G24" s="38"/>
      <c r="H24" s="38"/>
      <c r="I24" s="1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16.5" customHeight="1">
      <c r="A25" s="143"/>
      <c r="B25" s="144"/>
      <c r="C25" s="143"/>
      <c r="D25" s="143"/>
      <c r="E25" s="145" t="s">
        <v>1</v>
      </c>
      <c r="F25" s="145"/>
      <c r="G25" s="145"/>
      <c r="H25" s="145"/>
      <c r="I25" s="146"/>
      <c r="J25" s="143"/>
      <c r="K25" s="143"/>
      <c r="L25" s="147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1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48"/>
      <c r="E27" s="148"/>
      <c r="F27" s="148"/>
      <c r="G27" s="148"/>
      <c r="H27" s="148"/>
      <c r="I27" s="149"/>
      <c r="J27" s="148"/>
      <c r="K27" s="14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50" t="s">
        <v>33</v>
      </c>
      <c r="E28" s="38"/>
      <c r="F28" s="38"/>
      <c r="G28" s="38"/>
      <c r="H28" s="38"/>
      <c r="I28" s="138"/>
      <c r="J28" s="151">
        <f>ROUND(J117,2)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8"/>
      <c r="E29" s="148"/>
      <c r="F29" s="148"/>
      <c r="G29" s="148"/>
      <c r="H29" s="148"/>
      <c r="I29" s="149"/>
      <c r="J29" s="148"/>
      <c r="K29" s="14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52" t="s">
        <v>35</v>
      </c>
      <c r="G30" s="38"/>
      <c r="H30" s="38"/>
      <c r="I30" s="153" t="s">
        <v>34</v>
      </c>
      <c r="J30" s="152" t="s">
        <v>36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54" t="s">
        <v>37</v>
      </c>
      <c r="E31" s="137" t="s">
        <v>38</v>
      </c>
      <c r="F31" s="155">
        <f>ROUND((SUM(BE117:BE150)),2)</f>
        <v>0</v>
      </c>
      <c r="G31" s="38"/>
      <c r="H31" s="38"/>
      <c r="I31" s="156">
        <v>0.21</v>
      </c>
      <c r="J31" s="155">
        <f>ROUND(((SUM(BE117:BE150))*I31),2)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37" t="s">
        <v>39</v>
      </c>
      <c r="F32" s="155">
        <f>ROUND((SUM(BF117:BF150)),2)</f>
        <v>0</v>
      </c>
      <c r="G32" s="38"/>
      <c r="H32" s="38"/>
      <c r="I32" s="156">
        <v>0.15</v>
      </c>
      <c r="J32" s="155">
        <f>ROUND(((SUM(BF117:BF150))*I32),2)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37" t="s">
        <v>40</v>
      </c>
      <c r="F33" s="155">
        <f>ROUND((SUM(BG117:BG150)),2)</f>
        <v>0</v>
      </c>
      <c r="G33" s="38"/>
      <c r="H33" s="38"/>
      <c r="I33" s="156">
        <v>0.21</v>
      </c>
      <c r="J33" s="155">
        <f>0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7" t="s">
        <v>41</v>
      </c>
      <c r="F34" s="155">
        <f>ROUND((SUM(BH117:BH150)),2)</f>
        <v>0</v>
      </c>
      <c r="G34" s="38"/>
      <c r="H34" s="38"/>
      <c r="I34" s="156">
        <v>0.15</v>
      </c>
      <c r="J34" s="155">
        <f>0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7" t="s">
        <v>42</v>
      </c>
      <c r="F35" s="155">
        <f>ROUND((SUM(BI117:BI150)),2)</f>
        <v>0</v>
      </c>
      <c r="G35" s="38"/>
      <c r="H35" s="38"/>
      <c r="I35" s="156">
        <v>0</v>
      </c>
      <c r="J35" s="155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138"/>
      <c r="J36" s="38"/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57"/>
      <c r="D37" s="158" t="s">
        <v>43</v>
      </c>
      <c r="E37" s="159"/>
      <c r="F37" s="159"/>
      <c r="G37" s="160" t="s">
        <v>44</v>
      </c>
      <c r="H37" s="161" t="s">
        <v>45</v>
      </c>
      <c r="I37" s="162"/>
      <c r="J37" s="163">
        <f>SUM(J28:J35)</f>
        <v>0</v>
      </c>
      <c r="K37" s="164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38"/>
      <c r="F38" s="38"/>
      <c r="G38" s="38"/>
      <c r="H38" s="38"/>
      <c r="I38" s="1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2:12" s="1" customFormat="1" ht="14.4" customHeight="1">
      <c r="B39" s="20"/>
      <c r="I39" s="131"/>
      <c r="L39" s="20"/>
    </row>
    <row r="40" spans="2:12" s="1" customFormat="1" ht="14.4" customHeight="1">
      <c r="B40" s="20"/>
      <c r="I40" s="131"/>
      <c r="L40" s="20"/>
    </row>
    <row r="41" spans="2:12" s="1" customFormat="1" ht="14.4" customHeight="1">
      <c r="B41" s="20"/>
      <c r="I41" s="131"/>
      <c r="L41" s="20"/>
    </row>
    <row r="42" spans="2:12" s="1" customFormat="1" ht="14.4" customHeight="1">
      <c r="B42" s="20"/>
      <c r="I42" s="131"/>
      <c r="L42" s="20"/>
    </row>
    <row r="43" spans="2:12" s="1" customFormat="1" ht="14.4" customHeight="1">
      <c r="B43" s="20"/>
      <c r="I43" s="131"/>
      <c r="L43" s="20"/>
    </row>
    <row r="44" spans="2:12" s="1" customFormat="1" ht="14.4" customHeight="1">
      <c r="B44" s="20"/>
      <c r="I44" s="131"/>
      <c r="L44" s="20"/>
    </row>
    <row r="45" spans="2:12" s="1" customFormat="1" ht="14.4" customHeight="1">
      <c r="B45" s="20"/>
      <c r="I45" s="131"/>
      <c r="L45" s="20"/>
    </row>
    <row r="46" spans="2:12" s="1" customFormat="1" ht="14.4" customHeight="1">
      <c r="B46" s="20"/>
      <c r="I46" s="131"/>
      <c r="L46" s="20"/>
    </row>
    <row r="47" spans="2:12" s="1" customFormat="1" ht="14.4" customHeight="1">
      <c r="B47" s="20"/>
      <c r="I47" s="131"/>
      <c r="L47" s="20"/>
    </row>
    <row r="48" spans="2:12" s="1" customFormat="1" ht="14.4" customHeight="1">
      <c r="B48" s="20"/>
      <c r="I48" s="131"/>
      <c r="L48" s="20"/>
    </row>
    <row r="49" spans="2:12" s="1" customFormat="1" ht="14.4" customHeight="1">
      <c r="B49" s="20"/>
      <c r="I49" s="131"/>
      <c r="L49" s="20"/>
    </row>
    <row r="50" spans="2:12" s="2" customFormat="1" ht="14.4" customHeight="1">
      <c r="B50" s="63"/>
      <c r="D50" s="165" t="s">
        <v>46</v>
      </c>
      <c r="E50" s="166"/>
      <c r="F50" s="166"/>
      <c r="G50" s="165" t="s">
        <v>47</v>
      </c>
      <c r="H50" s="166"/>
      <c r="I50" s="167"/>
      <c r="J50" s="166"/>
      <c r="K50" s="166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8" t="s">
        <v>48</v>
      </c>
      <c r="E61" s="169"/>
      <c r="F61" s="170" t="s">
        <v>49</v>
      </c>
      <c r="G61" s="168" t="s">
        <v>48</v>
      </c>
      <c r="H61" s="169"/>
      <c r="I61" s="171"/>
      <c r="J61" s="172" t="s">
        <v>49</v>
      </c>
      <c r="K61" s="169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5" t="s">
        <v>50</v>
      </c>
      <c r="E65" s="173"/>
      <c r="F65" s="173"/>
      <c r="G65" s="165" t="s">
        <v>51</v>
      </c>
      <c r="H65" s="173"/>
      <c r="I65" s="174"/>
      <c r="J65" s="173"/>
      <c r="K65" s="173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8" t="s">
        <v>48</v>
      </c>
      <c r="E76" s="169"/>
      <c r="F76" s="170" t="s">
        <v>49</v>
      </c>
      <c r="G76" s="168" t="s">
        <v>48</v>
      </c>
      <c r="H76" s="169"/>
      <c r="I76" s="171"/>
      <c r="J76" s="172" t="s">
        <v>49</v>
      </c>
      <c r="K76" s="169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5"/>
      <c r="C77" s="176"/>
      <c r="D77" s="176"/>
      <c r="E77" s="176"/>
      <c r="F77" s="176"/>
      <c r="G77" s="176"/>
      <c r="H77" s="176"/>
      <c r="I77" s="177"/>
      <c r="J77" s="176"/>
      <c r="K77" s="176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8"/>
      <c r="C81" s="179"/>
      <c r="D81" s="179"/>
      <c r="E81" s="179"/>
      <c r="F81" s="179"/>
      <c r="G81" s="179"/>
      <c r="H81" s="179"/>
      <c r="I81" s="180"/>
      <c r="J81" s="179"/>
      <c r="K81" s="179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82</v>
      </c>
      <c r="D82" s="40"/>
      <c r="E82" s="40"/>
      <c r="F82" s="40"/>
      <c r="G82" s="40"/>
      <c r="H82" s="40"/>
      <c r="I82" s="138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38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38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76" t="str">
        <f>E7</f>
        <v>Loučná, Sezemice, odstranění topolů, ř.km 1,400 - 1,600</v>
      </c>
      <c r="F85" s="40"/>
      <c r="G85" s="40"/>
      <c r="H85" s="40"/>
      <c r="I85" s="138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138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20</v>
      </c>
      <c r="D87" s="40"/>
      <c r="E87" s="40"/>
      <c r="F87" s="27" t="str">
        <f>F10</f>
        <v xml:space="preserve"> </v>
      </c>
      <c r="G87" s="40"/>
      <c r="H87" s="40"/>
      <c r="I87" s="141" t="s">
        <v>22</v>
      </c>
      <c r="J87" s="79" t="str">
        <f>IF(J10="","",J10)</f>
        <v>10. 7. 2020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38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15" customHeight="1">
      <c r="A89" s="38"/>
      <c r="B89" s="39"/>
      <c r="C89" s="32" t="s">
        <v>24</v>
      </c>
      <c r="D89" s="40"/>
      <c r="E89" s="40"/>
      <c r="F89" s="27" t="str">
        <f>E13</f>
        <v xml:space="preserve"> </v>
      </c>
      <c r="G89" s="40"/>
      <c r="H89" s="40"/>
      <c r="I89" s="141" t="s">
        <v>29</v>
      </c>
      <c r="J89" s="36" t="str">
        <f>E19</f>
        <v xml:space="preserve"> 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27</v>
      </c>
      <c r="D90" s="40"/>
      <c r="E90" s="40"/>
      <c r="F90" s="27" t="str">
        <f>IF(E16="","",E16)</f>
        <v>Vyplň údaj</v>
      </c>
      <c r="G90" s="40"/>
      <c r="H90" s="40"/>
      <c r="I90" s="141" t="s">
        <v>31</v>
      </c>
      <c r="J90" s="36" t="str">
        <f>E22</f>
        <v xml:space="preserve"> 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0.3" customHeight="1">
      <c r="A91" s="38"/>
      <c r="B91" s="39"/>
      <c r="C91" s="40"/>
      <c r="D91" s="40"/>
      <c r="E91" s="40"/>
      <c r="F91" s="40"/>
      <c r="G91" s="40"/>
      <c r="H91" s="40"/>
      <c r="I91" s="138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9.25" customHeight="1">
      <c r="A92" s="38"/>
      <c r="B92" s="39"/>
      <c r="C92" s="181" t="s">
        <v>83</v>
      </c>
      <c r="D92" s="182"/>
      <c r="E92" s="182"/>
      <c r="F92" s="182"/>
      <c r="G92" s="182"/>
      <c r="H92" s="182"/>
      <c r="I92" s="183"/>
      <c r="J92" s="184" t="s">
        <v>84</v>
      </c>
      <c r="K92" s="182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38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47" s="2" customFormat="1" ht="22.8" customHeight="1">
      <c r="A94" s="38"/>
      <c r="B94" s="39"/>
      <c r="C94" s="185" t="s">
        <v>85</v>
      </c>
      <c r="D94" s="40"/>
      <c r="E94" s="40"/>
      <c r="F94" s="40"/>
      <c r="G94" s="40"/>
      <c r="H94" s="40"/>
      <c r="I94" s="138"/>
      <c r="J94" s="110">
        <f>J117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86</v>
      </c>
    </row>
    <row r="95" spans="1:31" s="9" customFormat="1" ht="24.95" customHeight="1">
      <c r="A95" s="9"/>
      <c r="B95" s="186"/>
      <c r="C95" s="187"/>
      <c r="D95" s="188" t="s">
        <v>87</v>
      </c>
      <c r="E95" s="189"/>
      <c r="F95" s="189"/>
      <c r="G95" s="189"/>
      <c r="H95" s="189"/>
      <c r="I95" s="190"/>
      <c r="J95" s="191">
        <f>J118</f>
        <v>0</v>
      </c>
      <c r="K95" s="187"/>
      <c r="L95" s="192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93"/>
      <c r="C96" s="194"/>
      <c r="D96" s="195" t="s">
        <v>88</v>
      </c>
      <c r="E96" s="196"/>
      <c r="F96" s="196"/>
      <c r="G96" s="196"/>
      <c r="H96" s="196"/>
      <c r="I96" s="197"/>
      <c r="J96" s="198">
        <f>J119</f>
        <v>0</v>
      </c>
      <c r="K96" s="194"/>
      <c r="L96" s="199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9" customFormat="1" ht="24.95" customHeight="1">
      <c r="A97" s="9"/>
      <c r="B97" s="186"/>
      <c r="C97" s="187"/>
      <c r="D97" s="188" t="s">
        <v>89</v>
      </c>
      <c r="E97" s="189"/>
      <c r="F97" s="189"/>
      <c r="G97" s="189"/>
      <c r="H97" s="189"/>
      <c r="I97" s="190"/>
      <c r="J97" s="191">
        <f>J134</f>
        <v>0</v>
      </c>
      <c r="K97" s="187"/>
      <c r="L97" s="19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3"/>
      <c r="C98" s="194"/>
      <c r="D98" s="195" t="s">
        <v>90</v>
      </c>
      <c r="E98" s="196"/>
      <c r="F98" s="196"/>
      <c r="G98" s="196"/>
      <c r="H98" s="196"/>
      <c r="I98" s="197"/>
      <c r="J98" s="198">
        <f>J135</f>
        <v>0</v>
      </c>
      <c r="K98" s="194"/>
      <c r="L98" s="19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3"/>
      <c r="C99" s="194"/>
      <c r="D99" s="195" t="s">
        <v>91</v>
      </c>
      <c r="E99" s="196"/>
      <c r="F99" s="196"/>
      <c r="G99" s="196"/>
      <c r="H99" s="196"/>
      <c r="I99" s="197"/>
      <c r="J99" s="198">
        <f>J148</f>
        <v>0</v>
      </c>
      <c r="K99" s="194"/>
      <c r="L99" s="19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8"/>
      <c r="B100" s="39"/>
      <c r="C100" s="40"/>
      <c r="D100" s="40"/>
      <c r="E100" s="40"/>
      <c r="F100" s="40"/>
      <c r="G100" s="40"/>
      <c r="H100" s="40"/>
      <c r="I100" s="138"/>
      <c r="J100" s="40"/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>
      <c r="A101" s="38"/>
      <c r="B101" s="66"/>
      <c r="C101" s="67"/>
      <c r="D101" s="67"/>
      <c r="E101" s="67"/>
      <c r="F101" s="67"/>
      <c r="G101" s="67"/>
      <c r="H101" s="67"/>
      <c r="I101" s="177"/>
      <c r="J101" s="67"/>
      <c r="K101" s="67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5" spans="1:31" s="2" customFormat="1" ht="6.95" customHeight="1">
      <c r="A105" s="38"/>
      <c r="B105" s="68"/>
      <c r="C105" s="69"/>
      <c r="D105" s="69"/>
      <c r="E105" s="69"/>
      <c r="F105" s="69"/>
      <c r="G105" s="69"/>
      <c r="H105" s="69"/>
      <c r="I105" s="180"/>
      <c r="J105" s="69"/>
      <c r="K105" s="69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4.95" customHeight="1">
      <c r="A106" s="38"/>
      <c r="B106" s="39"/>
      <c r="C106" s="23" t="s">
        <v>92</v>
      </c>
      <c r="D106" s="40"/>
      <c r="E106" s="40"/>
      <c r="F106" s="40"/>
      <c r="G106" s="40"/>
      <c r="H106" s="40"/>
      <c r="I106" s="138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40"/>
      <c r="D107" s="40"/>
      <c r="E107" s="40"/>
      <c r="F107" s="40"/>
      <c r="G107" s="40"/>
      <c r="H107" s="40"/>
      <c r="I107" s="138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16</v>
      </c>
      <c r="D108" s="40"/>
      <c r="E108" s="40"/>
      <c r="F108" s="40"/>
      <c r="G108" s="40"/>
      <c r="H108" s="40"/>
      <c r="I108" s="138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40"/>
      <c r="D109" s="40"/>
      <c r="E109" s="76" t="str">
        <f>E7</f>
        <v>Loučná, Sezemice, odstranění topolů, ř.km 1,400 - 1,600</v>
      </c>
      <c r="F109" s="40"/>
      <c r="G109" s="40"/>
      <c r="H109" s="40"/>
      <c r="I109" s="138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138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20</v>
      </c>
      <c r="D111" s="40"/>
      <c r="E111" s="40"/>
      <c r="F111" s="27" t="str">
        <f>F10</f>
        <v xml:space="preserve"> </v>
      </c>
      <c r="G111" s="40"/>
      <c r="H111" s="40"/>
      <c r="I111" s="141" t="s">
        <v>22</v>
      </c>
      <c r="J111" s="79" t="str">
        <f>IF(J10="","",J10)</f>
        <v>10. 7. 2020</v>
      </c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138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5.15" customHeight="1">
      <c r="A113" s="38"/>
      <c r="B113" s="39"/>
      <c r="C113" s="32" t="s">
        <v>24</v>
      </c>
      <c r="D113" s="40"/>
      <c r="E113" s="40"/>
      <c r="F113" s="27" t="str">
        <f>E13</f>
        <v xml:space="preserve"> </v>
      </c>
      <c r="G113" s="40"/>
      <c r="H113" s="40"/>
      <c r="I113" s="141" t="s">
        <v>29</v>
      </c>
      <c r="J113" s="36" t="str">
        <f>E19</f>
        <v xml:space="preserve"> </v>
      </c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5.15" customHeight="1">
      <c r="A114" s="38"/>
      <c r="B114" s="39"/>
      <c r="C114" s="32" t="s">
        <v>27</v>
      </c>
      <c r="D114" s="40"/>
      <c r="E114" s="40"/>
      <c r="F114" s="27" t="str">
        <f>IF(E16="","",E16)</f>
        <v>Vyplň údaj</v>
      </c>
      <c r="G114" s="40"/>
      <c r="H114" s="40"/>
      <c r="I114" s="141" t="s">
        <v>31</v>
      </c>
      <c r="J114" s="36" t="str">
        <f>E22</f>
        <v xml:space="preserve"> 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0.3" customHeight="1">
      <c r="A115" s="38"/>
      <c r="B115" s="39"/>
      <c r="C115" s="40"/>
      <c r="D115" s="40"/>
      <c r="E115" s="40"/>
      <c r="F115" s="40"/>
      <c r="G115" s="40"/>
      <c r="H115" s="40"/>
      <c r="I115" s="138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11" customFormat="1" ht="29.25" customHeight="1">
      <c r="A116" s="200"/>
      <c r="B116" s="201"/>
      <c r="C116" s="202" t="s">
        <v>93</v>
      </c>
      <c r="D116" s="203" t="s">
        <v>58</v>
      </c>
      <c r="E116" s="203" t="s">
        <v>54</v>
      </c>
      <c r="F116" s="203" t="s">
        <v>55</v>
      </c>
      <c r="G116" s="203" t="s">
        <v>94</v>
      </c>
      <c r="H116" s="203" t="s">
        <v>95</v>
      </c>
      <c r="I116" s="204" t="s">
        <v>96</v>
      </c>
      <c r="J116" s="203" t="s">
        <v>84</v>
      </c>
      <c r="K116" s="205" t="s">
        <v>97</v>
      </c>
      <c r="L116" s="206"/>
      <c r="M116" s="100" t="s">
        <v>1</v>
      </c>
      <c r="N116" s="101" t="s">
        <v>37</v>
      </c>
      <c r="O116" s="101" t="s">
        <v>98</v>
      </c>
      <c r="P116" s="101" t="s">
        <v>99</v>
      </c>
      <c r="Q116" s="101" t="s">
        <v>100</v>
      </c>
      <c r="R116" s="101" t="s">
        <v>101</v>
      </c>
      <c r="S116" s="101" t="s">
        <v>102</v>
      </c>
      <c r="T116" s="102" t="s">
        <v>103</v>
      </c>
      <c r="U116" s="200"/>
      <c r="V116" s="200"/>
      <c r="W116" s="200"/>
      <c r="X116" s="200"/>
      <c r="Y116" s="200"/>
      <c r="Z116" s="200"/>
      <c r="AA116" s="200"/>
      <c r="AB116" s="200"/>
      <c r="AC116" s="200"/>
      <c r="AD116" s="200"/>
      <c r="AE116" s="200"/>
    </row>
    <row r="117" spans="1:63" s="2" customFormat="1" ht="22.8" customHeight="1">
      <c r="A117" s="38"/>
      <c r="B117" s="39"/>
      <c r="C117" s="107" t="s">
        <v>104</v>
      </c>
      <c r="D117" s="40"/>
      <c r="E117" s="40"/>
      <c r="F117" s="40"/>
      <c r="G117" s="40"/>
      <c r="H117" s="40"/>
      <c r="I117" s="138"/>
      <c r="J117" s="207">
        <f>BK117</f>
        <v>0</v>
      </c>
      <c r="K117" s="40"/>
      <c r="L117" s="44"/>
      <c r="M117" s="103"/>
      <c r="N117" s="208"/>
      <c r="O117" s="104"/>
      <c r="P117" s="209">
        <f>P118+P134</f>
        <v>0</v>
      </c>
      <c r="Q117" s="104"/>
      <c r="R117" s="209">
        <f>R118+R134</f>
        <v>0</v>
      </c>
      <c r="S117" s="104"/>
      <c r="T117" s="210">
        <f>T118+T134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72</v>
      </c>
      <c r="AU117" s="17" t="s">
        <v>86</v>
      </c>
      <c r="BK117" s="211">
        <f>BK118+BK134</f>
        <v>0</v>
      </c>
    </row>
    <row r="118" spans="1:63" s="12" customFormat="1" ht="25.9" customHeight="1">
      <c r="A118" s="12"/>
      <c r="B118" s="212"/>
      <c r="C118" s="213"/>
      <c r="D118" s="214" t="s">
        <v>72</v>
      </c>
      <c r="E118" s="215" t="s">
        <v>105</v>
      </c>
      <c r="F118" s="215" t="s">
        <v>106</v>
      </c>
      <c r="G118" s="213"/>
      <c r="H118" s="213"/>
      <c r="I118" s="216"/>
      <c r="J118" s="217">
        <f>BK118</f>
        <v>0</v>
      </c>
      <c r="K118" s="213"/>
      <c r="L118" s="218"/>
      <c r="M118" s="219"/>
      <c r="N118" s="220"/>
      <c r="O118" s="220"/>
      <c r="P118" s="221">
        <f>P119</f>
        <v>0</v>
      </c>
      <c r="Q118" s="220"/>
      <c r="R118" s="221">
        <f>R119</f>
        <v>0</v>
      </c>
      <c r="S118" s="220"/>
      <c r="T118" s="222">
        <f>T119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23" t="s">
        <v>78</v>
      </c>
      <c r="AT118" s="224" t="s">
        <v>72</v>
      </c>
      <c r="AU118" s="224" t="s">
        <v>73</v>
      </c>
      <c r="AY118" s="223" t="s">
        <v>107</v>
      </c>
      <c r="BK118" s="225">
        <f>BK119</f>
        <v>0</v>
      </c>
    </row>
    <row r="119" spans="1:63" s="12" customFormat="1" ht="22.8" customHeight="1">
      <c r="A119" s="12"/>
      <c r="B119" s="212"/>
      <c r="C119" s="213"/>
      <c r="D119" s="214" t="s">
        <v>72</v>
      </c>
      <c r="E119" s="226" t="s">
        <v>78</v>
      </c>
      <c r="F119" s="226" t="s">
        <v>108</v>
      </c>
      <c r="G119" s="213"/>
      <c r="H119" s="213"/>
      <c r="I119" s="216"/>
      <c r="J119" s="227">
        <f>BK119</f>
        <v>0</v>
      </c>
      <c r="K119" s="213"/>
      <c r="L119" s="218"/>
      <c r="M119" s="219"/>
      <c r="N119" s="220"/>
      <c r="O119" s="220"/>
      <c r="P119" s="221">
        <f>SUM(P120:P133)</f>
        <v>0</v>
      </c>
      <c r="Q119" s="220"/>
      <c r="R119" s="221">
        <f>SUM(R120:R133)</f>
        <v>0</v>
      </c>
      <c r="S119" s="220"/>
      <c r="T119" s="222">
        <f>SUM(T120:T133)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23" t="s">
        <v>78</v>
      </c>
      <c r="AT119" s="224" t="s">
        <v>72</v>
      </c>
      <c r="AU119" s="224" t="s">
        <v>78</v>
      </c>
      <c r="AY119" s="223" t="s">
        <v>107</v>
      </c>
      <c r="BK119" s="225">
        <f>SUM(BK120:BK133)</f>
        <v>0</v>
      </c>
    </row>
    <row r="120" spans="1:65" s="2" customFormat="1" ht="21.75" customHeight="1">
      <c r="A120" s="38"/>
      <c r="B120" s="39"/>
      <c r="C120" s="228" t="s">
        <v>78</v>
      </c>
      <c r="D120" s="228" t="s">
        <v>109</v>
      </c>
      <c r="E120" s="229" t="s">
        <v>110</v>
      </c>
      <c r="F120" s="230" t="s">
        <v>111</v>
      </c>
      <c r="G120" s="231" t="s">
        <v>112</v>
      </c>
      <c r="H120" s="232">
        <v>4</v>
      </c>
      <c r="I120" s="233"/>
      <c r="J120" s="234">
        <f>ROUND(I120*H120,2)</f>
        <v>0</v>
      </c>
      <c r="K120" s="230" t="s">
        <v>113</v>
      </c>
      <c r="L120" s="44"/>
      <c r="M120" s="235" t="s">
        <v>1</v>
      </c>
      <c r="N120" s="236" t="s">
        <v>38</v>
      </c>
      <c r="O120" s="91"/>
      <c r="P120" s="237">
        <f>O120*H120</f>
        <v>0</v>
      </c>
      <c r="Q120" s="237">
        <v>0</v>
      </c>
      <c r="R120" s="237">
        <f>Q120*H120</f>
        <v>0</v>
      </c>
      <c r="S120" s="237">
        <v>0</v>
      </c>
      <c r="T120" s="238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39" t="s">
        <v>114</v>
      </c>
      <c r="AT120" s="239" t="s">
        <v>109</v>
      </c>
      <c r="AU120" s="239" t="s">
        <v>80</v>
      </c>
      <c r="AY120" s="17" t="s">
        <v>107</v>
      </c>
      <c r="BE120" s="240">
        <f>IF(N120="základní",J120,0)</f>
        <v>0</v>
      </c>
      <c r="BF120" s="240">
        <f>IF(N120="snížená",J120,0)</f>
        <v>0</v>
      </c>
      <c r="BG120" s="240">
        <f>IF(N120="zákl. přenesená",J120,0)</f>
        <v>0</v>
      </c>
      <c r="BH120" s="240">
        <f>IF(N120="sníž. přenesená",J120,0)</f>
        <v>0</v>
      </c>
      <c r="BI120" s="240">
        <f>IF(N120="nulová",J120,0)</f>
        <v>0</v>
      </c>
      <c r="BJ120" s="17" t="s">
        <v>78</v>
      </c>
      <c r="BK120" s="240">
        <f>ROUND(I120*H120,2)</f>
        <v>0</v>
      </c>
      <c r="BL120" s="17" t="s">
        <v>114</v>
      </c>
      <c r="BM120" s="239" t="s">
        <v>115</v>
      </c>
    </row>
    <row r="121" spans="1:47" s="2" customFormat="1" ht="12">
      <c r="A121" s="38"/>
      <c r="B121" s="39"/>
      <c r="C121" s="40"/>
      <c r="D121" s="241" t="s">
        <v>116</v>
      </c>
      <c r="E121" s="40"/>
      <c r="F121" s="242" t="s">
        <v>117</v>
      </c>
      <c r="G121" s="40"/>
      <c r="H121" s="40"/>
      <c r="I121" s="138"/>
      <c r="J121" s="40"/>
      <c r="K121" s="40"/>
      <c r="L121" s="44"/>
      <c r="M121" s="243"/>
      <c r="N121" s="244"/>
      <c r="O121" s="91"/>
      <c r="P121" s="91"/>
      <c r="Q121" s="91"/>
      <c r="R121" s="91"/>
      <c r="S121" s="91"/>
      <c r="T121" s="92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116</v>
      </c>
      <c r="AU121" s="17" t="s">
        <v>80</v>
      </c>
    </row>
    <row r="122" spans="1:65" s="2" customFormat="1" ht="21.75" customHeight="1">
      <c r="A122" s="38"/>
      <c r="B122" s="39"/>
      <c r="C122" s="228" t="s">
        <v>80</v>
      </c>
      <c r="D122" s="228" t="s">
        <v>109</v>
      </c>
      <c r="E122" s="229" t="s">
        <v>118</v>
      </c>
      <c r="F122" s="230" t="s">
        <v>119</v>
      </c>
      <c r="G122" s="231" t="s">
        <v>112</v>
      </c>
      <c r="H122" s="232">
        <v>5</v>
      </c>
      <c r="I122" s="233"/>
      <c r="J122" s="234">
        <f>ROUND(I122*H122,2)</f>
        <v>0</v>
      </c>
      <c r="K122" s="230" t="s">
        <v>113</v>
      </c>
      <c r="L122" s="44"/>
      <c r="M122" s="235" t="s">
        <v>1</v>
      </c>
      <c r="N122" s="236" t="s">
        <v>38</v>
      </c>
      <c r="O122" s="91"/>
      <c r="P122" s="237">
        <f>O122*H122</f>
        <v>0</v>
      </c>
      <c r="Q122" s="237">
        <v>0</v>
      </c>
      <c r="R122" s="237">
        <f>Q122*H122</f>
        <v>0</v>
      </c>
      <c r="S122" s="237">
        <v>0</v>
      </c>
      <c r="T122" s="238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39" t="s">
        <v>114</v>
      </c>
      <c r="AT122" s="239" t="s">
        <v>109</v>
      </c>
      <c r="AU122" s="239" t="s">
        <v>80</v>
      </c>
      <c r="AY122" s="17" t="s">
        <v>107</v>
      </c>
      <c r="BE122" s="240">
        <f>IF(N122="základní",J122,0)</f>
        <v>0</v>
      </c>
      <c r="BF122" s="240">
        <f>IF(N122="snížená",J122,0)</f>
        <v>0</v>
      </c>
      <c r="BG122" s="240">
        <f>IF(N122="zákl. přenesená",J122,0)</f>
        <v>0</v>
      </c>
      <c r="BH122" s="240">
        <f>IF(N122="sníž. přenesená",J122,0)</f>
        <v>0</v>
      </c>
      <c r="BI122" s="240">
        <f>IF(N122="nulová",J122,0)</f>
        <v>0</v>
      </c>
      <c r="BJ122" s="17" t="s">
        <v>78</v>
      </c>
      <c r="BK122" s="240">
        <f>ROUND(I122*H122,2)</f>
        <v>0</v>
      </c>
      <c r="BL122" s="17" t="s">
        <v>114</v>
      </c>
      <c r="BM122" s="239" t="s">
        <v>120</v>
      </c>
    </row>
    <row r="123" spans="1:47" s="2" customFormat="1" ht="12">
      <c r="A123" s="38"/>
      <c r="B123" s="39"/>
      <c r="C123" s="40"/>
      <c r="D123" s="241" t="s">
        <v>116</v>
      </c>
      <c r="E123" s="40"/>
      <c r="F123" s="242" t="s">
        <v>121</v>
      </c>
      <c r="G123" s="40"/>
      <c r="H123" s="40"/>
      <c r="I123" s="138"/>
      <c r="J123" s="40"/>
      <c r="K123" s="40"/>
      <c r="L123" s="44"/>
      <c r="M123" s="243"/>
      <c r="N123" s="244"/>
      <c r="O123" s="91"/>
      <c r="P123" s="91"/>
      <c r="Q123" s="91"/>
      <c r="R123" s="91"/>
      <c r="S123" s="91"/>
      <c r="T123" s="92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116</v>
      </c>
      <c r="AU123" s="17" t="s">
        <v>80</v>
      </c>
    </row>
    <row r="124" spans="1:65" s="2" customFormat="1" ht="21.75" customHeight="1">
      <c r="A124" s="38"/>
      <c r="B124" s="39"/>
      <c r="C124" s="228" t="s">
        <v>122</v>
      </c>
      <c r="D124" s="228" t="s">
        <v>109</v>
      </c>
      <c r="E124" s="229" t="s">
        <v>123</v>
      </c>
      <c r="F124" s="230" t="s">
        <v>124</v>
      </c>
      <c r="G124" s="231" t="s">
        <v>112</v>
      </c>
      <c r="H124" s="232">
        <v>2</v>
      </c>
      <c r="I124" s="233"/>
      <c r="J124" s="234">
        <f>ROUND(I124*H124,2)</f>
        <v>0</v>
      </c>
      <c r="K124" s="230" t="s">
        <v>113</v>
      </c>
      <c r="L124" s="44"/>
      <c r="M124" s="235" t="s">
        <v>1</v>
      </c>
      <c r="N124" s="236" t="s">
        <v>38</v>
      </c>
      <c r="O124" s="91"/>
      <c r="P124" s="237">
        <f>O124*H124</f>
        <v>0</v>
      </c>
      <c r="Q124" s="237">
        <v>0</v>
      </c>
      <c r="R124" s="237">
        <f>Q124*H124</f>
        <v>0</v>
      </c>
      <c r="S124" s="237">
        <v>0</v>
      </c>
      <c r="T124" s="238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39" t="s">
        <v>114</v>
      </c>
      <c r="AT124" s="239" t="s">
        <v>109</v>
      </c>
      <c r="AU124" s="239" t="s">
        <v>80</v>
      </c>
      <c r="AY124" s="17" t="s">
        <v>107</v>
      </c>
      <c r="BE124" s="240">
        <f>IF(N124="základní",J124,0)</f>
        <v>0</v>
      </c>
      <c r="BF124" s="240">
        <f>IF(N124="snížená",J124,0)</f>
        <v>0</v>
      </c>
      <c r="BG124" s="240">
        <f>IF(N124="zákl. přenesená",J124,0)</f>
        <v>0</v>
      </c>
      <c r="BH124" s="240">
        <f>IF(N124="sníž. přenesená",J124,0)</f>
        <v>0</v>
      </c>
      <c r="BI124" s="240">
        <f>IF(N124="nulová",J124,0)</f>
        <v>0</v>
      </c>
      <c r="BJ124" s="17" t="s">
        <v>78</v>
      </c>
      <c r="BK124" s="240">
        <f>ROUND(I124*H124,2)</f>
        <v>0</v>
      </c>
      <c r="BL124" s="17" t="s">
        <v>114</v>
      </c>
      <c r="BM124" s="239" t="s">
        <v>125</v>
      </c>
    </row>
    <row r="125" spans="1:47" s="2" customFormat="1" ht="12">
      <c r="A125" s="38"/>
      <c r="B125" s="39"/>
      <c r="C125" s="40"/>
      <c r="D125" s="241" t="s">
        <v>116</v>
      </c>
      <c r="E125" s="40"/>
      <c r="F125" s="242" t="s">
        <v>126</v>
      </c>
      <c r="G125" s="40"/>
      <c r="H125" s="40"/>
      <c r="I125" s="138"/>
      <c r="J125" s="40"/>
      <c r="K125" s="40"/>
      <c r="L125" s="44"/>
      <c r="M125" s="243"/>
      <c r="N125" s="244"/>
      <c r="O125" s="91"/>
      <c r="P125" s="91"/>
      <c r="Q125" s="91"/>
      <c r="R125" s="91"/>
      <c r="S125" s="91"/>
      <c r="T125" s="92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116</v>
      </c>
      <c r="AU125" s="17" t="s">
        <v>80</v>
      </c>
    </row>
    <row r="126" spans="1:65" s="2" customFormat="1" ht="21.75" customHeight="1">
      <c r="A126" s="38"/>
      <c r="B126" s="39"/>
      <c r="C126" s="228" t="s">
        <v>114</v>
      </c>
      <c r="D126" s="228" t="s">
        <v>109</v>
      </c>
      <c r="E126" s="229" t="s">
        <v>127</v>
      </c>
      <c r="F126" s="230" t="s">
        <v>128</v>
      </c>
      <c r="G126" s="231" t="s">
        <v>112</v>
      </c>
      <c r="H126" s="232">
        <v>2</v>
      </c>
      <c r="I126" s="233"/>
      <c r="J126" s="234">
        <f>ROUND(I126*H126,2)</f>
        <v>0</v>
      </c>
      <c r="K126" s="230" t="s">
        <v>113</v>
      </c>
      <c r="L126" s="44"/>
      <c r="M126" s="235" t="s">
        <v>1</v>
      </c>
      <c r="N126" s="236" t="s">
        <v>38</v>
      </c>
      <c r="O126" s="91"/>
      <c r="P126" s="237">
        <f>O126*H126</f>
        <v>0</v>
      </c>
      <c r="Q126" s="237">
        <v>0</v>
      </c>
      <c r="R126" s="237">
        <f>Q126*H126</f>
        <v>0</v>
      </c>
      <c r="S126" s="237">
        <v>0</v>
      </c>
      <c r="T126" s="238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9" t="s">
        <v>114</v>
      </c>
      <c r="AT126" s="239" t="s">
        <v>109</v>
      </c>
      <c r="AU126" s="239" t="s">
        <v>80</v>
      </c>
      <c r="AY126" s="17" t="s">
        <v>107</v>
      </c>
      <c r="BE126" s="240">
        <f>IF(N126="základní",J126,0)</f>
        <v>0</v>
      </c>
      <c r="BF126" s="240">
        <f>IF(N126="snížená",J126,0)</f>
        <v>0</v>
      </c>
      <c r="BG126" s="240">
        <f>IF(N126="zákl. přenesená",J126,0)</f>
        <v>0</v>
      </c>
      <c r="BH126" s="240">
        <f>IF(N126="sníž. přenesená",J126,0)</f>
        <v>0</v>
      </c>
      <c r="BI126" s="240">
        <f>IF(N126="nulová",J126,0)</f>
        <v>0</v>
      </c>
      <c r="BJ126" s="17" t="s">
        <v>78</v>
      </c>
      <c r="BK126" s="240">
        <f>ROUND(I126*H126,2)</f>
        <v>0</v>
      </c>
      <c r="BL126" s="17" t="s">
        <v>114</v>
      </c>
      <c r="BM126" s="239" t="s">
        <v>129</v>
      </c>
    </row>
    <row r="127" spans="1:47" s="2" customFormat="1" ht="12">
      <c r="A127" s="38"/>
      <c r="B127" s="39"/>
      <c r="C127" s="40"/>
      <c r="D127" s="241" t="s">
        <v>116</v>
      </c>
      <c r="E127" s="40"/>
      <c r="F127" s="242" t="s">
        <v>130</v>
      </c>
      <c r="G127" s="40"/>
      <c r="H127" s="40"/>
      <c r="I127" s="138"/>
      <c r="J127" s="40"/>
      <c r="K127" s="40"/>
      <c r="L127" s="44"/>
      <c r="M127" s="243"/>
      <c r="N127" s="244"/>
      <c r="O127" s="91"/>
      <c r="P127" s="91"/>
      <c r="Q127" s="91"/>
      <c r="R127" s="91"/>
      <c r="S127" s="91"/>
      <c r="T127" s="92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116</v>
      </c>
      <c r="AU127" s="17" t="s">
        <v>80</v>
      </c>
    </row>
    <row r="128" spans="1:65" s="2" customFormat="1" ht="21.75" customHeight="1">
      <c r="A128" s="38"/>
      <c r="B128" s="39"/>
      <c r="C128" s="228" t="s">
        <v>131</v>
      </c>
      <c r="D128" s="228" t="s">
        <v>109</v>
      </c>
      <c r="E128" s="229" t="s">
        <v>132</v>
      </c>
      <c r="F128" s="230" t="s">
        <v>133</v>
      </c>
      <c r="G128" s="231" t="s">
        <v>134</v>
      </c>
      <c r="H128" s="232">
        <v>13</v>
      </c>
      <c r="I128" s="233"/>
      <c r="J128" s="234">
        <f>ROUND(I128*H128,2)</f>
        <v>0</v>
      </c>
      <c r="K128" s="230" t="s">
        <v>1</v>
      </c>
      <c r="L128" s="44"/>
      <c r="M128" s="235" t="s">
        <v>1</v>
      </c>
      <c r="N128" s="236" t="s">
        <v>38</v>
      </c>
      <c r="O128" s="91"/>
      <c r="P128" s="237">
        <f>O128*H128</f>
        <v>0</v>
      </c>
      <c r="Q128" s="237">
        <v>0</v>
      </c>
      <c r="R128" s="237">
        <f>Q128*H128</f>
        <v>0</v>
      </c>
      <c r="S128" s="237">
        <v>0</v>
      </c>
      <c r="T128" s="238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9" t="s">
        <v>114</v>
      </c>
      <c r="AT128" s="239" t="s">
        <v>109</v>
      </c>
      <c r="AU128" s="239" t="s">
        <v>80</v>
      </c>
      <c r="AY128" s="17" t="s">
        <v>107</v>
      </c>
      <c r="BE128" s="240">
        <f>IF(N128="základní",J128,0)</f>
        <v>0</v>
      </c>
      <c r="BF128" s="240">
        <f>IF(N128="snížená",J128,0)</f>
        <v>0</v>
      </c>
      <c r="BG128" s="240">
        <f>IF(N128="zákl. přenesená",J128,0)</f>
        <v>0</v>
      </c>
      <c r="BH128" s="240">
        <f>IF(N128="sníž. přenesená",J128,0)</f>
        <v>0</v>
      </c>
      <c r="BI128" s="240">
        <f>IF(N128="nulová",J128,0)</f>
        <v>0</v>
      </c>
      <c r="BJ128" s="17" t="s">
        <v>78</v>
      </c>
      <c r="BK128" s="240">
        <f>ROUND(I128*H128,2)</f>
        <v>0</v>
      </c>
      <c r="BL128" s="17" t="s">
        <v>114</v>
      </c>
      <c r="BM128" s="239" t="s">
        <v>135</v>
      </c>
    </row>
    <row r="129" spans="1:47" s="2" customFormat="1" ht="12">
      <c r="A129" s="38"/>
      <c r="B129" s="39"/>
      <c r="C129" s="40"/>
      <c r="D129" s="241" t="s">
        <v>116</v>
      </c>
      <c r="E129" s="40"/>
      <c r="F129" s="242" t="s">
        <v>133</v>
      </c>
      <c r="G129" s="40"/>
      <c r="H129" s="40"/>
      <c r="I129" s="138"/>
      <c r="J129" s="40"/>
      <c r="K129" s="40"/>
      <c r="L129" s="44"/>
      <c r="M129" s="243"/>
      <c r="N129" s="244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116</v>
      </c>
      <c r="AU129" s="17" t="s">
        <v>80</v>
      </c>
    </row>
    <row r="130" spans="1:65" s="2" customFormat="1" ht="21.75" customHeight="1">
      <c r="A130" s="38"/>
      <c r="B130" s="39"/>
      <c r="C130" s="228" t="s">
        <v>136</v>
      </c>
      <c r="D130" s="228" t="s">
        <v>109</v>
      </c>
      <c r="E130" s="229" t="s">
        <v>137</v>
      </c>
      <c r="F130" s="230" t="s">
        <v>138</v>
      </c>
      <c r="G130" s="231" t="s">
        <v>139</v>
      </c>
      <c r="H130" s="232">
        <v>1</v>
      </c>
      <c r="I130" s="233"/>
      <c r="J130" s="234">
        <f>ROUND(I130*H130,2)</f>
        <v>0</v>
      </c>
      <c r="K130" s="230" t="s">
        <v>1</v>
      </c>
      <c r="L130" s="44"/>
      <c r="M130" s="235" t="s">
        <v>1</v>
      </c>
      <c r="N130" s="236" t="s">
        <v>38</v>
      </c>
      <c r="O130" s="91"/>
      <c r="P130" s="237">
        <f>O130*H130</f>
        <v>0</v>
      </c>
      <c r="Q130" s="237">
        <v>0</v>
      </c>
      <c r="R130" s="237">
        <f>Q130*H130</f>
        <v>0</v>
      </c>
      <c r="S130" s="237">
        <v>0</v>
      </c>
      <c r="T130" s="238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9" t="s">
        <v>114</v>
      </c>
      <c r="AT130" s="239" t="s">
        <v>109</v>
      </c>
      <c r="AU130" s="239" t="s">
        <v>80</v>
      </c>
      <c r="AY130" s="17" t="s">
        <v>107</v>
      </c>
      <c r="BE130" s="240">
        <f>IF(N130="základní",J130,0)</f>
        <v>0</v>
      </c>
      <c r="BF130" s="240">
        <f>IF(N130="snížená",J130,0)</f>
        <v>0</v>
      </c>
      <c r="BG130" s="240">
        <f>IF(N130="zákl. přenesená",J130,0)</f>
        <v>0</v>
      </c>
      <c r="BH130" s="240">
        <f>IF(N130="sníž. přenesená",J130,0)</f>
        <v>0</v>
      </c>
      <c r="BI130" s="240">
        <f>IF(N130="nulová",J130,0)</f>
        <v>0</v>
      </c>
      <c r="BJ130" s="17" t="s">
        <v>78</v>
      </c>
      <c r="BK130" s="240">
        <f>ROUND(I130*H130,2)</f>
        <v>0</v>
      </c>
      <c r="BL130" s="17" t="s">
        <v>114</v>
      </c>
      <c r="BM130" s="239" t="s">
        <v>140</v>
      </c>
    </row>
    <row r="131" spans="1:47" s="2" customFormat="1" ht="12">
      <c r="A131" s="38"/>
      <c r="B131" s="39"/>
      <c r="C131" s="40"/>
      <c r="D131" s="241" t="s">
        <v>116</v>
      </c>
      <c r="E131" s="40"/>
      <c r="F131" s="242" t="s">
        <v>138</v>
      </c>
      <c r="G131" s="40"/>
      <c r="H131" s="40"/>
      <c r="I131" s="138"/>
      <c r="J131" s="40"/>
      <c r="K131" s="40"/>
      <c r="L131" s="44"/>
      <c r="M131" s="243"/>
      <c r="N131" s="244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116</v>
      </c>
      <c r="AU131" s="17" t="s">
        <v>80</v>
      </c>
    </row>
    <row r="132" spans="1:65" s="2" customFormat="1" ht="16.5" customHeight="1">
      <c r="A132" s="38"/>
      <c r="B132" s="39"/>
      <c r="C132" s="228" t="s">
        <v>141</v>
      </c>
      <c r="D132" s="228" t="s">
        <v>109</v>
      </c>
      <c r="E132" s="229" t="s">
        <v>142</v>
      </c>
      <c r="F132" s="230" t="s">
        <v>143</v>
      </c>
      <c r="G132" s="231" t="s">
        <v>144</v>
      </c>
      <c r="H132" s="232">
        <v>1</v>
      </c>
      <c r="I132" s="233"/>
      <c r="J132" s="234">
        <f>ROUND(I132*H132,2)</f>
        <v>0</v>
      </c>
      <c r="K132" s="230" t="s">
        <v>1</v>
      </c>
      <c r="L132" s="44"/>
      <c r="M132" s="235" t="s">
        <v>1</v>
      </c>
      <c r="N132" s="236" t="s">
        <v>38</v>
      </c>
      <c r="O132" s="91"/>
      <c r="P132" s="237">
        <f>O132*H132</f>
        <v>0</v>
      </c>
      <c r="Q132" s="237">
        <v>0</v>
      </c>
      <c r="R132" s="237">
        <f>Q132*H132</f>
        <v>0</v>
      </c>
      <c r="S132" s="237">
        <v>0</v>
      </c>
      <c r="T132" s="238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9" t="s">
        <v>114</v>
      </c>
      <c r="AT132" s="239" t="s">
        <v>109</v>
      </c>
      <c r="AU132" s="239" t="s">
        <v>80</v>
      </c>
      <c r="AY132" s="17" t="s">
        <v>107</v>
      </c>
      <c r="BE132" s="240">
        <f>IF(N132="základní",J132,0)</f>
        <v>0</v>
      </c>
      <c r="BF132" s="240">
        <f>IF(N132="snížená",J132,0)</f>
        <v>0</v>
      </c>
      <c r="BG132" s="240">
        <f>IF(N132="zákl. přenesená",J132,0)</f>
        <v>0</v>
      </c>
      <c r="BH132" s="240">
        <f>IF(N132="sníž. přenesená",J132,0)</f>
        <v>0</v>
      </c>
      <c r="BI132" s="240">
        <f>IF(N132="nulová",J132,0)</f>
        <v>0</v>
      </c>
      <c r="BJ132" s="17" t="s">
        <v>78</v>
      </c>
      <c r="BK132" s="240">
        <f>ROUND(I132*H132,2)</f>
        <v>0</v>
      </c>
      <c r="BL132" s="17" t="s">
        <v>114</v>
      </c>
      <c r="BM132" s="239" t="s">
        <v>145</v>
      </c>
    </row>
    <row r="133" spans="1:47" s="2" customFormat="1" ht="12">
      <c r="A133" s="38"/>
      <c r="B133" s="39"/>
      <c r="C133" s="40"/>
      <c r="D133" s="241" t="s">
        <v>116</v>
      </c>
      <c r="E133" s="40"/>
      <c r="F133" s="242" t="s">
        <v>143</v>
      </c>
      <c r="G133" s="40"/>
      <c r="H133" s="40"/>
      <c r="I133" s="138"/>
      <c r="J133" s="40"/>
      <c r="K133" s="40"/>
      <c r="L133" s="44"/>
      <c r="M133" s="243"/>
      <c r="N133" s="244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116</v>
      </c>
      <c r="AU133" s="17" t="s">
        <v>80</v>
      </c>
    </row>
    <row r="134" spans="1:63" s="12" customFormat="1" ht="25.9" customHeight="1">
      <c r="A134" s="12"/>
      <c r="B134" s="212"/>
      <c r="C134" s="213"/>
      <c r="D134" s="214" t="s">
        <v>72</v>
      </c>
      <c r="E134" s="215" t="s">
        <v>146</v>
      </c>
      <c r="F134" s="215" t="s">
        <v>147</v>
      </c>
      <c r="G134" s="213"/>
      <c r="H134" s="213"/>
      <c r="I134" s="216"/>
      <c r="J134" s="217">
        <f>BK134</f>
        <v>0</v>
      </c>
      <c r="K134" s="213"/>
      <c r="L134" s="218"/>
      <c r="M134" s="219"/>
      <c r="N134" s="220"/>
      <c r="O134" s="220"/>
      <c r="P134" s="221">
        <f>P135+P148</f>
        <v>0</v>
      </c>
      <c r="Q134" s="220"/>
      <c r="R134" s="221">
        <f>R135+R148</f>
        <v>0</v>
      </c>
      <c r="S134" s="220"/>
      <c r="T134" s="222">
        <f>T135+T148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3" t="s">
        <v>78</v>
      </c>
      <c r="AT134" s="224" t="s">
        <v>72</v>
      </c>
      <c r="AU134" s="224" t="s">
        <v>73</v>
      </c>
      <c r="AY134" s="223" t="s">
        <v>107</v>
      </c>
      <c r="BK134" s="225">
        <f>BK135+BK148</f>
        <v>0</v>
      </c>
    </row>
    <row r="135" spans="1:63" s="12" customFormat="1" ht="22.8" customHeight="1">
      <c r="A135" s="12"/>
      <c r="B135" s="212"/>
      <c r="C135" s="213"/>
      <c r="D135" s="214" t="s">
        <v>72</v>
      </c>
      <c r="E135" s="226" t="s">
        <v>148</v>
      </c>
      <c r="F135" s="226" t="s">
        <v>149</v>
      </c>
      <c r="G135" s="213"/>
      <c r="H135" s="213"/>
      <c r="I135" s="216"/>
      <c r="J135" s="227">
        <f>BK135</f>
        <v>0</v>
      </c>
      <c r="K135" s="213"/>
      <c r="L135" s="218"/>
      <c r="M135" s="219"/>
      <c r="N135" s="220"/>
      <c r="O135" s="220"/>
      <c r="P135" s="221">
        <f>SUM(P136:P147)</f>
        <v>0</v>
      </c>
      <c r="Q135" s="220"/>
      <c r="R135" s="221">
        <f>SUM(R136:R147)</f>
        <v>0</v>
      </c>
      <c r="S135" s="220"/>
      <c r="T135" s="222">
        <f>SUM(T136:T147)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3" t="s">
        <v>78</v>
      </c>
      <c r="AT135" s="224" t="s">
        <v>72</v>
      </c>
      <c r="AU135" s="224" t="s">
        <v>78</v>
      </c>
      <c r="AY135" s="223" t="s">
        <v>107</v>
      </c>
      <c r="BK135" s="225">
        <f>SUM(BK136:BK147)</f>
        <v>0</v>
      </c>
    </row>
    <row r="136" spans="1:65" s="2" customFormat="1" ht="21.75" customHeight="1">
      <c r="A136" s="38"/>
      <c r="B136" s="39"/>
      <c r="C136" s="228" t="s">
        <v>150</v>
      </c>
      <c r="D136" s="228" t="s">
        <v>109</v>
      </c>
      <c r="E136" s="229" t="s">
        <v>151</v>
      </c>
      <c r="F136" s="230" t="s">
        <v>152</v>
      </c>
      <c r="G136" s="231" t="s">
        <v>144</v>
      </c>
      <c r="H136" s="232">
        <v>1</v>
      </c>
      <c r="I136" s="233"/>
      <c r="J136" s="234">
        <f>ROUND(I136*H136,2)</f>
        <v>0</v>
      </c>
      <c r="K136" s="230" t="s">
        <v>1</v>
      </c>
      <c r="L136" s="44"/>
      <c r="M136" s="235" t="s">
        <v>1</v>
      </c>
      <c r="N136" s="236" t="s">
        <v>38</v>
      </c>
      <c r="O136" s="91"/>
      <c r="P136" s="237">
        <f>O136*H136</f>
        <v>0</v>
      </c>
      <c r="Q136" s="237">
        <v>0</v>
      </c>
      <c r="R136" s="237">
        <f>Q136*H136</f>
        <v>0</v>
      </c>
      <c r="S136" s="237">
        <v>0</v>
      </c>
      <c r="T136" s="238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9" t="s">
        <v>114</v>
      </c>
      <c r="AT136" s="239" t="s">
        <v>109</v>
      </c>
      <c r="AU136" s="239" t="s">
        <v>80</v>
      </c>
      <c r="AY136" s="17" t="s">
        <v>107</v>
      </c>
      <c r="BE136" s="240">
        <f>IF(N136="základní",J136,0)</f>
        <v>0</v>
      </c>
      <c r="BF136" s="240">
        <f>IF(N136="snížená",J136,0)</f>
        <v>0</v>
      </c>
      <c r="BG136" s="240">
        <f>IF(N136="zákl. přenesená",J136,0)</f>
        <v>0</v>
      </c>
      <c r="BH136" s="240">
        <f>IF(N136="sníž. přenesená",J136,0)</f>
        <v>0</v>
      </c>
      <c r="BI136" s="240">
        <f>IF(N136="nulová",J136,0)</f>
        <v>0</v>
      </c>
      <c r="BJ136" s="17" t="s">
        <v>78</v>
      </c>
      <c r="BK136" s="240">
        <f>ROUND(I136*H136,2)</f>
        <v>0</v>
      </c>
      <c r="BL136" s="17" t="s">
        <v>114</v>
      </c>
      <c r="BM136" s="239" t="s">
        <v>153</v>
      </c>
    </row>
    <row r="137" spans="1:47" s="2" customFormat="1" ht="12">
      <c r="A137" s="38"/>
      <c r="B137" s="39"/>
      <c r="C137" s="40"/>
      <c r="D137" s="241" t="s">
        <v>116</v>
      </c>
      <c r="E137" s="40"/>
      <c r="F137" s="242" t="s">
        <v>152</v>
      </c>
      <c r="G137" s="40"/>
      <c r="H137" s="40"/>
      <c r="I137" s="138"/>
      <c r="J137" s="40"/>
      <c r="K137" s="40"/>
      <c r="L137" s="44"/>
      <c r="M137" s="243"/>
      <c r="N137" s="244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116</v>
      </c>
      <c r="AU137" s="17" t="s">
        <v>80</v>
      </c>
    </row>
    <row r="138" spans="1:47" s="2" customFormat="1" ht="12">
      <c r="A138" s="38"/>
      <c r="B138" s="39"/>
      <c r="C138" s="40"/>
      <c r="D138" s="241" t="s">
        <v>154</v>
      </c>
      <c r="E138" s="40"/>
      <c r="F138" s="245" t="s">
        <v>155</v>
      </c>
      <c r="G138" s="40"/>
      <c r="H138" s="40"/>
      <c r="I138" s="138"/>
      <c r="J138" s="40"/>
      <c r="K138" s="40"/>
      <c r="L138" s="44"/>
      <c r="M138" s="243"/>
      <c r="N138" s="244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154</v>
      </c>
      <c r="AU138" s="17" t="s">
        <v>80</v>
      </c>
    </row>
    <row r="139" spans="1:51" s="13" customFormat="1" ht="12">
      <c r="A139" s="13"/>
      <c r="B139" s="246"/>
      <c r="C139" s="247"/>
      <c r="D139" s="241" t="s">
        <v>156</v>
      </c>
      <c r="E139" s="248" t="s">
        <v>1</v>
      </c>
      <c r="F139" s="249" t="s">
        <v>157</v>
      </c>
      <c r="G139" s="247"/>
      <c r="H139" s="248" t="s">
        <v>1</v>
      </c>
      <c r="I139" s="250"/>
      <c r="J139" s="247"/>
      <c r="K139" s="247"/>
      <c r="L139" s="251"/>
      <c r="M139" s="252"/>
      <c r="N139" s="253"/>
      <c r="O139" s="253"/>
      <c r="P139" s="253"/>
      <c r="Q139" s="253"/>
      <c r="R139" s="253"/>
      <c r="S139" s="253"/>
      <c r="T139" s="25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5" t="s">
        <v>156</v>
      </c>
      <c r="AU139" s="255" t="s">
        <v>80</v>
      </c>
      <c r="AV139" s="13" t="s">
        <v>78</v>
      </c>
      <c r="AW139" s="13" t="s">
        <v>30</v>
      </c>
      <c r="AX139" s="13" t="s">
        <v>73</v>
      </c>
      <c r="AY139" s="255" t="s">
        <v>107</v>
      </c>
    </row>
    <row r="140" spans="1:51" s="14" customFormat="1" ht="12">
      <c r="A140" s="14"/>
      <c r="B140" s="256"/>
      <c r="C140" s="257"/>
      <c r="D140" s="241" t="s">
        <v>156</v>
      </c>
      <c r="E140" s="258" t="s">
        <v>1</v>
      </c>
      <c r="F140" s="259" t="s">
        <v>78</v>
      </c>
      <c r="G140" s="257"/>
      <c r="H140" s="260">
        <v>1</v>
      </c>
      <c r="I140" s="261"/>
      <c r="J140" s="257"/>
      <c r="K140" s="257"/>
      <c r="L140" s="262"/>
      <c r="M140" s="263"/>
      <c r="N140" s="264"/>
      <c r="O140" s="264"/>
      <c r="P140" s="264"/>
      <c r="Q140" s="264"/>
      <c r="R140" s="264"/>
      <c r="S140" s="264"/>
      <c r="T140" s="26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6" t="s">
        <v>156</v>
      </c>
      <c r="AU140" s="266" t="s">
        <v>80</v>
      </c>
      <c r="AV140" s="14" t="s">
        <v>80</v>
      </c>
      <c r="AW140" s="14" t="s">
        <v>30</v>
      </c>
      <c r="AX140" s="14" t="s">
        <v>73</v>
      </c>
      <c r="AY140" s="266" t="s">
        <v>107</v>
      </c>
    </row>
    <row r="141" spans="1:51" s="15" customFormat="1" ht="12">
      <c r="A141" s="15"/>
      <c r="B141" s="267"/>
      <c r="C141" s="268"/>
      <c r="D141" s="241" t="s">
        <v>156</v>
      </c>
      <c r="E141" s="269" t="s">
        <v>1</v>
      </c>
      <c r="F141" s="270" t="s">
        <v>158</v>
      </c>
      <c r="G141" s="268"/>
      <c r="H141" s="271">
        <v>1</v>
      </c>
      <c r="I141" s="272"/>
      <c r="J141" s="268"/>
      <c r="K141" s="268"/>
      <c r="L141" s="273"/>
      <c r="M141" s="274"/>
      <c r="N141" s="275"/>
      <c r="O141" s="275"/>
      <c r="P141" s="275"/>
      <c r="Q141" s="275"/>
      <c r="R141" s="275"/>
      <c r="S141" s="275"/>
      <c r="T141" s="276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77" t="s">
        <v>156</v>
      </c>
      <c r="AU141" s="277" t="s">
        <v>80</v>
      </c>
      <c r="AV141" s="15" t="s">
        <v>114</v>
      </c>
      <c r="AW141" s="15" t="s">
        <v>30</v>
      </c>
      <c r="AX141" s="15" t="s">
        <v>78</v>
      </c>
      <c r="AY141" s="277" t="s">
        <v>107</v>
      </c>
    </row>
    <row r="142" spans="1:65" s="2" customFormat="1" ht="16.5" customHeight="1">
      <c r="A142" s="38"/>
      <c r="B142" s="39"/>
      <c r="C142" s="228" t="s">
        <v>159</v>
      </c>
      <c r="D142" s="228" t="s">
        <v>109</v>
      </c>
      <c r="E142" s="229" t="s">
        <v>160</v>
      </c>
      <c r="F142" s="230" t="s">
        <v>161</v>
      </c>
      <c r="G142" s="231" t="s">
        <v>144</v>
      </c>
      <c r="H142" s="232">
        <v>1</v>
      </c>
      <c r="I142" s="233"/>
      <c r="J142" s="234">
        <f>ROUND(I142*H142,2)</f>
        <v>0</v>
      </c>
      <c r="K142" s="230" t="s">
        <v>1</v>
      </c>
      <c r="L142" s="44"/>
      <c r="M142" s="235" t="s">
        <v>1</v>
      </c>
      <c r="N142" s="236" t="s">
        <v>38</v>
      </c>
      <c r="O142" s="91"/>
      <c r="P142" s="237">
        <f>O142*H142</f>
        <v>0</v>
      </c>
      <c r="Q142" s="237">
        <v>0</v>
      </c>
      <c r="R142" s="237">
        <f>Q142*H142</f>
        <v>0</v>
      </c>
      <c r="S142" s="237">
        <v>0</v>
      </c>
      <c r="T142" s="238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9" t="s">
        <v>114</v>
      </c>
      <c r="AT142" s="239" t="s">
        <v>109</v>
      </c>
      <c r="AU142" s="239" t="s">
        <v>80</v>
      </c>
      <c r="AY142" s="17" t="s">
        <v>107</v>
      </c>
      <c r="BE142" s="240">
        <f>IF(N142="základní",J142,0)</f>
        <v>0</v>
      </c>
      <c r="BF142" s="240">
        <f>IF(N142="snížená",J142,0)</f>
        <v>0</v>
      </c>
      <c r="BG142" s="240">
        <f>IF(N142="zákl. přenesená",J142,0)</f>
        <v>0</v>
      </c>
      <c r="BH142" s="240">
        <f>IF(N142="sníž. přenesená",J142,0)</f>
        <v>0</v>
      </c>
      <c r="BI142" s="240">
        <f>IF(N142="nulová",J142,0)</f>
        <v>0</v>
      </c>
      <c r="BJ142" s="17" t="s">
        <v>78</v>
      </c>
      <c r="BK142" s="240">
        <f>ROUND(I142*H142,2)</f>
        <v>0</v>
      </c>
      <c r="BL142" s="17" t="s">
        <v>114</v>
      </c>
      <c r="BM142" s="239" t="s">
        <v>162</v>
      </c>
    </row>
    <row r="143" spans="1:47" s="2" customFormat="1" ht="12">
      <c r="A143" s="38"/>
      <c r="B143" s="39"/>
      <c r="C143" s="40"/>
      <c r="D143" s="241" t="s">
        <v>116</v>
      </c>
      <c r="E143" s="40"/>
      <c r="F143" s="242" t="s">
        <v>161</v>
      </c>
      <c r="G143" s="40"/>
      <c r="H143" s="40"/>
      <c r="I143" s="138"/>
      <c r="J143" s="40"/>
      <c r="K143" s="40"/>
      <c r="L143" s="44"/>
      <c r="M143" s="243"/>
      <c r="N143" s="244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116</v>
      </c>
      <c r="AU143" s="17" t="s">
        <v>80</v>
      </c>
    </row>
    <row r="144" spans="1:47" s="2" customFormat="1" ht="12">
      <c r="A144" s="38"/>
      <c r="B144" s="39"/>
      <c r="C144" s="40"/>
      <c r="D144" s="241" t="s">
        <v>154</v>
      </c>
      <c r="E144" s="40"/>
      <c r="F144" s="245" t="s">
        <v>163</v>
      </c>
      <c r="G144" s="40"/>
      <c r="H144" s="40"/>
      <c r="I144" s="138"/>
      <c r="J144" s="40"/>
      <c r="K144" s="40"/>
      <c r="L144" s="44"/>
      <c r="M144" s="243"/>
      <c r="N144" s="244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154</v>
      </c>
      <c r="AU144" s="17" t="s">
        <v>80</v>
      </c>
    </row>
    <row r="145" spans="1:65" s="2" customFormat="1" ht="16.5" customHeight="1">
      <c r="A145" s="38"/>
      <c r="B145" s="39"/>
      <c r="C145" s="228" t="s">
        <v>164</v>
      </c>
      <c r="D145" s="228" t="s">
        <v>109</v>
      </c>
      <c r="E145" s="229" t="s">
        <v>165</v>
      </c>
      <c r="F145" s="230" t="s">
        <v>166</v>
      </c>
      <c r="G145" s="231" t="s">
        <v>144</v>
      </c>
      <c r="H145" s="232">
        <v>1</v>
      </c>
      <c r="I145" s="233"/>
      <c r="J145" s="234">
        <f>ROUND(I145*H145,2)</f>
        <v>0</v>
      </c>
      <c r="K145" s="230" t="s">
        <v>1</v>
      </c>
      <c r="L145" s="44"/>
      <c r="M145" s="235" t="s">
        <v>1</v>
      </c>
      <c r="N145" s="236" t="s">
        <v>38</v>
      </c>
      <c r="O145" s="91"/>
      <c r="P145" s="237">
        <f>O145*H145</f>
        <v>0</v>
      </c>
      <c r="Q145" s="237">
        <v>0</v>
      </c>
      <c r="R145" s="237">
        <f>Q145*H145</f>
        <v>0</v>
      </c>
      <c r="S145" s="237">
        <v>0</v>
      </c>
      <c r="T145" s="238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9" t="s">
        <v>114</v>
      </c>
      <c r="AT145" s="239" t="s">
        <v>109</v>
      </c>
      <c r="AU145" s="239" t="s">
        <v>80</v>
      </c>
      <c r="AY145" s="17" t="s">
        <v>107</v>
      </c>
      <c r="BE145" s="240">
        <f>IF(N145="základní",J145,0)</f>
        <v>0</v>
      </c>
      <c r="BF145" s="240">
        <f>IF(N145="snížená",J145,0)</f>
        <v>0</v>
      </c>
      <c r="BG145" s="240">
        <f>IF(N145="zákl. přenesená",J145,0)</f>
        <v>0</v>
      </c>
      <c r="BH145" s="240">
        <f>IF(N145="sníž. přenesená",J145,0)</f>
        <v>0</v>
      </c>
      <c r="BI145" s="240">
        <f>IF(N145="nulová",J145,0)</f>
        <v>0</v>
      </c>
      <c r="BJ145" s="17" t="s">
        <v>78</v>
      </c>
      <c r="BK145" s="240">
        <f>ROUND(I145*H145,2)</f>
        <v>0</v>
      </c>
      <c r="BL145" s="17" t="s">
        <v>114</v>
      </c>
      <c r="BM145" s="239" t="s">
        <v>167</v>
      </c>
    </row>
    <row r="146" spans="1:47" s="2" customFormat="1" ht="12">
      <c r="A146" s="38"/>
      <c r="B146" s="39"/>
      <c r="C146" s="40"/>
      <c r="D146" s="241" t="s">
        <v>116</v>
      </c>
      <c r="E146" s="40"/>
      <c r="F146" s="242" t="s">
        <v>166</v>
      </c>
      <c r="G146" s="40"/>
      <c r="H146" s="40"/>
      <c r="I146" s="138"/>
      <c r="J146" s="40"/>
      <c r="K146" s="40"/>
      <c r="L146" s="44"/>
      <c r="M146" s="243"/>
      <c r="N146" s="244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116</v>
      </c>
      <c r="AU146" s="17" t="s">
        <v>80</v>
      </c>
    </row>
    <row r="147" spans="1:47" s="2" customFormat="1" ht="12">
      <c r="A147" s="38"/>
      <c r="B147" s="39"/>
      <c r="C147" s="40"/>
      <c r="D147" s="241" t="s">
        <v>154</v>
      </c>
      <c r="E147" s="40"/>
      <c r="F147" s="245" t="s">
        <v>168</v>
      </c>
      <c r="G147" s="40"/>
      <c r="H147" s="40"/>
      <c r="I147" s="138"/>
      <c r="J147" s="40"/>
      <c r="K147" s="40"/>
      <c r="L147" s="44"/>
      <c r="M147" s="243"/>
      <c r="N147" s="244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154</v>
      </c>
      <c r="AU147" s="17" t="s">
        <v>80</v>
      </c>
    </row>
    <row r="148" spans="1:63" s="12" customFormat="1" ht="22.8" customHeight="1">
      <c r="A148" s="12"/>
      <c r="B148" s="212"/>
      <c r="C148" s="213"/>
      <c r="D148" s="214" t="s">
        <v>72</v>
      </c>
      <c r="E148" s="226" t="s">
        <v>169</v>
      </c>
      <c r="F148" s="226" t="s">
        <v>170</v>
      </c>
      <c r="G148" s="213"/>
      <c r="H148" s="213"/>
      <c r="I148" s="216"/>
      <c r="J148" s="227">
        <f>BK148</f>
        <v>0</v>
      </c>
      <c r="K148" s="213"/>
      <c r="L148" s="218"/>
      <c r="M148" s="219"/>
      <c r="N148" s="220"/>
      <c r="O148" s="220"/>
      <c r="P148" s="221">
        <f>SUM(P149:P150)</f>
        <v>0</v>
      </c>
      <c r="Q148" s="220"/>
      <c r="R148" s="221">
        <f>SUM(R149:R150)</f>
        <v>0</v>
      </c>
      <c r="S148" s="220"/>
      <c r="T148" s="222">
        <f>SUM(T149:T150)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23" t="s">
        <v>78</v>
      </c>
      <c r="AT148" s="224" t="s">
        <v>72</v>
      </c>
      <c r="AU148" s="224" t="s">
        <v>78</v>
      </c>
      <c r="AY148" s="223" t="s">
        <v>107</v>
      </c>
      <c r="BK148" s="225">
        <f>SUM(BK149:BK150)</f>
        <v>0</v>
      </c>
    </row>
    <row r="149" spans="1:65" s="2" customFormat="1" ht="44.25" customHeight="1">
      <c r="A149" s="38"/>
      <c r="B149" s="39"/>
      <c r="C149" s="228" t="s">
        <v>171</v>
      </c>
      <c r="D149" s="228" t="s">
        <v>109</v>
      </c>
      <c r="E149" s="229" t="s">
        <v>172</v>
      </c>
      <c r="F149" s="230" t="s">
        <v>173</v>
      </c>
      <c r="G149" s="231" t="s">
        <v>144</v>
      </c>
      <c r="H149" s="232">
        <v>1</v>
      </c>
      <c r="I149" s="233"/>
      <c r="J149" s="234">
        <f>ROUND(I149*H149,2)</f>
        <v>0</v>
      </c>
      <c r="K149" s="230" t="s">
        <v>1</v>
      </c>
      <c r="L149" s="44"/>
      <c r="M149" s="235" t="s">
        <v>1</v>
      </c>
      <c r="N149" s="236" t="s">
        <v>38</v>
      </c>
      <c r="O149" s="91"/>
      <c r="P149" s="237">
        <f>O149*H149</f>
        <v>0</v>
      </c>
      <c r="Q149" s="237">
        <v>0</v>
      </c>
      <c r="R149" s="237">
        <f>Q149*H149</f>
        <v>0</v>
      </c>
      <c r="S149" s="237">
        <v>0</v>
      </c>
      <c r="T149" s="238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9" t="s">
        <v>114</v>
      </c>
      <c r="AT149" s="239" t="s">
        <v>109</v>
      </c>
      <c r="AU149" s="239" t="s">
        <v>80</v>
      </c>
      <c r="AY149" s="17" t="s">
        <v>107</v>
      </c>
      <c r="BE149" s="240">
        <f>IF(N149="základní",J149,0)</f>
        <v>0</v>
      </c>
      <c r="BF149" s="240">
        <f>IF(N149="snížená",J149,0)</f>
        <v>0</v>
      </c>
      <c r="BG149" s="240">
        <f>IF(N149="zákl. přenesená",J149,0)</f>
        <v>0</v>
      </c>
      <c r="BH149" s="240">
        <f>IF(N149="sníž. přenesená",J149,0)</f>
        <v>0</v>
      </c>
      <c r="BI149" s="240">
        <f>IF(N149="nulová",J149,0)</f>
        <v>0</v>
      </c>
      <c r="BJ149" s="17" t="s">
        <v>78</v>
      </c>
      <c r="BK149" s="240">
        <f>ROUND(I149*H149,2)</f>
        <v>0</v>
      </c>
      <c r="BL149" s="17" t="s">
        <v>114</v>
      </c>
      <c r="BM149" s="239" t="s">
        <v>174</v>
      </c>
    </row>
    <row r="150" spans="1:47" s="2" customFormat="1" ht="12">
      <c r="A150" s="38"/>
      <c r="B150" s="39"/>
      <c r="C150" s="40"/>
      <c r="D150" s="241" t="s">
        <v>116</v>
      </c>
      <c r="E150" s="40"/>
      <c r="F150" s="242" t="s">
        <v>173</v>
      </c>
      <c r="G150" s="40"/>
      <c r="H150" s="40"/>
      <c r="I150" s="138"/>
      <c r="J150" s="40"/>
      <c r="K150" s="40"/>
      <c r="L150" s="44"/>
      <c r="M150" s="278"/>
      <c r="N150" s="279"/>
      <c r="O150" s="280"/>
      <c r="P150" s="280"/>
      <c r="Q150" s="280"/>
      <c r="R150" s="280"/>
      <c r="S150" s="280"/>
      <c r="T150" s="281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116</v>
      </c>
      <c r="AU150" s="17" t="s">
        <v>80</v>
      </c>
    </row>
    <row r="151" spans="1:31" s="2" customFormat="1" ht="6.95" customHeight="1">
      <c r="A151" s="38"/>
      <c r="B151" s="66"/>
      <c r="C151" s="67"/>
      <c r="D151" s="67"/>
      <c r="E151" s="67"/>
      <c r="F151" s="67"/>
      <c r="G151" s="67"/>
      <c r="H151" s="67"/>
      <c r="I151" s="177"/>
      <c r="J151" s="67"/>
      <c r="K151" s="67"/>
      <c r="L151" s="44"/>
      <c r="M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</row>
  </sheetData>
  <sheetProtection password="CC35" sheet="1" objects="1" scenarios="1" formatColumns="0" formatRows="0" autoFilter="0"/>
  <autoFilter ref="C116:K150"/>
  <mergeCells count="6">
    <mergeCell ref="E7:H7"/>
    <mergeCell ref="E16:H16"/>
    <mergeCell ref="E25:H25"/>
    <mergeCell ref="E85:H85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Vítězslav Marek</dc:creator>
  <cp:keywords/>
  <dc:description/>
  <cp:lastModifiedBy>Ing. Vítězslav Marek</cp:lastModifiedBy>
  <dcterms:created xsi:type="dcterms:W3CDTF">2020-08-20T12:20:23Z</dcterms:created>
  <dcterms:modified xsi:type="dcterms:W3CDTF">2020-08-20T12:20:28Z</dcterms:modified>
  <cp:category/>
  <cp:version/>
  <cp:contentType/>
  <cp:contentStatus/>
</cp:coreProperties>
</file>