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22200027 - DVT Svémyslic..." sheetId="2" r:id="rId2"/>
  </sheets>
  <definedNames>
    <definedName name="_xlnm.Print_Area" localSheetId="0">'Rekapitulace stavby'!$D$4:$AO$76,'Rekapitulace stavby'!$C$82:$AQ$96</definedName>
    <definedName name="_xlnm._FilterDatabase" localSheetId="1" hidden="1">'722200027 - DVT Svémyslic...'!$C$114:$K$190</definedName>
    <definedName name="_xlnm.Print_Area" localSheetId="1">'722200027 - DVT Svémyslic...'!$C$4:$J$76,'722200027 - DVT Svémyslic...'!$C$82:$J$98,'722200027 - DVT Svémyslic...'!$C$104:$K$190</definedName>
    <definedName name="_xlnm.Print_Titles" localSheetId="0">'Rekapitulace stavby'!$92:$92</definedName>
    <definedName name="_xlnm.Print_Titles" localSheetId="1">'722200027 - DVT Svémyslic...'!$114:$114</definedName>
  </definedNames>
  <calcPr fullCalcOnLoad="1"/>
</workbook>
</file>

<file path=xl/sharedStrings.xml><?xml version="1.0" encoding="utf-8"?>
<sst xmlns="http://schemas.openxmlformats.org/spreadsheetml/2006/main" count="919" uniqueCount="253">
  <si>
    <t>Export Komplet</t>
  </si>
  <si>
    <t/>
  </si>
  <si>
    <t>2.0</t>
  </si>
  <si>
    <t>ZAMOK</t>
  </si>
  <si>
    <t>False</t>
  </si>
  <si>
    <t>{44bf098e-c931-4d18-9210-96417df69742}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</si>
  <si>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</si>
  <si>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</si>
  <si>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</si>
  <si>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</si>
  <si>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</si>
  <si>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</si>
  <si>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</si>
  <si>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</si>
  <si>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722200027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</si>
  <si>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</si>
  <si>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</si>
  <si>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DVT Svémyslický p. (10185631), Svémyslice, výsadba BP v ř.km 6,850-6,000</t>
  </si>
  <si>
    <t>KSO:</t>
  </si>
  <si>
    <t>CC-CZ:</t>
  </si>
  <si>
    <t>Místo:</t>
  </si>
  <si>
    <t xml:space="preserve"> </t>
  </si>
  <si>
    <t>Datum:</t>
  </si>
  <si>
    <t>28. 1. 2021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</si>
  <si>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</si>
  <si>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</si>
  <si>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</si>
  <si>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</si>
  <si>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</si>
  <si>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</si>
  <si>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</si>
  <si>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</si>
  <si>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</si>
  <si>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</si>
  <si>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</si>
  <si>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</si>
  <si>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</si>
  <si>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</si>
  <si>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</si>
  <si>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</si>
  <si>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</si>
  <si>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</si>
  <si>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</si>
  <si>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</si>
  <si>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</si>
  <si>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</si>
  <si>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</si>
  <si>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</si>
  <si>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</si>
  <si>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</si>
  <si>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</si>
  <si>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</si>
  <si>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</si>
  <si>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</si>
  <si>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</si>
  <si>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</si>
  <si>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</si>
  <si>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</si>
  <si>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</si>
  <si>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</si>
  <si>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</si>
  <si>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</si>
  <si>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</si>
  <si>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</si>
  <si>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</si>
  <si>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</si>
  <si>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</si>
  <si>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</si>
  <si>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</si>
  <si>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</si>
  <si>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</si>
  <si>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</si>
  <si>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</si>
  <si>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</si>
  <si>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</si>
  <si>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</si>
  <si>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</si>
  <si>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</si>
  <si>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</si>
  <si>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</si>
  <si>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</si>
  <si>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</si>
  <si>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</si>
  <si>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</si>
  <si>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</si>
  <si>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</si>
  <si>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</si>
  <si>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</si>
  <si>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</si>
  <si>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</si>
  <si>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</si>
  <si>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</si>
  <si>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</si>
  <si>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</si>
  <si>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</si>
  <si>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</si>
  <si>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</si>
  <si>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</si>
  <si>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</si>
  <si>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</si>
  <si>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</si>
  <si>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</si>
  <si>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</si>
  <si>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</si>
  <si>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</si>
  <si>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</si>
  <si>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</si>
  <si>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</si>
  <si>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111111311</t>
  </si>
  <si>
    <t>Odstranění ruderálního porostu do 100 m2 naložení a odvoz do 20 km v rovině nebo svahu do 1:5</t>
  </si>
  <si>
    <t>m2</t>
  </si>
  <si>
    <t>CS ÚRS 2020 02</t>
  </si>
  <si>
    <t>4</t>
  </si>
  <si>
    <t>-562298890</t>
  </si>
  <si>
    <t>PP</t>
  </si>
  <si>
    <t>Odstranění ruderálního porostu z plochy do 100 m2 v rovině nebo na svahu do 1:5</t>
  </si>
  <si>
    <t>184211324</t>
  </si>
  <si>
    <t>Kopání jamek 35 x 35 cm a sadba sazenic sklon do 1:5 při stupni zabuřenění 0 v zemině 3</t>
  </si>
  <si>
    <t>kus</t>
  </si>
  <si>
    <t>1173737994</t>
  </si>
  <si>
    <t>Jamková výsadba sazenic  sklon terénu do 1:5 s kopáním jamky 35 x 35 cm ve stupni zabuřenění 0 v zemině 3</t>
  </si>
  <si>
    <t>VV</t>
  </si>
  <si>
    <t>21 "hloh obecný (Crataegus laevigata); výška 60-100cm; kontejner/QP</t>
  </si>
  <si>
    <t>18 "líska obecná (Corylus avellana) výška 60-100cm; kontejner/QP</t>
  </si>
  <si>
    <t>19 "trnka obecná (Prunus spinosa); výška 60-100cm; kontejner/QP</t>
  </si>
  <si>
    <t>39 "svída krvavá (Cornus sanquinea); výška 40-60cm; kontejner/QP</t>
  </si>
  <si>
    <t>37 "brslen evropský (Euonymus europaeus)výška 40-60cm kontejner/QP; výška 60-100cm kontejner/QP</t>
  </si>
  <si>
    <t>15 "růže šípková (Rosa canina), výška 40-60cm; kontejner/QP</t>
  </si>
  <si>
    <t>Součet</t>
  </si>
  <si>
    <t>3</t>
  </si>
  <si>
    <t>M</t>
  </si>
  <si>
    <t>0264R01</t>
  </si>
  <si>
    <t>Hloh obecný (Crataegus laevigata); výška 60-100cm; kontejner/QP</t>
  </si>
  <si>
    <t>8</t>
  </si>
  <si>
    <t>-526410562</t>
  </si>
  <si>
    <t>0264R02</t>
  </si>
  <si>
    <t>Líska obecná (Corylus avellana) výška 60-100cm; kontejner/QP</t>
  </si>
  <si>
    <t>-1322191413</t>
  </si>
  <si>
    <t>5</t>
  </si>
  <si>
    <t>0264R03</t>
  </si>
  <si>
    <t>Trnka obecná (Prunus spinosa); výška 60-100cm; kontejner/QP</t>
  </si>
  <si>
    <t>-77950184</t>
  </si>
  <si>
    <t>6</t>
  </si>
  <si>
    <t>0264R04</t>
  </si>
  <si>
    <t>Svída krvavá (Cornus sanquinea); výška 40-60cm; kontejner/QP</t>
  </si>
  <si>
    <t>-1704049467</t>
  </si>
  <si>
    <t>7</t>
  </si>
  <si>
    <t>0264R05</t>
  </si>
  <si>
    <t>Brslen evropský (Euonymus europaeus)výška 40-60cm kontejner/QP; výška 60-100cm kontejner/QP</t>
  </si>
  <si>
    <t>1915337248</t>
  </si>
  <si>
    <t>0264R06</t>
  </si>
  <si>
    <t>Růže šípková (Rosa canina), výška 40-60cm; kontejner/QP</t>
  </si>
  <si>
    <t>282092283</t>
  </si>
  <si>
    <t>9</t>
  </si>
  <si>
    <t>184211340</t>
  </si>
  <si>
    <t>Kopání jamek 50 x 50 cm a sadba sazenic sklon do 1:5 při stupni zabuřenění 1 v zemině 3</t>
  </si>
  <si>
    <t>-1949936362</t>
  </si>
  <si>
    <t>Jamková výsadba sazenic  sklon terénu do 1:5 s kopáním jamky 50 x 50 cm ve stupni zabuřenění 1 v zemině 3</t>
  </si>
  <si>
    <t>5 "dub letní (Quercus robur), obvod kmene = 8-10cm; bal/kontejner/BM</t>
  </si>
  <si>
    <t>15 "habr obecný (Carpinus betulus); obvod kmene = 6-8cm; bal/kontejner/BM</t>
  </si>
  <si>
    <t>23 "javor babyka (Acer campestre); obvod kmene = 6-8cm; bal/kontejner/BM</t>
  </si>
  <si>
    <t>10 "třešeň ptačí (Prunus avium); obvod kmene = 6-8cm; bal/kontejner/BM</t>
  </si>
  <si>
    <t>20 "střemcha obecná (Prunus padus); obvod kmene = 6-8cm; bal/kontejner/BM</t>
  </si>
  <si>
    <t>10</t>
  </si>
  <si>
    <t>0265R01</t>
  </si>
  <si>
    <t>Dub letní (Quercus robur), obvod kmene = 8-10cm; bal/kontejner/BM</t>
  </si>
  <si>
    <t>529587834</t>
  </si>
  <si>
    <t>11</t>
  </si>
  <si>
    <t>0265R02</t>
  </si>
  <si>
    <t>Habr obecný (Carpinus betulus); obvod kmene = 6-8cm; bal/kontejner/BM</t>
  </si>
  <si>
    <t>1880014244</t>
  </si>
  <si>
    <t>12</t>
  </si>
  <si>
    <t>0265R03</t>
  </si>
  <si>
    <t>Javor babyka (Acer campestre); obvod kmene = 6-8cm; bal/kontejner/BM</t>
  </si>
  <si>
    <t>172083278</t>
  </si>
  <si>
    <t>13</t>
  </si>
  <si>
    <t>0265R04</t>
  </si>
  <si>
    <t>Třešeň ptačí (Prunus avium); obvod kmene = 6-8cm; bal/kontejner/BM</t>
  </si>
  <si>
    <t>1999520861</t>
  </si>
  <si>
    <t>14</t>
  </si>
  <si>
    <t>0265R05</t>
  </si>
  <si>
    <t>Střemcha obecná (Prunus padus); obvod kmene = 6-8cm; bal/kontejner/BM</t>
  </si>
  <si>
    <t>921084909</t>
  </si>
  <si>
    <t>184215131</t>
  </si>
  <si>
    <t>Ukotvení kmene dřevin třemi kůly D do 0,1 m délky do 1 m</t>
  </si>
  <si>
    <t>-1034585278</t>
  </si>
  <si>
    <t>Ukotvení dřeviny kůly třemi kůly, délky do 1 m</t>
  </si>
  <si>
    <t>16</t>
  </si>
  <si>
    <t>60591251</t>
  </si>
  <si>
    <t>kůl vyvazovací dřevěný impregnovaný D 8cm dl 1,5m</t>
  </si>
  <si>
    <t>-1771285189</t>
  </si>
  <si>
    <t>149*3 'Přepočtené koeficientem množství</t>
  </si>
  <si>
    <t>17</t>
  </si>
  <si>
    <t>184215132</t>
  </si>
  <si>
    <t>Ukotvení kmene dřevin třemi kůly D do 0,1 m délky do 2 m</t>
  </si>
  <si>
    <t>1019120357</t>
  </si>
  <si>
    <t>Ukotvení dřeviny kůly třemi kůly, délky přes 1 do 2 m</t>
  </si>
  <si>
    <t>18</t>
  </si>
  <si>
    <t>60591253</t>
  </si>
  <si>
    <t>kůl vyvazovací dřevěný impregnovaný D 8cm dl 2m</t>
  </si>
  <si>
    <t>-21591339</t>
  </si>
  <si>
    <t>73*3 'Přepočtené koeficientem množství</t>
  </si>
  <si>
    <t>19</t>
  </si>
  <si>
    <t>184813121</t>
  </si>
  <si>
    <t>Ochrana dřevin před okusem mechanicky pletivem v rovině a svahu do 1:5</t>
  </si>
  <si>
    <t>-909655895</t>
  </si>
  <si>
    <t>Ochrana dřevin před okusem zvěří mechanicky v rovině nebo ve svahu do 1:5, pletivem, výšky do 2 m</t>
  </si>
  <si>
    <t>20</t>
  </si>
  <si>
    <t>184816111</t>
  </si>
  <si>
    <t>Hnojení sazenic průmyslovými hnojivy do 0,25 kg k jedné sazenici</t>
  </si>
  <si>
    <t>2109978171</t>
  </si>
  <si>
    <t>Hnojení sazenic  průmyslovými hnojivy v množství do 0,25 kg k jedné sazenici</t>
  </si>
  <si>
    <t>25191155R1</t>
  </si>
  <si>
    <t>hnojivo průmyslové (např. Silvamix forte)</t>
  </si>
  <si>
    <t>-388556281</t>
  </si>
  <si>
    <t>hnojivo průmyslové</t>
  </si>
  <si>
    <t>P</t>
  </si>
  <si>
    <t>Poznámka k položce:
5ks/strom, 3ks/keř</t>
  </si>
  <si>
    <t>22</t>
  </si>
  <si>
    <t>184911421</t>
  </si>
  <si>
    <t>Mulčování rostlin kůrou tl. do 0,1 m v rovině a svahu do 1:5</t>
  </si>
  <si>
    <t>-148813890</t>
  </si>
  <si>
    <t>Mulčování vysazených rostlin mulčovací kůrou, tl. do 100 mm v rovině nebo na svahu do 1:5</t>
  </si>
  <si>
    <t>23</t>
  </si>
  <si>
    <t>10391100</t>
  </si>
  <si>
    <t>kůra mulčovací VL</t>
  </si>
  <si>
    <t>m3</t>
  </si>
  <si>
    <t>-1652743930</t>
  </si>
  <si>
    <t>250*0,103 'Přepočtené koeficientem množství</t>
  </si>
  <si>
    <t>24</t>
  </si>
  <si>
    <t>185804311</t>
  </si>
  <si>
    <t>Zalití rostlin vodou plocha do 20 m2</t>
  </si>
  <si>
    <t>-1099991114</t>
  </si>
  <si>
    <t>Zalití rostlin vodou plochy záhonů jednotlivě do 20 m2</t>
  </si>
  <si>
    <t>25</t>
  </si>
  <si>
    <t>185851121</t>
  </si>
  <si>
    <t>Dovoz vody pro zálivku rostlin za vzdálenost do 1000 m</t>
  </si>
  <si>
    <t>-523457839</t>
  </si>
  <si>
    <t>Dovoz vody pro zálivku rostlin  na vzdálenost do 1000 m</t>
  </si>
  <si>
    <t>26</t>
  </si>
  <si>
    <t>1990R01</t>
  </si>
  <si>
    <t>Následná péče</t>
  </si>
  <si>
    <t>soubor</t>
  </si>
  <si>
    <t>-315427229</t>
  </si>
  <si>
    <t>Poznámka k položce:
Následná 3letá péče:
- ožínání sazenic min. 2x ročně
- tvarový a výchovný řez 1x ročně
- kontrola úvazků, chrániček a kůlů
- pravidelná zálivka
- dosadba případně uhynulých jedinců</t>
  </si>
  <si>
    <t>998</t>
  </si>
  <si>
    <t>Přesun hmot</t>
  </si>
  <si>
    <t>27</t>
  </si>
  <si>
    <t>998231411</t>
  </si>
  <si>
    <t>Ruční přesun hmot pro sadovnické a krajinářské úpravy do 100 m</t>
  </si>
  <si>
    <t>t</t>
  </si>
  <si>
    <t>-92723199</t>
  </si>
  <si>
    <t>Přesun hmot pro sadovnické a krajinářské úpravy - ručně bez užití mechanizace vodorovná dopravní vzdálenost do 100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</si>
</sst>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722200027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DVT Svémyslický p. (10185631), Svémyslice, výsadba BP v ř.km 6,850-6,000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28. 1. 2021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pans="1:90" s="7" customFormat="1" ht="37.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'722200027 - DVT Svémyslic...'!J28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'722200027 - DVT Svémyslic...'!P115</f>
        <v>0</v>
      </c>
      <c r="AV95" s="126">
        <f>'722200027 - DVT Svémyslic...'!J31</f>
        <v>0</v>
      </c>
      <c r="AW95" s="126">
        <f>'722200027 - DVT Svémyslic...'!J32</f>
        <v>0</v>
      </c>
      <c r="AX95" s="126">
        <f>'722200027 - DVT Svémyslic...'!J33</f>
        <v>0</v>
      </c>
      <c r="AY95" s="126">
        <f>'722200027 - DVT Svémyslic...'!J34</f>
        <v>0</v>
      </c>
      <c r="AZ95" s="126">
        <f>'722200027 - DVT Svémyslic...'!F31</f>
        <v>0</v>
      </c>
      <c r="BA95" s="126">
        <f>'722200027 - DVT Svémyslic...'!F32</f>
        <v>0</v>
      </c>
      <c r="BB95" s="126">
        <f>'722200027 - DVT Svémyslic...'!F33</f>
        <v>0</v>
      </c>
      <c r="BC95" s="126">
        <f>'722200027 - DVT Svémyslic...'!F34</f>
        <v>0</v>
      </c>
      <c r="BD95" s="128">
        <f>'722200027 - DVT Svémyslic...'!F35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22200027 - DVT Svémysl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80</v>
      </c>
    </row>
    <row r="4" spans="2:46" s="1" customFormat="1" ht="24.95" customHeight="1">
      <c r="B4" s="19"/>
      <c r="D4" s="132" t="s">
        <v>81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24.7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28. 1. 2021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26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27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29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26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31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26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32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33</v>
      </c>
      <c r="E28" s="37"/>
      <c r="F28" s="37"/>
      <c r="G28" s="37"/>
      <c r="H28" s="37"/>
      <c r="I28" s="37"/>
      <c r="J28" s="144">
        <f>ROUND(J115,2)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35</v>
      </c>
      <c r="G30" s="37"/>
      <c r="H30" s="37"/>
      <c r="I30" s="145" t="s">
        <v>34</v>
      </c>
      <c r="J30" s="145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37</v>
      </c>
      <c r="E31" s="134" t="s">
        <v>38</v>
      </c>
      <c r="F31" s="147">
        <f>ROUND((SUM(BE115:BE190)),2)</f>
        <v>0</v>
      </c>
      <c r="G31" s="37"/>
      <c r="H31" s="37"/>
      <c r="I31" s="148">
        <v>0.21</v>
      </c>
      <c r="J31" s="147">
        <f>ROUND(((SUM(BE115:BE190))*I31),2)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39</v>
      </c>
      <c r="F32" s="147">
        <f>ROUND((SUM(BF115:BF190)),2)</f>
        <v>0</v>
      </c>
      <c r="G32" s="37"/>
      <c r="H32" s="37"/>
      <c r="I32" s="148">
        <v>0.15</v>
      </c>
      <c r="J32" s="147">
        <f>ROUND(((SUM(BF115:BF190))*I32),2)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40</v>
      </c>
      <c r="F33" s="147">
        <f>ROUND((SUM(BG115:BG190)),2)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41</v>
      </c>
      <c r="F34" s="147">
        <f>ROUND((SUM(BH115:BH190)),2)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42</v>
      </c>
      <c r="F35" s="147">
        <f>ROUND((SUM(BI115:BI190)),2)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43</v>
      </c>
      <c r="E37" s="151"/>
      <c r="F37" s="151"/>
      <c r="G37" s="152" t="s">
        <v>44</v>
      </c>
      <c r="H37" s="153" t="s">
        <v>45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4.75" customHeight="1">
      <c r="A85" s="37"/>
      <c r="B85" s="38"/>
      <c r="C85" s="39"/>
      <c r="D85" s="39"/>
      <c r="E85" s="75" t="str">
        <f>E7</f>
        <v>DVT Svémyslický p. (10185631), Svémyslice, výsadba BP v ř.km 6,850-6,000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28. 1. 2021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83</v>
      </c>
      <c r="D92" s="168"/>
      <c r="E92" s="168"/>
      <c r="F92" s="168"/>
      <c r="G92" s="168"/>
      <c r="H92" s="168"/>
      <c r="I92" s="168"/>
      <c r="J92" s="169" t="s">
        <v>84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85</v>
      </c>
      <c r="D94" s="39"/>
      <c r="E94" s="39"/>
      <c r="F94" s="39"/>
      <c r="G94" s="39"/>
      <c r="H94" s="39"/>
      <c r="I94" s="39"/>
      <c r="J94" s="109">
        <f>J115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86</v>
      </c>
    </row>
    <row r="95" spans="1:31" s="9" customFormat="1" ht="24.95" customHeight="1">
      <c r="A95" s="9"/>
      <c r="B95" s="171"/>
      <c r="C95" s="172"/>
      <c r="D95" s="173" t="s">
        <v>87</v>
      </c>
      <c r="E95" s="174"/>
      <c r="F95" s="174"/>
      <c r="G95" s="174"/>
      <c r="H95" s="174"/>
      <c r="I95" s="174"/>
      <c r="J95" s="175">
        <f>J116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88</v>
      </c>
      <c r="E96" s="180"/>
      <c r="F96" s="180"/>
      <c r="G96" s="180"/>
      <c r="H96" s="180"/>
      <c r="I96" s="180"/>
      <c r="J96" s="181">
        <f>J117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89</v>
      </c>
      <c r="E97" s="180"/>
      <c r="F97" s="180"/>
      <c r="G97" s="180"/>
      <c r="H97" s="180"/>
      <c r="I97" s="180"/>
      <c r="J97" s="181">
        <f>J188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90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75" customHeight="1">
      <c r="A107" s="37"/>
      <c r="B107" s="38"/>
      <c r="C107" s="39"/>
      <c r="D107" s="39"/>
      <c r="E107" s="75" t="str">
        <f>E7</f>
        <v>DVT Svémyslický p. (10185631), Svémyslice, výsadba BP v ř.km 6,850-6,000</v>
      </c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20</v>
      </c>
      <c r="D109" s="39"/>
      <c r="E109" s="39"/>
      <c r="F109" s="26" t="str">
        <f>F10</f>
        <v xml:space="preserve"> </v>
      </c>
      <c r="G109" s="39"/>
      <c r="H109" s="39"/>
      <c r="I109" s="31" t="s">
        <v>22</v>
      </c>
      <c r="J109" s="78" t="str">
        <f>IF(J10="","",J10)</f>
        <v>28. 1. 2021</v>
      </c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5.15" customHeight="1">
      <c r="A111" s="37"/>
      <c r="B111" s="38"/>
      <c r="C111" s="31" t="s">
        <v>24</v>
      </c>
      <c r="D111" s="39"/>
      <c r="E111" s="39"/>
      <c r="F111" s="26" t="str">
        <f>E13</f>
        <v xml:space="preserve"> </v>
      </c>
      <c r="G111" s="39"/>
      <c r="H111" s="39"/>
      <c r="I111" s="31" t="s">
        <v>29</v>
      </c>
      <c r="J111" s="35" t="str">
        <f>E19</f>
        <v xml:space="preserve"> 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15" customHeight="1">
      <c r="A112" s="37"/>
      <c r="B112" s="38"/>
      <c r="C112" s="31" t="s">
        <v>27</v>
      </c>
      <c r="D112" s="39"/>
      <c r="E112" s="39"/>
      <c r="F112" s="26" t="str">
        <f>IF(E16="","",E16)</f>
        <v>Vyplň údaj</v>
      </c>
      <c r="G112" s="39"/>
      <c r="H112" s="39"/>
      <c r="I112" s="31" t="s">
        <v>31</v>
      </c>
      <c r="J112" s="35" t="str">
        <f>E22</f>
        <v xml:space="preserve"> 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0.3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11" customFormat="1" ht="29.25" customHeight="1">
      <c r="A114" s="183"/>
      <c r="B114" s="184"/>
      <c r="C114" s="185" t="s">
        <v>91</v>
      </c>
      <c r="D114" s="186" t="s">
        <v>58</v>
      </c>
      <c r="E114" s="186" t="s">
        <v>54</v>
      </c>
      <c r="F114" s="186" t="s">
        <v>55</v>
      </c>
      <c r="G114" s="186" t="s">
        <v>92</v>
      </c>
      <c r="H114" s="186" t="s">
        <v>93</v>
      </c>
      <c r="I114" s="186" t="s">
        <v>94</v>
      </c>
      <c r="J114" s="186" t="s">
        <v>84</v>
      </c>
      <c r="K114" s="187" t="s">
        <v>95</v>
      </c>
      <c r="L114" s="188"/>
      <c r="M114" s="99" t="s">
        <v>1</v>
      </c>
      <c r="N114" s="100" t="s">
        <v>37</v>
      </c>
      <c r="O114" s="100" t="s">
        <v>96</v>
      </c>
      <c r="P114" s="100" t="s">
        <v>97</v>
      </c>
      <c r="Q114" s="100" t="s">
        <v>98</v>
      </c>
      <c r="R114" s="100" t="s">
        <v>99</v>
      </c>
      <c r="S114" s="100" t="s">
        <v>100</v>
      </c>
      <c r="T114" s="101" t="s">
        <v>101</v>
      </c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</row>
    <row r="115" spans="1:63" s="2" customFormat="1" ht="22.8" customHeight="1">
      <c r="A115" s="37"/>
      <c r="B115" s="38"/>
      <c r="C115" s="106" t="s">
        <v>102</v>
      </c>
      <c r="D115" s="39"/>
      <c r="E115" s="39"/>
      <c r="F115" s="39"/>
      <c r="G115" s="39"/>
      <c r="H115" s="39"/>
      <c r="I115" s="39"/>
      <c r="J115" s="189">
        <f>BK115</f>
        <v>0</v>
      </c>
      <c r="K115" s="39"/>
      <c r="L115" s="43"/>
      <c r="M115" s="102"/>
      <c r="N115" s="190"/>
      <c r="O115" s="103"/>
      <c r="P115" s="191">
        <f>P116</f>
        <v>0</v>
      </c>
      <c r="Q115" s="103"/>
      <c r="R115" s="191">
        <f>R116</f>
        <v>9.050920000000001</v>
      </c>
      <c r="S115" s="103"/>
      <c r="T115" s="192">
        <f>T116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72</v>
      </c>
      <c r="AU115" s="16" t="s">
        <v>86</v>
      </c>
      <c r="BK115" s="193">
        <f>BK116</f>
        <v>0</v>
      </c>
    </row>
    <row r="116" spans="1:63" s="12" customFormat="1" ht="25.9" customHeight="1">
      <c r="A116" s="12"/>
      <c r="B116" s="194"/>
      <c r="C116" s="195"/>
      <c r="D116" s="196" t="s">
        <v>72</v>
      </c>
      <c r="E116" s="197" t="s">
        <v>103</v>
      </c>
      <c r="F116" s="197" t="s">
        <v>104</v>
      </c>
      <c r="G116" s="195"/>
      <c r="H116" s="195"/>
      <c r="I116" s="198"/>
      <c r="J116" s="199">
        <f>BK116</f>
        <v>0</v>
      </c>
      <c r="K116" s="195"/>
      <c r="L116" s="200"/>
      <c r="M116" s="201"/>
      <c r="N116" s="202"/>
      <c r="O116" s="202"/>
      <c r="P116" s="203">
        <f>P117+P188</f>
        <v>0</v>
      </c>
      <c r="Q116" s="202"/>
      <c r="R116" s="203">
        <f>R117+R188</f>
        <v>9.050920000000001</v>
      </c>
      <c r="S116" s="202"/>
      <c r="T116" s="204">
        <f>T117+T188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5" t="s">
        <v>78</v>
      </c>
      <c r="AT116" s="206" t="s">
        <v>72</v>
      </c>
      <c r="AU116" s="206" t="s">
        <v>73</v>
      </c>
      <c r="AY116" s="205" t="s">
        <v>105</v>
      </c>
      <c r="BK116" s="207">
        <f>BK117+BK188</f>
        <v>0</v>
      </c>
    </row>
    <row r="117" spans="1:63" s="12" customFormat="1" ht="22.8" customHeight="1">
      <c r="A117" s="12"/>
      <c r="B117" s="194"/>
      <c r="C117" s="195"/>
      <c r="D117" s="196" t="s">
        <v>72</v>
      </c>
      <c r="E117" s="208" t="s">
        <v>78</v>
      </c>
      <c r="F117" s="208" t="s">
        <v>106</v>
      </c>
      <c r="G117" s="195"/>
      <c r="H117" s="195"/>
      <c r="I117" s="198"/>
      <c r="J117" s="209">
        <f>BK117</f>
        <v>0</v>
      </c>
      <c r="K117" s="195"/>
      <c r="L117" s="200"/>
      <c r="M117" s="201"/>
      <c r="N117" s="202"/>
      <c r="O117" s="202"/>
      <c r="P117" s="203">
        <f>SUM(P118:P187)</f>
        <v>0</v>
      </c>
      <c r="Q117" s="202"/>
      <c r="R117" s="203">
        <f>SUM(R118:R187)</f>
        <v>9.050920000000001</v>
      </c>
      <c r="S117" s="202"/>
      <c r="T117" s="204">
        <f>SUM(T118:T187)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5" t="s">
        <v>78</v>
      </c>
      <c r="AT117" s="206" t="s">
        <v>72</v>
      </c>
      <c r="AU117" s="206" t="s">
        <v>78</v>
      </c>
      <c r="AY117" s="205" t="s">
        <v>105</v>
      </c>
      <c r="BK117" s="207">
        <f>SUM(BK118:BK187)</f>
        <v>0</v>
      </c>
    </row>
    <row r="118" spans="1:65" s="2" customFormat="1" ht="24.15" customHeight="1">
      <c r="A118" s="37"/>
      <c r="B118" s="38"/>
      <c r="C118" s="210" t="s">
        <v>78</v>
      </c>
      <c r="D118" s="210" t="s">
        <v>107</v>
      </c>
      <c r="E118" s="211" t="s">
        <v>108</v>
      </c>
      <c r="F118" s="212" t="s">
        <v>109</v>
      </c>
      <c r="G118" s="213" t="s">
        <v>110</v>
      </c>
      <c r="H118" s="214">
        <v>600</v>
      </c>
      <c r="I118" s="215"/>
      <c r="J118" s="216">
        <f>ROUND(I118*H118,2)</f>
        <v>0</v>
      </c>
      <c r="K118" s="212" t="s">
        <v>111</v>
      </c>
      <c r="L118" s="43"/>
      <c r="M118" s="217" t="s">
        <v>1</v>
      </c>
      <c r="N118" s="218" t="s">
        <v>38</v>
      </c>
      <c r="O118" s="90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1" t="s">
        <v>112</v>
      </c>
      <c r="AT118" s="221" t="s">
        <v>107</v>
      </c>
      <c r="AU118" s="221" t="s">
        <v>80</v>
      </c>
      <c r="AY118" s="16" t="s">
        <v>105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6" t="s">
        <v>78</v>
      </c>
      <c r="BK118" s="222">
        <f>ROUND(I118*H118,2)</f>
        <v>0</v>
      </c>
      <c r="BL118" s="16" t="s">
        <v>112</v>
      </c>
      <c r="BM118" s="221" t="s">
        <v>113</v>
      </c>
    </row>
    <row r="119" spans="1:47" s="2" customFormat="1" ht="12">
      <c r="A119" s="37"/>
      <c r="B119" s="38"/>
      <c r="C119" s="39"/>
      <c r="D119" s="223" t="s">
        <v>114</v>
      </c>
      <c r="E119" s="39"/>
      <c r="F119" s="224" t="s">
        <v>115</v>
      </c>
      <c r="G119" s="39"/>
      <c r="H119" s="39"/>
      <c r="I119" s="225"/>
      <c r="J119" s="39"/>
      <c r="K119" s="39"/>
      <c r="L119" s="43"/>
      <c r="M119" s="226"/>
      <c r="N119" s="227"/>
      <c r="O119" s="90"/>
      <c r="P119" s="90"/>
      <c r="Q119" s="90"/>
      <c r="R119" s="90"/>
      <c r="S119" s="90"/>
      <c r="T119" s="91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114</v>
      </c>
      <c r="AU119" s="16" t="s">
        <v>80</v>
      </c>
    </row>
    <row r="120" spans="1:65" s="2" customFormat="1" ht="24.15" customHeight="1">
      <c r="A120" s="37"/>
      <c r="B120" s="38"/>
      <c r="C120" s="210" t="s">
        <v>80</v>
      </c>
      <c r="D120" s="210" t="s">
        <v>107</v>
      </c>
      <c r="E120" s="211" t="s">
        <v>116</v>
      </c>
      <c r="F120" s="212" t="s">
        <v>117</v>
      </c>
      <c r="G120" s="213" t="s">
        <v>118</v>
      </c>
      <c r="H120" s="214">
        <v>149</v>
      </c>
      <c r="I120" s="215"/>
      <c r="J120" s="216">
        <f>ROUND(I120*H120,2)</f>
        <v>0</v>
      </c>
      <c r="K120" s="212" t="s">
        <v>111</v>
      </c>
      <c r="L120" s="43"/>
      <c r="M120" s="217" t="s">
        <v>1</v>
      </c>
      <c r="N120" s="218" t="s">
        <v>38</v>
      </c>
      <c r="O120" s="90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1" t="s">
        <v>112</v>
      </c>
      <c r="AT120" s="221" t="s">
        <v>107</v>
      </c>
      <c r="AU120" s="221" t="s">
        <v>80</v>
      </c>
      <c r="AY120" s="16" t="s">
        <v>105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6" t="s">
        <v>78</v>
      </c>
      <c r="BK120" s="222">
        <f>ROUND(I120*H120,2)</f>
        <v>0</v>
      </c>
      <c r="BL120" s="16" t="s">
        <v>112</v>
      </c>
      <c r="BM120" s="221" t="s">
        <v>119</v>
      </c>
    </row>
    <row r="121" spans="1:47" s="2" customFormat="1" ht="12">
      <c r="A121" s="37"/>
      <c r="B121" s="38"/>
      <c r="C121" s="39"/>
      <c r="D121" s="223" t="s">
        <v>114</v>
      </c>
      <c r="E121" s="39"/>
      <c r="F121" s="224" t="s">
        <v>120</v>
      </c>
      <c r="G121" s="39"/>
      <c r="H121" s="39"/>
      <c r="I121" s="225"/>
      <c r="J121" s="39"/>
      <c r="K121" s="39"/>
      <c r="L121" s="43"/>
      <c r="M121" s="226"/>
      <c r="N121" s="227"/>
      <c r="O121" s="90"/>
      <c r="P121" s="90"/>
      <c r="Q121" s="90"/>
      <c r="R121" s="90"/>
      <c r="S121" s="90"/>
      <c r="T121" s="91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114</v>
      </c>
      <c r="AU121" s="16" t="s">
        <v>80</v>
      </c>
    </row>
    <row r="122" spans="1:51" s="13" customFormat="1" ht="12">
      <c r="A122" s="13"/>
      <c r="B122" s="228"/>
      <c r="C122" s="229"/>
      <c r="D122" s="223" t="s">
        <v>121</v>
      </c>
      <c r="E122" s="230" t="s">
        <v>1</v>
      </c>
      <c r="F122" s="231" t="s">
        <v>122</v>
      </c>
      <c r="G122" s="229"/>
      <c r="H122" s="232">
        <v>21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121</v>
      </c>
      <c r="AU122" s="238" t="s">
        <v>80</v>
      </c>
      <c r="AV122" s="13" t="s">
        <v>80</v>
      </c>
      <c r="AW122" s="13" t="s">
        <v>30</v>
      </c>
      <c r="AX122" s="13" t="s">
        <v>73</v>
      </c>
      <c r="AY122" s="238" t="s">
        <v>105</v>
      </c>
    </row>
    <row r="123" spans="1:51" s="13" customFormat="1" ht="12">
      <c r="A123" s="13"/>
      <c r="B123" s="228"/>
      <c r="C123" s="229"/>
      <c r="D123" s="223" t="s">
        <v>121</v>
      </c>
      <c r="E123" s="230" t="s">
        <v>1</v>
      </c>
      <c r="F123" s="231" t="s">
        <v>123</v>
      </c>
      <c r="G123" s="229"/>
      <c r="H123" s="232">
        <v>18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121</v>
      </c>
      <c r="AU123" s="238" t="s">
        <v>80</v>
      </c>
      <c r="AV123" s="13" t="s">
        <v>80</v>
      </c>
      <c r="AW123" s="13" t="s">
        <v>30</v>
      </c>
      <c r="AX123" s="13" t="s">
        <v>73</v>
      </c>
      <c r="AY123" s="238" t="s">
        <v>105</v>
      </c>
    </row>
    <row r="124" spans="1:51" s="13" customFormat="1" ht="12">
      <c r="A124" s="13"/>
      <c r="B124" s="228"/>
      <c r="C124" s="229"/>
      <c r="D124" s="223" t="s">
        <v>121</v>
      </c>
      <c r="E124" s="230" t="s">
        <v>1</v>
      </c>
      <c r="F124" s="231" t="s">
        <v>124</v>
      </c>
      <c r="G124" s="229"/>
      <c r="H124" s="232">
        <v>19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121</v>
      </c>
      <c r="AU124" s="238" t="s">
        <v>80</v>
      </c>
      <c r="AV124" s="13" t="s">
        <v>80</v>
      </c>
      <c r="AW124" s="13" t="s">
        <v>30</v>
      </c>
      <c r="AX124" s="13" t="s">
        <v>73</v>
      </c>
      <c r="AY124" s="238" t="s">
        <v>105</v>
      </c>
    </row>
    <row r="125" spans="1:51" s="13" customFormat="1" ht="12">
      <c r="A125" s="13"/>
      <c r="B125" s="228"/>
      <c r="C125" s="229"/>
      <c r="D125" s="223" t="s">
        <v>121</v>
      </c>
      <c r="E125" s="230" t="s">
        <v>1</v>
      </c>
      <c r="F125" s="231" t="s">
        <v>125</v>
      </c>
      <c r="G125" s="229"/>
      <c r="H125" s="232">
        <v>39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121</v>
      </c>
      <c r="AU125" s="238" t="s">
        <v>80</v>
      </c>
      <c r="AV125" s="13" t="s">
        <v>80</v>
      </c>
      <c r="AW125" s="13" t="s">
        <v>30</v>
      </c>
      <c r="AX125" s="13" t="s">
        <v>73</v>
      </c>
      <c r="AY125" s="238" t="s">
        <v>105</v>
      </c>
    </row>
    <row r="126" spans="1:51" s="13" customFormat="1" ht="12">
      <c r="A126" s="13"/>
      <c r="B126" s="228"/>
      <c r="C126" s="229"/>
      <c r="D126" s="223" t="s">
        <v>121</v>
      </c>
      <c r="E126" s="230" t="s">
        <v>1</v>
      </c>
      <c r="F126" s="231" t="s">
        <v>126</v>
      </c>
      <c r="G126" s="229"/>
      <c r="H126" s="232">
        <v>37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121</v>
      </c>
      <c r="AU126" s="238" t="s">
        <v>80</v>
      </c>
      <c r="AV126" s="13" t="s">
        <v>80</v>
      </c>
      <c r="AW126" s="13" t="s">
        <v>30</v>
      </c>
      <c r="AX126" s="13" t="s">
        <v>73</v>
      </c>
      <c r="AY126" s="238" t="s">
        <v>105</v>
      </c>
    </row>
    <row r="127" spans="1:51" s="13" customFormat="1" ht="12">
      <c r="A127" s="13"/>
      <c r="B127" s="228"/>
      <c r="C127" s="229"/>
      <c r="D127" s="223" t="s">
        <v>121</v>
      </c>
      <c r="E127" s="230" t="s">
        <v>1</v>
      </c>
      <c r="F127" s="231" t="s">
        <v>127</v>
      </c>
      <c r="G127" s="229"/>
      <c r="H127" s="232">
        <v>15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121</v>
      </c>
      <c r="AU127" s="238" t="s">
        <v>80</v>
      </c>
      <c r="AV127" s="13" t="s">
        <v>80</v>
      </c>
      <c r="AW127" s="13" t="s">
        <v>30</v>
      </c>
      <c r="AX127" s="13" t="s">
        <v>73</v>
      </c>
      <c r="AY127" s="238" t="s">
        <v>105</v>
      </c>
    </row>
    <row r="128" spans="1:51" s="14" customFormat="1" ht="12">
      <c r="A128" s="14"/>
      <c r="B128" s="239"/>
      <c r="C128" s="240"/>
      <c r="D128" s="223" t="s">
        <v>121</v>
      </c>
      <c r="E128" s="241" t="s">
        <v>1</v>
      </c>
      <c r="F128" s="242" t="s">
        <v>128</v>
      </c>
      <c r="G128" s="240"/>
      <c r="H128" s="243">
        <v>149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121</v>
      </c>
      <c r="AU128" s="249" t="s">
        <v>80</v>
      </c>
      <c r="AV128" s="14" t="s">
        <v>112</v>
      </c>
      <c r="AW128" s="14" t="s">
        <v>30</v>
      </c>
      <c r="AX128" s="14" t="s">
        <v>78</v>
      </c>
      <c r="AY128" s="249" t="s">
        <v>105</v>
      </c>
    </row>
    <row r="129" spans="1:65" s="2" customFormat="1" ht="24.15" customHeight="1">
      <c r="A129" s="37"/>
      <c r="B129" s="38"/>
      <c r="C129" s="250" t="s">
        <v>129</v>
      </c>
      <c r="D129" s="250" t="s">
        <v>130</v>
      </c>
      <c r="E129" s="251" t="s">
        <v>131</v>
      </c>
      <c r="F129" s="252" t="s">
        <v>132</v>
      </c>
      <c r="G129" s="253" t="s">
        <v>118</v>
      </c>
      <c r="H129" s="254">
        <v>21</v>
      </c>
      <c r="I129" s="255"/>
      <c r="J129" s="256">
        <f>ROUND(I129*H129,2)</f>
        <v>0</v>
      </c>
      <c r="K129" s="252" t="s">
        <v>1</v>
      </c>
      <c r="L129" s="257"/>
      <c r="M129" s="258" t="s">
        <v>1</v>
      </c>
      <c r="N129" s="259" t="s">
        <v>38</v>
      </c>
      <c r="O129" s="90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1" t="s">
        <v>133</v>
      </c>
      <c r="AT129" s="221" t="s">
        <v>130</v>
      </c>
      <c r="AU129" s="221" t="s">
        <v>80</v>
      </c>
      <c r="AY129" s="16" t="s">
        <v>105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6" t="s">
        <v>78</v>
      </c>
      <c r="BK129" s="222">
        <f>ROUND(I129*H129,2)</f>
        <v>0</v>
      </c>
      <c r="BL129" s="16" t="s">
        <v>112</v>
      </c>
      <c r="BM129" s="221" t="s">
        <v>134</v>
      </c>
    </row>
    <row r="130" spans="1:47" s="2" customFormat="1" ht="12">
      <c r="A130" s="37"/>
      <c r="B130" s="38"/>
      <c r="C130" s="39"/>
      <c r="D130" s="223" t="s">
        <v>114</v>
      </c>
      <c r="E130" s="39"/>
      <c r="F130" s="224" t="s">
        <v>132</v>
      </c>
      <c r="G130" s="39"/>
      <c r="H130" s="39"/>
      <c r="I130" s="225"/>
      <c r="J130" s="39"/>
      <c r="K130" s="39"/>
      <c r="L130" s="43"/>
      <c r="M130" s="226"/>
      <c r="N130" s="227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114</v>
      </c>
      <c r="AU130" s="16" t="s">
        <v>80</v>
      </c>
    </row>
    <row r="131" spans="1:65" s="2" customFormat="1" ht="24.15" customHeight="1">
      <c r="A131" s="37"/>
      <c r="B131" s="38"/>
      <c r="C131" s="250" t="s">
        <v>112</v>
      </c>
      <c r="D131" s="250" t="s">
        <v>130</v>
      </c>
      <c r="E131" s="251" t="s">
        <v>135</v>
      </c>
      <c r="F131" s="252" t="s">
        <v>136</v>
      </c>
      <c r="G131" s="253" t="s">
        <v>118</v>
      </c>
      <c r="H131" s="254">
        <v>18</v>
      </c>
      <c r="I131" s="255"/>
      <c r="J131" s="256">
        <f>ROUND(I131*H131,2)</f>
        <v>0</v>
      </c>
      <c r="K131" s="252" t="s">
        <v>1</v>
      </c>
      <c r="L131" s="257"/>
      <c r="M131" s="258" t="s">
        <v>1</v>
      </c>
      <c r="N131" s="259" t="s">
        <v>38</v>
      </c>
      <c r="O131" s="90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1" t="s">
        <v>133</v>
      </c>
      <c r="AT131" s="221" t="s">
        <v>130</v>
      </c>
      <c r="AU131" s="221" t="s">
        <v>80</v>
      </c>
      <c r="AY131" s="16" t="s">
        <v>105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78</v>
      </c>
      <c r="BK131" s="222">
        <f>ROUND(I131*H131,2)</f>
        <v>0</v>
      </c>
      <c r="BL131" s="16" t="s">
        <v>112</v>
      </c>
      <c r="BM131" s="221" t="s">
        <v>137</v>
      </c>
    </row>
    <row r="132" spans="1:47" s="2" customFormat="1" ht="12">
      <c r="A132" s="37"/>
      <c r="B132" s="38"/>
      <c r="C132" s="39"/>
      <c r="D132" s="223" t="s">
        <v>114</v>
      </c>
      <c r="E132" s="39"/>
      <c r="F132" s="224" t="s">
        <v>136</v>
      </c>
      <c r="G132" s="39"/>
      <c r="H132" s="39"/>
      <c r="I132" s="225"/>
      <c r="J132" s="39"/>
      <c r="K132" s="39"/>
      <c r="L132" s="43"/>
      <c r="M132" s="226"/>
      <c r="N132" s="227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114</v>
      </c>
      <c r="AU132" s="16" t="s">
        <v>80</v>
      </c>
    </row>
    <row r="133" spans="1:65" s="2" customFormat="1" ht="24.15" customHeight="1">
      <c r="A133" s="37"/>
      <c r="B133" s="38"/>
      <c r="C133" s="250" t="s">
        <v>138</v>
      </c>
      <c r="D133" s="250" t="s">
        <v>130</v>
      </c>
      <c r="E133" s="251" t="s">
        <v>139</v>
      </c>
      <c r="F133" s="252" t="s">
        <v>140</v>
      </c>
      <c r="G133" s="253" t="s">
        <v>118</v>
      </c>
      <c r="H133" s="254">
        <v>19</v>
      </c>
      <c r="I133" s="255"/>
      <c r="J133" s="256">
        <f>ROUND(I133*H133,2)</f>
        <v>0</v>
      </c>
      <c r="K133" s="252" t="s">
        <v>1</v>
      </c>
      <c r="L133" s="257"/>
      <c r="M133" s="258" t="s">
        <v>1</v>
      </c>
      <c r="N133" s="259" t="s">
        <v>38</v>
      </c>
      <c r="O133" s="90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1" t="s">
        <v>133</v>
      </c>
      <c r="AT133" s="221" t="s">
        <v>130</v>
      </c>
      <c r="AU133" s="221" t="s">
        <v>80</v>
      </c>
      <c r="AY133" s="16" t="s">
        <v>105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6" t="s">
        <v>78</v>
      </c>
      <c r="BK133" s="222">
        <f>ROUND(I133*H133,2)</f>
        <v>0</v>
      </c>
      <c r="BL133" s="16" t="s">
        <v>112</v>
      </c>
      <c r="BM133" s="221" t="s">
        <v>141</v>
      </c>
    </row>
    <row r="134" spans="1:47" s="2" customFormat="1" ht="12">
      <c r="A134" s="37"/>
      <c r="B134" s="38"/>
      <c r="C134" s="39"/>
      <c r="D134" s="223" t="s">
        <v>114</v>
      </c>
      <c r="E134" s="39"/>
      <c r="F134" s="224" t="s">
        <v>140</v>
      </c>
      <c r="G134" s="39"/>
      <c r="H134" s="39"/>
      <c r="I134" s="225"/>
      <c r="J134" s="39"/>
      <c r="K134" s="39"/>
      <c r="L134" s="43"/>
      <c r="M134" s="226"/>
      <c r="N134" s="227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114</v>
      </c>
      <c r="AU134" s="16" t="s">
        <v>80</v>
      </c>
    </row>
    <row r="135" spans="1:65" s="2" customFormat="1" ht="24.15" customHeight="1">
      <c r="A135" s="37"/>
      <c r="B135" s="38"/>
      <c r="C135" s="250" t="s">
        <v>142</v>
      </c>
      <c r="D135" s="250" t="s">
        <v>130</v>
      </c>
      <c r="E135" s="251" t="s">
        <v>143</v>
      </c>
      <c r="F135" s="252" t="s">
        <v>144</v>
      </c>
      <c r="G135" s="253" t="s">
        <v>118</v>
      </c>
      <c r="H135" s="254">
        <v>39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90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1" t="s">
        <v>133</v>
      </c>
      <c r="AT135" s="221" t="s">
        <v>130</v>
      </c>
      <c r="AU135" s="221" t="s">
        <v>80</v>
      </c>
      <c r="AY135" s="16" t="s">
        <v>105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78</v>
      </c>
      <c r="BK135" s="222">
        <f>ROUND(I135*H135,2)</f>
        <v>0</v>
      </c>
      <c r="BL135" s="16" t="s">
        <v>112</v>
      </c>
      <c r="BM135" s="221" t="s">
        <v>145</v>
      </c>
    </row>
    <row r="136" spans="1:47" s="2" customFormat="1" ht="12">
      <c r="A136" s="37"/>
      <c r="B136" s="38"/>
      <c r="C136" s="39"/>
      <c r="D136" s="223" t="s">
        <v>114</v>
      </c>
      <c r="E136" s="39"/>
      <c r="F136" s="224" t="s">
        <v>144</v>
      </c>
      <c r="G136" s="39"/>
      <c r="H136" s="39"/>
      <c r="I136" s="225"/>
      <c r="J136" s="39"/>
      <c r="K136" s="39"/>
      <c r="L136" s="43"/>
      <c r="M136" s="226"/>
      <c r="N136" s="22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114</v>
      </c>
      <c r="AU136" s="16" t="s">
        <v>80</v>
      </c>
    </row>
    <row r="137" spans="1:65" s="2" customFormat="1" ht="24.15" customHeight="1">
      <c r="A137" s="37"/>
      <c r="B137" s="38"/>
      <c r="C137" s="250" t="s">
        <v>146</v>
      </c>
      <c r="D137" s="250" t="s">
        <v>130</v>
      </c>
      <c r="E137" s="251" t="s">
        <v>147</v>
      </c>
      <c r="F137" s="252" t="s">
        <v>148</v>
      </c>
      <c r="G137" s="253" t="s">
        <v>118</v>
      </c>
      <c r="H137" s="254">
        <v>37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90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1" t="s">
        <v>133</v>
      </c>
      <c r="AT137" s="221" t="s">
        <v>130</v>
      </c>
      <c r="AU137" s="221" t="s">
        <v>80</v>
      </c>
      <c r="AY137" s="16" t="s">
        <v>105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6" t="s">
        <v>78</v>
      </c>
      <c r="BK137" s="222">
        <f>ROUND(I137*H137,2)</f>
        <v>0</v>
      </c>
      <c r="BL137" s="16" t="s">
        <v>112</v>
      </c>
      <c r="BM137" s="221" t="s">
        <v>149</v>
      </c>
    </row>
    <row r="138" spans="1:47" s="2" customFormat="1" ht="12">
      <c r="A138" s="37"/>
      <c r="B138" s="38"/>
      <c r="C138" s="39"/>
      <c r="D138" s="223" t="s">
        <v>114</v>
      </c>
      <c r="E138" s="39"/>
      <c r="F138" s="224" t="s">
        <v>148</v>
      </c>
      <c r="G138" s="39"/>
      <c r="H138" s="39"/>
      <c r="I138" s="225"/>
      <c r="J138" s="39"/>
      <c r="K138" s="39"/>
      <c r="L138" s="43"/>
      <c r="M138" s="226"/>
      <c r="N138" s="22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114</v>
      </c>
      <c r="AU138" s="16" t="s">
        <v>80</v>
      </c>
    </row>
    <row r="139" spans="1:65" s="2" customFormat="1" ht="24.15" customHeight="1">
      <c r="A139" s="37"/>
      <c r="B139" s="38"/>
      <c r="C139" s="250" t="s">
        <v>133</v>
      </c>
      <c r="D139" s="250" t="s">
        <v>130</v>
      </c>
      <c r="E139" s="251" t="s">
        <v>150</v>
      </c>
      <c r="F139" s="252" t="s">
        <v>151</v>
      </c>
      <c r="G139" s="253" t="s">
        <v>118</v>
      </c>
      <c r="H139" s="254">
        <v>15</v>
      </c>
      <c r="I139" s="255"/>
      <c r="J139" s="256">
        <f>ROUND(I139*H139,2)</f>
        <v>0</v>
      </c>
      <c r="K139" s="252" t="s">
        <v>1</v>
      </c>
      <c r="L139" s="257"/>
      <c r="M139" s="258" t="s">
        <v>1</v>
      </c>
      <c r="N139" s="259" t="s">
        <v>38</v>
      </c>
      <c r="O139" s="90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1" t="s">
        <v>133</v>
      </c>
      <c r="AT139" s="221" t="s">
        <v>130</v>
      </c>
      <c r="AU139" s="221" t="s">
        <v>80</v>
      </c>
      <c r="AY139" s="16" t="s">
        <v>105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6" t="s">
        <v>78</v>
      </c>
      <c r="BK139" s="222">
        <f>ROUND(I139*H139,2)</f>
        <v>0</v>
      </c>
      <c r="BL139" s="16" t="s">
        <v>112</v>
      </c>
      <c r="BM139" s="221" t="s">
        <v>152</v>
      </c>
    </row>
    <row r="140" spans="1:47" s="2" customFormat="1" ht="12">
      <c r="A140" s="37"/>
      <c r="B140" s="38"/>
      <c r="C140" s="39"/>
      <c r="D140" s="223" t="s">
        <v>114</v>
      </c>
      <c r="E140" s="39"/>
      <c r="F140" s="224" t="s">
        <v>151</v>
      </c>
      <c r="G140" s="39"/>
      <c r="H140" s="39"/>
      <c r="I140" s="225"/>
      <c r="J140" s="39"/>
      <c r="K140" s="39"/>
      <c r="L140" s="43"/>
      <c r="M140" s="226"/>
      <c r="N140" s="227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114</v>
      </c>
      <c r="AU140" s="16" t="s">
        <v>80</v>
      </c>
    </row>
    <row r="141" spans="1:65" s="2" customFormat="1" ht="24.15" customHeight="1">
      <c r="A141" s="37"/>
      <c r="B141" s="38"/>
      <c r="C141" s="210" t="s">
        <v>153</v>
      </c>
      <c r="D141" s="210" t="s">
        <v>107</v>
      </c>
      <c r="E141" s="211" t="s">
        <v>154</v>
      </c>
      <c r="F141" s="212" t="s">
        <v>155</v>
      </c>
      <c r="G141" s="213" t="s">
        <v>118</v>
      </c>
      <c r="H141" s="214">
        <v>73</v>
      </c>
      <c r="I141" s="215"/>
      <c r="J141" s="216">
        <f>ROUND(I141*H141,2)</f>
        <v>0</v>
      </c>
      <c r="K141" s="212" t="s">
        <v>111</v>
      </c>
      <c r="L141" s="43"/>
      <c r="M141" s="217" t="s">
        <v>1</v>
      </c>
      <c r="N141" s="218" t="s">
        <v>38</v>
      </c>
      <c r="O141" s="90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112</v>
      </c>
      <c r="AT141" s="221" t="s">
        <v>107</v>
      </c>
      <c r="AU141" s="221" t="s">
        <v>80</v>
      </c>
      <c r="AY141" s="16" t="s">
        <v>105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78</v>
      </c>
      <c r="BK141" s="222">
        <f>ROUND(I141*H141,2)</f>
        <v>0</v>
      </c>
      <c r="BL141" s="16" t="s">
        <v>112</v>
      </c>
      <c r="BM141" s="221" t="s">
        <v>156</v>
      </c>
    </row>
    <row r="142" spans="1:47" s="2" customFormat="1" ht="12">
      <c r="A142" s="37"/>
      <c r="B142" s="38"/>
      <c r="C142" s="39"/>
      <c r="D142" s="223" t="s">
        <v>114</v>
      </c>
      <c r="E142" s="39"/>
      <c r="F142" s="224" t="s">
        <v>157</v>
      </c>
      <c r="G142" s="39"/>
      <c r="H142" s="39"/>
      <c r="I142" s="225"/>
      <c r="J142" s="39"/>
      <c r="K142" s="39"/>
      <c r="L142" s="43"/>
      <c r="M142" s="226"/>
      <c r="N142" s="22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114</v>
      </c>
      <c r="AU142" s="16" t="s">
        <v>80</v>
      </c>
    </row>
    <row r="143" spans="1:51" s="13" customFormat="1" ht="12">
      <c r="A143" s="13"/>
      <c r="B143" s="228"/>
      <c r="C143" s="229"/>
      <c r="D143" s="223" t="s">
        <v>121</v>
      </c>
      <c r="E143" s="230" t="s">
        <v>1</v>
      </c>
      <c r="F143" s="231" t="s">
        <v>158</v>
      </c>
      <c r="G143" s="229"/>
      <c r="H143" s="232">
        <v>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121</v>
      </c>
      <c r="AU143" s="238" t="s">
        <v>80</v>
      </c>
      <c r="AV143" s="13" t="s">
        <v>80</v>
      </c>
      <c r="AW143" s="13" t="s">
        <v>30</v>
      </c>
      <c r="AX143" s="13" t="s">
        <v>73</v>
      </c>
      <c r="AY143" s="238" t="s">
        <v>105</v>
      </c>
    </row>
    <row r="144" spans="1:51" s="13" customFormat="1" ht="12">
      <c r="A144" s="13"/>
      <c r="B144" s="228"/>
      <c r="C144" s="229"/>
      <c r="D144" s="223" t="s">
        <v>121</v>
      </c>
      <c r="E144" s="230" t="s">
        <v>1</v>
      </c>
      <c r="F144" s="231" t="s">
        <v>159</v>
      </c>
      <c r="G144" s="229"/>
      <c r="H144" s="232">
        <v>15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121</v>
      </c>
      <c r="AU144" s="238" t="s">
        <v>80</v>
      </c>
      <c r="AV144" s="13" t="s">
        <v>80</v>
      </c>
      <c r="AW144" s="13" t="s">
        <v>30</v>
      </c>
      <c r="AX144" s="13" t="s">
        <v>73</v>
      </c>
      <c r="AY144" s="238" t="s">
        <v>105</v>
      </c>
    </row>
    <row r="145" spans="1:51" s="13" customFormat="1" ht="12">
      <c r="A145" s="13"/>
      <c r="B145" s="228"/>
      <c r="C145" s="229"/>
      <c r="D145" s="223" t="s">
        <v>121</v>
      </c>
      <c r="E145" s="230" t="s">
        <v>1</v>
      </c>
      <c r="F145" s="231" t="s">
        <v>160</v>
      </c>
      <c r="G145" s="229"/>
      <c r="H145" s="232">
        <v>23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121</v>
      </c>
      <c r="AU145" s="238" t="s">
        <v>80</v>
      </c>
      <c r="AV145" s="13" t="s">
        <v>80</v>
      </c>
      <c r="AW145" s="13" t="s">
        <v>30</v>
      </c>
      <c r="AX145" s="13" t="s">
        <v>73</v>
      </c>
      <c r="AY145" s="238" t="s">
        <v>105</v>
      </c>
    </row>
    <row r="146" spans="1:51" s="13" customFormat="1" ht="12">
      <c r="A146" s="13"/>
      <c r="B146" s="228"/>
      <c r="C146" s="229"/>
      <c r="D146" s="223" t="s">
        <v>121</v>
      </c>
      <c r="E146" s="230" t="s">
        <v>1</v>
      </c>
      <c r="F146" s="231" t="s">
        <v>161</v>
      </c>
      <c r="G146" s="229"/>
      <c r="H146" s="232">
        <v>10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8" t="s">
        <v>121</v>
      </c>
      <c r="AU146" s="238" t="s">
        <v>80</v>
      </c>
      <c r="AV146" s="13" t="s">
        <v>80</v>
      </c>
      <c r="AW146" s="13" t="s">
        <v>30</v>
      </c>
      <c r="AX146" s="13" t="s">
        <v>73</v>
      </c>
      <c r="AY146" s="238" t="s">
        <v>105</v>
      </c>
    </row>
    <row r="147" spans="1:51" s="13" customFormat="1" ht="12">
      <c r="A147" s="13"/>
      <c r="B147" s="228"/>
      <c r="C147" s="229"/>
      <c r="D147" s="223" t="s">
        <v>121</v>
      </c>
      <c r="E147" s="230" t="s">
        <v>1</v>
      </c>
      <c r="F147" s="231" t="s">
        <v>162</v>
      </c>
      <c r="G147" s="229"/>
      <c r="H147" s="232">
        <v>20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121</v>
      </c>
      <c r="AU147" s="238" t="s">
        <v>80</v>
      </c>
      <c r="AV147" s="13" t="s">
        <v>80</v>
      </c>
      <c r="AW147" s="13" t="s">
        <v>30</v>
      </c>
      <c r="AX147" s="13" t="s">
        <v>73</v>
      </c>
      <c r="AY147" s="238" t="s">
        <v>105</v>
      </c>
    </row>
    <row r="148" spans="1:51" s="14" customFormat="1" ht="12">
      <c r="A148" s="14"/>
      <c r="B148" s="239"/>
      <c r="C148" s="240"/>
      <c r="D148" s="223" t="s">
        <v>121</v>
      </c>
      <c r="E148" s="241" t="s">
        <v>1</v>
      </c>
      <c r="F148" s="242" t="s">
        <v>128</v>
      </c>
      <c r="G148" s="240"/>
      <c r="H148" s="243">
        <v>73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9" t="s">
        <v>121</v>
      </c>
      <c r="AU148" s="249" t="s">
        <v>80</v>
      </c>
      <c r="AV148" s="14" t="s">
        <v>112</v>
      </c>
      <c r="AW148" s="14" t="s">
        <v>30</v>
      </c>
      <c r="AX148" s="14" t="s">
        <v>78</v>
      </c>
      <c r="AY148" s="249" t="s">
        <v>105</v>
      </c>
    </row>
    <row r="149" spans="1:65" s="2" customFormat="1" ht="24.15" customHeight="1">
      <c r="A149" s="37"/>
      <c r="B149" s="38"/>
      <c r="C149" s="250" t="s">
        <v>163</v>
      </c>
      <c r="D149" s="250" t="s">
        <v>130</v>
      </c>
      <c r="E149" s="251" t="s">
        <v>164</v>
      </c>
      <c r="F149" s="252" t="s">
        <v>165</v>
      </c>
      <c r="G149" s="253" t="s">
        <v>118</v>
      </c>
      <c r="H149" s="254">
        <v>5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90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1" t="s">
        <v>133</v>
      </c>
      <c r="AT149" s="221" t="s">
        <v>130</v>
      </c>
      <c r="AU149" s="221" t="s">
        <v>80</v>
      </c>
      <c r="AY149" s="16" t="s">
        <v>105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6" t="s">
        <v>78</v>
      </c>
      <c r="BK149" s="222">
        <f>ROUND(I149*H149,2)</f>
        <v>0</v>
      </c>
      <c r="BL149" s="16" t="s">
        <v>112</v>
      </c>
      <c r="BM149" s="221" t="s">
        <v>166</v>
      </c>
    </row>
    <row r="150" spans="1:47" s="2" customFormat="1" ht="12">
      <c r="A150" s="37"/>
      <c r="B150" s="38"/>
      <c r="C150" s="39"/>
      <c r="D150" s="223" t="s">
        <v>114</v>
      </c>
      <c r="E150" s="39"/>
      <c r="F150" s="224" t="s">
        <v>165</v>
      </c>
      <c r="G150" s="39"/>
      <c r="H150" s="39"/>
      <c r="I150" s="225"/>
      <c r="J150" s="39"/>
      <c r="K150" s="39"/>
      <c r="L150" s="43"/>
      <c r="M150" s="226"/>
      <c r="N150" s="22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114</v>
      </c>
      <c r="AU150" s="16" t="s">
        <v>80</v>
      </c>
    </row>
    <row r="151" spans="1:65" s="2" customFormat="1" ht="24.15" customHeight="1">
      <c r="A151" s="37"/>
      <c r="B151" s="38"/>
      <c r="C151" s="250" t="s">
        <v>167</v>
      </c>
      <c r="D151" s="250" t="s">
        <v>130</v>
      </c>
      <c r="E151" s="251" t="s">
        <v>168</v>
      </c>
      <c r="F151" s="252" t="s">
        <v>169</v>
      </c>
      <c r="G151" s="253" t="s">
        <v>118</v>
      </c>
      <c r="H151" s="254">
        <v>15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90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1" t="s">
        <v>133</v>
      </c>
      <c r="AT151" s="221" t="s">
        <v>130</v>
      </c>
      <c r="AU151" s="221" t="s">
        <v>80</v>
      </c>
      <c r="AY151" s="16" t="s">
        <v>105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6" t="s">
        <v>78</v>
      </c>
      <c r="BK151" s="222">
        <f>ROUND(I151*H151,2)</f>
        <v>0</v>
      </c>
      <c r="BL151" s="16" t="s">
        <v>112</v>
      </c>
      <c r="BM151" s="221" t="s">
        <v>170</v>
      </c>
    </row>
    <row r="152" spans="1:47" s="2" customFormat="1" ht="12">
      <c r="A152" s="37"/>
      <c r="B152" s="38"/>
      <c r="C152" s="39"/>
      <c r="D152" s="223" t="s">
        <v>114</v>
      </c>
      <c r="E152" s="39"/>
      <c r="F152" s="224" t="s">
        <v>169</v>
      </c>
      <c r="G152" s="39"/>
      <c r="H152" s="39"/>
      <c r="I152" s="225"/>
      <c r="J152" s="39"/>
      <c r="K152" s="39"/>
      <c r="L152" s="43"/>
      <c r="M152" s="226"/>
      <c r="N152" s="22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114</v>
      </c>
      <c r="AU152" s="16" t="s">
        <v>80</v>
      </c>
    </row>
    <row r="153" spans="1:65" s="2" customFormat="1" ht="24.15" customHeight="1">
      <c r="A153" s="37"/>
      <c r="B153" s="38"/>
      <c r="C153" s="250" t="s">
        <v>171</v>
      </c>
      <c r="D153" s="250" t="s">
        <v>130</v>
      </c>
      <c r="E153" s="251" t="s">
        <v>172</v>
      </c>
      <c r="F153" s="252" t="s">
        <v>173</v>
      </c>
      <c r="G153" s="253" t="s">
        <v>1</v>
      </c>
      <c r="H153" s="254">
        <v>23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90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1" t="s">
        <v>133</v>
      </c>
      <c r="AT153" s="221" t="s">
        <v>130</v>
      </c>
      <c r="AU153" s="221" t="s">
        <v>80</v>
      </c>
      <c r="AY153" s="16" t="s">
        <v>105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6" t="s">
        <v>78</v>
      </c>
      <c r="BK153" s="222">
        <f>ROUND(I153*H153,2)</f>
        <v>0</v>
      </c>
      <c r="BL153" s="16" t="s">
        <v>112</v>
      </c>
      <c r="BM153" s="221" t="s">
        <v>174</v>
      </c>
    </row>
    <row r="154" spans="1:47" s="2" customFormat="1" ht="12">
      <c r="A154" s="37"/>
      <c r="B154" s="38"/>
      <c r="C154" s="39"/>
      <c r="D154" s="223" t="s">
        <v>114</v>
      </c>
      <c r="E154" s="39"/>
      <c r="F154" s="224" t="s">
        <v>173</v>
      </c>
      <c r="G154" s="39"/>
      <c r="H154" s="39"/>
      <c r="I154" s="225"/>
      <c r="J154" s="39"/>
      <c r="K154" s="39"/>
      <c r="L154" s="43"/>
      <c r="M154" s="226"/>
      <c r="N154" s="22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114</v>
      </c>
      <c r="AU154" s="16" t="s">
        <v>80</v>
      </c>
    </row>
    <row r="155" spans="1:65" s="2" customFormat="1" ht="24.15" customHeight="1">
      <c r="A155" s="37"/>
      <c r="B155" s="38"/>
      <c r="C155" s="250" t="s">
        <v>175</v>
      </c>
      <c r="D155" s="250" t="s">
        <v>130</v>
      </c>
      <c r="E155" s="251" t="s">
        <v>176</v>
      </c>
      <c r="F155" s="252" t="s">
        <v>177</v>
      </c>
      <c r="G155" s="253" t="s">
        <v>118</v>
      </c>
      <c r="H155" s="254">
        <v>10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90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1" t="s">
        <v>133</v>
      </c>
      <c r="AT155" s="221" t="s">
        <v>130</v>
      </c>
      <c r="AU155" s="221" t="s">
        <v>80</v>
      </c>
      <c r="AY155" s="16" t="s">
        <v>105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6" t="s">
        <v>78</v>
      </c>
      <c r="BK155" s="222">
        <f>ROUND(I155*H155,2)</f>
        <v>0</v>
      </c>
      <c r="BL155" s="16" t="s">
        <v>112</v>
      </c>
      <c r="BM155" s="221" t="s">
        <v>178</v>
      </c>
    </row>
    <row r="156" spans="1:47" s="2" customFormat="1" ht="12">
      <c r="A156" s="37"/>
      <c r="B156" s="38"/>
      <c r="C156" s="39"/>
      <c r="D156" s="223" t="s">
        <v>114</v>
      </c>
      <c r="E156" s="39"/>
      <c r="F156" s="224" t="s">
        <v>177</v>
      </c>
      <c r="G156" s="39"/>
      <c r="H156" s="39"/>
      <c r="I156" s="225"/>
      <c r="J156" s="39"/>
      <c r="K156" s="39"/>
      <c r="L156" s="43"/>
      <c r="M156" s="226"/>
      <c r="N156" s="22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114</v>
      </c>
      <c r="AU156" s="16" t="s">
        <v>80</v>
      </c>
    </row>
    <row r="157" spans="1:65" s="2" customFormat="1" ht="24.15" customHeight="1">
      <c r="A157" s="37"/>
      <c r="B157" s="38"/>
      <c r="C157" s="250" t="s">
        <v>179</v>
      </c>
      <c r="D157" s="250" t="s">
        <v>130</v>
      </c>
      <c r="E157" s="251" t="s">
        <v>180</v>
      </c>
      <c r="F157" s="252" t="s">
        <v>181</v>
      </c>
      <c r="G157" s="253" t="s">
        <v>118</v>
      </c>
      <c r="H157" s="254">
        <v>20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90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1" t="s">
        <v>133</v>
      </c>
      <c r="AT157" s="221" t="s">
        <v>130</v>
      </c>
      <c r="AU157" s="221" t="s">
        <v>80</v>
      </c>
      <c r="AY157" s="16" t="s">
        <v>105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6" t="s">
        <v>78</v>
      </c>
      <c r="BK157" s="222">
        <f>ROUND(I157*H157,2)</f>
        <v>0</v>
      </c>
      <c r="BL157" s="16" t="s">
        <v>112</v>
      </c>
      <c r="BM157" s="221" t="s">
        <v>182</v>
      </c>
    </row>
    <row r="158" spans="1:47" s="2" customFormat="1" ht="12">
      <c r="A158" s="37"/>
      <c r="B158" s="38"/>
      <c r="C158" s="39"/>
      <c r="D158" s="223" t="s">
        <v>114</v>
      </c>
      <c r="E158" s="39"/>
      <c r="F158" s="224" t="s">
        <v>181</v>
      </c>
      <c r="G158" s="39"/>
      <c r="H158" s="39"/>
      <c r="I158" s="225"/>
      <c r="J158" s="39"/>
      <c r="K158" s="39"/>
      <c r="L158" s="43"/>
      <c r="M158" s="226"/>
      <c r="N158" s="22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114</v>
      </c>
      <c r="AU158" s="16" t="s">
        <v>80</v>
      </c>
    </row>
    <row r="159" spans="1:65" s="2" customFormat="1" ht="24.15" customHeight="1">
      <c r="A159" s="37"/>
      <c r="B159" s="38"/>
      <c r="C159" s="210" t="s">
        <v>8</v>
      </c>
      <c r="D159" s="210" t="s">
        <v>107</v>
      </c>
      <c r="E159" s="211" t="s">
        <v>183</v>
      </c>
      <c r="F159" s="212" t="s">
        <v>184</v>
      </c>
      <c r="G159" s="213" t="s">
        <v>118</v>
      </c>
      <c r="H159" s="214">
        <v>149</v>
      </c>
      <c r="I159" s="215"/>
      <c r="J159" s="216">
        <f>ROUND(I159*H159,2)</f>
        <v>0</v>
      </c>
      <c r="K159" s="212" t="s">
        <v>111</v>
      </c>
      <c r="L159" s="43"/>
      <c r="M159" s="217" t="s">
        <v>1</v>
      </c>
      <c r="N159" s="218" t="s">
        <v>38</v>
      </c>
      <c r="O159" s="90"/>
      <c r="P159" s="219">
        <f>O159*H159</f>
        <v>0</v>
      </c>
      <c r="Q159" s="219">
        <v>5E-05</v>
      </c>
      <c r="R159" s="219">
        <f>Q159*H159</f>
        <v>0.00745</v>
      </c>
      <c r="S159" s="219">
        <v>0</v>
      </c>
      <c r="T159" s="22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1" t="s">
        <v>112</v>
      </c>
      <c r="AT159" s="221" t="s">
        <v>107</v>
      </c>
      <c r="AU159" s="221" t="s">
        <v>80</v>
      </c>
      <c r="AY159" s="16" t="s">
        <v>105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6" t="s">
        <v>78</v>
      </c>
      <c r="BK159" s="222">
        <f>ROUND(I159*H159,2)</f>
        <v>0</v>
      </c>
      <c r="BL159" s="16" t="s">
        <v>112</v>
      </c>
      <c r="BM159" s="221" t="s">
        <v>185</v>
      </c>
    </row>
    <row r="160" spans="1:47" s="2" customFormat="1" ht="12">
      <c r="A160" s="37"/>
      <c r="B160" s="38"/>
      <c r="C160" s="39"/>
      <c r="D160" s="223" t="s">
        <v>114</v>
      </c>
      <c r="E160" s="39"/>
      <c r="F160" s="224" t="s">
        <v>186</v>
      </c>
      <c r="G160" s="39"/>
      <c r="H160" s="39"/>
      <c r="I160" s="225"/>
      <c r="J160" s="39"/>
      <c r="K160" s="39"/>
      <c r="L160" s="43"/>
      <c r="M160" s="226"/>
      <c r="N160" s="22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114</v>
      </c>
      <c r="AU160" s="16" t="s">
        <v>80</v>
      </c>
    </row>
    <row r="161" spans="1:65" s="2" customFormat="1" ht="14.4" customHeight="1">
      <c r="A161" s="37"/>
      <c r="B161" s="38"/>
      <c r="C161" s="250" t="s">
        <v>187</v>
      </c>
      <c r="D161" s="250" t="s">
        <v>130</v>
      </c>
      <c r="E161" s="251" t="s">
        <v>188</v>
      </c>
      <c r="F161" s="252" t="s">
        <v>189</v>
      </c>
      <c r="G161" s="253" t="s">
        <v>118</v>
      </c>
      <c r="H161" s="254">
        <v>447</v>
      </c>
      <c r="I161" s="255"/>
      <c r="J161" s="256">
        <f>ROUND(I161*H161,2)</f>
        <v>0</v>
      </c>
      <c r="K161" s="252" t="s">
        <v>111</v>
      </c>
      <c r="L161" s="257"/>
      <c r="M161" s="258" t="s">
        <v>1</v>
      </c>
      <c r="N161" s="259" t="s">
        <v>38</v>
      </c>
      <c r="O161" s="90"/>
      <c r="P161" s="219">
        <f>O161*H161</f>
        <v>0</v>
      </c>
      <c r="Q161" s="219">
        <v>0.00354</v>
      </c>
      <c r="R161" s="219">
        <f>Q161*H161</f>
        <v>1.5823800000000001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133</v>
      </c>
      <c r="AT161" s="221" t="s">
        <v>130</v>
      </c>
      <c r="AU161" s="221" t="s">
        <v>80</v>
      </c>
      <c r="AY161" s="16" t="s">
        <v>105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78</v>
      </c>
      <c r="BK161" s="222">
        <f>ROUND(I161*H161,2)</f>
        <v>0</v>
      </c>
      <c r="BL161" s="16" t="s">
        <v>112</v>
      </c>
      <c r="BM161" s="221" t="s">
        <v>190</v>
      </c>
    </row>
    <row r="162" spans="1:47" s="2" customFormat="1" ht="12">
      <c r="A162" s="37"/>
      <c r="B162" s="38"/>
      <c r="C162" s="39"/>
      <c r="D162" s="223" t="s">
        <v>114</v>
      </c>
      <c r="E162" s="39"/>
      <c r="F162" s="224" t="s">
        <v>189</v>
      </c>
      <c r="G162" s="39"/>
      <c r="H162" s="39"/>
      <c r="I162" s="225"/>
      <c r="J162" s="39"/>
      <c r="K162" s="39"/>
      <c r="L162" s="43"/>
      <c r="M162" s="226"/>
      <c r="N162" s="22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114</v>
      </c>
      <c r="AU162" s="16" t="s">
        <v>80</v>
      </c>
    </row>
    <row r="163" spans="1:51" s="13" customFormat="1" ht="12">
      <c r="A163" s="13"/>
      <c r="B163" s="228"/>
      <c r="C163" s="229"/>
      <c r="D163" s="223" t="s">
        <v>121</v>
      </c>
      <c r="E163" s="229"/>
      <c r="F163" s="231" t="s">
        <v>191</v>
      </c>
      <c r="G163" s="229"/>
      <c r="H163" s="232">
        <v>447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8" t="s">
        <v>121</v>
      </c>
      <c r="AU163" s="238" t="s">
        <v>80</v>
      </c>
      <c r="AV163" s="13" t="s">
        <v>80</v>
      </c>
      <c r="AW163" s="13" t="s">
        <v>4</v>
      </c>
      <c r="AX163" s="13" t="s">
        <v>78</v>
      </c>
      <c r="AY163" s="238" t="s">
        <v>105</v>
      </c>
    </row>
    <row r="164" spans="1:65" s="2" customFormat="1" ht="24.15" customHeight="1">
      <c r="A164" s="37"/>
      <c r="B164" s="38"/>
      <c r="C164" s="210" t="s">
        <v>192</v>
      </c>
      <c r="D164" s="210" t="s">
        <v>107</v>
      </c>
      <c r="E164" s="211" t="s">
        <v>193</v>
      </c>
      <c r="F164" s="212" t="s">
        <v>194</v>
      </c>
      <c r="G164" s="213" t="s">
        <v>118</v>
      </c>
      <c r="H164" s="214">
        <v>73</v>
      </c>
      <c r="I164" s="215"/>
      <c r="J164" s="216">
        <f>ROUND(I164*H164,2)</f>
        <v>0</v>
      </c>
      <c r="K164" s="212" t="s">
        <v>111</v>
      </c>
      <c r="L164" s="43"/>
      <c r="M164" s="217" t="s">
        <v>1</v>
      </c>
      <c r="N164" s="218" t="s">
        <v>38</v>
      </c>
      <c r="O164" s="90"/>
      <c r="P164" s="219">
        <f>O164*H164</f>
        <v>0</v>
      </c>
      <c r="Q164" s="219">
        <v>5E-05</v>
      </c>
      <c r="R164" s="219">
        <f>Q164*H164</f>
        <v>0.00365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112</v>
      </c>
      <c r="AT164" s="221" t="s">
        <v>107</v>
      </c>
      <c r="AU164" s="221" t="s">
        <v>80</v>
      </c>
      <c r="AY164" s="16" t="s">
        <v>105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78</v>
      </c>
      <c r="BK164" s="222">
        <f>ROUND(I164*H164,2)</f>
        <v>0</v>
      </c>
      <c r="BL164" s="16" t="s">
        <v>112</v>
      </c>
      <c r="BM164" s="221" t="s">
        <v>195</v>
      </c>
    </row>
    <row r="165" spans="1:47" s="2" customFormat="1" ht="12">
      <c r="A165" s="37"/>
      <c r="B165" s="38"/>
      <c r="C165" s="39"/>
      <c r="D165" s="223" t="s">
        <v>114</v>
      </c>
      <c r="E165" s="39"/>
      <c r="F165" s="224" t="s">
        <v>196</v>
      </c>
      <c r="G165" s="39"/>
      <c r="H165" s="39"/>
      <c r="I165" s="225"/>
      <c r="J165" s="39"/>
      <c r="K165" s="39"/>
      <c r="L165" s="43"/>
      <c r="M165" s="226"/>
      <c r="N165" s="22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114</v>
      </c>
      <c r="AU165" s="16" t="s">
        <v>80</v>
      </c>
    </row>
    <row r="166" spans="1:65" s="2" customFormat="1" ht="14.4" customHeight="1">
      <c r="A166" s="37"/>
      <c r="B166" s="38"/>
      <c r="C166" s="250" t="s">
        <v>197</v>
      </c>
      <c r="D166" s="250" t="s">
        <v>130</v>
      </c>
      <c r="E166" s="251" t="s">
        <v>198</v>
      </c>
      <c r="F166" s="252" t="s">
        <v>199</v>
      </c>
      <c r="G166" s="253" t="s">
        <v>118</v>
      </c>
      <c r="H166" s="254">
        <v>219</v>
      </c>
      <c r="I166" s="255"/>
      <c r="J166" s="256">
        <f>ROUND(I166*H166,2)</f>
        <v>0</v>
      </c>
      <c r="K166" s="252" t="s">
        <v>111</v>
      </c>
      <c r="L166" s="257"/>
      <c r="M166" s="258" t="s">
        <v>1</v>
      </c>
      <c r="N166" s="259" t="s">
        <v>38</v>
      </c>
      <c r="O166" s="90"/>
      <c r="P166" s="219">
        <f>O166*H166</f>
        <v>0</v>
      </c>
      <c r="Q166" s="219">
        <v>0.00472</v>
      </c>
      <c r="R166" s="219">
        <f>Q166*H166</f>
        <v>1.0336800000000002</v>
      </c>
      <c r="S166" s="219">
        <v>0</v>
      </c>
      <c r="T166" s="22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1" t="s">
        <v>133</v>
      </c>
      <c r="AT166" s="221" t="s">
        <v>130</v>
      </c>
      <c r="AU166" s="221" t="s">
        <v>80</v>
      </c>
      <c r="AY166" s="16" t="s">
        <v>105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6" t="s">
        <v>78</v>
      </c>
      <c r="BK166" s="222">
        <f>ROUND(I166*H166,2)</f>
        <v>0</v>
      </c>
      <c r="BL166" s="16" t="s">
        <v>112</v>
      </c>
      <c r="BM166" s="221" t="s">
        <v>200</v>
      </c>
    </row>
    <row r="167" spans="1:47" s="2" customFormat="1" ht="12">
      <c r="A167" s="37"/>
      <c r="B167" s="38"/>
      <c r="C167" s="39"/>
      <c r="D167" s="223" t="s">
        <v>114</v>
      </c>
      <c r="E167" s="39"/>
      <c r="F167" s="224" t="s">
        <v>199</v>
      </c>
      <c r="G167" s="39"/>
      <c r="H167" s="39"/>
      <c r="I167" s="225"/>
      <c r="J167" s="39"/>
      <c r="K167" s="39"/>
      <c r="L167" s="43"/>
      <c r="M167" s="226"/>
      <c r="N167" s="22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114</v>
      </c>
      <c r="AU167" s="16" t="s">
        <v>80</v>
      </c>
    </row>
    <row r="168" spans="1:51" s="13" customFormat="1" ht="12">
      <c r="A168" s="13"/>
      <c r="B168" s="228"/>
      <c r="C168" s="229"/>
      <c r="D168" s="223" t="s">
        <v>121</v>
      </c>
      <c r="E168" s="229"/>
      <c r="F168" s="231" t="s">
        <v>201</v>
      </c>
      <c r="G168" s="229"/>
      <c r="H168" s="232">
        <v>219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121</v>
      </c>
      <c r="AU168" s="238" t="s">
        <v>80</v>
      </c>
      <c r="AV168" s="13" t="s">
        <v>80</v>
      </c>
      <c r="AW168" s="13" t="s">
        <v>4</v>
      </c>
      <c r="AX168" s="13" t="s">
        <v>78</v>
      </c>
      <c r="AY168" s="238" t="s">
        <v>105</v>
      </c>
    </row>
    <row r="169" spans="1:65" s="2" customFormat="1" ht="24.15" customHeight="1">
      <c r="A169" s="37"/>
      <c r="B169" s="38"/>
      <c r="C169" s="210" t="s">
        <v>202</v>
      </c>
      <c r="D169" s="210" t="s">
        <v>107</v>
      </c>
      <c r="E169" s="211" t="s">
        <v>203</v>
      </c>
      <c r="F169" s="212" t="s">
        <v>204</v>
      </c>
      <c r="G169" s="213" t="s">
        <v>118</v>
      </c>
      <c r="H169" s="214">
        <v>222</v>
      </c>
      <c r="I169" s="215"/>
      <c r="J169" s="216">
        <f>ROUND(I169*H169,2)</f>
        <v>0</v>
      </c>
      <c r="K169" s="212" t="s">
        <v>111</v>
      </c>
      <c r="L169" s="43"/>
      <c r="M169" s="217" t="s">
        <v>1</v>
      </c>
      <c r="N169" s="218" t="s">
        <v>38</v>
      </c>
      <c r="O169" s="90"/>
      <c r="P169" s="219">
        <f>O169*H169</f>
        <v>0</v>
      </c>
      <c r="Q169" s="219">
        <v>0.00208</v>
      </c>
      <c r="R169" s="219">
        <f>Q169*H169</f>
        <v>0.46175999999999995</v>
      </c>
      <c r="S169" s="219">
        <v>0</v>
      </c>
      <c r="T169" s="22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1" t="s">
        <v>112</v>
      </c>
      <c r="AT169" s="221" t="s">
        <v>107</v>
      </c>
      <c r="AU169" s="221" t="s">
        <v>80</v>
      </c>
      <c r="AY169" s="16" t="s">
        <v>105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6" t="s">
        <v>78</v>
      </c>
      <c r="BK169" s="222">
        <f>ROUND(I169*H169,2)</f>
        <v>0</v>
      </c>
      <c r="BL169" s="16" t="s">
        <v>112</v>
      </c>
      <c r="BM169" s="221" t="s">
        <v>205</v>
      </c>
    </row>
    <row r="170" spans="1:47" s="2" customFormat="1" ht="12">
      <c r="A170" s="37"/>
      <c r="B170" s="38"/>
      <c r="C170" s="39"/>
      <c r="D170" s="223" t="s">
        <v>114</v>
      </c>
      <c r="E170" s="39"/>
      <c r="F170" s="224" t="s">
        <v>206</v>
      </c>
      <c r="G170" s="39"/>
      <c r="H170" s="39"/>
      <c r="I170" s="225"/>
      <c r="J170" s="39"/>
      <c r="K170" s="39"/>
      <c r="L170" s="43"/>
      <c r="M170" s="226"/>
      <c r="N170" s="227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114</v>
      </c>
      <c r="AU170" s="16" t="s">
        <v>80</v>
      </c>
    </row>
    <row r="171" spans="1:65" s="2" customFormat="1" ht="24.15" customHeight="1">
      <c r="A171" s="37"/>
      <c r="B171" s="38"/>
      <c r="C171" s="210" t="s">
        <v>207</v>
      </c>
      <c r="D171" s="210" t="s">
        <v>107</v>
      </c>
      <c r="E171" s="211" t="s">
        <v>208</v>
      </c>
      <c r="F171" s="212" t="s">
        <v>209</v>
      </c>
      <c r="G171" s="213" t="s">
        <v>118</v>
      </c>
      <c r="H171" s="214">
        <v>812</v>
      </c>
      <c r="I171" s="215"/>
      <c r="J171" s="216">
        <f>ROUND(I171*H171,2)</f>
        <v>0</v>
      </c>
      <c r="K171" s="212" t="s">
        <v>111</v>
      </c>
      <c r="L171" s="43"/>
      <c r="M171" s="217" t="s">
        <v>1</v>
      </c>
      <c r="N171" s="218" t="s">
        <v>38</v>
      </c>
      <c r="O171" s="90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1" t="s">
        <v>112</v>
      </c>
      <c r="AT171" s="221" t="s">
        <v>107</v>
      </c>
      <c r="AU171" s="221" t="s">
        <v>80</v>
      </c>
      <c r="AY171" s="16" t="s">
        <v>105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6" t="s">
        <v>78</v>
      </c>
      <c r="BK171" s="222">
        <f>ROUND(I171*H171,2)</f>
        <v>0</v>
      </c>
      <c r="BL171" s="16" t="s">
        <v>112</v>
      </c>
      <c r="BM171" s="221" t="s">
        <v>210</v>
      </c>
    </row>
    <row r="172" spans="1:47" s="2" customFormat="1" ht="12">
      <c r="A172" s="37"/>
      <c r="B172" s="38"/>
      <c r="C172" s="39"/>
      <c r="D172" s="223" t="s">
        <v>114</v>
      </c>
      <c r="E172" s="39"/>
      <c r="F172" s="224" t="s">
        <v>211</v>
      </c>
      <c r="G172" s="39"/>
      <c r="H172" s="39"/>
      <c r="I172" s="225"/>
      <c r="J172" s="39"/>
      <c r="K172" s="39"/>
      <c r="L172" s="43"/>
      <c r="M172" s="226"/>
      <c r="N172" s="227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114</v>
      </c>
      <c r="AU172" s="16" t="s">
        <v>80</v>
      </c>
    </row>
    <row r="173" spans="1:65" s="2" customFormat="1" ht="14.4" customHeight="1">
      <c r="A173" s="37"/>
      <c r="B173" s="38"/>
      <c r="C173" s="250" t="s">
        <v>7</v>
      </c>
      <c r="D173" s="250" t="s">
        <v>130</v>
      </c>
      <c r="E173" s="251" t="s">
        <v>212</v>
      </c>
      <c r="F173" s="252" t="s">
        <v>213</v>
      </c>
      <c r="G173" s="253" t="s">
        <v>118</v>
      </c>
      <c r="H173" s="254">
        <v>812</v>
      </c>
      <c r="I173" s="255"/>
      <c r="J173" s="256">
        <f>ROUND(I173*H173,2)</f>
        <v>0</v>
      </c>
      <c r="K173" s="252" t="s">
        <v>1</v>
      </c>
      <c r="L173" s="257"/>
      <c r="M173" s="258" t="s">
        <v>1</v>
      </c>
      <c r="N173" s="259" t="s">
        <v>38</v>
      </c>
      <c r="O173" s="90"/>
      <c r="P173" s="219">
        <f>O173*H173</f>
        <v>0</v>
      </c>
      <c r="Q173" s="219">
        <v>0.001</v>
      </c>
      <c r="R173" s="219">
        <f>Q173*H173</f>
        <v>0.812</v>
      </c>
      <c r="S173" s="219">
        <v>0</v>
      </c>
      <c r="T173" s="22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1" t="s">
        <v>133</v>
      </c>
      <c r="AT173" s="221" t="s">
        <v>130</v>
      </c>
      <c r="AU173" s="221" t="s">
        <v>80</v>
      </c>
      <c r="AY173" s="16" t="s">
        <v>105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6" t="s">
        <v>78</v>
      </c>
      <c r="BK173" s="222">
        <f>ROUND(I173*H173,2)</f>
        <v>0</v>
      </c>
      <c r="BL173" s="16" t="s">
        <v>112</v>
      </c>
      <c r="BM173" s="221" t="s">
        <v>214</v>
      </c>
    </row>
    <row r="174" spans="1:47" s="2" customFormat="1" ht="12">
      <c r="A174" s="37"/>
      <c r="B174" s="38"/>
      <c r="C174" s="39"/>
      <c r="D174" s="223" t="s">
        <v>114</v>
      </c>
      <c r="E174" s="39"/>
      <c r="F174" s="224" t="s">
        <v>215</v>
      </c>
      <c r="G174" s="39"/>
      <c r="H174" s="39"/>
      <c r="I174" s="225"/>
      <c r="J174" s="39"/>
      <c r="K174" s="39"/>
      <c r="L174" s="43"/>
      <c r="M174" s="226"/>
      <c r="N174" s="22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114</v>
      </c>
      <c r="AU174" s="16" t="s">
        <v>80</v>
      </c>
    </row>
    <row r="175" spans="1:47" s="2" customFormat="1" ht="12">
      <c r="A175" s="37"/>
      <c r="B175" s="38"/>
      <c r="C175" s="39"/>
      <c r="D175" s="223" t="s">
        <v>216</v>
      </c>
      <c r="E175" s="39"/>
      <c r="F175" s="260" t="s">
        <v>217</v>
      </c>
      <c r="G175" s="39"/>
      <c r="H175" s="39"/>
      <c r="I175" s="225"/>
      <c r="J175" s="39"/>
      <c r="K175" s="39"/>
      <c r="L175" s="43"/>
      <c r="M175" s="226"/>
      <c r="N175" s="22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216</v>
      </c>
      <c r="AU175" s="16" t="s">
        <v>80</v>
      </c>
    </row>
    <row r="176" spans="1:65" s="2" customFormat="1" ht="24.15" customHeight="1">
      <c r="A176" s="37"/>
      <c r="B176" s="38"/>
      <c r="C176" s="210" t="s">
        <v>218</v>
      </c>
      <c r="D176" s="210" t="s">
        <v>107</v>
      </c>
      <c r="E176" s="211" t="s">
        <v>219</v>
      </c>
      <c r="F176" s="212" t="s">
        <v>220</v>
      </c>
      <c r="G176" s="213" t="s">
        <v>110</v>
      </c>
      <c r="H176" s="214">
        <v>250</v>
      </c>
      <c r="I176" s="215"/>
      <c r="J176" s="216">
        <f>ROUND(I176*H176,2)</f>
        <v>0</v>
      </c>
      <c r="K176" s="212" t="s">
        <v>111</v>
      </c>
      <c r="L176" s="43"/>
      <c r="M176" s="217" t="s">
        <v>1</v>
      </c>
      <c r="N176" s="218" t="s">
        <v>38</v>
      </c>
      <c r="O176" s="90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1" t="s">
        <v>112</v>
      </c>
      <c r="AT176" s="221" t="s">
        <v>107</v>
      </c>
      <c r="AU176" s="221" t="s">
        <v>80</v>
      </c>
      <c r="AY176" s="16" t="s">
        <v>105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6" t="s">
        <v>78</v>
      </c>
      <c r="BK176" s="222">
        <f>ROUND(I176*H176,2)</f>
        <v>0</v>
      </c>
      <c r="BL176" s="16" t="s">
        <v>112</v>
      </c>
      <c r="BM176" s="221" t="s">
        <v>221</v>
      </c>
    </row>
    <row r="177" spans="1:47" s="2" customFormat="1" ht="12">
      <c r="A177" s="37"/>
      <c r="B177" s="38"/>
      <c r="C177" s="39"/>
      <c r="D177" s="223" t="s">
        <v>114</v>
      </c>
      <c r="E177" s="39"/>
      <c r="F177" s="224" t="s">
        <v>222</v>
      </c>
      <c r="G177" s="39"/>
      <c r="H177" s="39"/>
      <c r="I177" s="225"/>
      <c r="J177" s="39"/>
      <c r="K177" s="39"/>
      <c r="L177" s="43"/>
      <c r="M177" s="226"/>
      <c r="N177" s="22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114</v>
      </c>
      <c r="AU177" s="16" t="s">
        <v>80</v>
      </c>
    </row>
    <row r="178" spans="1:65" s="2" customFormat="1" ht="14.4" customHeight="1">
      <c r="A178" s="37"/>
      <c r="B178" s="38"/>
      <c r="C178" s="250" t="s">
        <v>223</v>
      </c>
      <c r="D178" s="250" t="s">
        <v>130</v>
      </c>
      <c r="E178" s="251" t="s">
        <v>224</v>
      </c>
      <c r="F178" s="252" t="s">
        <v>225</v>
      </c>
      <c r="G178" s="253" t="s">
        <v>226</v>
      </c>
      <c r="H178" s="254">
        <v>25.75</v>
      </c>
      <c r="I178" s="255"/>
      <c r="J178" s="256">
        <f>ROUND(I178*H178,2)</f>
        <v>0</v>
      </c>
      <c r="K178" s="252" t="s">
        <v>111</v>
      </c>
      <c r="L178" s="257"/>
      <c r="M178" s="258" t="s">
        <v>1</v>
      </c>
      <c r="N178" s="259" t="s">
        <v>38</v>
      </c>
      <c r="O178" s="90"/>
      <c r="P178" s="219">
        <f>O178*H178</f>
        <v>0</v>
      </c>
      <c r="Q178" s="219">
        <v>0.2</v>
      </c>
      <c r="R178" s="219">
        <f>Q178*H178</f>
        <v>5.15</v>
      </c>
      <c r="S178" s="219">
        <v>0</v>
      </c>
      <c r="T178" s="22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1" t="s">
        <v>133</v>
      </c>
      <c r="AT178" s="221" t="s">
        <v>130</v>
      </c>
      <c r="AU178" s="221" t="s">
        <v>80</v>
      </c>
      <c r="AY178" s="16" t="s">
        <v>105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6" t="s">
        <v>78</v>
      </c>
      <c r="BK178" s="222">
        <f>ROUND(I178*H178,2)</f>
        <v>0</v>
      </c>
      <c r="BL178" s="16" t="s">
        <v>112</v>
      </c>
      <c r="BM178" s="221" t="s">
        <v>227</v>
      </c>
    </row>
    <row r="179" spans="1:47" s="2" customFormat="1" ht="12">
      <c r="A179" s="37"/>
      <c r="B179" s="38"/>
      <c r="C179" s="39"/>
      <c r="D179" s="223" t="s">
        <v>114</v>
      </c>
      <c r="E179" s="39"/>
      <c r="F179" s="224" t="s">
        <v>225</v>
      </c>
      <c r="G179" s="39"/>
      <c r="H179" s="39"/>
      <c r="I179" s="225"/>
      <c r="J179" s="39"/>
      <c r="K179" s="39"/>
      <c r="L179" s="43"/>
      <c r="M179" s="226"/>
      <c r="N179" s="22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114</v>
      </c>
      <c r="AU179" s="16" t="s">
        <v>80</v>
      </c>
    </row>
    <row r="180" spans="1:51" s="13" customFormat="1" ht="12">
      <c r="A180" s="13"/>
      <c r="B180" s="228"/>
      <c r="C180" s="229"/>
      <c r="D180" s="223" t="s">
        <v>121</v>
      </c>
      <c r="E180" s="229"/>
      <c r="F180" s="231" t="s">
        <v>228</v>
      </c>
      <c r="G180" s="229"/>
      <c r="H180" s="232">
        <v>25.75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121</v>
      </c>
      <c r="AU180" s="238" t="s">
        <v>80</v>
      </c>
      <c r="AV180" s="13" t="s">
        <v>80</v>
      </c>
      <c r="AW180" s="13" t="s">
        <v>4</v>
      </c>
      <c r="AX180" s="13" t="s">
        <v>78</v>
      </c>
      <c r="AY180" s="238" t="s">
        <v>105</v>
      </c>
    </row>
    <row r="181" spans="1:65" s="2" customFormat="1" ht="14.4" customHeight="1">
      <c r="A181" s="37"/>
      <c r="B181" s="38"/>
      <c r="C181" s="210" t="s">
        <v>229</v>
      </c>
      <c r="D181" s="210" t="s">
        <v>107</v>
      </c>
      <c r="E181" s="211" t="s">
        <v>230</v>
      </c>
      <c r="F181" s="212" t="s">
        <v>231</v>
      </c>
      <c r="G181" s="213" t="s">
        <v>226</v>
      </c>
      <c r="H181" s="214">
        <v>5</v>
      </c>
      <c r="I181" s="215"/>
      <c r="J181" s="216">
        <f>ROUND(I181*H181,2)</f>
        <v>0</v>
      </c>
      <c r="K181" s="212" t="s">
        <v>111</v>
      </c>
      <c r="L181" s="43"/>
      <c r="M181" s="217" t="s">
        <v>1</v>
      </c>
      <c r="N181" s="218" t="s">
        <v>38</v>
      </c>
      <c r="O181" s="90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1" t="s">
        <v>112</v>
      </c>
      <c r="AT181" s="221" t="s">
        <v>107</v>
      </c>
      <c r="AU181" s="221" t="s">
        <v>80</v>
      </c>
      <c r="AY181" s="16" t="s">
        <v>105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6" t="s">
        <v>78</v>
      </c>
      <c r="BK181" s="222">
        <f>ROUND(I181*H181,2)</f>
        <v>0</v>
      </c>
      <c r="BL181" s="16" t="s">
        <v>112</v>
      </c>
      <c r="BM181" s="221" t="s">
        <v>232</v>
      </c>
    </row>
    <row r="182" spans="1:47" s="2" customFormat="1" ht="12">
      <c r="A182" s="37"/>
      <c r="B182" s="38"/>
      <c r="C182" s="39"/>
      <c r="D182" s="223" t="s">
        <v>114</v>
      </c>
      <c r="E182" s="39"/>
      <c r="F182" s="224" t="s">
        <v>233</v>
      </c>
      <c r="G182" s="39"/>
      <c r="H182" s="39"/>
      <c r="I182" s="225"/>
      <c r="J182" s="39"/>
      <c r="K182" s="39"/>
      <c r="L182" s="43"/>
      <c r="M182" s="226"/>
      <c r="N182" s="22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114</v>
      </c>
      <c r="AU182" s="16" t="s">
        <v>80</v>
      </c>
    </row>
    <row r="183" spans="1:65" s="2" customFormat="1" ht="14.4" customHeight="1">
      <c r="A183" s="37"/>
      <c r="B183" s="38"/>
      <c r="C183" s="210" t="s">
        <v>234</v>
      </c>
      <c r="D183" s="210" t="s">
        <v>107</v>
      </c>
      <c r="E183" s="211" t="s">
        <v>235</v>
      </c>
      <c r="F183" s="212" t="s">
        <v>236</v>
      </c>
      <c r="G183" s="213" t="s">
        <v>226</v>
      </c>
      <c r="H183" s="214">
        <v>5</v>
      </c>
      <c r="I183" s="215"/>
      <c r="J183" s="216">
        <f>ROUND(I183*H183,2)</f>
        <v>0</v>
      </c>
      <c r="K183" s="212" t="s">
        <v>111</v>
      </c>
      <c r="L183" s="43"/>
      <c r="M183" s="217" t="s">
        <v>1</v>
      </c>
      <c r="N183" s="218" t="s">
        <v>38</v>
      </c>
      <c r="O183" s="90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1" t="s">
        <v>112</v>
      </c>
      <c r="AT183" s="221" t="s">
        <v>107</v>
      </c>
      <c r="AU183" s="221" t="s">
        <v>80</v>
      </c>
      <c r="AY183" s="16" t="s">
        <v>105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6" t="s">
        <v>78</v>
      </c>
      <c r="BK183" s="222">
        <f>ROUND(I183*H183,2)</f>
        <v>0</v>
      </c>
      <c r="BL183" s="16" t="s">
        <v>112</v>
      </c>
      <c r="BM183" s="221" t="s">
        <v>237</v>
      </c>
    </row>
    <row r="184" spans="1:47" s="2" customFormat="1" ht="12">
      <c r="A184" s="37"/>
      <c r="B184" s="38"/>
      <c r="C184" s="39"/>
      <c r="D184" s="223" t="s">
        <v>114</v>
      </c>
      <c r="E184" s="39"/>
      <c r="F184" s="224" t="s">
        <v>238</v>
      </c>
      <c r="G184" s="39"/>
      <c r="H184" s="39"/>
      <c r="I184" s="225"/>
      <c r="J184" s="39"/>
      <c r="K184" s="39"/>
      <c r="L184" s="43"/>
      <c r="M184" s="226"/>
      <c r="N184" s="22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114</v>
      </c>
      <c r="AU184" s="16" t="s">
        <v>80</v>
      </c>
    </row>
    <row r="185" spans="1:65" s="2" customFormat="1" ht="14.4" customHeight="1">
      <c r="A185" s="37"/>
      <c r="B185" s="38"/>
      <c r="C185" s="210" t="s">
        <v>239</v>
      </c>
      <c r="D185" s="210" t="s">
        <v>107</v>
      </c>
      <c r="E185" s="211" t="s">
        <v>240</v>
      </c>
      <c r="F185" s="212" t="s">
        <v>241</v>
      </c>
      <c r="G185" s="213" t="s">
        <v>242</v>
      </c>
      <c r="H185" s="214">
        <v>1</v>
      </c>
      <c r="I185" s="215"/>
      <c r="J185" s="216">
        <f>ROUND(I185*H185,2)</f>
        <v>0</v>
      </c>
      <c r="K185" s="212" t="s">
        <v>1</v>
      </c>
      <c r="L185" s="43"/>
      <c r="M185" s="217" t="s">
        <v>1</v>
      </c>
      <c r="N185" s="218" t="s">
        <v>38</v>
      </c>
      <c r="O185" s="90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1" t="s">
        <v>112</v>
      </c>
      <c r="AT185" s="221" t="s">
        <v>107</v>
      </c>
      <c r="AU185" s="221" t="s">
        <v>80</v>
      </c>
      <c r="AY185" s="16" t="s">
        <v>105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6" t="s">
        <v>78</v>
      </c>
      <c r="BK185" s="222">
        <f>ROUND(I185*H185,2)</f>
        <v>0</v>
      </c>
      <c r="BL185" s="16" t="s">
        <v>112</v>
      </c>
      <c r="BM185" s="221" t="s">
        <v>243</v>
      </c>
    </row>
    <row r="186" spans="1:47" s="2" customFormat="1" ht="12">
      <c r="A186" s="37"/>
      <c r="B186" s="38"/>
      <c r="C186" s="39"/>
      <c r="D186" s="223" t="s">
        <v>114</v>
      </c>
      <c r="E186" s="39"/>
      <c r="F186" s="224" t="s">
        <v>241</v>
      </c>
      <c r="G186" s="39"/>
      <c r="H186" s="39"/>
      <c r="I186" s="225"/>
      <c r="J186" s="39"/>
      <c r="K186" s="39"/>
      <c r="L186" s="43"/>
      <c r="M186" s="226"/>
      <c r="N186" s="227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114</v>
      </c>
      <c r="AU186" s="16" t="s">
        <v>80</v>
      </c>
    </row>
    <row r="187" spans="1:47" s="2" customFormat="1" ht="12">
      <c r="A187" s="37"/>
      <c r="B187" s="38"/>
      <c r="C187" s="39"/>
      <c r="D187" s="223" t="s">
        <v>216</v>
      </c>
      <c r="E187" s="39"/>
      <c r="F187" s="260" t="s">
        <v>244</v>
      </c>
      <c r="G187" s="39"/>
      <c r="H187" s="39"/>
      <c r="I187" s="225"/>
      <c r="J187" s="39"/>
      <c r="K187" s="39"/>
      <c r="L187" s="43"/>
      <c r="M187" s="226"/>
      <c r="N187" s="22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216</v>
      </c>
      <c r="AU187" s="16" t="s">
        <v>80</v>
      </c>
    </row>
    <row r="188" spans="1:63" s="12" customFormat="1" ht="22.8" customHeight="1">
      <c r="A188" s="12"/>
      <c r="B188" s="194"/>
      <c r="C188" s="195"/>
      <c r="D188" s="196" t="s">
        <v>72</v>
      </c>
      <c r="E188" s="208" t="s">
        <v>245</v>
      </c>
      <c r="F188" s="208" t="s">
        <v>246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SUM(P189:P190)</f>
        <v>0</v>
      </c>
      <c r="Q188" s="202"/>
      <c r="R188" s="203">
        <f>SUM(R189:R190)</f>
        <v>0</v>
      </c>
      <c r="S188" s="202"/>
      <c r="T188" s="204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78</v>
      </c>
      <c r="AT188" s="206" t="s">
        <v>72</v>
      </c>
      <c r="AU188" s="206" t="s">
        <v>78</v>
      </c>
      <c r="AY188" s="205" t="s">
        <v>105</v>
      </c>
      <c r="BK188" s="207">
        <f>SUM(BK189:BK190)</f>
        <v>0</v>
      </c>
    </row>
    <row r="189" spans="1:65" s="2" customFormat="1" ht="24.15" customHeight="1">
      <c r="A189" s="37"/>
      <c r="B189" s="38"/>
      <c r="C189" s="210" t="s">
        <v>247</v>
      </c>
      <c r="D189" s="210" t="s">
        <v>107</v>
      </c>
      <c r="E189" s="211" t="s">
        <v>248</v>
      </c>
      <c r="F189" s="212" t="s">
        <v>249</v>
      </c>
      <c r="G189" s="213" t="s">
        <v>250</v>
      </c>
      <c r="H189" s="214">
        <v>9.051</v>
      </c>
      <c r="I189" s="215"/>
      <c r="J189" s="216">
        <f>ROUND(I189*H189,2)</f>
        <v>0</v>
      </c>
      <c r="K189" s="212" t="s">
        <v>111</v>
      </c>
      <c r="L189" s="43"/>
      <c r="M189" s="217" t="s">
        <v>1</v>
      </c>
      <c r="N189" s="218" t="s">
        <v>38</v>
      </c>
      <c r="O189" s="90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1" t="s">
        <v>112</v>
      </c>
      <c r="AT189" s="221" t="s">
        <v>107</v>
      </c>
      <c r="AU189" s="221" t="s">
        <v>80</v>
      </c>
      <c r="AY189" s="16" t="s">
        <v>105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6" t="s">
        <v>78</v>
      </c>
      <c r="BK189" s="222">
        <f>ROUND(I189*H189,2)</f>
        <v>0</v>
      </c>
      <c r="BL189" s="16" t="s">
        <v>112</v>
      </c>
      <c r="BM189" s="221" t="s">
        <v>251</v>
      </c>
    </row>
    <row r="190" spans="1:47" s="2" customFormat="1" ht="12">
      <c r="A190" s="37"/>
      <c r="B190" s="38"/>
      <c r="C190" s="39"/>
      <c r="D190" s="223" t="s">
        <v>114</v>
      </c>
      <c r="E190" s="39"/>
      <c r="F190" s="224" t="s">
        <v>252</v>
      </c>
      <c r="G190" s="39"/>
      <c r="H190" s="39"/>
      <c r="I190" s="225"/>
      <c r="J190" s="39"/>
      <c r="K190" s="39"/>
      <c r="L190" s="43"/>
      <c r="M190" s="261"/>
      <c r="N190" s="262"/>
      <c r="O190" s="263"/>
      <c r="P190" s="263"/>
      <c r="Q190" s="263"/>
      <c r="R190" s="263"/>
      <c r="S190" s="263"/>
      <c r="T190" s="26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114</v>
      </c>
      <c r="AU190" s="16" t="s">
        <v>80</v>
      </c>
    </row>
    <row r="191" spans="1:31" s="2" customFormat="1" ht="6.95" customHeight="1">
      <c r="A191" s="37"/>
      <c r="B191" s="65"/>
      <c r="C191" s="66"/>
      <c r="D191" s="66"/>
      <c r="E191" s="66"/>
      <c r="F191" s="66"/>
      <c r="G191" s="66"/>
      <c r="H191" s="66"/>
      <c r="I191" s="66"/>
      <c r="J191" s="66"/>
      <c r="K191" s="66"/>
      <c r="L191" s="43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sheetProtection password="CC35" sheet="1" objects="1" scenarios="1" formatColumns="0" formatRows="0" autoFilter="0"/>
  <autoFilter ref="C114:K190"/>
  <mergeCells count="6">
    <mergeCell ref="E7:H7"/>
    <mergeCell ref="E16:H16"/>
    <mergeCell ref="E25:H25"/>
    <mergeCell ref="E85:H8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2021-01-28T10:04:11Z</dcterms:created>
  <dcterms:modified xsi:type="dcterms:W3CDTF">2021-01-28T10:04:13Z</dcterms:modified>
  <cp:category/>
  <cp:version/>
  <cp:contentType/>
  <cp:contentStatus/>
</cp:coreProperties>
</file>