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0\MLÝNSKÝ NÁHON\DOKUMENTACE DPS\VÝKAZY\SO02, SO03\"/>
    </mc:Choice>
  </mc:AlternateContent>
  <xr:revisionPtr revIDLastSave="0" documentId="8_{C48CCD3E-22CB-4BE4-8CDE-7373F230FC9F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001 Naklady" sheetId="12" r:id="rId4"/>
    <sheet name="SO02 001 Pol" sheetId="13" r:id="rId5"/>
    <sheet name="SO03 00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Naklady'!$1:$7</definedName>
    <definedName name="_xlnm.Print_Titles" localSheetId="4">'SO02 001 Pol'!$1:$7</definedName>
    <definedName name="_xlnm.Print_Titles" localSheetId="5">'SO03 001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Naklady'!$A$1:$X$35</definedName>
    <definedName name="_xlnm.Print_Area" localSheetId="4">'SO02 001 Pol'!$A$1:$X$53</definedName>
    <definedName name="_xlnm.Print_Area" localSheetId="5">'SO03 001 Pol'!$A$1:$X$153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64" i="1" s="1"/>
  <c r="I55" i="1"/>
  <c r="I54" i="1"/>
  <c r="G46" i="1"/>
  <c r="F46" i="1"/>
  <c r="G45" i="1"/>
  <c r="F45" i="1"/>
  <c r="G44" i="1"/>
  <c r="F44" i="1"/>
  <c r="G43" i="1"/>
  <c r="F43" i="1"/>
  <c r="G41" i="1"/>
  <c r="F41" i="1"/>
  <c r="G40" i="1"/>
  <c r="F40" i="1"/>
  <c r="I40" i="1" s="1"/>
  <c r="G39" i="1"/>
  <c r="F39" i="1"/>
  <c r="G152" i="14"/>
  <c r="BA118" i="14"/>
  <c r="BA43" i="14"/>
  <c r="BA39" i="14"/>
  <c r="BA33" i="14"/>
  <c r="BA28" i="14"/>
  <c r="BA25" i="14"/>
  <c r="BA17" i="14"/>
  <c r="BA13" i="14"/>
  <c r="BA10" i="14"/>
  <c r="G8" i="14"/>
  <c r="G9" i="14"/>
  <c r="M9" i="14" s="1"/>
  <c r="I9" i="14"/>
  <c r="K9" i="14"/>
  <c r="K8" i="14" s="1"/>
  <c r="O9" i="14"/>
  <c r="Q9" i="14"/>
  <c r="Q8" i="14" s="1"/>
  <c r="V9" i="14"/>
  <c r="V8" i="14" s="1"/>
  <c r="G12" i="14"/>
  <c r="M12" i="14" s="1"/>
  <c r="I12" i="14"/>
  <c r="K12" i="14"/>
  <c r="O12" i="14"/>
  <c r="O8" i="14" s="1"/>
  <c r="Q12" i="14"/>
  <c r="V12" i="14"/>
  <c r="G14" i="14"/>
  <c r="I14" i="14"/>
  <c r="K14" i="14"/>
  <c r="M14" i="14"/>
  <c r="O14" i="14"/>
  <c r="Q14" i="14"/>
  <c r="V14" i="14"/>
  <c r="G16" i="14"/>
  <c r="I16" i="14"/>
  <c r="K16" i="14"/>
  <c r="M16" i="14"/>
  <c r="O16" i="14"/>
  <c r="Q16" i="14"/>
  <c r="V16" i="14"/>
  <c r="G24" i="14"/>
  <c r="I24" i="14"/>
  <c r="I8" i="14" s="1"/>
  <c r="K24" i="14"/>
  <c r="M24" i="14"/>
  <c r="O24" i="14"/>
  <c r="Q24" i="14"/>
  <c r="V24" i="14"/>
  <c r="G27" i="14"/>
  <c r="M27" i="14" s="1"/>
  <c r="I27" i="14"/>
  <c r="K27" i="14"/>
  <c r="O27" i="14"/>
  <c r="Q27" i="14"/>
  <c r="V27" i="14"/>
  <c r="G32" i="14"/>
  <c r="M32" i="14" s="1"/>
  <c r="I32" i="14"/>
  <c r="K32" i="14"/>
  <c r="O32" i="14"/>
  <c r="Q32" i="14"/>
  <c r="V32" i="14"/>
  <c r="G35" i="14"/>
  <c r="M35" i="14" s="1"/>
  <c r="I35" i="14"/>
  <c r="K35" i="14"/>
  <c r="O35" i="14"/>
  <c r="Q35" i="14"/>
  <c r="V35" i="14"/>
  <c r="G38" i="14"/>
  <c r="I38" i="14"/>
  <c r="K38" i="14"/>
  <c r="M38" i="14"/>
  <c r="O38" i="14"/>
  <c r="Q38" i="14"/>
  <c r="V38" i="14"/>
  <c r="G42" i="14"/>
  <c r="I42" i="14"/>
  <c r="K42" i="14"/>
  <c r="M42" i="14"/>
  <c r="O42" i="14"/>
  <c r="Q42" i="14"/>
  <c r="V42" i="14"/>
  <c r="G44" i="14"/>
  <c r="I44" i="14"/>
  <c r="K44" i="14"/>
  <c r="M44" i="14"/>
  <c r="O44" i="14"/>
  <c r="Q44" i="14"/>
  <c r="V44" i="14"/>
  <c r="G47" i="14"/>
  <c r="M47" i="14" s="1"/>
  <c r="I47" i="14"/>
  <c r="K47" i="14"/>
  <c r="O47" i="14"/>
  <c r="Q47" i="14"/>
  <c r="V47" i="14"/>
  <c r="G49" i="14"/>
  <c r="M49" i="14" s="1"/>
  <c r="I49" i="14"/>
  <c r="K49" i="14"/>
  <c r="O49" i="14"/>
  <c r="Q49" i="14"/>
  <c r="V49" i="14"/>
  <c r="G52" i="14"/>
  <c r="M52" i="14" s="1"/>
  <c r="I52" i="14"/>
  <c r="K52" i="14"/>
  <c r="O52" i="14"/>
  <c r="Q52" i="14"/>
  <c r="V52" i="14"/>
  <c r="G55" i="14"/>
  <c r="I55" i="14"/>
  <c r="K55" i="14"/>
  <c r="M55" i="14"/>
  <c r="O55" i="14"/>
  <c r="Q55" i="14"/>
  <c r="V55" i="14"/>
  <c r="G60" i="14"/>
  <c r="I60" i="14"/>
  <c r="K60" i="14"/>
  <c r="M60" i="14"/>
  <c r="O60" i="14"/>
  <c r="Q60" i="14"/>
  <c r="V60" i="14"/>
  <c r="G62" i="14"/>
  <c r="M62" i="14" s="1"/>
  <c r="I62" i="14"/>
  <c r="K62" i="14"/>
  <c r="O62" i="14"/>
  <c r="Q62" i="14"/>
  <c r="V62" i="14"/>
  <c r="G64" i="14"/>
  <c r="M64" i="14" s="1"/>
  <c r="I64" i="14"/>
  <c r="K64" i="14"/>
  <c r="O64" i="14"/>
  <c r="Q64" i="14"/>
  <c r="V64" i="14"/>
  <c r="G66" i="14"/>
  <c r="M66" i="14" s="1"/>
  <c r="I66" i="14"/>
  <c r="K66" i="14"/>
  <c r="O66" i="14"/>
  <c r="Q66" i="14"/>
  <c r="V66" i="14"/>
  <c r="G68" i="14"/>
  <c r="I68" i="14"/>
  <c r="K68" i="14"/>
  <c r="M68" i="14"/>
  <c r="O68" i="14"/>
  <c r="Q68" i="14"/>
  <c r="V68" i="14"/>
  <c r="G70" i="14"/>
  <c r="I70" i="14"/>
  <c r="K70" i="14"/>
  <c r="M70" i="14"/>
  <c r="O70" i="14"/>
  <c r="Q70" i="14"/>
  <c r="V70" i="14"/>
  <c r="G74" i="14"/>
  <c r="I74" i="14"/>
  <c r="K74" i="14"/>
  <c r="M74" i="14"/>
  <c r="O74" i="14"/>
  <c r="Q74" i="14"/>
  <c r="V74" i="14"/>
  <c r="G80" i="14"/>
  <c r="M80" i="14" s="1"/>
  <c r="I80" i="14"/>
  <c r="K80" i="14"/>
  <c r="O80" i="14"/>
  <c r="Q80" i="14"/>
  <c r="V80" i="14"/>
  <c r="G83" i="14"/>
  <c r="M83" i="14" s="1"/>
  <c r="M82" i="14" s="1"/>
  <c r="I83" i="14"/>
  <c r="K83" i="14"/>
  <c r="K82" i="14" s="1"/>
  <c r="O83" i="14"/>
  <c r="Q83" i="14"/>
  <c r="Q82" i="14" s="1"/>
  <c r="V83" i="14"/>
  <c r="V82" i="14" s="1"/>
  <c r="G86" i="14"/>
  <c r="I86" i="14"/>
  <c r="K86" i="14"/>
  <c r="M86" i="14"/>
  <c r="O86" i="14"/>
  <c r="O82" i="14" s="1"/>
  <c r="Q86" i="14"/>
  <c r="V86" i="14"/>
  <c r="G90" i="14"/>
  <c r="I90" i="14"/>
  <c r="K90" i="14"/>
  <c r="M90" i="14"/>
  <c r="O90" i="14"/>
  <c r="Q90" i="14"/>
  <c r="V90" i="14"/>
  <c r="G94" i="14"/>
  <c r="I94" i="14"/>
  <c r="K94" i="14"/>
  <c r="M94" i="14"/>
  <c r="O94" i="14"/>
  <c r="Q94" i="14"/>
  <c r="V94" i="14"/>
  <c r="G95" i="14"/>
  <c r="I95" i="14"/>
  <c r="K95" i="14"/>
  <c r="M95" i="14"/>
  <c r="O95" i="14"/>
  <c r="Q95" i="14"/>
  <c r="V95" i="14"/>
  <c r="G97" i="14"/>
  <c r="M97" i="14" s="1"/>
  <c r="I97" i="14"/>
  <c r="I82" i="14" s="1"/>
  <c r="K97" i="14"/>
  <c r="O97" i="14"/>
  <c r="Q97" i="14"/>
  <c r="V97" i="14"/>
  <c r="G99" i="14"/>
  <c r="M99" i="14" s="1"/>
  <c r="I99" i="14"/>
  <c r="K99" i="14"/>
  <c r="O99" i="14"/>
  <c r="Q99" i="14"/>
  <c r="V99" i="14"/>
  <c r="G102" i="14"/>
  <c r="I102" i="14"/>
  <c r="K102" i="14"/>
  <c r="M102" i="14"/>
  <c r="O102" i="14"/>
  <c r="Q102" i="14"/>
  <c r="V102" i="14"/>
  <c r="G108" i="14"/>
  <c r="I108" i="14"/>
  <c r="K108" i="14"/>
  <c r="M108" i="14"/>
  <c r="O108" i="14"/>
  <c r="Q108" i="14"/>
  <c r="V108" i="14"/>
  <c r="G110" i="14"/>
  <c r="I110" i="14"/>
  <c r="K110" i="14"/>
  <c r="M110" i="14"/>
  <c r="O110" i="14"/>
  <c r="Q110" i="14"/>
  <c r="V110" i="14"/>
  <c r="K112" i="14"/>
  <c r="G113" i="14"/>
  <c r="M113" i="14" s="1"/>
  <c r="I113" i="14"/>
  <c r="I112" i="14" s="1"/>
  <c r="K113" i="14"/>
  <c r="O113" i="14"/>
  <c r="Q113" i="14"/>
  <c r="Q112" i="14" s="1"/>
  <c r="V113" i="14"/>
  <c r="V112" i="14" s="1"/>
  <c r="G115" i="14"/>
  <c r="M115" i="14" s="1"/>
  <c r="I115" i="14"/>
  <c r="K115" i="14"/>
  <c r="O115" i="14"/>
  <c r="Q115" i="14"/>
  <c r="V115" i="14"/>
  <c r="G116" i="14"/>
  <c r="I116" i="14"/>
  <c r="K116" i="14"/>
  <c r="M116" i="14"/>
  <c r="O116" i="14"/>
  <c r="O112" i="14" s="1"/>
  <c r="Q116" i="14"/>
  <c r="V116" i="14"/>
  <c r="G121" i="14"/>
  <c r="I121" i="14"/>
  <c r="K121" i="14"/>
  <c r="M121" i="14"/>
  <c r="O121" i="14"/>
  <c r="Q121" i="14"/>
  <c r="V121" i="14"/>
  <c r="G125" i="14"/>
  <c r="I125" i="14"/>
  <c r="K125" i="14"/>
  <c r="M125" i="14"/>
  <c r="O125" i="14"/>
  <c r="Q125" i="14"/>
  <c r="V125" i="14"/>
  <c r="K129" i="14"/>
  <c r="O129" i="14"/>
  <c r="G130" i="14"/>
  <c r="M130" i="14" s="1"/>
  <c r="M129" i="14" s="1"/>
  <c r="I130" i="14"/>
  <c r="I129" i="14" s="1"/>
  <c r="K130" i="14"/>
  <c r="O130" i="14"/>
  <c r="Q130" i="14"/>
  <c r="Q129" i="14" s="1"/>
  <c r="V130" i="14"/>
  <c r="V129" i="14" s="1"/>
  <c r="G133" i="14"/>
  <c r="K133" i="14"/>
  <c r="V133" i="14"/>
  <c r="G134" i="14"/>
  <c r="I134" i="14"/>
  <c r="I133" i="14" s="1"/>
  <c r="K134" i="14"/>
  <c r="M134" i="14"/>
  <c r="M133" i="14" s="1"/>
  <c r="O134" i="14"/>
  <c r="O133" i="14" s="1"/>
  <c r="Q134" i="14"/>
  <c r="Q133" i="14" s="1"/>
  <c r="V134" i="14"/>
  <c r="O136" i="14"/>
  <c r="G137" i="14"/>
  <c r="I137" i="14"/>
  <c r="I136" i="14" s="1"/>
  <c r="K137" i="14"/>
  <c r="K136" i="14" s="1"/>
  <c r="M137" i="14"/>
  <c r="O137" i="14"/>
  <c r="Q137" i="14"/>
  <c r="Q136" i="14" s="1"/>
  <c r="V137" i="14"/>
  <c r="G140" i="14"/>
  <c r="M140" i="14" s="1"/>
  <c r="I140" i="14"/>
  <c r="K140" i="14"/>
  <c r="O140" i="14"/>
  <c r="Q140" i="14"/>
  <c r="V140" i="14"/>
  <c r="G141" i="14"/>
  <c r="G136" i="14" s="1"/>
  <c r="I141" i="14"/>
  <c r="K141" i="14"/>
  <c r="O141" i="14"/>
  <c r="Q141" i="14"/>
  <c r="V141" i="14"/>
  <c r="V136" i="14" s="1"/>
  <c r="G142" i="14"/>
  <c r="M142" i="14" s="1"/>
  <c r="I142" i="14"/>
  <c r="K142" i="14"/>
  <c r="O142" i="14"/>
  <c r="Q142" i="14"/>
  <c r="V142" i="14"/>
  <c r="I144" i="14"/>
  <c r="Q144" i="14"/>
  <c r="G145" i="14"/>
  <c r="G144" i="14" s="1"/>
  <c r="I145" i="14"/>
  <c r="K145" i="14"/>
  <c r="K144" i="14" s="1"/>
  <c r="M145" i="14"/>
  <c r="M144" i="14" s="1"/>
  <c r="O145" i="14"/>
  <c r="O144" i="14" s="1"/>
  <c r="Q145" i="14"/>
  <c r="V145" i="14"/>
  <c r="V144" i="14" s="1"/>
  <c r="Q148" i="14"/>
  <c r="G149" i="14"/>
  <c r="G148" i="14" s="1"/>
  <c r="I149" i="14"/>
  <c r="I148" i="14" s="1"/>
  <c r="K149" i="14"/>
  <c r="K148" i="14" s="1"/>
  <c r="O149" i="14"/>
  <c r="O148" i="14" s="1"/>
  <c r="Q149" i="14"/>
  <c r="V149" i="14"/>
  <c r="V148" i="14" s="1"/>
  <c r="AE152" i="14"/>
  <c r="AF152" i="14"/>
  <c r="G52" i="13"/>
  <c r="BA42" i="13"/>
  <c r="BA15" i="13"/>
  <c r="BA13" i="13"/>
  <c r="BA10" i="13"/>
  <c r="G8" i="13"/>
  <c r="G9" i="13"/>
  <c r="M9" i="13" s="1"/>
  <c r="I9" i="13"/>
  <c r="I8" i="13" s="1"/>
  <c r="K9" i="13"/>
  <c r="O9" i="13"/>
  <c r="O8" i="13" s="1"/>
  <c r="Q9" i="13"/>
  <c r="Q8" i="13" s="1"/>
  <c r="V9" i="13"/>
  <c r="G12" i="13"/>
  <c r="M12" i="13" s="1"/>
  <c r="I12" i="13"/>
  <c r="K12" i="13"/>
  <c r="O12" i="13"/>
  <c r="Q12" i="13"/>
  <c r="V12" i="13"/>
  <c r="V8" i="13" s="1"/>
  <c r="G14" i="13"/>
  <c r="I14" i="13"/>
  <c r="K14" i="13"/>
  <c r="M14" i="13"/>
  <c r="O14" i="13"/>
  <c r="Q14" i="13"/>
  <c r="V14" i="13"/>
  <c r="G20" i="13"/>
  <c r="I20" i="13"/>
  <c r="K20" i="13"/>
  <c r="K8" i="13" s="1"/>
  <c r="M20" i="13"/>
  <c r="O20" i="13"/>
  <c r="Q20" i="13"/>
  <c r="V20" i="13"/>
  <c r="G22" i="13"/>
  <c r="I22" i="13"/>
  <c r="K22" i="13"/>
  <c r="M22" i="13"/>
  <c r="O22" i="13"/>
  <c r="Q22" i="13"/>
  <c r="V22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G36" i="13"/>
  <c r="I36" i="13"/>
  <c r="K36" i="13"/>
  <c r="M36" i="13"/>
  <c r="O36" i="13"/>
  <c r="Q36" i="13"/>
  <c r="V36" i="13"/>
  <c r="G37" i="13"/>
  <c r="K37" i="13"/>
  <c r="V37" i="13"/>
  <c r="G38" i="13"/>
  <c r="M38" i="13" s="1"/>
  <c r="I38" i="13"/>
  <c r="I37" i="13" s="1"/>
  <c r="K38" i="13"/>
  <c r="O38" i="13"/>
  <c r="O37" i="13" s="1"/>
  <c r="Q38" i="13"/>
  <c r="Q37" i="13" s="1"/>
  <c r="V38" i="13"/>
  <c r="G40" i="13"/>
  <c r="M40" i="13" s="1"/>
  <c r="I40" i="13"/>
  <c r="K40" i="13"/>
  <c r="O40" i="13"/>
  <c r="Q40" i="13"/>
  <c r="V40" i="13"/>
  <c r="G45" i="13"/>
  <c r="I45" i="13"/>
  <c r="K45" i="13"/>
  <c r="M45" i="13"/>
  <c r="O45" i="13"/>
  <c r="Q45" i="13"/>
  <c r="V45" i="13"/>
  <c r="G48" i="13"/>
  <c r="K48" i="13"/>
  <c r="O48" i="13"/>
  <c r="V48" i="13"/>
  <c r="G49" i="13"/>
  <c r="I49" i="13"/>
  <c r="I48" i="13" s="1"/>
  <c r="K49" i="13"/>
  <c r="M49" i="13"/>
  <c r="M48" i="13" s="1"/>
  <c r="O49" i="13"/>
  <c r="Q49" i="13"/>
  <c r="Q48" i="13" s="1"/>
  <c r="V49" i="13"/>
  <c r="AE52" i="13"/>
  <c r="G34" i="12"/>
  <c r="BA32" i="12"/>
  <c r="BA30" i="12"/>
  <c r="BA28" i="12"/>
  <c r="BA13" i="12"/>
  <c r="BA11" i="12"/>
  <c r="G9" i="12"/>
  <c r="M9" i="12" s="1"/>
  <c r="I9" i="12"/>
  <c r="K9" i="12"/>
  <c r="K8" i="12" s="1"/>
  <c r="O9" i="12"/>
  <c r="O8" i="12" s="1"/>
  <c r="Q9" i="12"/>
  <c r="V9" i="12"/>
  <c r="V8" i="12" s="1"/>
  <c r="G12" i="12"/>
  <c r="I12" i="12"/>
  <c r="K12" i="12"/>
  <c r="M12" i="12"/>
  <c r="O12" i="12"/>
  <c r="Q12" i="12"/>
  <c r="Q8" i="12" s="1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I8" i="12" s="1"/>
  <c r="K18" i="12"/>
  <c r="O18" i="12"/>
  <c r="Q18" i="12"/>
  <c r="V18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V26" i="12"/>
  <c r="G27" i="12"/>
  <c r="I27" i="12"/>
  <c r="I26" i="12" s="1"/>
  <c r="K27" i="12"/>
  <c r="K26" i="12" s="1"/>
  <c r="M27" i="12"/>
  <c r="M26" i="12" s="1"/>
  <c r="O27" i="12"/>
  <c r="O26" i="12" s="1"/>
  <c r="Q27" i="12"/>
  <c r="Q26" i="12" s="1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AE34" i="12"/>
  <c r="AF34" i="12"/>
  <c r="I20" i="1"/>
  <c r="I19" i="1"/>
  <c r="I18" i="1"/>
  <c r="I17" i="1"/>
  <c r="F47" i="1"/>
  <c r="G23" i="1" s="1"/>
  <c r="G47" i="1"/>
  <c r="G25" i="1" s="1"/>
  <c r="H47" i="1"/>
  <c r="I46" i="1"/>
  <c r="I45" i="1"/>
  <c r="I44" i="1"/>
  <c r="I43" i="1"/>
  <c r="I41" i="1"/>
  <c r="I39" i="1"/>
  <c r="I47" i="1" s="1"/>
  <c r="J28" i="1"/>
  <c r="J26" i="1"/>
  <c r="G38" i="1"/>
  <c r="F38" i="1"/>
  <c r="J23" i="1"/>
  <c r="J24" i="1"/>
  <c r="J25" i="1"/>
  <c r="J27" i="1"/>
  <c r="E24" i="1"/>
  <c r="G24" i="1"/>
  <c r="E26" i="1"/>
  <c r="G26" i="1"/>
  <c r="J61" i="1" l="1"/>
  <c r="J60" i="1"/>
  <c r="J63" i="1"/>
  <c r="J56" i="1"/>
  <c r="J59" i="1"/>
  <c r="J54" i="1"/>
  <c r="J62" i="1"/>
  <c r="J57" i="1"/>
  <c r="I16" i="1"/>
  <c r="I21" i="1" s="1"/>
  <c r="J55" i="1"/>
  <c r="J58" i="1"/>
  <c r="A27" i="1"/>
  <c r="J46" i="1"/>
  <c r="J43" i="1"/>
  <c r="J39" i="1"/>
  <c r="J47" i="1" s="1"/>
  <c r="J45" i="1"/>
  <c r="J41" i="1"/>
  <c r="J44" i="1"/>
  <c r="J40" i="1"/>
  <c r="M8" i="14"/>
  <c r="M112" i="14"/>
  <c r="M141" i="14"/>
  <c r="M136" i="14" s="1"/>
  <c r="M149" i="14"/>
  <c r="M148" i="14" s="1"/>
  <c r="G82" i="14"/>
  <c r="G129" i="14"/>
  <c r="G112" i="14"/>
  <c r="M8" i="13"/>
  <c r="M37" i="13"/>
  <c r="AF52" i="13"/>
  <c r="M8" i="12"/>
  <c r="G8" i="12"/>
  <c r="J64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C745864E-C027-4BE2-AA72-D74FD1606AF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1A9CAD-FDA3-4DA9-8001-CDF525C2DB8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DBCF35DC-870C-4CC8-ACD8-5095AC91982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BD957B9-ECAE-4747-AD6B-D1991E68820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0AAF4841-BC73-4EB0-B677-9E357007FF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BEE94B-C610-4313-B2A3-926ED024900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<sst xmlns="http://schemas.openxmlformats.org/spreadsheetml/2006/main" count="1123" uniqueCount="377">
  <si>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</si>
  <si>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</si>
  <si>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</si>
  <si>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</si>
  <si>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</si>
  <si>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</si>
  <si>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</si>
  <si>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</si>
  <si>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</si>
  <si>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</si>
  <si>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</si>
  <si>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</si>
  <si>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</si>
  <si>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</si>
  <si>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</si>
  <si>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</si>
  <si>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</si>
  <si>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</si>
  <si>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</si>
  <si>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</si>
  <si>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</si>
  <si>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</si>
  <si>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</si>
  <si>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</si>
  <si>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</si>
  <si>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</si>
  <si>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</si>
  <si>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</si>
  <si>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</si>
  <si>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</si>
  <si>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</si>
  <si>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</si>
  <si>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</si>
  <si>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</si>
  <si>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</si>
  <si>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</si>
  <si>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</si>
  <si>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</si>
  <si>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</si>
  <si>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</si>
  <si>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</si>
  <si>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</si>
  <si>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</si>
  <si>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21003</t>
  </si>
  <si>
    <t>Mlýnský náhon, Horní Moštěnice, optimalizace toku, SO02, SO03</t>
  </si>
  <si>
    <t>Stavba</t>
  </si>
  <si>
    <t>Ostatní a vedlejší náklady</t>
  </si>
  <si>
    <t>001</t>
  </si>
  <si>
    <t>Stavební objekt</t>
  </si>
  <si>
    <t>SO02</t>
  </si>
  <si>
    <t>Optimalizace toku - ř. km 10,545 - 11,165</t>
  </si>
  <si>
    <t>SO03</t>
  </si>
  <si>
    <t>Stavidlový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</si>
  <si>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</si>
  <si>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</si>
  <si>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</si>
  <si>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</si>
  <si>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</si>
  <si>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</si>
  <si>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</si>
  <si>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</si>
  <si>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</si>
  <si>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</si>
  <si>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9</t>
  </si>
  <si>
    <t>Ostatní konstrukce, bourání</t>
  </si>
  <si>
    <t>99</t>
  </si>
  <si>
    <t>Staveništní přesun hmot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</si>
  <si>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</si>
  <si>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</si>
  <si>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</si>
  <si>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</si>
  <si>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</si>
  <si>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</si>
  <si>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</si>
  <si>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</si>
  <si>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</si>
  <si>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</si>
  <si>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</si>
  <si>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</si>
  <si>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</si>
  <si>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</si>
  <si>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</si>
  <si>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</si>
  <si>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</si>
  <si>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</si>
  <si>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</si>
  <si>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</si>
  <si>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</si>
  <si>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</si>
  <si>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</si>
  <si>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</si>
  <si>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</si>
  <si>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</si>
  <si>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</si>
  <si>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</si>
  <si>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</si>
  <si>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</si>
  <si>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</si>
  <si>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</si>
  <si>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</si>
  <si>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</si>
  <si>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</si>
  <si>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</si>
  <si>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</si>
  <si>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</si>
  <si>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005111020R</t>
  </si>
  <si>
    <t>Vytyčení stavby</t>
  </si>
  <si>
    <t>Soubor</t>
  </si>
  <si>
    <t>RTS 21/ I</t>
  </si>
  <si>
    <t>Indiv</t>
  </si>
  <si>
    <t>VRN</t>
  </si>
  <si>
    <t>POL99_2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</si>
  <si>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</si>
  <si>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</si>
  <si>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</si>
  <si>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</si>
  <si>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</si>
  <si>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</si>
  <si>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</si>
  <si>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</si>
  <si>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00512302RT</t>
  </si>
  <si>
    <t>Kontrolní odlov ryb</t>
  </si>
  <si>
    <t>Vlastní</t>
  </si>
  <si>
    <t>POL99_0</t>
  </si>
  <si>
    <t>VN1</t>
  </si>
  <si>
    <t>Biologický dozor</t>
  </si>
  <si>
    <t>soubor</t>
  </si>
  <si>
    <t>POL99_8</t>
  </si>
  <si>
    <t>VN2</t>
  </si>
  <si>
    <t>Zřízení a odstranění potřebného počtu sjízdných ramp</t>
  </si>
  <si>
    <t>Počet sjízdných ramp je věcí dodavatele stavby</t>
  </si>
  <si>
    <t>VN3</t>
  </si>
  <si>
    <t>Zajištění ochrany vzrostlých stromů před poškozením</t>
  </si>
  <si>
    <t>VN4</t>
  </si>
  <si>
    <t>Zajištění odpovídajícího dopravního značení a příp. povolení od Policie ČR</t>
  </si>
  <si>
    <t>VN5</t>
  </si>
  <si>
    <t>Zpracování povodňového a havarijního plánu</t>
  </si>
  <si>
    <t>VN6</t>
  </si>
  <si>
    <t>Zajištění plnění povinností dle zákona č. 309_2006 Sb.</t>
  </si>
  <si>
    <t>sobor</t>
  </si>
  <si>
    <t>VN7</t>
  </si>
  <si>
    <t>Uvedení stavbou dotčených pozemků  a komunikací  do původního stavu a jejich protokolární předání, zpět vlastníkům</t>
  </si>
  <si>
    <t>VN8</t>
  </si>
  <si>
    <t>Zajištění rozboru sedimentů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</si>
  <si>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</si>
  <si>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</si>
  <si>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</si>
  <si>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</si>
  <si>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</si>
  <si>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</si>
  <si>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</si>
  <si>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</si>
  <si>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nemovitostí, vyhotovení geometrického plánu</t>
  </si>
  <si>
    <t>SUM</t>
  </si>
  <si>
    <t>Geodetické zaměření rohů stavby, stabilizace bodů a sestavení laviček.</t>
  </si>
  <si>
    <t>END</t>
  </si>
  <si>
    <t>Položkový soupis prací a dodávek</t>
  </si>
  <si>
    <t>115101201R00</t>
  </si>
  <si>
    <t>Čerpání vody na dopravní výšku do 10 m_x000D_
 s uvažovaným průměrným přítokem do 500 l/min</t>
  </si>
  <si>
    <t>h</t>
  </si>
  <si>
    <t>800-1</t>
  </si>
  <si>
    <t>RTS 20/ II</t>
  </si>
  <si>
    <t>Práce</t>
  </si>
  <si>
    <t>POL1_</t>
  </si>
  <si>
    <t>na vzdálenost od hladiny vody v jímce po výšku roviny proložené osou nejvyššího bodu výtlačného potrubí. Včetně odpadní potrubí v délce do 20 m.</t>
  </si>
  <si>
    <t>SPI</t>
  </si>
  <si>
    <t>8*40</t>
  </si>
  <si>
    <t>VV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</si>
  <si>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</si>
  <si>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</si>
  <si>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</si>
  <si>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</si>
  <si>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125203101R00</t>
  </si>
  <si>
    <t>Vykopávky melioračních kanálů pro zemědělské meliorace, v hornině 3</t>
  </si>
  <si>
    <t>m3</t>
  </si>
  <si>
    <t>přívodních (závlahových) nebo odpadních se svislým přemístěním výkopku a ztíženými podmínkami při křížení melioračních kanálů se stávajícími koryty, s přehozením výkopku na vzdálenost do 3 m nebo s naložením na dopravní prostředek, pro jakoukoliv šířku kanálu, jeho hloubku a množství vykopávky,</t>
  </si>
  <si>
    <t>Včetně manipulace se zeminou v rámci koryta z místa těžení na místo naložení (uložení)</t>
  </si>
  <si>
    <t>Včetně ztíženého výkopu pod mostky, lávkami</t>
  </si>
  <si>
    <t>V položce je zohledněn i nutný objem ručních výkopů</t>
  </si>
  <si>
    <t>1670,96-372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</si>
  <si>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</si>
  <si>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</si>
  <si>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</si>
  <si>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</si>
  <si>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</si>
  <si>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1222,93*3</t>
  </si>
  <si>
    <t>167101102R00</t>
  </si>
  <si>
    <t>Nakládání, skládání, překládání neulehlého výkopku nakládání výkopku_x000D_
 přes 100 m3, z horniny 1 až 4</t>
  </si>
  <si>
    <t>1298,96-76,03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</si>
  <si>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</si>
  <si>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</si>
  <si>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</si>
  <si>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</si>
  <si>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180401212R00</t>
  </si>
  <si>
    <t>Založení trávníku luční trávník, výsevem, na svahu přes 1:5 do 1:2</t>
  </si>
  <si>
    <t>m2</t>
  </si>
  <si>
    <t>823-1</t>
  </si>
  <si>
    <t>na půdě předem připravené s pokosením, naložením, odvozem odpadu do 20 km a se složením,</t>
  </si>
  <si>
    <t>182101101R00</t>
  </si>
  <si>
    <t>Svahování v zářezech v hornině 1 až 4</t>
  </si>
  <si>
    <t>trvalých svahů do projektovaných profilů s potřebným přemístěním výkopku při svahování v zářezech,</t>
  </si>
  <si>
    <t>199000005R00</t>
  </si>
  <si>
    <t>Poplatky za skládku zeminy 1- 4, skupina 17 05 04 z Katalogu odpadů</t>
  </si>
  <si>
    <t>t</t>
  </si>
  <si>
    <t>1222,93*1,8</t>
  </si>
  <si>
    <t>00572460R</t>
  </si>
  <si>
    <t>směs travní technická</t>
  </si>
  <si>
    <t>kg</t>
  </si>
  <si>
    <t>SPCM</t>
  </si>
  <si>
    <t>Kalkul</t>
  </si>
  <si>
    <t>Specifikace</t>
  </si>
  <si>
    <t>POL3_</t>
  </si>
  <si>
    <t>451571223R00</t>
  </si>
  <si>
    <t>Podklad pod dlažbu ze štěrkopísku tloušťka přes 150 do 200 mm</t>
  </si>
  <si>
    <t>831-2</t>
  </si>
  <si>
    <t>2,7*620*1,1</t>
  </si>
  <si>
    <t>462512370R00</t>
  </si>
  <si>
    <t xml:space="preserve">Zához z lomového kamene s proštěrkováním, zához z terénu, hmotnost jednotlivých kamenů do 500 kf,  </t>
  </si>
  <si>
    <t>832-1</t>
  </si>
  <si>
    <t>neupraveného záhozového</t>
  </si>
  <si>
    <t>Včetně úpravy jednotlivých velkých kamenů hmotnosti přes 500 kg dodatečným rozpojením na místě uložení.</t>
  </si>
  <si>
    <t>Včetně výplňového kameniva fr. 32 - 125mm</t>
  </si>
  <si>
    <t>0,60*2*620*1,2</t>
  </si>
  <si>
    <t>462513169R00</t>
  </si>
  <si>
    <t>Zához z lomového kamene neupraveného hmotnost přes 200 kg,  , příplatek za urovnání líce záhozu</t>
  </si>
  <si>
    <t>provedený ze břehu nebo lešení do sucha nebo do vody</t>
  </si>
  <si>
    <t>1,65*2*620</t>
  </si>
  <si>
    <t>998332011R00</t>
  </si>
  <si>
    <t xml:space="preserve">Přesun hmot pro úpravy toků, hráze rybniční přesun hmot pro úpravy toků a kanály délky do 7000 m, hráze ochranné, rybniční a ostatní,  </t>
  </si>
  <si>
    <t>Přesun hmot</t>
  </si>
  <si>
    <t>POL7_</t>
  </si>
  <si>
    <t>ochranné a kanály délky do 7 000 m</t>
  </si>
  <si>
    <t>8*30</t>
  </si>
  <si>
    <t>130901123R00</t>
  </si>
  <si>
    <t>Bourání konstrukcí v hloubených vykopávkách z betonu, železového nebo z předpjatého, pneumatickým kladivem</t>
  </si>
  <si>
    <t>s přemístěním suti na hromady na vzdálenost do 20 m nebo s uložením na dopravní prostředek,</t>
  </si>
  <si>
    <t>131201112R00</t>
  </si>
  <si>
    <t>Hloubení nezapažených jam a zářezů do 1000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</si>
  <si>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</si>
  <si>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včetně nutného podílu ručních prací</t>
  </si>
  <si>
    <t>44,35*5,44</t>
  </si>
  <si>
    <t>18,98*3,69</t>
  </si>
  <si>
    <t>6,68*11,15</t>
  </si>
  <si>
    <t>(9,2+34,9)*0,4</t>
  </si>
  <si>
    <t>(13,3+8,7)*1,2*0,4+(32+44)*1,2*0,4</t>
  </si>
  <si>
    <t>131201119R00</t>
  </si>
  <si>
    <t xml:space="preserve">Hloubení nezapažených jam a zářezů příplatek za lepivost, v hornině 3,  </t>
  </si>
  <si>
    <t>450,4622*0,2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</si>
  <si>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</si>
  <si>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</si>
  <si>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</si>
  <si>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rýha - podkladní beton pod stavidlo : 2,82*1,6</t>
  </si>
  <si>
    <t>rýha - podkladní beton pro pod koncový práh : 2,22*0,6</t>
  </si>
  <si>
    <t>132201219R00</t>
  </si>
  <si>
    <t xml:space="preserve">Hloubení rýh šířky přes 60 do 200 cm příplatek za lepivost, v hornině 3,  </t>
  </si>
  <si>
    <t>5,811*0,2</t>
  </si>
  <si>
    <t>139601102R00</t>
  </si>
  <si>
    <t>Ruční výkop jam, rýh a šachet v hornině 3</t>
  </si>
  <si>
    <t>s přehozením na vzdálenost do 5 m nebo s naložením na ruční dopravní prostředek</t>
  </si>
  <si>
    <t>0,15*1,4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</si>
  <si>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</si>
  <si>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</si>
  <si>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</si>
  <si>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450,4622*0,16</t>
  </si>
  <si>
    <t>(5,844+0,21)*1</t>
  </si>
  <si>
    <t>161101152R00</t>
  </si>
  <si>
    <t>Svislé přemístění výkopku z horniny 5 až 7, při hloubce výkopu přes 2,5 do 4 m</t>
  </si>
  <si>
    <t>450,4622+5,844+0,21-309,8906</t>
  </si>
  <si>
    <t>162701155R00</t>
  </si>
  <si>
    <t>Vodorovné přemístění výkopku z horniny 5 až 7, na vzdálenost přes 9 000  do 10 000 m</t>
  </si>
  <si>
    <t>146,6256*3</t>
  </si>
  <si>
    <t>162701159R00</t>
  </si>
  <si>
    <t>Vodorovné přemístění výkopku příplatek k ceně za každých dalších i započatých 1 000 m přes 10 000 m_x000D_
 z horniny 5 až 7</t>
  </si>
  <si>
    <t>13,2*3</t>
  </si>
  <si>
    <t>8,49*5,77*2+41,84*2*2</t>
  </si>
  <si>
    <t>4,74*2*4,7</t>
  </si>
  <si>
    <t>180401211R00</t>
  </si>
  <si>
    <t>Založení trávníku luční trávník, výsevem, v rovině nebo na svahu do 1:5</t>
  </si>
  <si>
    <t>181201102R00</t>
  </si>
  <si>
    <t>Úprava pláně v násypech v hornině 1 až 4, se zhutněním</t>
  </si>
  <si>
    <t>vyrovnání výškových rozdílů, plochy vodorovné a plochy do sklonu 1 : 5,</t>
  </si>
  <si>
    <t>146,6256*1,80</t>
  </si>
  <si>
    <t>1-R-1</t>
  </si>
  <si>
    <t>Zajímkování stavební jámy</t>
  </si>
  <si>
    <t>Položka obsauje</t>
  </si>
  <si>
    <t>- zřízení zemní hrázky na vtoku do náhonu (zemina z výkopu stavebních jam)</t>
  </si>
  <si>
    <t>- odstranění hrázky včetně likvidace zeminy na skládce</t>
  </si>
  <si>
    <t>1-R-2</t>
  </si>
  <si>
    <t>Zajištění kabelu NN ve výkopu</t>
  </si>
  <si>
    <t>m</t>
  </si>
  <si>
    <t>Položka obsahuje</t>
  </si>
  <si>
    <t>- navlečení chráničky PVC flex</t>
  </si>
  <si>
    <t>- pískové lože pod kabel při zásypu stavební jámy</t>
  </si>
  <si>
    <t>- obsyp pískem při zásypu stavební jámy</t>
  </si>
  <si>
    <t>- vástražná folie</t>
  </si>
  <si>
    <t>(200+150)*0,03</t>
  </si>
  <si>
    <t>329311114R00</t>
  </si>
  <si>
    <t>Konstrukce ostatních staveb z BP vodostavebního beton C 25/30, XA2</t>
  </si>
  <si>
    <t>rýha - podkladní beton pod stavidlo : 2,82*1,6*1,2</t>
  </si>
  <si>
    <t>rýha - podkladní beton pro pod koncový práh : 2,22*0,6*1,2</t>
  </si>
  <si>
    <t>329321114R00</t>
  </si>
  <si>
    <t>Konstrukce ostatních staveb ze ŽB vodostavebního beton C 25/30, XA2</t>
  </si>
  <si>
    <t>stavidlo - deska : 0,65*13,4</t>
  </si>
  <si>
    <t>stavidlo - stěny : 4,41*2,9*2+0,84*0,2+0,23*1,2</t>
  </si>
  <si>
    <t>koncový práh : 6,35*0,3</t>
  </si>
  <si>
    <t>329351010R00</t>
  </si>
  <si>
    <t>Obednění a odbednění ostatních konstrukcí obednění konstrukcí ostatních, plocha rovinná</t>
  </si>
  <si>
    <t>stavidlo - deska : 29,4*0,3</t>
  </si>
  <si>
    <t>stavidlo - stěny : 13,9*2,9*2+0,5*1,2+2,85*1,2</t>
  </si>
  <si>
    <t>koncový práh : 6,35*2+0,96*0,3*2+2,795*0,3*2</t>
  </si>
  <si>
    <t>329352010R00</t>
  </si>
  <si>
    <t>Obednění a odbednění ostatních konstrukcí odbednění konstrukcí ostatních, plocha rovinná</t>
  </si>
  <si>
    <t>329365111R00</t>
  </si>
  <si>
    <t>Výztuž ŽB konstrukcí ostatních vodních staveb ocel BSt 500 S, průměr do 12 mm</t>
  </si>
  <si>
    <t>488,48/1000</t>
  </si>
  <si>
    <t>329365112R00</t>
  </si>
  <si>
    <t>Výztuž ŽB konstrukcí ostatních vodních staveb ocel BSt 500 S, průměr přes 12 do 32 mm</t>
  </si>
  <si>
    <t>31,28/1000</t>
  </si>
  <si>
    <t>329368211R00</t>
  </si>
  <si>
    <t xml:space="preserve">Výztuž ŽB konstrukcí ostatních vodních staveb svařované sítě,  </t>
  </si>
  <si>
    <t>(497,18+38,35)/1000</t>
  </si>
  <si>
    <t>(107,68+15,84)/1000</t>
  </si>
  <si>
    <t>380320040RAA</t>
  </si>
  <si>
    <t>Kompletní konstrukce ze železobetonu beton C 25/30, bednění a odbednění, výztuž 90 kg/m3</t>
  </si>
  <si>
    <t>AP-HSV</t>
  </si>
  <si>
    <t>Agregovaná položka</t>
  </si>
  <si>
    <t>POL2_</t>
  </si>
  <si>
    <t>nádrží, vodojemů, žlabů nebo kanálů včetně bednění, odbednění a výztuže.</t>
  </si>
  <si>
    <t>Zřízení pachole pachole (kotvení trámu na vtoku) - vřetně ručního výkopu šachty</t>
  </si>
  <si>
    <t>- betonáž přímo do výkopu</t>
  </si>
  <si>
    <t>- zhlaví na výšku 0,2m - pohledový beton (bednění)</t>
  </si>
  <si>
    <t>pachole (kotvení trámu na vtoku) : 0,6*0,6*1</t>
  </si>
  <si>
    <t>31731590R</t>
  </si>
  <si>
    <t>řetěz nezkoušený; svařovaný; kroucený; krátkočlánkový; tl = 8,0 mm; l vnější 47,0 mm; vnější š = 28,0 mm</t>
  </si>
  <si>
    <t>5*1,36</t>
  </si>
  <si>
    <t>60515285.AR</t>
  </si>
  <si>
    <t>hranol SM/JD; tl = 200,0 mm; š = 300 mm; l = 6 250 až 9 000 mm; jakost I</t>
  </si>
  <si>
    <t>0,2*0,3*9</t>
  </si>
  <si>
    <t>451311831R00</t>
  </si>
  <si>
    <t>Podklad pod dlažbu z betonu vodostavebního tloušťka přes 150 do 200 mm</t>
  </si>
  <si>
    <t>dlažba : 101,76*1,1</t>
  </si>
  <si>
    <t>462511270R00</t>
  </si>
  <si>
    <t xml:space="preserve">Zához z lomového kamene bez proštěrkování, zához z terénu, hmotnost jednotlivých kamenů do 200 kg,  </t>
  </si>
  <si>
    <t>462512169R00</t>
  </si>
  <si>
    <t>Zához z lomového kamene neupraveného hmotnost do 200 kg,  , příplatek za urovnání líce záhozu</t>
  </si>
  <si>
    <t>stavební jáma - zához LK : 9,2+34,9</t>
  </si>
  <si>
    <t>(13,3+8,7)*1,2+(32+44)*1,2</t>
  </si>
  <si>
    <t>465513127R00</t>
  </si>
  <si>
    <t xml:space="preserve">Dlažba z lomového kamene dlažba z kamene lomařsky upraveného na cementovou maltu, s vyspárováním cementovou maltou, tloušťka 200 mm,  </t>
  </si>
  <si>
    <t>lomařsky upraveného pro dlažbu</t>
  </si>
  <si>
    <t>dno : 12,7*2,4</t>
  </si>
  <si>
    <t>svahy : (28,4+31)*1,2</t>
  </si>
  <si>
    <t>9-R-1</t>
  </si>
  <si>
    <t>Tabulový uzávěr</t>
  </si>
  <si>
    <t>- dodávku + montáž stavidlového uzávěru</t>
  </si>
  <si>
    <t>767995106R00</t>
  </si>
  <si>
    <t>Výroba a montáž atypických kovovových doplňků staveb hmotnosti přes 100 do 250 kg</t>
  </si>
  <si>
    <t>800-767</t>
  </si>
  <si>
    <t>Včetně dopravy konstrukce na místo určení</t>
  </si>
  <si>
    <t>154,63*1,2</t>
  </si>
  <si>
    <t>767-R-1</t>
  </si>
  <si>
    <t>Povrchová úprava OK pozinkováním</t>
  </si>
  <si>
    <t>55399993.AR</t>
  </si>
  <si>
    <t>výrobek kovový vyrobený dělením, hmotnost výrobku nad 10 kg</t>
  </si>
  <si>
    <t>998767102R00</t>
  </si>
  <si>
    <t>Přesun hmot pro kovové stavební doplňk. konstrukce v objektech výšky do 12 m</t>
  </si>
  <si>
    <t>50 m vodorovně</t>
  </si>
  <si>
    <t>783726300R00</t>
  </si>
  <si>
    <t>Nátěry tesařských konstrukcí lazurovací lazurovací, 3x lak</t>
  </si>
  <si>
    <t>800-783</t>
  </si>
  <si>
    <t>včetně montáže, dodávkya demontáže lešení.</t>
  </si>
  <si>
    <t>0,2*0,3*2+(0,2*2+0,3*2)*9</t>
  </si>
  <si>
    <t>979990001R00</t>
  </si>
  <si>
    <t>Poplatek za skládku stavební suti, skupina 17 09 04 z Katalogu odpadů</t>
  </si>
  <si>
    <t>801-3</t>
  </si>
  <si>
    <t>RTS 20/ I</t>
  </si>
  <si>
    <t>13,2*2,6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</si>
</sst>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F7" sqref="F7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XdHANrkoq1BfTaJDPtpr2UgvWh+1Af9cHMj6ipBBKxL7z4buz0t4ihFtvQxEg58eIupN3ffHEbBGxw9vu/OGQ==" saltValue="i/B7NnPE8blGvYuXk6miF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SUMIF(F54:F63,A16,I54:I63)+SUMIF(F54:F63,"PSU",I54:I63)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SUMIF(F54:F63,A17,I54:I63)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SUMIF(F54:F63,A18,I54:I63)</f>
        <v>0</v>
      </c>
      <c r="J18" s="85"/>
    </row>
    <row r="19" spans="1:10" ht="23.25" customHeight="1" x14ac:dyDescent="0.2">
      <c r="A19" s="197" t="s">
        <v>74</v>
      </c>
      <c r="B19" s="38" t="s">
        <v>27</v>
      </c>
      <c r="C19" s="62"/>
      <c r="D19" s="63"/>
      <c r="E19" s="83"/>
      <c r="F19" s="84"/>
      <c r="G19" s="83"/>
      <c r="H19" s="84"/>
      <c r="I19" s="83">
        <f>SUMIF(F54:F63,A19,I54:I63)</f>
        <v>0</v>
      </c>
      <c r="J19" s="85"/>
    </row>
    <row r="20" spans="1:10" ht="23.25" customHeight="1" x14ac:dyDescent="0.2">
      <c r="A20" s="197" t="s">
        <v>75</v>
      </c>
      <c r="B20" s="38" t="s">
        <v>28</v>
      </c>
      <c r="C20" s="62"/>
      <c r="D20" s="63"/>
      <c r="E20" s="83"/>
      <c r="F20" s="84"/>
      <c r="G20" s="83"/>
      <c r="H20" s="84"/>
      <c r="I20" s="83">
        <f>SUMIF(F54:F63,A20,I54:I63)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'001 001 Naklady'!AE34+'SO02 001 Pol'!AE52+'SO03 001 Pol'!AE152</f>
        <v>0</v>
      </c>
      <c r="G39" s="149">
        <f>'001 001 Naklady'!AF34+'SO02 001 Pol'!AF52+'SO03 001 Pol'!AF152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>
        <f>'001 001 Naklady'!AE34</f>
        <v>0</v>
      </c>
      <c r="G40" s="156">
        <f>'001 001 Naklady'!AF34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47</v>
      </c>
      <c r="C41" s="147" t="s">
        <v>46</v>
      </c>
      <c r="D41" s="147"/>
      <c r="E41" s="147"/>
      <c r="F41" s="160">
        <f>'001 001 Naklady'!AE34</f>
        <v>0</v>
      </c>
      <c r="G41" s="150">
        <f>'001 001 Naklady'!AF34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2</v>
      </c>
      <c r="B42" s="153"/>
      <c r="C42" s="154" t="s">
        <v>48</v>
      </c>
      <c r="D42" s="154"/>
      <c r="E42" s="154"/>
      <c r="F42" s="155"/>
      <c r="G42" s="156"/>
      <c r="H42" s="156"/>
      <c r="I42" s="157"/>
      <c r="J42" s="158"/>
    </row>
    <row r="43" spans="1:10" ht="25.5" customHeight="1" x14ac:dyDescent="0.2">
      <c r="A43" s="135">
        <v>2</v>
      </c>
      <c r="B43" s="153" t="s">
        <v>49</v>
      </c>
      <c r="C43" s="154" t="s">
        <v>50</v>
      </c>
      <c r="D43" s="154"/>
      <c r="E43" s="154"/>
      <c r="F43" s="155">
        <f>'SO02 001 Pol'!AE52</f>
        <v>0</v>
      </c>
      <c r="G43" s="156">
        <f>'SO02 001 Pol'!AF52</f>
        <v>0</v>
      </c>
      <c r="H43" s="156"/>
      <c r="I43" s="157">
        <f>F43+G43+H43</f>
        <v>0</v>
      </c>
      <c r="J43" s="158" t="str">
        <f>IF(CenaCelkemVypocet=0,"",I43/CenaCelkemVypocet*100)</f>
        <v/>
      </c>
    </row>
    <row r="44" spans="1:10" ht="25.5" customHeight="1" x14ac:dyDescent="0.2">
      <c r="A44" s="135">
        <v>3</v>
      </c>
      <c r="B44" s="159" t="s">
        <v>47</v>
      </c>
      <c r="C44" s="147" t="s">
        <v>50</v>
      </c>
      <c r="D44" s="147"/>
      <c r="E44" s="147"/>
      <c r="F44" s="160">
        <f>'SO02 001 Pol'!AE52</f>
        <v>0</v>
      </c>
      <c r="G44" s="150">
        <f>'SO02 001 Pol'!AF52</f>
        <v>0</v>
      </c>
      <c r="H44" s="150"/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5">
        <v>2</v>
      </c>
      <c r="B45" s="153" t="s">
        <v>51</v>
      </c>
      <c r="C45" s="154" t="s">
        <v>52</v>
      </c>
      <c r="D45" s="154"/>
      <c r="E45" s="154"/>
      <c r="F45" s="155">
        <f>'SO03 001 Pol'!AE152</f>
        <v>0</v>
      </c>
      <c r="G45" s="156">
        <f>'SO03 001 Pol'!AF152</f>
        <v>0</v>
      </c>
      <c r="H45" s="156"/>
      <c r="I45" s="157">
        <f>F45+G45+H45</f>
        <v>0</v>
      </c>
      <c r="J45" s="158" t="str">
        <f>IF(CenaCelkemVypocet=0,"",I45/CenaCelkemVypocet*100)</f>
        <v/>
      </c>
    </row>
    <row r="46" spans="1:10" ht="25.5" customHeight="1" x14ac:dyDescent="0.2">
      <c r="A46" s="135">
        <v>3</v>
      </c>
      <c r="B46" s="159" t="s">
        <v>47</v>
      </c>
      <c r="C46" s="147" t="s">
        <v>52</v>
      </c>
      <c r="D46" s="147"/>
      <c r="E46" s="147"/>
      <c r="F46" s="160">
        <f>'SO03 001 Pol'!AE152</f>
        <v>0</v>
      </c>
      <c r="G46" s="150">
        <f>'SO03 001 Pol'!AF152</f>
        <v>0</v>
      </c>
      <c r="H46" s="150"/>
      <c r="I46" s="151">
        <f>F46+G46+H46</f>
        <v>0</v>
      </c>
      <c r="J46" s="152" t="str">
        <f>IF(CenaCelkemVypocet=0,"",I46/CenaCelkemVypocet*100)</f>
        <v/>
      </c>
    </row>
    <row r="47" spans="1:10" ht="25.5" customHeight="1" x14ac:dyDescent="0.2">
      <c r="A47" s="135"/>
      <c r="B47" s="161" t="s">
        <v>53</v>
      </c>
      <c r="C47" s="162"/>
      <c r="D47" s="162"/>
      <c r="E47" s="162"/>
      <c r="F47" s="163">
        <f>SUMIF(A39:A46,"=1",F39:F46)</f>
        <v>0</v>
      </c>
      <c r="G47" s="164">
        <f>SUMIF(A39:A46,"=1",G39:G46)</f>
        <v>0</v>
      </c>
      <c r="H47" s="164">
        <f>SUMIF(A39:A46,"=1",H39:H46)</f>
        <v>0</v>
      </c>
      <c r="I47" s="165">
        <f>SUMIF(A39:A46,"=1",I39:I46)</f>
        <v>0</v>
      </c>
      <c r="J47" s="166">
        <f>SUMIF(A39:A46,"=1",J39:J46)</f>
        <v>0</v>
      </c>
    </row>
    <row r="51" spans="1:10" ht="15.75" x14ac:dyDescent="0.25">
      <c r="B51" s="177" t="s">
        <v>55</v>
      </c>
    </row>
    <row r="53" spans="1:10" ht="25.5" customHeight="1" x14ac:dyDescent="0.2">
      <c r="A53" s="179"/>
      <c r="B53" s="182" t="s">
        <v>17</v>
      </c>
      <c r="C53" s="182" t="s">
        <v>5</v>
      </c>
      <c r="D53" s="183"/>
      <c r="E53" s="183"/>
      <c r="F53" s="184" t="s">
        <v>56</v>
      </c>
      <c r="G53" s="184"/>
      <c r="H53" s="184"/>
      <c r="I53" s="184" t="s">
        <v>29</v>
      </c>
      <c r="J53" s="184" t="s">
        <v>0</v>
      </c>
    </row>
    <row r="54" spans="1:10" ht="36.75" customHeight="1" x14ac:dyDescent="0.2">
      <c r="A54" s="180"/>
      <c r="B54" s="185" t="s">
        <v>57</v>
      </c>
      <c r="C54" s="186" t="s">
        <v>58</v>
      </c>
      <c r="D54" s="187"/>
      <c r="E54" s="187"/>
      <c r="F54" s="193" t="s">
        <v>24</v>
      </c>
      <c r="G54" s="194"/>
      <c r="H54" s="194"/>
      <c r="I54" s="194">
        <f>'SO02 001 Pol'!G8+'SO03 001 Pol'!G8</f>
        <v>0</v>
      </c>
      <c r="J54" s="191" t="str">
        <f>IF(I64=0,"",I54/I64*100)</f>
        <v/>
      </c>
    </row>
    <row r="55" spans="1:10" ht="36.75" customHeight="1" x14ac:dyDescent="0.2">
      <c r="A55" s="180"/>
      <c r="B55" s="185" t="s">
        <v>59</v>
      </c>
      <c r="C55" s="186" t="s">
        <v>60</v>
      </c>
      <c r="D55" s="187"/>
      <c r="E55" s="187"/>
      <c r="F55" s="193" t="s">
        <v>24</v>
      </c>
      <c r="G55" s="194"/>
      <c r="H55" s="194"/>
      <c r="I55" s="194">
        <f>'SO03 001 Pol'!G82</f>
        <v>0</v>
      </c>
      <c r="J55" s="191" t="str">
        <f>IF(I64=0,"",I55/I64*100)</f>
        <v/>
      </c>
    </row>
    <row r="56" spans="1:10" ht="36.75" customHeight="1" x14ac:dyDescent="0.2">
      <c r="A56" s="180"/>
      <c r="B56" s="185" t="s">
        <v>61</v>
      </c>
      <c r="C56" s="186" t="s">
        <v>62</v>
      </c>
      <c r="D56" s="187"/>
      <c r="E56" s="187"/>
      <c r="F56" s="193" t="s">
        <v>24</v>
      </c>
      <c r="G56" s="194"/>
      <c r="H56" s="194"/>
      <c r="I56" s="194">
        <f>'SO02 001 Pol'!G37+'SO03 001 Pol'!G112</f>
        <v>0</v>
      </c>
      <c r="J56" s="191" t="str">
        <f>IF(I64=0,"",I56/I64*100)</f>
        <v/>
      </c>
    </row>
    <row r="57" spans="1:10" ht="36.75" customHeight="1" x14ac:dyDescent="0.2">
      <c r="A57" s="180"/>
      <c r="B57" s="185" t="s">
        <v>63</v>
      </c>
      <c r="C57" s="186" t="s">
        <v>64</v>
      </c>
      <c r="D57" s="187"/>
      <c r="E57" s="187"/>
      <c r="F57" s="193" t="s">
        <v>24</v>
      </c>
      <c r="G57" s="194"/>
      <c r="H57" s="194"/>
      <c r="I57" s="194">
        <f>'SO03 001 Pol'!G129</f>
        <v>0</v>
      </c>
      <c r="J57" s="191" t="str">
        <f>IF(I64=0,"",I57/I64*100)</f>
        <v/>
      </c>
    </row>
    <row r="58" spans="1:10" ht="36.75" customHeight="1" x14ac:dyDescent="0.2">
      <c r="A58" s="180"/>
      <c r="B58" s="185" t="s">
        <v>65</v>
      </c>
      <c r="C58" s="186" t="s">
        <v>66</v>
      </c>
      <c r="D58" s="187"/>
      <c r="E58" s="187"/>
      <c r="F58" s="193" t="s">
        <v>24</v>
      </c>
      <c r="G58" s="194"/>
      <c r="H58" s="194"/>
      <c r="I58" s="194">
        <f>'SO02 001 Pol'!G48+'SO03 001 Pol'!G133</f>
        <v>0</v>
      </c>
      <c r="J58" s="191" t="str">
        <f>IF(I64=0,"",I58/I64*100)</f>
        <v/>
      </c>
    </row>
    <row r="59" spans="1:10" ht="36.75" customHeight="1" x14ac:dyDescent="0.2">
      <c r="A59" s="180"/>
      <c r="B59" s="185" t="s">
        <v>67</v>
      </c>
      <c r="C59" s="186" t="s">
        <v>68</v>
      </c>
      <c r="D59" s="187"/>
      <c r="E59" s="187"/>
      <c r="F59" s="193" t="s">
        <v>25</v>
      </c>
      <c r="G59" s="194"/>
      <c r="H59" s="194"/>
      <c r="I59" s="194">
        <f>'SO03 001 Pol'!G136</f>
        <v>0</v>
      </c>
      <c r="J59" s="191" t="str">
        <f>IF(I64=0,"",I59/I64*100)</f>
        <v/>
      </c>
    </row>
    <row r="60" spans="1:10" ht="36.75" customHeight="1" x14ac:dyDescent="0.2">
      <c r="A60" s="180"/>
      <c r="B60" s="185" t="s">
        <v>69</v>
      </c>
      <c r="C60" s="186" t="s">
        <v>70</v>
      </c>
      <c r="D60" s="187"/>
      <c r="E60" s="187"/>
      <c r="F60" s="193" t="s">
        <v>25</v>
      </c>
      <c r="G60" s="194"/>
      <c r="H60" s="194"/>
      <c r="I60" s="194">
        <f>'SO03 001 Pol'!G144</f>
        <v>0</v>
      </c>
      <c r="J60" s="191" t="str">
        <f>IF(I64=0,"",I60/I64*100)</f>
        <v/>
      </c>
    </row>
    <row r="61" spans="1:10" ht="36.75" customHeight="1" x14ac:dyDescent="0.2">
      <c r="A61" s="180"/>
      <c r="B61" s="185" t="s">
        <v>71</v>
      </c>
      <c r="C61" s="186" t="s">
        <v>72</v>
      </c>
      <c r="D61" s="187"/>
      <c r="E61" s="187"/>
      <c r="F61" s="193" t="s">
        <v>73</v>
      </c>
      <c r="G61" s="194"/>
      <c r="H61" s="194"/>
      <c r="I61" s="194">
        <f>'SO03 001 Pol'!G148</f>
        <v>0</v>
      </c>
      <c r="J61" s="191" t="str">
        <f>IF(I64=0,"",I61/I64*100)</f>
        <v/>
      </c>
    </row>
    <row r="62" spans="1:10" ht="36.75" customHeight="1" x14ac:dyDescent="0.2">
      <c r="A62" s="180"/>
      <c r="B62" s="185" t="s">
        <v>74</v>
      </c>
      <c r="C62" s="186" t="s">
        <v>27</v>
      </c>
      <c r="D62" s="187"/>
      <c r="E62" s="187"/>
      <c r="F62" s="193" t="s">
        <v>74</v>
      </c>
      <c r="G62" s="194"/>
      <c r="H62" s="194"/>
      <c r="I62" s="194">
        <f>'001 001 Naklady'!G8</f>
        <v>0</v>
      </c>
      <c r="J62" s="191" t="str">
        <f>IF(I64=0,"",I62/I64*100)</f>
        <v/>
      </c>
    </row>
    <row r="63" spans="1:10" ht="36.75" customHeight="1" x14ac:dyDescent="0.2">
      <c r="A63" s="180"/>
      <c r="B63" s="185" t="s">
        <v>75</v>
      </c>
      <c r="C63" s="186" t="s">
        <v>28</v>
      </c>
      <c r="D63" s="187"/>
      <c r="E63" s="187"/>
      <c r="F63" s="193" t="s">
        <v>75</v>
      </c>
      <c r="G63" s="194"/>
      <c r="H63" s="194"/>
      <c r="I63" s="194">
        <f>'001 001 Naklady'!G26</f>
        <v>0</v>
      </c>
      <c r="J63" s="191" t="str">
        <f>IF(I64=0,"",I63/I64*100)</f>
        <v/>
      </c>
    </row>
    <row r="64" spans="1:10" ht="25.5" customHeight="1" x14ac:dyDescent="0.2">
      <c r="A64" s="181"/>
      <c r="B64" s="188" t="s">
        <v>1</v>
      </c>
      <c r="C64" s="189"/>
      <c r="D64" s="190"/>
      <c r="E64" s="190"/>
      <c r="F64" s="195"/>
      <c r="G64" s="196"/>
      <c r="H64" s="196"/>
      <c r="I64" s="196">
        <f>SUM(I54:I63)</f>
        <v>0</v>
      </c>
      <c r="J64" s="192">
        <f>SUM(J54:J63)</f>
        <v>0</v>
      </c>
    </row>
    <row r="65" spans="6:10" x14ac:dyDescent="0.2">
      <c r="F65" s="133"/>
      <c r="G65" s="133"/>
      <c r="H65" s="133"/>
      <c r="I65" s="133"/>
      <c r="J65" s="134"/>
    </row>
    <row r="66" spans="6:10" x14ac:dyDescent="0.2">
      <c r="F66" s="133"/>
      <c r="G66" s="133"/>
      <c r="H66" s="133"/>
      <c r="I66" s="133"/>
      <c r="J66" s="134"/>
    </row>
    <row r="67" spans="6:10" x14ac:dyDescent="0.2">
      <c r="F67" s="133"/>
      <c r="G67" s="133"/>
      <c r="H67" s="133"/>
      <c r="I67" s="133"/>
      <c r="J67" s="134"/>
    </row>
  </sheetData>
  <sheetProtection algorithmName="SHA-512" hashValue="2M0RdcPJK9dQn0Wy4BsTH2Z+EMoIrUbHRy0iaAT1ls4OiuWHBvD1oPqafGFzHb70k6U6KZkLhf+tFPZazOHfPQ==" saltValue="YcZn6k9Kv0M38eE9Qb4XY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NL2Wg0MRz1+iuAhIXX213LCzlNqBFRlqjhbhznd4LvsyFQHpuZNLIgodQaGi8tSFuyPGMpN3iKkshn1/ojqheA==" saltValue="DxsIkoP5oKrV4avOyVeoq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C698-9B77-488A-9D16-60826BB05875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76</v>
      </c>
      <c r="B1" s="198"/>
      <c r="C1" s="198"/>
      <c r="D1" s="198"/>
      <c r="E1" s="198"/>
      <c r="F1" s="198"/>
      <c r="G1" s="198"/>
      <c r="AG1" t="s">
        <v>77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78</v>
      </c>
    </row>
    <row r="3" spans="1:60" ht="24.95" customHeight="1" x14ac:dyDescent="0.2">
      <c r="A3" s="199" t="s">
        <v>8</v>
      </c>
      <c r="B3" s="49" t="s">
        <v>47</v>
      </c>
      <c r="C3" s="202" t="s">
        <v>46</v>
      </c>
      <c r="D3" s="200"/>
      <c r="E3" s="200"/>
      <c r="F3" s="200"/>
      <c r="G3" s="201"/>
      <c r="AC3" s="178" t="s">
        <v>79</v>
      </c>
      <c r="AG3" t="s">
        <v>80</v>
      </c>
    </row>
    <row r="4" spans="1:60" ht="24.95" customHeight="1" x14ac:dyDescent="0.2">
      <c r="A4" s="203" t="s">
        <v>9</v>
      </c>
      <c r="B4" s="204" t="s">
        <v>47</v>
      </c>
      <c r="C4" s="205" t="s">
        <v>46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103</v>
      </c>
      <c r="B8" s="225" t="s">
        <v>74</v>
      </c>
      <c r="C8" s="248" t="s">
        <v>27</v>
      </c>
      <c r="D8" s="226"/>
      <c r="E8" s="227"/>
      <c r="F8" s="228"/>
      <c r="G8" s="228">
        <f>SUMIF(AG9:AG25,"&lt;&gt;NOR",G9:G25)</f>
        <v>0</v>
      </c>
      <c r="H8" s="228"/>
      <c r="I8" s="228">
        <f>SUM(I9:I25)</f>
        <v>0</v>
      </c>
      <c r="J8" s="228"/>
      <c r="K8" s="228">
        <f>SUM(K9:K25)</f>
        <v>0</v>
      </c>
      <c r="L8" s="228"/>
      <c r="M8" s="228">
        <f>SUM(M9:M25)</f>
        <v>0</v>
      </c>
      <c r="N8" s="228"/>
      <c r="O8" s="228">
        <f>SUM(O9:O25)</f>
        <v>0</v>
      </c>
      <c r="P8" s="228"/>
      <c r="Q8" s="228">
        <f>SUM(Q9:Q25)</f>
        <v>0</v>
      </c>
      <c r="R8" s="228"/>
      <c r="S8" s="228"/>
      <c r="T8" s="229"/>
      <c r="U8" s="223"/>
      <c r="V8" s="223">
        <f>SUM(V9:V25)</f>
        <v>0</v>
      </c>
      <c r="W8" s="223"/>
      <c r="X8" s="223"/>
      <c r="AG8" t="s">
        <v>104</v>
      </c>
    </row>
    <row r="9" spans="1:60" outlineLevel="1" x14ac:dyDescent="0.2">
      <c r="A9" s="230">
        <v>1</v>
      </c>
      <c r="B9" s="231" t="s">
        <v>105</v>
      </c>
      <c r="C9" s="249" t="s">
        <v>106</v>
      </c>
      <c r="D9" s="232" t="s">
        <v>107</v>
      </c>
      <c r="E9" s="233">
        <v>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108</v>
      </c>
      <c r="T9" s="236" t="s">
        <v>109</v>
      </c>
      <c r="U9" s="222">
        <v>0</v>
      </c>
      <c r="V9" s="222">
        <f>ROUND(E9*U9,2)</f>
        <v>0</v>
      </c>
      <c r="W9" s="222"/>
      <c r="X9" s="222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0" t="s">
        <v>154</v>
      </c>
      <c r="D10" s="237"/>
      <c r="E10" s="237"/>
      <c r="F10" s="237"/>
      <c r="G10" s="237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112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20"/>
      <c r="B11" s="221"/>
      <c r="C11" s="251" t="s">
        <v>113</v>
      </c>
      <c r="D11" s="239"/>
      <c r="E11" s="239"/>
      <c r="F11" s="239"/>
      <c r="G11" s="239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112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38" t="str">
        <f>C11</f>
        <v>Vyhotovení protokolu o vytyčení stavby se seznamem souřadnic vytyčených bodů a jejich polohopisnými (S-JTSK) a výškopisnými (Bpv) hodnotami.</v>
      </c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0">
        <v>2</v>
      </c>
      <c r="B12" s="231" t="s">
        <v>114</v>
      </c>
      <c r="C12" s="249" t="s">
        <v>115</v>
      </c>
      <c r="D12" s="232" t="s">
        <v>107</v>
      </c>
      <c r="E12" s="233">
        <v>1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5"/>
      <c r="S12" s="235" t="s">
        <v>108</v>
      </c>
      <c r="T12" s="236" t="s">
        <v>109</v>
      </c>
      <c r="U12" s="222">
        <v>0</v>
      </c>
      <c r="V12" s="222">
        <f>ROUND(E12*U12,2)</f>
        <v>0</v>
      </c>
      <c r="W12" s="222"/>
      <c r="X12" s="222" t="s">
        <v>110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111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0" t="s">
        <v>116</v>
      </c>
      <c r="D13" s="237"/>
      <c r="E13" s="237"/>
      <c r="F13" s="237"/>
      <c r="G13" s="237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112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38" t="str">
        <f>C13</f>
        <v>Zaměření a vytýčení stávajících inženýrských sítí v místě stavby z hlediska jejich ochrany při provádění stavby.</v>
      </c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0">
        <v>3</v>
      </c>
      <c r="B14" s="231" t="s">
        <v>117</v>
      </c>
      <c r="C14" s="249" t="s">
        <v>118</v>
      </c>
      <c r="D14" s="232" t="s">
        <v>107</v>
      </c>
      <c r="E14" s="233">
        <v>1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/>
      <c r="S14" s="235" t="s">
        <v>108</v>
      </c>
      <c r="T14" s="236" t="s">
        <v>109</v>
      </c>
      <c r="U14" s="222">
        <v>0</v>
      </c>
      <c r="V14" s="222">
        <f>ROUND(E14*U14,2)</f>
        <v>0</v>
      </c>
      <c r="W14" s="222"/>
      <c r="X14" s="222" t="s">
        <v>110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111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0" t="s">
        <v>119</v>
      </c>
      <c r="D15" s="237"/>
      <c r="E15" s="237"/>
      <c r="F15" s="237"/>
      <c r="G15" s="237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112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0">
        <v>4</v>
      </c>
      <c r="B16" s="241" t="s">
        <v>120</v>
      </c>
      <c r="C16" s="252" t="s">
        <v>121</v>
      </c>
      <c r="D16" s="242" t="s">
        <v>107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5">
        <v>0</v>
      </c>
      <c r="O16" s="245">
        <f>ROUND(E16*N16,2)</f>
        <v>0</v>
      </c>
      <c r="P16" s="245">
        <v>0</v>
      </c>
      <c r="Q16" s="245">
        <f>ROUND(E16*P16,2)</f>
        <v>0</v>
      </c>
      <c r="R16" s="245"/>
      <c r="S16" s="245" t="s">
        <v>122</v>
      </c>
      <c r="T16" s="246" t="s">
        <v>109</v>
      </c>
      <c r="U16" s="222">
        <v>0</v>
      </c>
      <c r="V16" s="222">
        <f>ROUND(E16*U16,2)</f>
        <v>0</v>
      </c>
      <c r="W16" s="222"/>
      <c r="X16" s="222" t="s">
        <v>110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0">
        <v>5</v>
      </c>
      <c r="B17" s="241" t="s">
        <v>124</v>
      </c>
      <c r="C17" s="252" t="s">
        <v>125</v>
      </c>
      <c r="D17" s="242" t="s">
        <v>126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5">
        <v>0</v>
      </c>
      <c r="O17" s="245">
        <f>ROUND(E17*N17,2)</f>
        <v>0</v>
      </c>
      <c r="P17" s="245">
        <v>0</v>
      </c>
      <c r="Q17" s="245">
        <f>ROUND(E17*P17,2)</f>
        <v>0</v>
      </c>
      <c r="R17" s="245"/>
      <c r="S17" s="245" t="s">
        <v>122</v>
      </c>
      <c r="T17" s="246" t="s">
        <v>109</v>
      </c>
      <c r="U17" s="222">
        <v>0</v>
      </c>
      <c r="V17" s="222">
        <f>ROUND(E17*U17,2)</f>
        <v>0</v>
      </c>
      <c r="W17" s="222"/>
      <c r="X17" s="222" t="s">
        <v>110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0">
        <v>6</v>
      </c>
      <c r="B18" s="231" t="s">
        <v>128</v>
      </c>
      <c r="C18" s="249" t="s">
        <v>129</v>
      </c>
      <c r="D18" s="232" t="s">
        <v>126</v>
      </c>
      <c r="E18" s="233">
        <v>1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5"/>
      <c r="S18" s="235" t="s">
        <v>122</v>
      </c>
      <c r="T18" s="236" t="s">
        <v>109</v>
      </c>
      <c r="U18" s="222">
        <v>0</v>
      </c>
      <c r="V18" s="222">
        <f>ROUND(E18*U18,2)</f>
        <v>0</v>
      </c>
      <c r="W18" s="222"/>
      <c r="X18" s="222" t="s">
        <v>110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0" t="s">
        <v>130</v>
      </c>
      <c r="D19" s="237"/>
      <c r="E19" s="237"/>
      <c r="F19" s="237"/>
      <c r="G19" s="237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112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0">
        <v>7</v>
      </c>
      <c r="B20" s="241" t="s">
        <v>131</v>
      </c>
      <c r="C20" s="252" t="s">
        <v>132</v>
      </c>
      <c r="D20" s="242" t="s">
        <v>126</v>
      </c>
      <c r="E20" s="243">
        <v>1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5"/>
      <c r="S20" s="245" t="s">
        <v>122</v>
      </c>
      <c r="T20" s="246" t="s">
        <v>109</v>
      </c>
      <c r="U20" s="222">
        <v>0</v>
      </c>
      <c r="V20" s="222">
        <f>ROUND(E20*U20,2)</f>
        <v>0</v>
      </c>
      <c r="W20" s="222"/>
      <c r="X20" s="222" t="s">
        <v>110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127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0">
        <v>8</v>
      </c>
      <c r="B21" s="241" t="s">
        <v>133</v>
      </c>
      <c r="C21" s="252" t="s">
        <v>134</v>
      </c>
      <c r="D21" s="242" t="s">
        <v>126</v>
      </c>
      <c r="E21" s="243">
        <v>1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5">
        <v>0</v>
      </c>
      <c r="O21" s="245">
        <f>ROUND(E21*N21,2)</f>
        <v>0</v>
      </c>
      <c r="P21" s="245">
        <v>0</v>
      </c>
      <c r="Q21" s="245">
        <f>ROUND(E21*P21,2)</f>
        <v>0</v>
      </c>
      <c r="R21" s="245"/>
      <c r="S21" s="245" t="s">
        <v>122</v>
      </c>
      <c r="T21" s="246" t="s">
        <v>109</v>
      </c>
      <c r="U21" s="222">
        <v>0</v>
      </c>
      <c r="V21" s="222">
        <f>ROUND(E21*U21,2)</f>
        <v>0</v>
      </c>
      <c r="W21" s="222"/>
      <c r="X21" s="222" t="s">
        <v>110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0">
        <v>9</v>
      </c>
      <c r="B22" s="241" t="s">
        <v>135</v>
      </c>
      <c r="C22" s="252" t="s">
        <v>136</v>
      </c>
      <c r="D22" s="242" t="s">
        <v>126</v>
      </c>
      <c r="E22" s="243">
        <v>1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5">
        <v>0</v>
      </c>
      <c r="O22" s="245">
        <f>ROUND(E22*N22,2)</f>
        <v>0</v>
      </c>
      <c r="P22" s="245">
        <v>0</v>
      </c>
      <c r="Q22" s="245">
        <f>ROUND(E22*P22,2)</f>
        <v>0</v>
      </c>
      <c r="R22" s="245"/>
      <c r="S22" s="245" t="s">
        <v>122</v>
      </c>
      <c r="T22" s="246" t="s">
        <v>109</v>
      </c>
      <c r="U22" s="222">
        <v>0</v>
      </c>
      <c r="V22" s="222">
        <f>ROUND(E22*U22,2)</f>
        <v>0</v>
      </c>
      <c r="W22" s="222"/>
      <c r="X22" s="222" t="s">
        <v>110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127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0">
        <v>10</v>
      </c>
      <c r="B23" s="241" t="s">
        <v>137</v>
      </c>
      <c r="C23" s="252" t="s">
        <v>138</v>
      </c>
      <c r="D23" s="242" t="s">
        <v>139</v>
      </c>
      <c r="E23" s="243">
        <v>1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5">
        <v>0</v>
      </c>
      <c r="O23" s="245">
        <f>ROUND(E23*N23,2)</f>
        <v>0</v>
      </c>
      <c r="P23" s="245">
        <v>0</v>
      </c>
      <c r="Q23" s="245">
        <f>ROUND(E23*P23,2)</f>
        <v>0</v>
      </c>
      <c r="R23" s="245"/>
      <c r="S23" s="245" t="s">
        <v>122</v>
      </c>
      <c r="T23" s="246" t="s">
        <v>109</v>
      </c>
      <c r="U23" s="222">
        <v>0</v>
      </c>
      <c r="V23" s="222">
        <f>ROUND(E23*U23,2)</f>
        <v>0</v>
      </c>
      <c r="W23" s="222"/>
      <c r="X23" s="222" t="s">
        <v>110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40">
        <v>11</v>
      </c>
      <c r="B24" s="241" t="s">
        <v>140</v>
      </c>
      <c r="C24" s="252" t="s">
        <v>141</v>
      </c>
      <c r="D24" s="242" t="s">
        <v>126</v>
      </c>
      <c r="E24" s="243">
        <v>1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5">
        <v>0</v>
      </c>
      <c r="O24" s="245">
        <f>ROUND(E24*N24,2)</f>
        <v>0</v>
      </c>
      <c r="P24" s="245">
        <v>0</v>
      </c>
      <c r="Q24" s="245">
        <f>ROUND(E24*P24,2)</f>
        <v>0</v>
      </c>
      <c r="R24" s="245"/>
      <c r="S24" s="245" t="s">
        <v>122</v>
      </c>
      <c r="T24" s="246" t="s">
        <v>109</v>
      </c>
      <c r="U24" s="222">
        <v>0</v>
      </c>
      <c r="V24" s="222">
        <f>ROUND(E24*U24,2)</f>
        <v>0</v>
      </c>
      <c r="W24" s="222"/>
      <c r="X24" s="222" t="s">
        <v>110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127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0">
        <v>12</v>
      </c>
      <c r="B25" s="241" t="s">
        <v>142</v>
      </c>
      <c r="C25" s="252" t="s">
        <v>143</v>
      </c>
      <c r="D25" s="242" t="s">
        <v>126</v>
      </c>
      <c r="E25" s="243">
        <v>1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5">
        <v>0</v>
      </c>
      <c r="O25" s="245">
        <f>ROUND(E25*N25,2)</f>
        <v>0</v>
      </c>
      <c r="P25" s="245">
        <v>0</v>
      </c>
      <c r="Q25" s="245">
        <f>ROUND(E25*P25,2)</f>
        <v>0</v>
      </c>
      <c r="R25" s="245"/>
      <c r="S25" s="245" t="s">
        <v>122</v>
      </c>
      <c r="T25" s="246" t="s">
        <v>109</v>
      </c>
      <c r="U25" s="222">
        <v>0</v>
      </c>
      <c r="V25" s="222">
        <f>ROUND(E25*U25,2)</f>
        <v>0</v>
      </c>
      <c r="W25" s="222"/>
      <c r="X25" s="222" t="s">
        <v>110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127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24" t="s">
        <v>103</v>
      </c>
      <c r="B26" s="225" t="s">
        <v>75</v>
      </c>
      <c r="C26" s="248" t="s">
        <v>28</v>
      </c>
      <c r="D26" s="226"/>
      <c r="E26" s="227"/>
      <c r="F26" s="228"/>
      <c r="G26" s="228">
        <f>SUMIF(AG27:AG32,"&lt;&gt;NOR",G27:G32)</f>
        <v>0</v>
      </c>
      <c r="H26" s="228"/>
      <c r="I26" s="228">
        <f>SUM(I27:I32)</f>
        <v>0</v>
      </c>
      <c r="J26" s="228"/>
      <c r="K26" s="228">
        <f>SUM(K27:K32)</f>
        <v>0</v>
      </c>
      <c r="L26" s="228"/>
      <c r="M26" s="228">
        <f>SUM(M27:M32)</f>
        <v>0</v>
      </c>
      <c r="N26" s="228"/>
      <c r="O26" s="228">
        <f>SUM(O27:O32)</f>
        <v>0</v>
      </c>
      <c r="P26" s="228"/>
      <c r="Q26" s="228">
        <f>SUM(Q27:Q32)</f>
        <v>0</v>
      </c>
      <c r="R26" s="228"/>
      <c r="S26" s="228"/>
      <c r="T26" s="229"/>
      <c r="U26" s="223"/>
      <c r="V26" s="223">
        <f>SUM(V27:V32)</f>
        <v>0</v>
      </c>
      <c r="W26" s="223"/>
      <c r="X26" s="223"/>
      <c r="AG26" t="s">
        <v>104</v>
      </c>
    </row>
    <row r="27" spans="1:60" outlineLevel="1" x14ac:dyDescent="0.2">
      <c r="A27" s="230">
        <v>13</v>
      </c>
      <c r="B27" s="231" t="s">
        <v>144</v>
      </c>
      <c r="C27" s="249" t="s">
        <v>145</v>
      </c>
      <c r="D27" s="232" t="s">
        <v>107</v>
      </c>
      <c r="E27" s="233">
        <v>1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/>
      <c r="S27" s="235" t="s">
        <v>108</v>
      </c>
      <c r="T27" s="236" t="s">
        <v>109</v>
      </c>
      <c r="U27" s="222">
        <v>0</v>
      </c>
      <c r="V27" s="222">
        <f>ROUND(E27*U27,2)</f>
        <v>0</v>
      </c>
      <c r="W27" s="222"/>
      <c r="X27" s="222" t="s">
        <v>110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111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20"/>
      <c r="B28" s="221"/>
      <c r="C28" s="250" t="s">
        <v>146</v>
      </c>
      <c r="D28" s="237"/>
      <c r="E28" s="237"/>
      <c r="F28" s="237"/>
      <c r="G28" s="237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112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38" t="str">
        <f>C28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>
        <v>14</v>
      </c>
      <c r="B29" s="231" t="s">
        <v>147</v>
      </c>
      <c r="C29" s="249" t="s">
        <v>148</v>
      </c>
      <c r="D29" s="232" t="s">
        <v>107</v>
      </c>
      <c r="E29" s="233">
        <v>1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5"/>
      <c r="S29" s="235" t="s">
        <v>108</v>
      </c>
      <c r="T29" s="236" t="s">
        <v>109</v>
      </c>
      <c r="U29" s="222">
        <v>0</v>
      </c>
      <c r="V29" s="222">
        <f>ROUND(E29*U29,2)</f>
        <v>0</v>
      </c>
      <c r="W29" s="222"/>
      <c r="X29" s="222" t="s">
        <v>110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111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0" t="s">
        <v>149</v>
      </c>
      <c r="D30" s="237"/>
      <c r="E30" s="237"/>
      <c r="F30" s="237"/>
      <c r="G30" s="237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112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38" t="str">
        <f>C30</f>
        <v>Náklady na vyhotovení dokumentace skutečného provedení stavby a její předání objednateli v požadované formě a požadovaném počtu.</v>
      </c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0">
        <v>15</v>
      </c>
      <c r="B31" s="231" t="s">
        <v>150</v>
      </c>
      <c r="C31" s="249" t="s">
        <v>151</v>
      </c>
      <c r="D31" s="232" t="s">
        <v>107</v>
      </c>
      <c r="E31" s="233">
        <v>1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108</v>
      </c>
      <c r="T31" s="236" t="s">
        <v>109</v>
      </c>
      <c r="U31" s="222">
        <v>0</v>
      </c>
      <c r="V31" s="222">
        <f>ROUND(E31*U31,2)</f>
        <v>0</v>
      </c>
      <c r="W31" s="222"/>
      <c r="X31" s="222" t="s">
        <v>110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111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20"/>
      <c r="B32" s="221"/>
      <c r="C32" s="250" t="s">
        <v>152</v>
      </c>
      <c r="D32" s="237"/>
      <c r="E32" s="237"/>
      <c r="F32" s="237"/>
      <c r="G32" s="237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112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38" t="str">
        <f>C32</f>
        <v>Náklady na provedení skutečného zaměření stavby v rozsahu nezbytném pro zápis změny do katastru nemovitostí, vyhotovení geometrického plánu</v>
      </c>
      <c r="BB32" s="213"/>
      <c r="BC32" s="213"/>
      <c r="BD32" s="213"/>
      <c r="BE32" s="213"/>
      <c r="BF32" s="213"/>
      <c r="BG32" s="213"/>
      <c r="BH32" s="213"/>
    </row>
    <row r="33" spans="1:33" x14ac:dyDescent="0.2">
      <c r="A33" s="3"/>
      <c r="B33" s="4"/>
      <c r="C33" s="253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v>15</v>
      </c>
      <c r="AF33">
        <v>21</v>
      </c>
      <c r="AG33" t="s">
        <v>90</v>
      </c>
    </row>
    <row r="34" spans="1:33" x14ac:dyDescent="0.2">
      <c r="A34" s="216"/>
      <c r="B34" s="217" t="s">
        <v>29</v>
      </c>
      <c r="C34" s="254"/>
      <c r="D34" s="218"/>
      <c r="E34" s="219"/>
      <c r="F34" s="219"/>
      <c r="G34" s="247">
        <f>G8+G26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f>SUMIF(L7:L32,AE33,G7:G32)</f>
        <v>0</v>
      </c>
      <c r="AF34">
        <f>SUMIF(L7:L32,AF33,G7:G32)</f>
        <v>0</v>
      </c>
      <c r="AG34" t="s">
        <v>153</v>
      </c>
    </row>
    <row r="35" spans="1:33" x14ac:dyDescent="0.2">
      <c r="C35" s="255"/>
      <c r="D35" s="10"/>
      <c r="AG35" t="s">
        <v>155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ue70i6JeEHQUG/I4S/g9HOq2eXh1a72R+rWoy83DxEas9mok7J8AVqWS7fiClMHFUI0AW+/erFr+3K8AX4Pvw==" saltValue="oj/3AMPYdRN+RzL95H1sAg==" spinCount="100000" sheet="1"/>
  <mergeCells count="12">
    <mergeCell ref="C13:G13"/>
    <mergeCell ref="C15:G15"/>
    <mergeCell ref="C19:G19"/>
    <mergeCell ref="C28:G28"/>
    <mergeCell ref="C30:G30"/>
    <mergeCell ref="C32:G3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749B-84F9-415F-B48A-BA625215AA7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156</v>
      </c>
      <c r="B1" s="198"/>
      <c r="C1" s="198"/>
      <c r="D1" s="198"/>
      <c r="E1" s="198"/>
      <c r="F1" s="198"/>
      <c r="G1" s="198"/>
      <c r="AG1" t="s">
        <v>77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78</v>
      </c>
    </row>
    <row r="3" spans="1:60" ht="24.95" customHeight="1" x14ac:dyDescent="0.2">
      <c r="A3" s="199" t="s">
        <v>8</v>
      </c>
      <c r="B3" s="49" t="s">
        <v>49</v>
      </c>
      <c r="C3" s="202" t="s">
        <v>50</v>
      </c>
      <c r="D3" s="200"/>
      <c r="E3" s="200"/>
      <c r="F3" s="200"/>
      <c r="G3" s="201"/>
      <c r="AC3" s="178" t="s">
        <v>78</v>
      </c>
      <c r="AG3" t="s">
        <v>80</v>
      </c>
    </row>
    <row r="4" spans="1:60" ht="24.95" customHeight="1" x14ac:dyDescent="0.2">
      <c r="A4" s="203" t="s">
        <v>9</v>
      </c>
      <c r="B4" s="204" t="s">
        <v>47</v>
      </c>
      <c r="C4" s="205" t="s">
        <v>50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103</v>
      </c>
      <c r="B8" s="225" t="s">
        <v>57</v>
      </c>
      <c r="C8" s="248" t="s">
        <v>58</v>
      </c>
      <c r="D8" s="226"/>
      <c r="E8" s="227"/>
      <c r="F8" s="228"/>
      <c r="G8" s="228">
        <f>SUMIF(AG9:AG36,"&lt;&gt;NOR",G9:G36)</f>
        <v>0</v>
      </c>
      <c r="H8" s="228"/>
      <c r="I8" s="228">
        <f>SUM(I9:I36)</f>
        <v>0</v>
      </c>
      <c r="J8" s="228"/>
      <c r="K8" s="228">
        <f>SUM(K9:K36)</f>
        <v>0</v>
      </c>
      <c r="L8" s="228"/>
      <c r="M8" s="228">
        <f>SUM(M9:M36)</f>
        <v>0</v>
      </c>
      <c r="N8" s="228"/>
      <c r="O8" s="228">
        <f>SUM(O9:O36)</f>
        <v>0.05</v>
      </c>
      <c r="P8" s="228"/>
      <c r="Q8" s="228">
        <f>SUM(Q9:Q36)</f>
        <v>0</v>
      </c>
      <c r="R8" s="228"/>
      <c r="S8" s="228"/>
      <c r="T8" s="229"/>
      <c r="U8" s="223"/>
      <c r="V8" s="223">
        <f>SUM(V9:V36)</f>
        <v>860.67000000000007</v>
      </c>
      <c r="W8" s="223"/>
      <c r="X8" s="223"/>
      <c r="AG8" t="s">
        <v>104</v>
      </c>
    </row>
    <row r="9" spans="1:60" ht="22.5" outlineLevel="1" x14ac:dyDescent="0.2">
      <c r="A9" s="230">
        <v>1</v>
      </c>
      <c r="B9" s="231" t="s">
        <v>157</v>
      </c>
      <c r="C9" s="249" t="s">
        <v>158</v>
      </c>
      <c r="D9" s="232" t="s">
        <v>159</v>
      </c>
      <c r="E9" s="233">
        <v>320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160</v>
      </c>
      <c r="S9" s="235" t="s">
        <v>108</v>
      </c>
      <c r="T9" s="236" t="s">
        <v>161</v>
      </c>
      <c r="U9" s="222">
        <v>0.20300000000000001</v>
      </c>
      <c r="V9" s="222">
        <f>ROUND(E9*U9,2)</f>
        <v>64.959999999999994</v>
      </c>
      <c r="W9" s="222"/>
      <c r="X9" s="222" t="s">
        <v>162</v>
      </c>
      <c r="Y9" s="213"/>
      <c r="Z9" s="213"/>
      <c r="AA9" s="213"/>
      <c r="AB9" s="213"/>
      <c r="AC9" s="213"/>
      <c r="AD9" s="213"/>
      <c r="AE9" s="213"/>
      <c r="AF9" s="213"/>
      <c r="AG9" s="213" t="s">
        <v>163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20"/>
      <c r="B10" s="221"/>
      <c r="C10" s="259" t="s">
        <v>164</v>
      </c>
      <c r="D10" s="258"/>
      <c r="E10" s="258"/>
      <c r="F10" s="258"/>
      <c r="G10" s="25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165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8" t="str">
        <f>C10</f>
        <v>na vzdálenost od hladiny vody v jímce po výšku roviny proložené osou nejvyššího bodu výtlačného potrubí. Včetně odpadní potrubí v délce do 20 m.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60" t="s">
        <v>166</v>
      </c>
      <c r="D11" s="256"/>
      <c r="E11" s="257">
        <v>320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167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30">
        <v>2</v>
      </c>
      <c r="B12" s="231" t="s">
        <v>168</v>
      </c>
      <c r="C12" s="249" t="s">
        <v>169</v>
      </c>
      <c r="D12" s="232" t="s">
        <v>170</v>
      </c>
      <c r="E12" s="233">
        <v>40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5" t="s">
        <v>160</v>
      </c>
      <c r="S12" s="235" t="s">
        <v>108</v>
      </c>
      <c r="T12" s="236" t="s">
        <v>161</v>
      </c>
      <c r="U12" s="222">
        <v>0</v>
      </c>
      <c r="V12" s="222">
        <f>ROUND(E12*U12,2)</f>
        <v>0</v>
      </c>
      <c r="W12" s="222"/>
      <c r="X12" s="222" t="s">
        <v>162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163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20"/>
      <c r="B13" s="221"/>
      <c r="C13" s="259" t="s">
        <v>171</v>
      </c>
      <c r="D13" s="258"/>
      <c r="E13" s="258"/>
      <c r="F13" s="258"/>
      <c r="G13" s="258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165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38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0">
        <v>3</v>
      </c>
      <c r="B14" s="231" t="s">
        <v>172</v>
      </c>
      <c r="C14" s="249" t="s">
        <v>173</v>
      </c>
      <c r="D14" s="232" t="s">
        <v>174</v>
      </c>
      <c r="E14" s="233">
        <v>1298.96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 t="s">
        <v>160</v>
      </c>
      <c r="S14" s="235" t="s">
        <v>108</v>
      </c>
      <c r="T14" s="236" t="s">
        <v>108</v>
      </c>
      <c r="U14" s="222">
        <v>0.29699999999999999</v>
      </c>
      <c r="V14" s="222">
        <f>ROUND(E14*U14,2)</f>
        <v>385.79</v>
      </c>
      <c r="W14" s="222"/>
      <c r="X14" s="222" t="s">
        <v>162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163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33.75" outlineLevel="1" x14ac:dyDescent="0.2">
      <c r="A15" s="220"/>
      <c r="B15" s="221"/>
      <c r="C15" s="259" t="s">
        <v>175</v>
      </c>
      <c r="D15" s="258"/>
      <c r="E15" s="258"/>
      <c r="F15" s="258"/>
      <c r="G15" s="258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165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38" t="str">
        <f>C15</f>
        <v>přívodních (závlahových) nebo odpadních se svislým přemístěním výkopku a ztíženými podmínkami při křížení melioračních kanálů se stávajícími koryty, s přehozením výkopku na vzdálenost do 3 m nebo s naložením na dopravní prostředek, pro jakoukoliv šířku kanálu, jeho hloubku a množství vykopávky,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1" t="s">
        <v>176</v>
      </c>
      <c r="D16" s="239"/>
      <c r="E16" s="239"/>
      <c r="F16" s="239"/>
      <c r="G16" s="239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112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1" t="s">
        <v>177</v>
      </c>
      <c r="D17" s="239"/>
      <c r="E17" s="239"/>
      <c r="F17" s="239"/>
      <c r="G17" s="239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112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1" t="s">
        <v>178</v>
      </c>
      <c r="D18" s="239"/>
      <c r="E18" s="239"/>
      <c r="F18" s="239"/>
      <c r="G18" s="239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112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60" t="s">
        <v>179</v>
      </c>
      <c r="D19" s="256"/>
      <c r="E19" s="257">
        <v>1298.96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167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30">
        <v>4</v>
      </c>
      <c r="B20" s="231" t="s">
        <v>180</v>
      </c>
      <c r="C20" s="249" t="s">
        <v>181</v>
      </c>
      <c r="D20" s="232" t="s">
        <v>174</v>
      </c>
      <c r="E20" s="233">
        <v>1222.93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5" t="s">
        <v>160</v>
      </c>
      <c r="S20" s="235" t="s">
        <v>108</v>
      </c>
      <c r="T20" s="236" t="s">
        <v>108</v>
      </c>
      <c r="U20" s="222">
        <v>1.0999999999999999E-2</v>
      </c>
      <c r="V20" s="222">
        <f>ROUND(E20*U20,2)</f>
        <v>13.45</v>
      </c>
      <c r="W20" s="222"/>
      <c r="X20" s="222" t="s">
        <v>162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163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9" t="s">
        <v>182</v>
      </c>
      <c r="D21" s="258"/>
      <c r="E21" s="258"/>
      <c r="F21" s="258"/>
      <c r="G21" s="258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165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33.75" outlineLevel="1" x14ac:dyDescent="0.2">
      <c r="A22" s="230">
        <v>5</v>
      </c>
      <c r="B22" s="231" t="s">
        <v>183</v>
      </c>
      <c r="C22" s="249" t="s">
        <v>184</v>
      </c>
      <c r="D22" s="232" t="s">
        <v>174</v>
      </c>
      <c r="E22" s="233">
        <v>3668.79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 t="s">
        <v>160</v>
      </c>
      <c r="S22" s="235" t="s">
        <v>108</v>
      </c>
      <c r="T22" s="236" t="s">
        <v>108</v>
      </c>
      <c r="U22" s="222">
        <v>0</v>
      </c>
      <c r="V22" s="222">
        <f>ROUND(E22*U22,2)</f>
        <v>0</v>
      </c>
      <c r="W22" s="222"/>
      <c r="X22" s="222" t="s">
        <v>162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163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9" t="s">
        <v>182</v>
      </c>
      <c r="D23" s="258"/>
      <c r="E23" s="258"/>
      <c r="F23" s="258"/>
      <c r="G23" s="258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165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60" t="s">
        <v>185</v>
      </c>
      <c r="D24" s="256"/>
      <c r="E24" s="257">
        <v>3668.79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167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30">
        <v>6</v>
      </c>
      <c r="B25" s="231" t="s">
        <v>186</v>
      </c>
      <c r="C25" s="249" t="s">
        <v>187</v>
      </c>
      <c r="D25" s="232" t="s">
        <v>174</v>
      </c>
      <c r="E25" s="233">
        <v>1222.93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 t="s">
        <v>160</v>
      </c>
      <c r="S25" s="235" t="s">
        <v>108</v>
      </c>
      <c r="T25" s="236" t="s">
        <v>108</v>
      </c>
      <c r="U25" s="222">
        <v>5.2999999999999999E-2</v>
      </c>
      <c r="V25" s="222">
        <f>ROUND(E25*U25,2)</f>
        <v>64.819999999999993</v>
      </c>
      <c r="W25" s="222"/>
      <c r="X25" s="222" t="s">
        <v>162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163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60" t="s">
        <v>188</v>
      </c>
      <c r="D26" s="256"/>
      <c r="E26" s="257">
        <v>1222.93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167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30">
        <v>7</v>
      </c>
      <c r="B27" s="231" t="s">
        <v>189</v>
      </c>
      <c r="C27" s="249" t="s">
        <v>190</v>
      </c>
      <c r="D27" s="232" t="s">
        <v>174</v>
      </c>
      <c r="E27" s="233">
        <v>76.03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 t="s">
        <v>160</v>
      </c>
      <c r="S27" s="235" t="s">
        <v>108</v>
      </c>
      <c r="T27" s="236" t="s">
        <v>108</v>
      </c>
      <c r="U27" s="222">
        <v>0.20200000000000001</v>
      </c>
      <c r="V27" s="222">
        <f>ROUND(E27*U27,2)</f>
        <v>15.36</v>
      </c>
      <c r="W27" s="222"/>
      <c r="X27" s="222" t="s">
        <v>162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163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9" t="s">
        <v>191</v>
      </c>
      <c r="D28" s="258"/>
      <c r="E28" s="258"/>
      <c r="F28" s="258"/>
      <c r="G28" s="258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165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1" t="s">
        <v>192</v>
      </c>
      <c r="D29" s="239"/>
      <c r="E29" s="239"/>
      <c r="F29" s="239"/>
      <c r="G29" s="239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112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0">
        <v>8</v>
      </c>
      <c r="B30" s="231" t="s">
        <v>193</v>
      </c>
      <c r="C30" s="249" t="s">
        <v>194</v>
      </c>
      <c r="D30" s="232" t="s">
        <v>195</v>
      </c>
      <c r="E30" s="233">
        <v>1807.35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196</v>
      </c>
      <c r="S30" s="235" t="s">
        <v>108</v>
      </c>
      <c r="T30" s="236" t="s">
        <v>161</v>
      </c>
      <c r="U30" s="222">
        <v>4.7E-2</v>
      </c>
      <c r="V30" s="222">
        <f>ROUND(E30*U30,2)</f>
        <v>84.95</v>
      </c>
      <c r="W30" s="222"/>
      <c r="X30" s="222" t="s">
        <v>162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163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9" t="s">
        <v>197</v>
      </c>
      <c r="D31" s="258"/>
      <c r="E31" s="258"/>
      <c r="F31" s="258"/>
      <c r="G31" s="258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165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0">
        <v>9</v>
      </c>
      <c r="B32" s="231" t="s">
        <v>198</v>
      </c>
      <c r="C32" s="249" t="s">
        <v>199</v>
      </c>
      <c r="D32" s="232" t="s">
        <v>195</v>
      </c>
      <c r="E32" s="233">
        <v>1807.35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5" t="s">
        <v>160</v>
      </c>
      <c r="S32" s="235" t="s">
        <v>108</v>
      </c>
      <c r="T32" s="236" t="s">
        <v>108</v>
      </c>
      <c r="U32" s="222">
        <v>0.128</v>
      </c>
      <c r="V32" s="222">
        <f>ROUND(E32*U32,2)</f>
        <v>231.34</v>
      </c>
      <c r="W32" s="222"/>
      <c r="X32" s="222" t="s">
        <v>162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163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9" t="s">
        <v>200</v>
      </c>
      <c r="D33" s="258"/>
      <c r="E33" s="258"/>
      <c r="F33" s="258"/>
      <c r="G33" s="258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165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0">
        <v>10</v>
      </c>
      <c r="B34" s="231" t="s">
        <v>201</v>
      </c>
      <c r="C34" s="249" t="s">
        <v>202</v>
      </c>
      <c r="D34" s="232" t="s">
        <v>203</v>
      </c>
      <c r="E34" s="233">
        <v>2201.2739999999999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5" t="s">
        <v>160</v>
      </c>
      <c r="S34" s="235" t="s">
        <v>108</v>
      </c>
      <c r="T34" s="236" t="s">
        <v>109</v>
      </c>
      <c r="U34" s="222">
        <v>0</v>
      </c>
      <c r="V34" s="222">
        <f>ROUND(E34*U34,2)</f>
        <v>0</v>
      </c>
      <c r="W34" s="222"/>
      <c r="X34" s="222" t="s">
        <v>162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163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60" t="s">
        <v>204</v>
      </c>
      <c r="D35" s="256"/>
      <c r="E35" s="257">
        <v>2201.2739999999999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167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0">
        <v>11</v>
      </c>
      <c r="B36" s="241" t="s">
        <v>205</v>
      </c>
      <c r="C36" s="252" t="s">
        <v>206</v>
      </c>
      <c r="D36" s="242" t="s">
        <v>207</v>
      </c>
      <c r="E36" s="243">
        <v>54.220500000000001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21</v>
      </c>
      <c r="M36" s="245">
        <f>G36*(1+L36/100)</f>
        <v>0</v>
      </c>
      <c r="N36" s="245">
        <v>1E-3</v>
      </c>
      <c r="O36" s="245">
        <f>ROUND(E36*N36,2)</f>
        <v>0.05</v>
      </c>
      <c r="P36" s="245">
        <v>0</v>
      </c>
      <c r="Q36" s="245">
        <f>ROUND(E36*P36,2)</f>
        <v>0</v>
      </c>
      <c r="R36" s="245" t="s">
        <v>208</v>
      </c>
      <c r="S36" s="245" t="s">
        <v>108</v>
      </c>
      <c r="T36" s="246" t="s">
        <v>209</v>
      </c>
      <c r="U36" s="222">
        <v>0</v>
      </c>
      <c r="V36" s="222">
        <f>ROUND(E36*U36,2)</f>
        <v>0</v>
      </c>
      <c r="W36" s="222"/>
      <c r="X36" s="222" t="s">
        <v>210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211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224" t="s">
        <v>103</v>
      </c>
      <c r="B37" s="225" t="s">
        <v>61</v>
      </c>
      <c r="C37" s="248" t="s">
        <v>62</v>
      </c>
      <c r="D37" s="226"/>
      <c r="E37" s="227"/>
      <c r="F37" s="228"/>
      <c r="G37" s="228">
        <f>SUMIF(AG38:AG47,"&lt;&gt;NOR",G38:G47)</f>
        <v>0</v>
      </c>
      <c r="H37" s="228"/>
      <c r="I37" s="228">
        <f>SUM(I38:I47)</f>
        <v>0</v>
      </c>
      <c r="J37" s="228"/>
      <c r="K37" s="228">
        <f>SUM(K38:K47)</f>
        <v>0</v>
      </c>
      <c r="L37" s="228"/>
      <c r="M37" s="228">
        <f>SUM(M38:M47)</f>
        <v>0</v>
      </c>
      <c r="N37" s="228"/>
      <c r="O37" s="228">
        <f>SUM(O38:O47)</f>
        <v>3033.74</v>
      </c>
      <c r="P37" s="228"/>
      <c r="Q37" s="228">
        <f>SUM(Q38:Q47)</f>
        <v>0</v>
      </c>
      <c r="R37" s="228"/>
      <c r="S37" s="228"/>
      <c r="T37" s="229"/>
      <c r="U37" s="223"/>
      <c r="V37" s="223">
        <f>SUM(V38:V47)</f>
        <v>1412.79</v>
      </c>
      <c r="W37" s="223"/>
      <c r="X37" s="223"/>
      <c r="AG37" t="s">
        <v>104</v>
      </c>
    </row>
    <row r="38" spans="1:60" outlineLevel="1" x14ac:dyDescent="0.2">
      <c r="A38" s="230">
        <v>12</v>
      </c>
      <c r="B38" s="231" t="s">
        <v>212</v>
      </c>
      <c r="C38" s="249" t="s">
        <v>213</v>
      </c>
      <c r="D38" s="232" t="s">
        <v>195</v>
      </c>
      <c r="E38" s="233">
        <v>1841.4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0.40079999999999999</v>
      </c>
      <c r="O38" s="235">
        <f>ROUND(E38*N38,2)</f>
        <v>738.03</v>
      </c>
      <c r="P38" s="235">
        <v>0</v>
      </c>
      <c r="Q38" s="235">
        <f>ROUND(E38*P38,2)</f>
        <v>0</v>
      </c>
      <c r="R38" s="235" t="s">
        <v>214</v>
      </c>
      <c r="S38" s="235" t="s">
        <v>108</v>
      </c>
      <c r="T38" s="236" t="s">
        <v>108</v>
      </c>
      <c r="U38" s="222">
        <v>7.5999999999999998E-2</v>
      </c>
      <c r="V38" s="222">
        <f>ROUND(E38*U38,2)</f>
        <v>139.94999999999999</v>
      </c>
      <c r="W38" s="222"/>
      <c r="X38" s="222" t="s">
        <v>162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163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60" t="s">
        <v>215</v>
      </c>
      <c r="D39" s="256"/>
      <c r="E39" s="257">
        <v>1841.4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167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30">
        <v>13</v>
      </c>
      <c r="B40" s="231" t="s">
        <v>216</v>
      </c>
      <c r="C40" s="249" t="s">
        <v>217</v>
      </c>
      <c r="D40" s="232" t="s">
        <v>174</v>
      </c>
      <c r="E40" s="233">
        <v>892.8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2.5713599999999999</v>
      </c>
      <c r="O40" s="235">
        <f>ROUND(E40*N40,2)</f>
        <v>2295.71</v>
      </c>
      <c r="P40" s="235">
        <v>0</v>
      </c>
      <c r="Q40" s="235">
        <f>ROUND(E40*P40,2)</f>
        <v>0</v>
      </c>
      <c r="R40" s="235" t="s">
        <v>218</v>
      </c>
      <c r="S40" s="235" t="s">
        <v>108</v>
      </c>
      <c r="T40" s="236" t="s">
        <v>108</v>
      </c>
      <c r="U40" s="222">
        <v>0.67400000000000004</v>
      </c>
      <c r="V40" s="222">
        <f>ROUND(E40*U40,2)</f>
        <v>601.75</v>
      </c>
      <c r="W40" s="222"/>
      <c r="X40" s="222" t="s">
        <v>162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163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9" t="s">
        <v>219</v>
      </c>
      <c r="D41" s="258"/>
      <c r="E41" s="258"/>
      <c r="F41" s="258"/>
      <c r="G41" s="258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165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1" t="s">
        <v>220</v>
      </c>
      <c r="D42" s="239"/>
      <c r="E42" s="239"/>
      <c r="F42" s="239"/>
      <c r="G42" s="239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112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38" t="str">
        <f>C42</f>
        <v>Včetně úpravy jednotlivých velkých kamenů hmotnosti přes 500 kg dodatečným rozpojením na místě uložení.</v>
      </c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1" t="s">
        <v>221</v>
      </c>
      <c r="D43" s="239"/>
      <c r="E43" s="239"/>
      <c r="F43" s="239"/>
      <c r="G43" s="239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112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60" t="s">
        <v>222</v>
      </c>
      <c r="D44" s="256"/>
      <c r="E44" s="257">
        <v>892.8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167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30">
        <v>14</v>
      </c>
      <c r="B45" s="231" t="s">
        <v>223</v>
      </c>
      <c r="C45" s="249" t="s">
        <v>224</v>
      </c>
      <c r="D45" s="232" t="s">
        <v>195</v>
      </c>
      <c r="E45" s="233">
        <v>2046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35">
        <v>0</v>
      </c>
      <c r="O45" s="235">
        <f>ROUND(E45*N45,2)</f>
        <v>0</v>
      </c>
      <c r="P45" s="235">
        <v>0</v>
      </c>
      <c r="Q45" s="235">
        <f>ROUND(E45*P45,2)</f>
        <v>0</v>
      </c>
      <c r="R45" s="235" t="s">
        <v>214</v>
      </c>
      <c r="S45" s="235" t="s">
        <v>108</v>
      </c>
      <c r="T45" s="236" t="s">
        <v>108</v>
      </c>
      <c r="U45" s="222">
        <v>0.32800000000000001</v>
      </c>
      <c r="V45" s="222">
        <f>ROUND(E45*U45,2)</f>
        <v>671.09</v>
      </c>
      <c r="W45" s="222"/>
      <c r="X45" s="222" t="s">
        <v>162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163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9" t="s">
        <v>225</v>
      </c>
      <c r="D46" s="258"/>
      <c r="E46" s="258"/>
      <c r="F46" s="258"/>
      <c r="G46" s="258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165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60" t="s">
        <v>226</v>
      </c>
      <c r="D47" s="256"/>
      <c r="E47" s="257">
        <v>2046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167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24" t="s">
        <v>103</v>
      </c>
      <c r="B48" s="225" t="s">
        <v>65</v>
      </c>
      <c r="C48" s="248" t="s">
        <v>66</v>
      </c>
      <c r="D48" s="226"/>
      <c r="E48" s="227"/>
      <c r="F48" s="228"/>
      <c r="G48" s="228">
        <f>SUMIF(AG49:AG50,"&lt;&gt;NOR",G49:G50)</f>
        <v>0</v>
      </c>
      <c r="H48" s="228"/>
      <c r="I48" s="228">
        <f>SUM(I49:I50)</f>
        <v>0</v>
      </c>
      <c r="J48" s="228"/>
      <c r="K48" s="228">
        <f>SUM(K49:K50)</f>
        <v>0</v>
      </c>
      <c r="L48" s="228"/>
      <c r="M48" s="228">
        <f>SUM(M49:M50)</f>
        <v>0</v>
      </c>
      <c r="N48" s="228"/>
      <c r="O48" s="228">
        <f>SUM(O49:O50)</f>
        <v>0</v>
      </c>
      <c r="P48" s="228"/>
      <c r="Q48" s="228">
        <f>SUM(Q49:Q50)</f>
        <v>0</v>
      </c>
      <c r="R48" s="228"/>
      <c r="S48" s="228"/>
      <c r="T48" s="229"/>
      <c r="U48" s="223"/>
      <c r="V48" s="223">
        <f>SUM(V49:V50)</f>
        <v>703.84</v>
      </c>
      <c r="W48" s="223"/>
      <c r="X48" s="223"/>
      <c r="AG48" t="s">
        <v>104</v>
      </c>
    </row>
    <row r="49" spans="1:60" ht="22.5" outlineLevel="1" x14ac:dyDescent="0.2">
      <c r="A49" s="230">
        <v>15</v>
      </c>
      <c r="B49" s="231" t="s">
        <v>227</v>
      </c>
      <c r="C49" s="249" t="s">
        <v>228</v>
      </c>
      <c r="D49" s="232" t="s">
        <v>203</v>
      </c>
      <c r="E49" s="233">
        <v>3033.7975499999998</v>
      </c>
      <c r="F49" s="234"/>
      <c r="G49" s="235">
        <f>ROUND(E49*F49,2)</f>
        <v>0</v>
      </c>
      <c r="H49" s="234"/>
      <c r="I49" s="235">
        <f>ROUND(E49*H49,2)</f>
        <v>0</v>
      </c>
      <c r="J49" s="234"/>
      <c r="K49" s="235">
        <f>ROUND(E49*J49,2)</f>
        <v>0</v>
      </c>
      <c r="L49" s="235">
        <v>21</v>
      </c>
      <c r="M49" s="235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5" t="s">
        <v>218</v>
      </c>
      <c r="S49" s="235" t="s">
        <v>108</v>
      </c>
      <c r="T49" s="236" t="s">
        <v>108</v>
      </c>
      <c r="U49" s="222">
        <v>0.23200000000000001</v>
      </c>
      <c r="V49" s="222">
        <f>ROUND(E49*U49,2)</f>
        <v>703.84</v>
      </c>
      <c r="W49" s="222"/>
      <c r="X49" s="222" t="s">
        <v>229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230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9" t="s">
        <v>231</v>
      </c>
      <c r="D50" s="258"/>
      <c r="E50" s="258"/>
      <c r="F50" s="258"/>
      <c r="G50" s="258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165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">
      <c r="A51" s="3"/>
      <c r="B51" s="4"/>
      <c r="C51" s="25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90</v>
      </c>
    </row>
    <row r="52" spans="1:60" x14ac:dyDescent="0.2">
      <c r="A52" s="216"/>
      <c r="B52" s="217" t="s">
        <v>29</v>
      </c>
      <c r="C52" s="254"/>
      <c r="D52" s="218"/>
      <c r="E52" s="219"/>
      <c r="F52" s="219"/>
      <c r="G52" s="247">
        <f>G8+G37+G48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153</v>
      </c>
    </row>
    <row r="53" spans="1:60" x14ac:dyDescent="0.2">
      <c r="C53" s="255"/>
      <c r="D53" s="10"/>
      <c r="AG53" t="s">
        <v>155</v>
      </c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n41MsFSWb+pA6I1JMKI27HHITR2X4A6NemB/d21JDEaU2icPwoFtnM33DZ4CsQ/254zJBcdT57Ajng0zws3tg==" saltValue="rPLXd/U36PSmTj5hDQTJ8g==" spinCount="100000" sheet="1"/>
  <mergeCells count="21">
    <mergeCell ref="C43:G43"/>
    <mergeCell ref="C46:G46"/>
    <mergeCell ref="C50:G50"/>
    <mergeCell ref="C28:G28"/>
    <mergeCell ref="C29:G29"/>
    <mergeCell ref="C31:G31"/>
    <mergeCell ref="C33:G33"/>
    <mergeCell ref="C41:G41"/>
    <mergeCell ref="C42:G42"/>
    <mergeCell ref="C15:G15"/>
    <mergeCell ref="C16:G16"/>
    <mergeCell ref="C17:G17"/>
    <mergeCell ref="C18:G18"/>
    <mergeCell ref="C21:G21"/>
    <mergeCell ref="C23:G2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09EDB-590F-459B-829D-4BE22740AF5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156</v>
      </c>
      <c r="B1" s="198"/>
      <c r="C1" s="198"/>
      <c r="D1" s="198"/>
      <c r="E1" s="198"/>
      <c r="F1" s="198"/>
      <c r="G1" s="198"/>
      <c r="AG1" t="s">
        <v>77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78</v>
      </c>
    </row>
    <row r="3" spans="1:60" ht="24.95" customHeight="1" x14ac:dyDescent="0.2">
      <c r="A3" s="199" t="s">
        <v>8</v>
      </c>
      <c r="B3" s="49" t="s">
        <v>51</v>
      </c>
      <c r="C3" s="202" t="s">
        <v>52</v>
      </c>
      <c r="D3" s="200"/>
      <c r="E3" s="200"/>
      <c r="F3" s="200"/>
      <c r="G3" s="201"/>
      <c r="AC3" s="178" t="s">
        <v>78</v>
      </c>
      <c r="AG3" t="s">
        <v>80</v>
      </c>
    </row>
    <row r="4" spans="1:60" ht="24.95" customHeight="1" x14ac:dyDescent="0.2">
      <c r="A4" s="203" t="s">
        <v>9</v>
      </c>
      <c r="B4" s="204" t="s">
        <v>47</v>
      </c>
      <c r="C4" s="205" t="s">
        <v>52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103</v>
      </c>
      <c r="B8" s="225" t="s">
        <v>57</v>
      </c>
      <c r="C8" s="248" t="s">
        <v>58</v>
      </c>
      <c r="D8" s="226"/>
      <c r="E8" s="227"/>
      <c r="F8" s="228"/>
      <c r="G8" s="228">
        <f>SUMIF(AG9:AG81,"&lt;&gt;NOR",G9:G81)</f>
        <v>0</v>
      </c>
      <c r="H8" s="228"/>
      <c r="I8" s="228">
        <f>SUM(I9:I81)</f>
        <v>0</v>
      </c>
      <c r="J8" s="228"/>
      <c r="K8" s="228">
        <f>SUM(K9:K81)</f>
        <v>0</v>
      </c>
      <c r="L8" s="228"/>
      <c r="M8" s="228">
        <f>SUM(M9:M81)</f>
        <v>0</v>
      </c>
      <c r="N8" s="228"/>
      <c r="O8" s="228">
        <f>SUM(O9:O81)</f>
        <v>0.01</v>
      </c>
      <c r="P8" s="228"/>
      <c r="Q8" s="228">
        <f>SUM(Q9:Q81)</f>
        <v>0</v>
      </c>
      <c r="R8" s="228"/>
      <c r="S8" s="228"/>
      <c r="T8" s="229"/>
      <c r="U8" s="223"/>
      <c r="V8" s="223">
        <f>SUM(V9:V81)</f>
        <v>647.23</v>
      </c>
      <c r="W8" s="223"/>
      <c r="X8" s="223"/>
      <c r="AG8" t="s">
        <v>104</v>
      </c>
    </row>
    <row r="9" spans="1:60" ht="22.5" outlineLevel="1" x14ac:dyDescent="0.2">
      <c r="A9" s="230">
        <v>1</v>
      </c>
      <c r="B9" s="231" t="s">
        <v>157</v>
      </c>
      <c r="C9" s="249" t="s">
        <v>158</v>
      </c>
      <c r="D9" s="232" t="s">
        <v>159</v>
      </c>
      <c r="E9" s="233">
        <v>240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160</v>
      </c>
      <c r="S9" s="235" t="s">
        <v>108</v>
      </c>
      <c r="T9" s="236" t="s">
        <v>108</v>
      </c>
      <c r="U9" s="222">
        <v>0.20300000000000001</v>
      </c>
      <c r="V9" s="222">
        <f>ROUND(E9*U9,2)</f>
        <v>48.72</v>
      </c>
      <c r="W9" s="222"/>
      <c r="X9" s="222" t="s">
        <v>162</v>
      </c>
      <c r="Y9" s="213"/>
      <c r="Z9" s="213"/>
      <c r="AA9" s="213"/>
      <c r="AB9" s="213"/>
      <c r="AC9" s="213"/>
      <c r="AD9" s="213"/>
      <c r="AE9" s="213"/>
      <c r="AF9" s="213"/>
      <c r="AG9" s="213" t="s">
        <v>163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20"/>
      <c r="B10" s="221"/>
      <c r="C10" s="259" t="s">
        <v>164</v>
      </c>
      <c r="D10" s="258"/>
      <c r="E10" s="258"/>
      <c r="F10" s="258"/>
      <c r="G10" s="25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165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8" t="str">
        <f>C10</f>
        <v>na vzdálenost od hladiny vody v jímce po výšku roviny proložené osou nejvyššího bodu výtlačného potrubí. Včetně odpadní potrubí v délce do 20 m.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60" t="s">
        <v>232</v>
      </c>
      <c r="D11" s="256"/>
      <c r="E11" s="257">
        <v>240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167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30">
        <v>2</v>
      </c>
      <c r="B12" s="231" t="s">
        <v>168</v>
      </c>
      <c r="C12" s="249" t="s">
        <v>169</v>
      </c>
      <c r="D12" s="232" t="s">
        <v>170</v>
      </c>
      <c r="E12" s="233">
        <v>30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5" t="s">
        <v>160</v>
      </c>
      <c r="S12" s="235" t="s">
        <v>108</v>
      </c>
      <c r="T12" s="236" t="s">
        <v>108</v>
      </c>
      <c r="U12" s="222">
        <v>0</v>
      </c>
      <c r="V12" s="222">
        <f>ROUND(E12*U12,2)</f>
        <v>0</v>
      </c>
      <c r="W12" s="222"/>
      <c r="X12" s="222" t="s">
        <v>162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163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20"/>
      <c r="B13" s="221"/>
      <c r="C13" s="259" t="s">
        <v>171</v>
      </c>
      <c r="D13" s="258"/>
      <c r="E13" s="258"/>
      <c r="F13" s="258"/>
      <c r="G13" s="258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165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38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0">
        <v>3</v>
      </c>
      <c r="B14" s="231" t="s">
        <v>233</v>
      </c>
      <c r="C14" s="249" t="s">
        <v>234</v>
      </c>
      <c r="D14" s="232" t="s">
        <v>174</v>
      </c>
      <c r="E14" s="233">
        <v>13.2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 t="s">
        <v>160</v>
      </c>
      <c r="S14" s="235" t="s">
        <v>108</v>
      </c>
      <c r="T14" s="236" t="s">
        <v>108</v>
      </c>
      <c r="U14" s="222">
        <v>30.439</v>
      </c>
      <c r="V14" s="222">
        <f>ROUND(E14*U14,2)</f>
        <v>401.79</v>
      </c>
      <c r="W14" s="222"/>
      <c r="X14" s="222" t="s">
        <v>162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163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9" t="s">
        <v>235</v>
      </c>
      <c r="D15" s="258"/>
      <c r="E15" s="258"/>
      <c r="F15" s="258"/>
      <c r="G15" s="258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165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0">
        <v>4</v>
      </c>
      <c r="B16" s="231" t="s">
        <v>236</v>
      </c>
      <c r="C16" s="249" t="s">
        <v>237</v>
      </c>
      <c r="D16" s="232" t="s">
        <v>174</v>
      </c>
      <c r="E16" s="233">
        <v>450.4622</v>
      </c>
      <c r="F16" s="234"/>
      <c r="G16" s="235">
        <f>ROUND(E16*F16,2)</f>
        <v>0</v>
      </c>
      <c r="H16" s="234"/>
      <c r="I16" s="235">
        <f>ROUND(E16*H16,2)</f>
        <v>0</v>
      </c>
      <c r="J16" s="234"/>
      <c r="K16" s="235">
        <f>ROUND(E16*J16,2)</f>
        <v>0</v>
      </c>
      <c r="L16" s="235">
        <v>21</v>
      </c>
      <c r="M16" s="235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5" t="s">
        <v>160</v>
      </c>
      <c r="S16" s="235" t="s">
        <v>108</v>
      </c>
      <c r="T16" s="236" t="s">
        <v>108</v>
      </c>
      <c r="U16" s="222">
        <v>0.11</v>
      </c>
      <c r="V16" s="222">
        <f>ROUND(E16*U16,2)</f>
        <v>49.55</v>
      </c>
      <c r="W16" s="222"/>
      <c r="X16" s="222" t="s">
        <v>162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163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1" x14ac:dyDescent="0.2">
      <c r="A17" s="220"/>
      <c r="B17" s="221"/>
      <c r="C17" s="259" t="s">
        <v>238</v>
      </c>
      <c r="D17" s="258"/>
      <c r="E17" s="258"/>
      <c r="F17" s="258"/>
      <c r="G17" s="258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165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38" t="str">
        <f>C17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1" t="s">
        <v>239</v>
      </c>
      <c r="D18" s="239"/>
      <c r="E18" s="239"/>
      <c r="F18" s="239"/>
      <c r="G18" s="239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112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60" t="s">
        <v>240</v>
      </c>
      <c r="D19" s="256"/>
      <c r="E19" s="257">
        <v>241.26400000000001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167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60" t="s">
        <v>241</v>
      </c>
      <c r="D20" s="256"/>
      <c r="E20" s="257">
        <v>70.036199999999994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167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60" t="s">
        <v>242</v>
      </c>
      <c r="D21" s="256"/>
      <c r="E21" s="257">
        <v>74.481999999999999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167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60" t="s">
        <v>243</v>
      </c>
      <c r="D22" s="256"/>
      <c r="E22" s="257">
        <v>17.64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167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60" t="s">
        <v>244</v>
      </c>
      <c r="D23" s="256"/>
      <c r="E23" s="257">
        <v>47.04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167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0">
        <v>5</v>
      </c>
      <c r="B24" s="231" t="s">
        <v>245</v>
      </c>
      <c r="C24" s="249" t="s">
        <v>246</v>
      </c>
      <c r="D24" s="232" t="s">
        <v>174</v>
      </c>
      <c r="E24" s="233">
        <v>90.092439999999996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 t="s">
        <v>160</v>
      </c>
      <c r="S24" s="235" t="s">
        <v>108</v>
      </c>
      <c r="T24" s="236" t="s">
        <v>108</v>
      </c>
      <c r="U24" s="222">
        <v>4.3099999999999999E-2</v>
      </c>
      <c r="V24" s="222">
        <f>ROUND(E24*U24,2)</f>
        <v>3.88</v>
      </c>
      <c r="W24" s="222"/>
      <c r="X24" s="222" t="s">
        <v>162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163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33.75" outlineLevel="1" x14ac:dyDescent="0.2">
      <c r="A25" s="220"/>
      <c r="B25" s="221"/>
      <c r="C25" s="259" t="s">
        <v>238</v>
      </c>
      <c r="D25" s="258"/>
      <c r="E25" s="258"/>
      <c r="F25" s="258"/>
      <c r="G25" s="258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165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38" t="str">
        <f>C25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60" t="s">
        <v>247</v>
      </c>
      <c r="D26" s="256"/>
      <c r="E26" s="257">
        <v>90.092439999999996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167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0">
        <v>6</v>
      </c>
      <c r="B27" s="231" t="s">
        <v>248</v>
      </c>
      <c r="C27" s="249" t="s">
        <v>249</v>
      </c>
      <c r="D27" s="232" t="s">
        <v>174</v>
      </c>
      <c r="E27" s="233">
        <v>5.8440000000000003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 t="s">
        <v>160</v>
      </c>
      <c r="S27" s="235" t="s">
        <v>108</v>
      </c>
      <c r="T27" s="236" t="s">
        <v>108</v>
      </c>
      <c r="U27" s="222">
        <v>0.2</v>
      </c>
      <c r="V27" s="222">
        <f>ROUND(E27*U27,2)</f>
        <v>1.17</v>
      </c>
      <c r="W27" s="222"/>
      <c r="X27" s="222" t="s">
        <v>162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163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33.75" outlineLevel="1" x14ac:dyDescent="0.2">
      <c r="A28" s="220"/>
      <c r="B28" s="221"/>
      <c r="C28" s="259" t="s">
        <v>250</v>
      </c>
      <c r="D28" s="258"/>
      <c r="E28" s="258"/>
      <c r="F28" s="258"/>
      <c r="G28" s="258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165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38" t="str">
        <f>C28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1" t="s">
        <v>239</v>
      </c>
      <c r="D29" s="239"/>
      <c r="E29" s="239"/>
      <c r="F29" s="239"/>
      <c r="G29" s="239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112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60" t="s">
        <v>251</v>
      </c>
      <c r="D30" s="256"/>
      <c r="E30" s="257">
        <v>4.5119999999999996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167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60" t="s">
        <v>252</v>
      </c>
      <c r="D31" s="256"/>
      <c r="E31" s="257">
        <v>1.3320000000000001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167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0">
        <v>7</v>
      </c>
      <c r="B32" s="231" t="s">
        <v>253</v>
      </c>
      <c r="C32" s="249" t="s">
        <v>254</v>
      </c>
      <c r="D32" s="232" t="s">
        <v>174</v>
      </c>
      <c r="E32" s="233">
        <v>1.1621999999999999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5" t="s">
        <v>160</v>
      </c>
      <c r="S32" s="235" t="s">
        <v>108</v>
      </c>
      <c r="T32" s="236" t="s">
        <v>108</v>
      </c>
      <c r="U32" s="222">
        <v>8.4000000000000005E-2</v>
      </c>
      <c r="V32" s="222">
        <f>ROUND(E32*U32,2)</f>
        <v>0.1</v>
      </c>
      <c r="W32" s="222"/>
      <c r="X32" s="222" t="s">
        <v>162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163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33.75" outlineLevel="1" x14ac:dyDescent="0.2">
      <c r="A33" s="220"/>
      <c r="B33" s="221"/>
      <c r="C33" s="259" t="s">
        <v>250</v>
      </c>
      <c r="D33" s="258"/>
      <c r="E33" s="258"/>
      <c r="F33" s="258"/>
      <c r="G33" s="258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165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38" t="str">
        <f>C33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60" t="s">
        <v>255</v>
      </c>
      <c r="D34" s="256"/>
      <c r="E34" s="257">
        <v>1.1621999999999999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167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>
        <v>8</v>
      </c>
      <c r="B35" s="231" t="s">
        <v>256</v>
      </c>
      <c r="C35" s="249" t="s">
        <v>257</v>
      </c>
      <c r="D35" s="232" t="s">
        <v>174</v>
      </c>
      <c r="E35" s="233">
        <v>0.21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5" t="s">
        <v>160</v>
      </c>
      <c r="S35" s="235" t="s">
        <v>108</v>
      </c>
      <c r="T35" s="236" t="s">
        <v>108</v>
      </c>
      <c r="U35" s="222">
        <v>3.5329999999999999</v>
      </c>
      <c r="V35" s="222">
        <f>ROUND(E35*U35,2)</f>
        <v>0.74</v>
      </c>
      <c r="W35" s="222"/>
      <c r="X35" s="222" t="s">
        <v>162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163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9" t="s">
        <v>258</v>
      </c>
      <c r="D36" s="258"/>
      <c r="E36" s="258"/>
      <c r="F36" s="258"/>
      <c r="G36" s="258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165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60" t="s">
        <v>259</v>
      </c>
      <c r="D37" s="256"/>
      <c r="E37" s="257">
        <v>0.21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167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0">
        <v>9</v>
      </c>
      <c r="B38" s="231" t="s">
        <v>260</v>
      </c>
      <c r="C38" s="249" t="s">
        <v>261</v>
      </c>
      <c r="D38" s="232" t="s">
        <v>174</v>
      </c>
      <c r="E38" s="233">
        <v>78.127949999999998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 t="s">
        <v>160</v>
      </c>
      <c r="S38" s="235" t="s">
        <v>108</v>
      </c>
      <c r="T38" s="236" t="s">
        <v>108</v>
      </c>
      <c r="U38" s="222">
        <v>0.51900000000000002</v>
      </c>
      <c r="V38" s="222">
        <f>ROUND(E38*U38,2)</f>
        <v>40.549999999999997</v>
      </c>
      <c r="W38" s="222"/>
      <c r="X38" s="222" t="s">
        <v>162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163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9" t="s">
        <v>262</v>
      </c>
      <c r="D39" s="258"/>
      <c r="E39" s="258"/>
      <c r="F39" s="258"/>
      <c r="G39" s="258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165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38" t="str">
        <f>C39</f>
        <v>bez naložení do dopravní nádoby, ale s vyprázdněním dopravní nádoby na hromadu nebo na dopravní prostředek,</v>
      </c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60" t="s">
        <v>263</v>
      </c>
      <c r="D40" s="256"/>
      <c r="E40" s="257">
        <v>72.073949999999996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167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60" t="s">
        <v>264</v>
      </c>
      <c r="D41" s="256"/>
      <c r="E41" s="257">
        <v>6.0540000000000003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167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0">
        <v>10</v>
      </c>
      <c r="B42" s="231" t="s">
        <v>265</v>
      </c>
      <c r="C42" s="249" t="s">
        <v>266</v>
      </c>
      <c r="D42" s="232" t="s">
        <v>174</v>
      </c>
      <c r="E42" s="233">
        <v>3.1680000000000001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21</v>
      </c>
      <c r="M42" s="235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5" t="s">
        <v>160</v>
      </c>
      <c r="S42" s="235" t="s">
        <v>108</v>
      </c>
      <c r="T42" s="236" t="s">
        <v>108</v>
      </c>
      <c r="U42" s="222">
        <v>0.72899999999999998</v>
      </c>
      <c r="V42" s="222">
        <f>ROUND(E42*U42,2)</f>
        <v>2.31</v>
      </c>
      <c r="W42" s="222"/>
      <c r="X42" s="222" t="s">
        <v>162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163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9" t="s">
        <v>262</v>
      </c>
      <c r="D43" s="258"/>
      <c r="E43" s="258"/>
      <c r="F43" s="258"/>
      <c r="G43" s="258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165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38" t="str">
        <f>C43</f>
        <v>bez naložení do dopravní nádoby, ale s vyprázdněním dopravní nádoby na hromadu nebo na dopravní prostředek,</v>
      </c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30">
        <v>11</v>
      </c>
      <c r="B44" s="231" t="s">
        <v>180</v>
      </c>
      <c r="C44" s="249" t="s">
        <v>181</v>
      </c>
      <c r="D44" s="232" t="s">
        <v>174</v>
      </c>
      <c r="E44" s="233">
        <v>146.62559999999999</v>
      </c>
      <c r="F44" s="234"/>
      <c r="G44" s="235">
        <f>ROUND(E44*F44,2)</f>
        <v>0</v>
      </c>
      <c r="H44" s="234"/>
      <c r="I44" s="235">
        <f>ROUND(E44*H44,2)</f>
        <v>0</v>
      </c>
      <c r="J44" s="234"/>
      <c r="K44" s="235">
        <f>ROUND(E44*J44,2)</f>
        <v>0</v>
      </c>
      <c r="L44" s="235">
        <v>21</v>
      </c>
      <c r="M44" s="235">
        <f>G44*(1+L44/100)</f>
        <v>0</v>
      </c>
      <c r="N44" s="235">
        <v>0</v>
      </c>
      <c r="O44" s="235">
        <f>ROUND(E44*N44,2)</f>
        <v>0</v>
      </c>
      <c r="P44" s="235">
        <v>0</v>
      </c>
      <c r="Q44" s="235">
        <f>ROUND(E44*P44,2)</f>
        <v>0</v>
      </c>
      <c r="R44" s="235" t="s">
        <v>160</v>
      </c>
      <c r="S44" s="235" t="s">
        <v>108</v>
      </c>
      <c r="T44" s="236" t="s">
        <v>108</v>
      </c>
      <c r="U44" s="222">
        <v>1.0999999999999999E-2</v>
      </c>
      <c r="V44" s="222">
        <f>ROUND(E44*U44,2)</f>
        <v>1.61</v>
      </c>
      <c r="W44" s="222"/>
      <c r="X44" s="222" t="s">
        <v>162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163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9" t="s">
        <v>182</v>
      </c>
      <c r="D45" s="258"/>
      <c r="E45" s="258"/>
      <c r="F45" s="258"/>
      <c r="G45" s="258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165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60" t="s">
        <v>267</v>
      </c>
      <c r="D46" s="256"/>
      <c r="E46" s="257">
        <v>146.62559999999999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167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30">
        <v>12</v>
      </c>
      <c r="B47" s="231" t="s">
        <v>268</v>
      </c>
      <c r="C47" s="249" t="s">
        <v>269</v>
      </c>
      <c r="D47" s="232" t="s">
        <v>174</v>
      </c>
      <c r="E47" s="233">
        <v>13.2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5" t="s">
        <v>160</v>
      </c>
      <c r="S47" s="235" t="s">
        <v>108</v>
      </c>
      <c r="T47" s="236" t="s">
        <v>108</v>
      </c>
      <c r="U47" s="222">
        <v>1.2E-2</v>
      </c>
      <c r="V47" s="222">
        <f>ROUND(E47*U47,2)</f>
        <v>0.16</v>
      </c>
      <c r="W47" s="222"/>
      <c r="X47" s="222" t="s">
        <v>162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163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9" t="s">
        <v>182</v>
      </c>
      <c r="D48" s="258"/>
      <c r="E48" s="258"/>
      <c r="F48" s="258"/>
      <c r="G48" s="258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165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33.75" outlineLevel="1" x14ac:dyDescent="0.2">
      <c r="A49" s="230">
        <v>13</v>
      </c>
      <c r="B49" s="231" t="s">
        <v>183</v>
      </c>
      <c r="C49" s="249" t="s">
        <v>184</v>
      </c>
      <c r="D49" s="232" t="s">
        <v>174</v>
      </c>
      <c r="E49" s="233">
        <v>439.8768</v>
      </c>
      <c r="F49" s="234"/>
      <c r="G49" s="235">
        <f>ROUND(E49*F49,2)</f>
        <v>0</v>
      </c>
      <c r="H49" s="234"/>
      <c r="I49" s="235">
        <f>ROUND(E49*H49,2)</f>
        <v>0</v>
      </c>
      <c r="J49" s="234"/>
      <c r="K49" s="235">
        <f>ROUND(E49*J49,2)</f>
        <v>0</v>
      </c>
      <c r="L49" s="235">
        <v>21</v>
      </c>
      <c r="M49" s="235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5" t="s">
        <v>160</v>
      </c>
      <c r="S49" s="235" t="s">
        <v>108</v>
      </c>
      <c r="T49" s="236" t="s">
        <v>108</v>
      </c>
      <c r="U49" s="222">
        <v>0</v>
      </c>
      <c r="V49" s="222">
        <f>ROUND(E49*U49,2)</f>
        <v>0</v>
      </c>
      <c r="W49" s="222"/>
      <c r="X49" s="222" t="s">
        <v>162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163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9" t="s">
        <v>182</v>
      </c>
      <c r="D50" s="258"/>
      <c r="E50" s="258"/>
      <c r="F50" s="258"/>
      <c r="G50" s="258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165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60" t="s">
        <v>270</v>
      </c>
      <c r="D51" s="256"/>
      <c r="E51" s="257">
        <v>439.8768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167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33.75" outlineLevel="1" x14ac:dyDescent="0.2">
      <c r="A52" s="230">
        <v>14</v>
      </c>
      <c r="B52" s="231" t="s">
        <v>271</v>
      </c>
      <c r="C52" s="249" t="s">
        <v>272</v>
      </c>
      <c r="D52" s="232" t="s">
        <v>174</v>
      </c>
      <c r="E52" s="233">
        <v>39.6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5" t="s">
        <v>160</v>
      </c>
      <c r="S52" s="235" t="s">
        <v>108</v>
      </c>
      <c r="T52" s="236" t="s">
        <v>108</v>
      </c>
      <c r="U52" s="222">
        <v>0</v>
      </c>
      <c r="V52" s="222">
        <f>ROUND(E52*U52,2)</f>
        <v>0</v>
      </c>
      <c r="W52" s="222"/>
      <c r="X52" s="222" t="s">
        <v>162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163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9" t="s">
        <v>182</v>
      </c>
      <c r="D53" s="258"/>
      <c r="E53" s="258"/>
      <c r="F53" s="258"/>
      <c r="G53" s="258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165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60" t="s">
        <v>273</v>
      </c>
      <c r="D54" s="256"/>
      <c r="E54" s="257">
        <v>39.6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167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30">
        <v>15</v>
      </c>
      <c r="B55" s="231" t="s">
        <v>189</v>
      </c>
      <c r="C55" s="249" t="s">
        <v>190</v>
      </c>
      <c r="D55" s="232" t="s">
        <v>174</v>
      </c>
      <c r="E55" s="233">
        <v>309.89060000000001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0</v>
      </c>
      <c r="O55" s="235">
        <f>ROUND(E55*N55,2)</f>
        <v>0</v>
      </c>
      <c r="P55" s="235">
        <v>0</v>
      </c>
      <c r="Q55" s="235">
        <f>ROUND(E55*P55,2)</f>
        <v>0</v>
      </c>
      <c r="R55" s="235" t="s">
        <v>160</v>
      </c>
      <c r="S55" s="235" t="s">
        <v>108</v>
      </c>
      <c r="T55" s="236" t="s">
        <v>108</v>
      </c>
      <c r="U55" s="222">
        <v>0.20200000000000001</v>
      </c>
      <c r="V55" s="222">
        <f>ROUND(E55*U55,2)</f>
        <v>62.6</v>
      </c>
      <c r="W55" s="222"/>
      <c r="X55" s="222" t="s">
        <v>162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163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9" t="s">
        <v>191</v>
      </c>
      <c r="D56" s="258"/>
      <c r="E56" s="258"/>
      <c r="F56" s="258"/>
      <c r="G56" s="258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165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1" t="s">
        <v>192</v>
      </c>
      <c r="D57" s="239"/>
      <c r="E57" s="239"/>
      <c r="F57" s="239"/>
      <c r="G57" s="239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112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60" t="s">
        <v>274</v>
      </c>
      <c r="D58" s="256"/>
      <c r="E58" s="257">
        <v>265.33460000000002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167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60" t="s">
        <v>275</v>
      </c>
      <c r="D59" s="256"/>
      <c r="E59" s="257">
        <v>44.555999999999997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167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0">
        <v>16</v>
      </c>
      <c r="B60" s="231" t="s">
        <v>276</v>
      </c>
      <c r="C60" s="249" t="s">
        <v>277</v>
      </c>
      <c r="D60" s="232" t="s">
        <v>195</v>
      </c>
      <c r="E60" s="233">
        <v>200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5" t="s">
        <v>196</v>
      </c>
      <c r="S60" s="235" t="s">
        <v>108</v>
      </c>
      <c r="T60" s="236" t="s">
        <v>108</v>
      </c>
      <c r="U60" s="222">
        <v>2.1000000000000001E-2</v>
      </c>
      <c r="V60" s="222">
        <f>ROUND(E60*U60,2)</f>
        <v>4.2</v>
      </c>
      <c r="W60" s="222"/>
      <c r="X60" s="222" t="s">
        <v>162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163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9" t="s">
        <v>197</v>
      </c>
      <c r="D61" s="258"/>
      <c r="E61" s="258"/>
      <c r="F61" s="258"/>
      <c r="G61" s="258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165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30">
        <v>17</v>
      </c>
      <c r="B62" s="231" t="s">
        <v>193</v>
      </c>
      <c r="C62" s="249" t="s">
        <v>194</v>
      </c>
      <c r="D62" s="232" t="s">
        <v>195</v>
      </c>
      <c r="E62" s="233">
        <v>150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35">
        <v>0</v>
      </c>
      <c r="O62" s="235">
        <f>ROUND(E62*N62,2)</f>
        <v>0</v>
      </c>
      <c r="P62" s="235">
        <v>0</v>
      </c>
      <c r="Q62" s="235">
        <f>ROUND(E62*P62,2)</f>
        <v>0</v>
      </c>
      <c r="R62" s="235" t="s">
        <v>196</v>
      </c>
      <c r="S62" s="235" t="s">
        <v>108</v>
      </c>
      <c r="T62" s="236" t="s">
        <v>108</v>
      </c>
      <c r="U62" s="222">
        <v>4.7E-2</v>
      </c>
      <c r="V62" s="222">
        <f>ROUND(E62*U62,2)</f>
        <v>7.05</v>
      </c>
      <c r="W62" s="222"/>
      <c r="X62" s="222" t="s">
        <v>162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163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9" t="s">
        <v>197</v>
      </c>
      <c r="D63" s="258"/>
      <c r="E63" s="258"/>
      <c r="F63" s="258"/>
      <c r="G63" s="258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165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0">
        <v>18</v>
      </c>
      <c r="B64" s="231" t="s">
        <v>278</v>
      </c>
      <c r="C64" s="249" t="s">
        <v>279</v>
      </c>
      <c r="D64" s="232" t="s">
        <v>195</v>
      </c>
      <c r="E64" s="233">
        <v>200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35">
        <v>0</v>
      </c>
      <c r="O64" s="235">
        <f>ROUND(E64*N64,2)</f>
        <v>0</v>
      </c>
      <c r="P64" s="235">
        <v>0</v>
      </c>
      <c r="Q64" s="235">
        <f>ROUND(E64*P64,2)</f>
        <v>0</v>
      </c>
      <c r="R64" s="235" t="s">
        <v>160</v>
      </c>
      <c r="S64" s="235" t="s">
        <v>108</v>
      </c>
      <c r="T64" s="236" t="s">
        <v>108</v>
      </c>
      <c r="U64" s="222">
        <v>1.7999999999999999E-2</v>
      </c>
      <c r="V64" s="222">
        <f>ROUND(E64*U64,2)</f>
        <v>3.6</v>
      </c>
      <c r="W64" s="222"/>
      <c r="X64" s="222" t="s">
        <v>162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163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9" t="s">
        <v>280</v>
      </c>
      <c r="D65" s="258"/>
      <c r="E65" s="258"/>
      <c r="F65" s="258"/>
      <c r="G65" s="258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165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0">
        <v>19</v>
      </c>
      <c r="B66" s="231" t="s">
        <v>198</v>
      </c>
      <c r="C66" s="249" t="s">
        <v>199</v>
      </c>
      <c r="D66" s="232" t="s">
        <v>195</v>
      </c>
      <c r="E66" s="233">
        <v>150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35">
        <v>0</v>
      </c>
      <c r="O66" s="235">
        <f>ROUND(E66*N66,2)</f>
        <v>0</v>
      </c>
      <c r="P66" s="235">
        <v>0</v>
      </c>
      <c r="Q66" s="235">
        <f>ROUND(E66*P66,2)</f>
        <v>0</v>
      </c>
      <c r="R66" s="235" t="s">
        <v>160</v>
      </c>
      <c r="S66" s="235" t="s">
        <v>108</v>
      </c>
      <c r="T66" s="236" t="s">
        <v>108</v>
      </c>
      <c r="U66" s="222">
        <v>0.128</v>
      </c>
      <c r="V66" s="222">
        <f>ROUND(E66*U66,2)</f>
        <v>19.2</v>
      </c>
      <c r="W66" s="222"/>
      <c r="X66" s="222" t="s">
        <v>162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163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9" t="s">
        <v>200</v>
      </c>
      <c r="D67" s="258"/>
      <c r="E67" s="258"/>
      <c r="F67" s="258"/>
      <c r="G67" s="258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165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30">
        <v>20</v>
      </c>
      <c r="B68" s="231" t="s">
        <v>201</v>
      </c>
      <c r="C68" s="249" t="s">
        <v>202</v>
      </c>
      <c r="D68" s="232" t="s">
        <v>203</v>
      </c>
      <c r="E68" s="233">
        <v>263.92608000000001</v>
      </c>
      <c r="F68" s="234"/>
      <c r="G68" s="235">
        <f>ROUND(E68*F68,2)</f>
        <v>0</v>
      </c>
      <c r="H68" s="234"/>
      <c r="I68" s="235">
        <f>ROUND(E68*H68,2)</f>
        <v>0</v>
      </c>
      <c r="J68" s="234"/>
      <c r="K68" s="235">
        <f>ROUND(E68*J68,2)</f>
        <v>0</v>
      </c>
      <c r="L68" s="235">
        <v>21</v>
      </c>
      <c r="M68" s="235">
        <f>G68*(1+L68/100)</f>
        <v>0</v>
      </c>
      <c r="N68" s="235">
        <v>0</v>
      </c>
      <c r="O68" s="235">
        <f>ROUND(E68*N68,2)</f>
        <v>0</v>
      </c>
      <c r="P68" s="235">
        <v>0</v>
      </c>
      <c r="Q68" s="235">
        <f>ROUND(E68*P68,2)</f>
        <v>0</v>
      </c>
      <c r="R68" s="235" t="s">
        <v>160</v>
      </c>
      <c r="S68" s="235" t="s">
        <v>108</v>
      </c>
      <c r="T68" s="236" t="s">
        <v>109</v>
      </c>
      <c r="U68" s="222">
        <v>0</v>
      </c>
      <c r="V68" s="222">
        <f>ROUND(E68*U68,2)</f>
        <v>0</v>
      </c>
      <c r="W68" s="222"/>
      <c r="X68" s="222" t="s">
        <v>162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163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60" t="s">
        <v>281</v>
      </c>
      <c r="D69" s="256"/>
      <c r="E69" s="257">
        <v>263.92608000000001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167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0">
        <v>21</v>
      </c>
      <c r="B70" s="231" t="s">
        <v>282</v>
      </c>
      <c r="C70" s="249" t="s">
        <v>283</v>
      </c>
      <c r="D70" s="232" t="s">
        <v>126</v>
      </c>
      <c r="E70" s="233">
        <v>1</v>
      </c>
      <c r="F70" s="234"/>
      <c r="G70" s="235">
        <f>ROUND(E70*F70,2)</f>
        <v>0</v>
      </c>
      <c r="H70" s="234"/>
      <c r="I70" s="235">
        <f>ROUND(E70*H70,2)</f>
        <v>0</v>
      </c>
      <c r="J70" s="234"/>
      <c r="K70" s="235">
        <f>ROUND(E70*J70,2)</f>
        <v>0</v>
      </c>
      <c r="L70" s="235">
        <v>21</v>
      </c>
      <c r="M70" s="235">
        <f>G70*(1+L70/100)</f>
        <v>0</v>
      </c>
      <c r="N70" s="235">
        <v>0</v>
      </c>
      <c r="O70" s="235">
        <f>ROUND(E70*N70,2)</f>
        <v>0</v>
      </c>
      <c r="P70" s="235">
        <v>0</v>
      </c>
      <c r="Q70" s="235">
        <f>ROUND(E70*P70,2)</f>
        <v>0</v>
      </c>
      <c r="R70" s="235"/>
      <c r="S70" s="235" t="s">
        <v>122</v>
      </c>
      <c r="T70" s="236" t="s">
        <v>109</v>
      </c>
      <c r="U70" s="222">
        <v>0</v>
      </c>
      <c r="V70" s="222">
        <f>ROUND(E70*U70,2)</f>
        <v>0</v>
      </c>
      <c r="W70" s="222"/>
      <c r="X70" s="222" t="s">
        <v>162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163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0" t="s">
        <v>284</v>
      </c>
      <c r="D71" s="237"/>
      <c r="E71" s="237"/>
      <c r="F71" s="237"/>
      <c r="G71" s="237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112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1" t="s">
        <v>285</v>
      </c>
      <c r="D72" s="239"/>
      <c r="E72" s="239"/>
      <c r="F72" s="239"/>
      <c r="G72" s="239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112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1" t="s">
        <v>286</v>
      </c>
      <c r="D73" s="239"/>
      <c r="E73" s="239"/>
      <c r="F73" s="239"/>
      <c r="G73" s="239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112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30">
        <v>22</v>
      </c>
      <c r="B74" s="231" t="s">
        <v>287</v>
      </c>
      <c r="C74" s="249" t="s">
        <v>288</v>
      </c>
      <c r="D74" s="232" t="s">
        <v>289</v>
      </c>
      <c r="E74" s="233">
        <v>10</v>
      </c>
      <c r="F74" s="234"/>
      <c r="G74" s="235">
        <f>ROUND(E74*F74,2)</f>
        <v>0</v>
      </c>
      <c r="H74" s="234"/>
      <c r="I74" s="235">
        <f>ROUND(E74*H74,2)</f>
        <v>0</v>
      </c>
      <c r="J74" s="234"/>
      <c r="K74" s="235">
        <f>ROUND(E74*J74,2)</f>
        <v>0</v>
      </c>
      <c r="L74" s="235">
        <v>21</v>
      </c>
      <c r="M74" s="235">
        <f>G74*(1+L74/100)</f>
        <v>0</v>
      </c>
      <c r="N74" s="235">
        <v>0</v>
      </c>
      <c r="O74" s="235">
        <f>ROUND(E74*N74,2)</f>
        <v>0</v>
      </c>
      <c r="P74" s="235">
        <v>0</v>
      </c>
      <c r="Q74" s="235">
        <f>ROUND(E74*P74,2)</f>
        <v>0</v>
      </c>
      <c r="R74" s="235"/>
      <c r="S74" s="235" t="s">
        <v>122</v>
      </c>
      <c r="T74" s="236" t="s">
        <v>109</v>
      </c>
      <c r="U74" s="222">
        <v>0</v>
      </c>
      <c r="V74" s="222">
        <f>ROUND(E74*U74,2)</f>
        <v>0</v>
      </c>
      <c r="W74" s="222"/>
      <c r="X74" s="222" t="s">
        <v>162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163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0" t="s">
        <v>290</v>
      </c>
      <c r="D75" s="237"/>
      <c r="E75" s="237"/>
      <c r="F75" s="237"/>
      <c r="G75" s="237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112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1" t="s">
        <v>291</v>
      </c>
      <c r="D76" s="239"/>
      <c r="E76" s="239"/>
      <c r="F76" s="239"/>
      <c r="G76" s="239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112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1" t="s">
        <v>292</v>
      </c>
      <c r="D77" s="239"/>
      <c r="E77" s="239"/>
      <c r="F77" s="239"/>
      <c r="G77" s="239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112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1" t="s">
        <v>293</v>
      </c>
      <c r="D78" s="239"/>
      <c r="E78" s="239"/>
      <c r="F78" s="239"/>
      <c r="G78" s="239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112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1" t="s">
        <v>294</v>
      </c>
      <c r="D79" s="239"/>
      <c r="E79" s="239"/>
      <c r="F79" s="239"/>
      <c r="G79" s="239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112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30">
        <v>23</v>
      </c>
      <c r="B80" s="231" t="s">
        <v>205</v>
      </c>
      <c r="C80" s="249" t="s">
        <v>206</v>
      </c>
      <c r="D80" s="232" t="s">
        <v>207</v>
      </c>
      <c r="E80" s="233">
        <v>10.5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1E-3</v>
      </c>
      <c r="O80" s="235">
        <f>ROUND(E80*N80,2)</f>
        <v>0.01</v>
      </c>
      <c r="P80" s="235">
        <v>0</v>
      </c>
      <c r="Q80" s="235">
        <f>ROUND(E80*P80,2)</f>
        <v>0</v>
      </c>
      <c r="R80" s="235" t="s">
        <v>208</v>
      </c>
      <c r="S80" s="235" t="s">
        <v>108</v>
      </c>
      <c r="T80" s="236" t="s">
        <v>108</v>
      </c>
      <c r="U80" s="222">
        <v>0</v>
      </c>
      <c r="V80" s="222">
        <f>ROUND(E80*U80,2)</f>
        <v>0</v>
      </c>
      <c r="W80" s="222"/>
      <c r="X80" s="222" t="s">
        <v>210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211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60" t="s">
        <v>295</v>
      </c>
      <c r="D81" s="256"/>
      <c r="E81" s="257">
        <v>10.5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167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4" t="s">
        <v>103</v>
      </c>
      <c r="B82" s="225" t="s">
        <v>59</v>
      </c>
      <c r="C82" s="248" t="s">
        <v>60</v>
      </c>
      <c r="D82" s="226"/>
      <c r="E82" s="227"/>
      <c r="F82" s="228"/>
      <c r="G82" s="228">
        <f>SUMIF(AG83:AG111,"&lt;&gt;NOR",G83:G111)</f>
        <v>0</v>
      </c>
      <c r="H82" s="228"/>
      <c r="I82" s="228">
        <f>SUM(I83:I111)</f>
        <v>0</v>
      </c>
      <c r="J82" s="228"/>
      <c r="K82" s="228">
        <f>SUM(K83:K111)</f>
        <v>0</v>
      </c>
      <c r="L82" s="228"/>
      <c r="M82" s="228">
        <f>SUM(M83:M111)</f>
        <v>0</v>
      </c>
      <c r="N82" s="228"/>
      <c r="O82" s="228">
        <f>SUM(O83:O111)</f>
        <v>135.13999999999999</v>
      </c>
      <c r="P82" s="228"/>
      <c r="Q82" s="228">
        <f>SUM(Q83:Q111)</f>
        <v>0</v>
      </c>
      <c r="R82" s="228"/>
      <c r="S82" s="228"/>
      <c r="T82" s="229"/>
      <c r="U82" s="223"/>
      <c r="V82" s="223">
        <f>SUM(V83:V111)</f>
        <v>511.38</v>
      </c>
      <c r="W82" s="223"/>
      <c r="X82" s="223"/>
      <c r="AG82" t="s">
        <v>104</v>
      </c>
    </row>
    <row r="83" spans="1:60" outlineLevel="1" x14ac:dyDescent="0.2">
      <c r="A83" s="230">
        <v>24</v>
      </c>
      <c r="B83" s="231" t="s">
        <v>296</v>
      </c>
      <c r="C83" s="249" t="s">
        <v>297</v>
      </c>
      <c r="D83" s="232" t="s">
        <v>174</v>
      </c>
      <c r="E83" s="233">
        <v>7.0128000000000004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5">
        <v>2.9559700000000002</v>
      </c>
      <c r="O83" s="235">
        <f>ROUND(E83*N83,2)</f>
        <v>20.73</v>
      </c>
      <c r="P83" s="235">
        <v>0</v>
      </c>
      <c r="Q83" s="235">
        <f>ROUND(E83*P83,2)</f>
        <v>0</v>
      </c>
      <c r="R83" s="235" t="s">
        <v>218</v>
      </c>
      <c r="S83" s="235" t="s">
        <v>108</v>
      </c>
      <c r="T83" s="236" t="s">
        <v>108</v>
      </c>
      <c r="U83" s="222">
        <v>3.8820000000000001</v>
      </c>
      <c r="V83" s="222">
        <f>ROUND(E83*U83,2)</f>
        <v>27.22</v>
      </c>
      <c r="W83" s="222"/>
      <c r="X83" s="222" t="s">
        <v>162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163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60" t="s">
        <v>298</v>
      </c>
      <c r="D84" s="256"/>
      <c r="E84" s="257">
        <v>5.4143999999999997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167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60" t="s">
        <v>299</v>
      </c>
      <c r="D85" s="256"/>
      <c r="E85" s="257">
        <v>1.5984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167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0">
        <v>25</v>
      </c>
      <c r="B86" s="231" t="s">
        <v>300</v>
      </c>
      <c r="C86" s="249" t="s">
        <v>301</v>
      </c>
      <c r="D86" s="232" t="s">
        <v>174</v>
      </c>
      <c r="E86" s="233">
        <v>36.637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3.0044900000000001</v>
      </c>
      <c r="O86" s="235">
        <f>ROUND(E86*N86,2)</f>
        <v>110.08</v>
      </c>
      <c r="P86" s="235">
        <v>0</v>
      </c>
      <c r="Q86" s="235">
        <f>ROUND(E86*P86,2)</f>
        <v>0</v>
      </c>
      <c r="R86" s="235" t="s">
        <v>218</v>
      </c>
      <c r="S86" s="235" t="s">
        <v>108</v>
      </c>
      <c r="T86" s="236" t="s">
        <v>108</v>
      </c>
      <c r="U86" s="222">
        <v>4.5739999999999998</v>
      </c>
      <c r="V86" s="222">
        <f>ROUND(E86*U86,2)</f>
        <v>167.58</v>
      </c>
      <c r="W86" s="222"/>
      <c r="X86" s="222" t="s">
        <v>162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163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60" t="s">
        <v>302</v>
      </c>
      <c r="D87" s="256"/>
      <c r="E87" s="257">
        <v>8.7100000000000009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167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60" t="s">
        <v>303</v>
      </c>
      <c r="D88" s="256"/>
      <c r="E88" s="257">
        <v>26.021999999999998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167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60" t="s">
        <v>304</v>
      </c>
      <c r="D89" s="256"/>
      <c r="E89" s="257">
        <v>1.905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167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 x14ac:dyDescent="0.2">
      <c r="A90" s="230">
        <v>26</v>
      </c>
      <c r="B90" s="231" t="s">
        <v>305</v>
      </c>
      <c r="C90" s="249" t="s">
        <v>306</v>
      </c>
      <c r="D90" s="232" t="s">
        <v>195</v>
      </c>
      <c r="E90" s="233">
        <v>108.413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21</v>
      </c>
      <c r="M90" s="235">
        <f>G90*(1+L90/100)</f>
        <v>0</v>
      </c>
      <c r="N90" s="235">
        <v>1.4500000000000001E-2</v>
      </c>
      <c r="O90" s="235">
        <f>ROUND(E90*N90,2)</f>
        <v>1.57</v>
      </c>
      <c r="P90" s="235">
        <v>0</v>
      </c>
      <c r="Q90" s="235">
        <f>ROUND(E90*P90,2)</f>
        <v>0</v>
      </c>
      <c r="R90" s="235" t="s">
        <v>218</v>
      </c>
      <c r="S90" s="235" t="s">
        <v>108</v>
      </c>
      <c r="T90" s="236" t="s">
        <v>108</v>
      </c>
      <c r="U90" s="222">
        <v>1.9059999999999999</v>
      </c>
      <c r="V90" s="222">
        <f>ROUND(E90*U90,2)</f>
        <v>206.64</v>
      </c>
      <c r="W90" s="222"/>
      <c r="X90" s="222" t="s">
        <v>162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163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60" t="s">
        <v>307</v>
      </c>
      <c r="D91" s="256"/>
      <c r="E91" s="257">
        <v>8.82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167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60" t="s">
        <v>308</v>
      </c>
      <c r="D92" s="256"/>
      <c r="E92" s="257">
        <v>84.64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167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60" t="s">
        <v>309</v>
      </c>
      <c r="D93" s="256"/>
      <c r="E93" s="257">
        <v>14.952999999999999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167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40">
        <v>27</v>
      </c>
      <c r="B94" s="241" t="s">
        <v>310</v>
      </c>
      <c r="C94" s="252" t="s">
        <v>311</v>
      </c>
      <c r="D94" s="242" t="s">
        <v>195</v>
      </c>
      <c r="E94" s="243">
        <v>108.413</v>
      </c>
      <c r="F94" s="244"/>
      <c r="G94" s="245">
        <f>ROUND(E94*F94,2)</f>
        <v>0</v>
      </c>
      <c r="H94" s="244"/>
      <c r="I94" s="245">
        <f>ROUND(E94*H94,2)</f>
        <v>0</v>
      </c>
      <c r="J94" s="244"/>
      <c r="K94" s="245">
        <f>ROUND(E94*J94,2)</f>
        <v>0</v>
      </c>
      <c r="L94" s="245">
        <v>21</v>
      </c>
      <c r="M94" s="245">
        <f>G94*(1+L94/100)</f>
        <v>0</v>
      </c>
      <c r="N94" s="245">
        <v>9.6000000000000002E-4</v>
      </c>
      <c r="O94" s="245">
        <f>ROUND(E94*N94,2)</f>
        <v>0.1</v>
      </c>
      <c r="P94" s="245">
        <v>0</v>
      </c>
      <c r="Q94" s="245">
        <f>ROUND(E94*P94,2)</f>
        <v>0</v>
      </c>
      <c r="R94" s="245" t="s">
        <v>218</v>
      </c>
      <c r="S94" s="245" t="s">
        <v>108</v>
      </c>
      <c r="T94" s="246" t="s">
        <v>108</v>
      </c>
      <c r="U94" s="222">
        <v>0.628</v>
      </c>
      <c r="V94" s="222">
        <f>ROUND(E94*U94,2)</f>
        <v>68.08</v>
      </c>
      <c r="W94" s="222"/>
      <c r="X94" s="222" t="s">
        <v>162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163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30">
        <v>28</v>
      </c>
      <c r="B95" s="231" t="s">
        <v>312</v>
      </c>
      <c r="C95" s="249" t="s">
        <v>313</v>
      </c>
      <c r="D95" s="232" t="s">
        <v>203</v>
      </c>
      <c r="E95" s="233">
        <v>0.48848000000000003</v>
      </c>
      <c r="F95" s="234"/>
      <c r="G95" s="235">
        <f>ROUND(E95*F95,2)</f>
        <v>0</v>
      </c>
      <c r="H95" s="234"/>
      <c r="I95" s="235">
        <f>ROUND(E95*H95,2)</f>
        <v>0</v>
      </c>
      <c r="J95" s="234"/>
      <c r="K95" s="235">
        <f>ROUND(E95*J95,2)</f>
        <v>0</v>
      </c>
      <c r="L95" s="235">
        <v>21</v>
      </c>
      <c r="M95" s="235">
        <f>G95*(1+L95/100)</f>
        <v>0</v>
      </c>
      <c r="N95" s="235">
        <v>1.0610299999999999</v>
      </c>
      <c r="O95" s="235">
        <f>ROUND(E95*N95,2)</f>
        <v>0.52</v>
      </c>
      <c r="P95" s="235">
        <v>0</v>
      </c>
      <c r="Q95" s="235">
        <f>ROUND(E95*P95,2)</f>
        <v>0</v>
      </c>
      <c r="R95" s="235" t="s">
        <v>218</v>
      </c>
      <c r="S95" s="235" t="s">
        <v>108</v>
      </c>
      <c r="T95" s="236" t="s">
        <v>108</v>
      </c>
      <c r="U95" s="222">
        <v>21.445</v>
      </c>
      <c r="V95" s="222">
        <f>ROUND(E95*U95,2)</f>
        <v>10.48</v>
      </c>
      <c r="W95" s="222"/>
      <c r="X95" s="222" t="s">
        <v>162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163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60" t="s">
        <v>314</v>
      </c>
      <c r="D96" s="256"/>
      <c r="E96" s="257">
        <v>0.48848000000000003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167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2.5" outlineLevel="1" x14ac:dyDescent="0.2">
      <c r="A97" s="230">
        <v>29</v>
      </c>
      <c r="B97" s="231" t="s">
        <v>315</v>
      </c>
      <c r="C97" s="249" t="s">
        <v>316</v>
      </c>
      <c r="D97" s="232" t="s">
        <v>203</v>
      </c>
      <c r="E97" s="233">
        <v>3.1280000000000002E-2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1.0232600000000001</v>
      </c>
      <c r="O97" s="235">
        <f>ROUND(E97*N97,2)</f>
        <v>0.03</v>
      </c>
      <c r="P97" s="235">
        <v>0</v>
      </c>
      <c r="Q97" s="235">
        <f>ROUND(E97*P97,2)</f>
        <v>0</v>
      </c>
      <c r="R97" s="235" t="s">
        <v>218</v>
      </c>
      <c r="S97" s="235" t="s">
        <v>108</v>
      </c>
      <c r="T97" s="236" t="s">
        <v>108</v>
      </c>
      <c r="U97" s="222">
        <v>15.968</v>
      </c>
      <c r="V97" s="222">
        <f>ROUND(E97*U97,2)</f>
        <v>0.5</v>
      </c>
      <c r="W97" s="222"/>
      <c r="X97" s="222" t="s">
        <v>162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163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60" t="s">
        <v>317</v>
      </c>
      <c r="D98" s="256"/>
      <c r="E98" s="257">
        <v>3.1280000000000002E-2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167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30">
        <v>30</v>
      </c>
      <c r="B99" s="231" t="s">
        <v>318</v>
      </c>
      <c r="C99" s="249" t="s">
        <v>319</v>
      </c>
      <c r="D99" s="232" t="s">
        <v>203</v>
      </c>
      <c r="E99" s="233">
        <v>0.65905000000000002</v>
      </c>
      <c r="F99" s="234"/>
      <c r="G99" s="235">
        <f>ROUND(E99*F99,2)</f>
        <v>0</v>
      </c>
      <c r="H99" s="234"/>
      <c r="I99" s="235">
        <f>ROUND(E99*H99,2)</f>
        <v>0</v>
      </c>
      <c r="J99" s="234"/>
      <c r="K99" s="235">
        <f>ROUND(E99*J99,2)</f>
        <v>0</v>
      </c>
      <c r="L99" s="235">
        <v>21</v>
      </c>
      <c r="M99" s="235">
        <f>G99*(1+L99/100)</f>
        <v>0</v>
      </c>
      <c r="N99" s="235">
        <v>1.0561</v>
      </c>
      <c r="O99" s="235">
        <f>ROUND(E99*N99,2)</f>
        <v>0.7</v>
      </c>
      <c r="P99" s="235">
        <v>0</v>
      </c>
      <c r="Q99" s="235">
        <f>ROUND(E99*P99,2)</f>
        <v>0</v>
      </c>
      <c r="R99" s="235" t="s">
        <v>218</v>
      </c>
      <c r="S99" s="235" t="s">
        <v>108</v>
      </c>
      <c r="T99" s="236" t="s">
        <v>108</v>
      </c>
      <c r="U99" s="222">
        <v>39.133000000000003</v>
      </c>
      <c r="V99" s="222">
        <f>ROUND(E99*U99,2)</f>
        <v>25.79</v>
      </c>
      <c r="W99" s="222"/>
      <c r="X99" s="222" t="s">
        <v>162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163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60" t="s">
        <v>320</v>
      </c>
      <c r="D100" s="256"/>
      <c r="E100" s="257">
        <v>0.53552999999999995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167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60" t="s">
        <v>321</v>
      </c>
      <c r="D101" s="256"/>
      <c r="E101" s="257">
        <v>0.12352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167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2.5" outlineLevel="1" x14ac:dyDescent="0.2">
      <c r="A102" s="230">
        <v>31</v>
      </c>
      <c r="B102" s="231" t="s">
        <v>322</v>
      </c>
      <c r="C102" s="249" t="s">
        <v>323</v>
      </c>
      <c r="D102" s="232" t="s">
        <v>174</v>
      </c>
      <c r="E102" s="233">
        <v>0.36</v>
      </c>
      <c r="F102" s="234"/>
      <c r="G102" s="235">
        <f>ROUND(E102*F102,2)</f>
        <v>0</v>
      </c>
      <c r="H102" s="234"/>
      <c r="I102" s="235">
        <f>ROUND(E102*H102,2)</f>
        <v>0</v>
      </c>
      <c r="J102" s="234"/>
      <c r="K102" s="235">
        <f>ROUND(E102*J102,2)</f>
        <v>0</v>
      </c>
      <c r="L102" s="235">
        <v>21</v>
      </c>
      <c r="M102" s="235">
        <f>G102*(1+L102/100)</f>
        <v>0</v>
      </c>
      <c r="N102" s="235">
        <v>3.0539000000000001</v>
      </c>
      <c r="O102" s="235">
        <f>ROUND(E102*N102,2)</f>
        <v>1.1000000000000001</v>
      </c>
      <c r="P102" s="235">
        <v>0</v>
      </c>
      <c r="Q102" s="235">
        <f>ROUND(E102*P102,2)</f>
        <v>0</v>
      </c>
      <c r="R102" s="235" t="s">
        <v>324</v>
      </c>
      <c r="S102" s="235" t="s">
        <v>108</v>
      </c>
      <c r="T102" s="236" t="s">
        <v>108</v>
      </c>
      <c r="U102" s="222">
        <v>14.143890000000001</v>
      </c>
      <c r="V102" s="222">
        <f>ROUND(E102*U102,2)</f>
        <v>5.09</v>
      </c>
      <c r="W102" s="222"/>
      <c r="X102" s="222" t="s">
        <v>325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326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9" t="s">
        <v>327</v>
      </c>
      <c r="D103" s="258"/>
      <c r="E103" s="258"/>
      <c r="F103" s="258"/>
      <c r="G103" s="258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165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1" t="s">
        <v>328</v>
      </c>
      <c r="D104" s="239"/>
      <c r="E104" s="239"/>
      <c r="F104" s="239"/>
      <c r="G104" s="239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112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1" t="s">
        <v>329</v>
      </c>
      <c r="D105" s="239"/>
      <c r="E105" s="239"/>
      <c r="F105" s="239"/>
      <c r="G105" s="239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112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1" t="s">
        <v>330</v>
      </c>
      <c r="D106" s="239"/>
      <c r="E106" s="239"/>
      <c r="F106" s="239"/>
      <c r="G106" s="239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112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60" t="s">
        <v>331</v>
      </c>
      <c r="D107" s="256"/>
      <c r="E107" s="257">
        <v>0.36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167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30">
        <v>32</v>
      </c>
      <c r="B108" s="231" t="s">
        <v>332</v>
      </c>
      <c r="C108" s="249" t="s">
        <v>333</v>
      </c>
      <c r="D108" s="232" t="s">
        <v>207</v>
      </c>
      <c r="E108" s="233">
        <v>6.8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35">
        <v>1E-3</v>
      </c>
      <c r="O108" s="235">
        <f>ROUND(E108*N108,2)</f>
        <v>0.01</v>
      </c>
      <c r="P108" s="235">
        <v>0</v>
      </c>
      <c r="Q108" s="235">
        <f>ROUND(E108*P108,2)</f>
        <v>0</v>
      </c>
      <c r="R108" s="235" t="s">
        <v>208</v>
      </c>
      <c r="S108" s="235" t="s">
        <v>108</v>
      </c>
      <c r="T108" s="236" t="s">
        <v>108</v>
      </c>
      <c r="U108" s="222">
        <v>0</v>
      </c>
      <c r="V108" s="222">
        <f>ROUND(E108*U108,2)</f>
        <v>0</v>
      </c>
      <c r="W108" s="222"/>
      <c r="X108" s="222" t="s">
        <v>210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211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60" t="s">
        <v>334</v>
      </c>
      <c r="D109" s="256"/>
      <c r="E109" s="257">
        <v>6.8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167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30">
        <v>33</v>
      </c>
      <c r="B110" s="231" t="s">
        <v>335</v>
      </c>
      <c r="C110" s="249" t="s">
        <v>336</v>
      </c>
      <c r="D110" s="232" t="s">
        <v>174</v>
      </c>
      <c r="E110" s="233">
        <v>0.54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0.55000000000000004</v>
      </c>
      <c r="O110" s="235">
        <f>ROUND(E110*N110,2)</f>
        <v>0.3</v>
      </c>
      <c r="P110" s="235">
        <v>0</v>
      </c>
      <c r="Q110" s="235">
        <f>ROUND(E110*P110,2)</f>
        <v>0</v>
      </c>
      <c r="R110" s="235" t="s">
        <v>208</v>
      </c>
      <c r="S110" s="235" t="s">
        <v>108</v>
      </c>
      <c r="T110" s="236" t="s">
        <v>108</v>
      </c>
      <c r="U110" s="222">
        <v>0</v>
      </c>
      <c r="V110" s="222">
        <f>ROUND(E110*U110,2)</f>
        <v>0</v>
      </c>
      <c r="W110" s="222"/>
      <c r="X110" s="222" t="s">
        <v>210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211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60" t="s">
        <v>337</v>
      </c>
      <c r="D111" s="256"/>
      <c r="E111" s="257">
        <v>0.54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167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x14ac:dyDescent="0.2">
      <c r="A112" s="224" t="s">
        <v>103</v>
      </c>
      <c r="B112" s="225" t="s">
        <v>61</v>
      </c>
      <c r="C112" s="248" t="s">
        <v>62</v>
      </c>
      <c r="D112" s="226"/>
      <c r="E112" s="227"/>
      <c r="F112" s="228"/>
      <c r="G112" s="228">
        <f>SUMIF(AG113:AG128,"&lt;&gt;NOR",G113:G128)</f>
        <v>0</v>
      </c>
      <c r="H112" s="228"/>
      <c r="I112" s="228">
        <f>SUM(I113:I128)</f>
        <v>0</v>
      </c>
      <c r="J112" s="228"/>
      <c r="K112" s="228">
        <f>SUM(K113:K128)</f>
        <v>0</v>
      </c>
      <c r="L112" s="228"/>
      <c r="M112" s="228">
        <f>SUM(M113:M128)</f>
        <v>0</v>
      </c>
      <c r="N112" s="228"/>
      <c r="O112" s="228">
        <f>SUM(O113:O128)</f>
        <v>310.69</v>
      </c>
      <c r="P112" s="228"/>
      <c r="Q112" s="228">
        <f>SUM(Q113:Q128)</f>
        <v>0</v>
      </c>
      <c r="R112" s="228"/>
      <c r="S112" s="228"/>
      <c r="T112" s="229"/>
      <c r="U112" s="223"/>
      <c r="V112" s="223">
        <f>SUM(V113:V128)</f>
        <v>269.36</v>
      </c>
      <c r="W112" s="223"/>
      <c r="X112" s="223"/>
      <c r="AG112" t="s">
        <v>104</v>
      </c>
    </row>
    <row r="113" spans="1:60" outlineLevel="1" x14ac:dyDescent="0.2">
      <c r="A113" s="230">
        <v>34</v>
      </c>
      <c r="B113" s="231" t="s">
        <v>338</v>
      </c>
      <c r="C113" s="249" t="s">
        <v>339</v>
      </c>
      <c r="D113" s="232" t="s">
        <v>195</v>
      </c>
      <c r="E113" s="233">
        <v>111.93600000000001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35">
        <v>0.52500000000000002</v>
      </c>
      <c r="O113" s="235">
        <f>ROUND(E113*N113,2)</f>
        <v>58.77</v>
      </c>
      <c r="P113" s="235">
        <v>0</v>
      </c>
      <c r="Q113" s="235">
        <f>ROUND(E113*P113,2)</f>
        <v>0</v>
      </c>
      <c r="R113" s="235" t="s">
        <v>218</v>
      </c>
      <c r="S113" s="235" t="s">
        <v>108</v>
      </c>
      <c r="T113" s="236" t="s">
        <v>108</v>
      </c>
      <c r="U113" s="222">
        <v>0.33</v>
      </c>
      <c r="V113" s="222">
        <f>ROUND(E113*U113,2)</f>
        <v>36.94</v>
      </c>
      <c r="W113" s="222"/>
      <c r="X113" s="222" t="s">
        <v>162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163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60" t="s">
        <v>340</v>
      </c>
      <c r="D114" s="256"/>
      <c r="E114" s="257">
        <v>111.93600000000001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167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40">
        <v>35</v>
      </c>
      <c r="B115" s="241" t="s">
        <v>212</v>
      </c>
      <c r="C115" s="252" t="s">
        <v>213</v>
      </c>
      <c r="D115" s="242" t="s">
        <v>195</v>
      </c>
      <c r="E115" s="243">
        <v>101.76</v>
      </c>
      <c r="F115" s="244"/>
      <c r="G115" s="245">
        <f>ROUND(E115*F115,2)</f>
        <v>0</v>
      </c>
      <c r="H115" s="244"/>
      <c r="I115" s="245">
        <f>ROUND(E115*H115,2)</f>
        <v>0</v>
      </c>
      <c r="J115" s="244"/>
      <c r="K115" s="245">
        <f>ROUND(E115*J115,2)</f>
        <v>0</v>
      </c>
      <c r="L115" s="245">
        <v>21</v>
      </c>
      <c r="M115" s="245">
        <f>G115*(1+L115/100)</f>
        <v>0</v>
      </c>
      <c r="N115" s="245">
        <v>0.40079999999999999</v>
      </c>
      <c r="O115" s="245">
        <f>ROUND(E115*N115,2)</f>
        <v>40.79</v>
      </c>
      <c r="P115" s="245">
        <v>0</v>
      </c>
      <c r="Q115" s="245">
        <f>ROUND(E115*P115,2)</f>
        <v>0</v>
      </c>
      <c r="R115" s="245" t="s">
        <v>214</v>
      </c>
      <c r="S115" s="245" t="s">
        <v>108</v>
      </c>
      <c r="T115" s="246" t="s">
        <v>108</v>
      </c>
      <c r="U115" s="222">
        <v>7.5999999999999998E-2</v>
      </c>
      <c r="V115" s="222">
        <f>ROUND(E115*U115,2)</f>
        <v>7.73</v>
      </c>
      <c r="W115" s="222"/>
      <c r="X115" s="222" t="s">
        <v>162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163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2.5" outlineLevel="1" x14ac:dyDescent="0.2">
      <c r="A116" s="230">
        <v>36</v>
      </c>
      <c r="B116" s="231" t="s">
        <v>341</v>
      </c>
      <c r="C116" s="249" t="s">
        <v>342</v>
      </c>
      <c r="D116" s="232" t="s">
        <v>174</v>
      </c>
      <c r="E116" s="233">
        <v>64.680000000000007</v>
      </c>
      <c r="F116" s="234"/>
      <c r="G116" s="235">
        <f>ROUND(E116*F116,2)</f>
        <v>0</v>
      </c>
      <c r="H116" s="234"/>
      <c r="I116" s="235">
        <f>ROUND(E116*H116,2)</f>
        <v>0</v>
      </c>
      <c r="J116" s="234"/>
      <c r="K116" s="235">
        <f>ROUND(E116*J116,2)</f>
        <v>0</v>
      </c>
      <c r="L116" s="235">
        <v>21</v>
      </c>
      <c r="M116" s="235">
        <f>G116*(1+L116/100)</f>
        <v>0</v>
      </c>
      <c r="N116" s="235">
        <v>2.1215999999999999</v>
      </c>
      <c r="O116" s="235">
        <f>ROUND(E116*N116,2)</f>
        <v>137.22999999999999</v>
      </c>
      <c r="P116" s="235">
        <v>0</v>
      </c>
      <c r="Q116" s="235">
        <f>ROUND(E116*P116,2)</f>
        <v>0</v>
      </c>
      <c r="R116" s="235" t="s">
        <v>218</v>
      </c>
      <c r="S116" s="235" t="s">
        <v>108</v>
      </c>
      <c r="T116" s="236" t="s">
        <v>108</v>
      </c>
      <c r="U116" s="222">
        <v>0.57499999999999996</v>
      </c>
      <c r="V116" s="222">
        <f>ROUND(E116*U116,2)</f>
        <v>37.19</v>
      </c>
      <c r="W116" s="222"/>
      <c r="X116" s="222" t="s">
        <v>162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163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20"/>
      <c r="B117" s="221"/>
      <c r="C117" s="259" t="s">
        <v>219</v>
      </c>
      <c r="D117" s="258"/>
      <c r="E117" s="258"/>
      <c r="F117" s="258"/>
      <c r="G117" s="258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165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1" t="s">
        <v>220</v>
      </c>
      <c r="D118" s="239"/>
      <c r="E118" s="239"/>
      <c r="F118" s="239"/>
      <c r="G118" s="239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112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38" t="str">
        <f>C118</f>
        <v>Včetně úpravy jednotlivých velkých kamenů hmotnosti přes 500 kg dodatečným rozpojením na místě uložení.</v>
      </c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60" t="s">
        <v>243</v>
      </c>
      <c r="D119" s="256"/>
      <c r="E119" s="257">
        <v>17.64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167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60" t="s">
        <v>244</v>
      </c>
      <c r="D120" s="256"/>
      <c r="E120" s="257">
        <v>47.04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167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ht="22.5" outlineLevel="1" x14ac:dyDescent="0.2">
      <c r="A121" s="230">
        <v>37</v>
      </c>
      <c r="B121" s="231" t="s">
        <v>343</v>
      </c>
      <c r="C121" s="249" t="s">
        <v>344</v>
      </c>
      <c r="D121" s="232" t="s">
        <v>195</v>
      </c>
      <c r="E121" s="233">
        <v>161.69999999999999</v>
      </c>
      <c r="F121" s="234"/>
      <c r="G121" s="235">
        <f>ROUND(E121*F121,2)</f>
        <v>0</v>
      </c>
      <c r="H121" s="234"/>
      <c r="I121" s="235">
        <f>ROUND(E121*H121,2)</f>
        <v>0</v>
      </c>
      <c r="J121" s="234"/>
      <c r="K121" s="235">
        <f>ROUND(E121*J121,2)</f>
        <v>0</v>
      </c>
      <c r="L121" s="235">
        <v>21</v>
      </c>
      <c r="M121" s="235">
        <f>G121*(1+L121/100)</f>
        <v>0</v>
      </c>
      <c r="N121" s="235">
        <v>0</v>
      </c>
      <c r="O121" s="235">
        <f>ROUND(E121*N121,2)</f>
        <v>0</v>
      </c>
      <c r="P121" s="235">
        <v>0</v>
      </c>
      <c r="Q121" s="235">
        <f>ROUND(E121*P121,2)</f>
        <v>0</v>
      </c>
      <c r="R121" s="235" t="s">
        <v>214</v>
      </c>
      <c r="S121" s="235" t="s">
        <v>108</v>
      </c>
      <c r="T121" s="236" t="s">
        <v>108</v>
      </c>
      <c r="U121" s="222">
        <v>0.41</v>
      </c>
      <c r="V121" s="222">
        <f>ROUND(E121*U121,2)</f>
        <v>66.3</v>
      </c>
      <c r="W121" s="222"/>
      <c r="X121" s="222" t="s">
        <v>162</v>
      </c>
      <c r="Y121" s="213"/>
      <c r="Z121" s="213"/>
      <c r="AA121" s="213"/>
      <c r="AB121" s="213"/>
      <c r="AC121" s="213"/>
      <c r="AD121" s="213"/>
      <c r="AE121" s="213"/>
      <c r="AF121" s="213"/>
      <c r="AG121" s="213" t="s">
        <v>163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9" t="s">
        <v>225</v>
      </c>
      <c r="D122" s="258"/>
      <c r="E122" s="258"/>
      <c r="F122" s="258"/>
      <c r="G122" s="258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165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60" t="s">
        <v>345</v>
      </c>
      <c r="D123" s="256"/>
      <c r="E123" s="257">
        <v>44.1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167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60" t="s">
        <v>346</v>
      </c>
      <c r="D124" s="256"/>
      <c r="E124" s="257">
        <v>117.6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167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ht="22.5" outlineLevel="1" x14ac:dyDescent="0.2">
      <c r="A125" s="230">
        <v>38</v>
      </c>
      <c r="B125" s="231" t="s">
        <v>347</v>
      </c>
      <c r="C125" s="249" t="s">
        <v>348</v>
      </c>
      <c r="D125" s="232" t="s">
        <v>195</v>
      </c>
      <c r="E125" s="233">
        <v>101.76</v>
      </c>
      <c r="F125" s="234"/>
      <c r="G125" s="235">
        <f>ROUND(E125*F125,2)</f>
        <v>0</v>
      </c>
      <c r="H125" s="234"/>
      <c r="I125" s="235">
        <f>ROUND(E125*H125,2)</f>
        <v>0</v>
      </c>
      <c r="J125" s="234"/>
      <c r="K125" s="235">
        <f>ROUND(E125*J125,2)</f>
        <v>0</v>
      </c>
      <c r="L125" s="235">
        <v>21</v>
      </c>
      <c r="M125" s="235">
        <f>G125*(1+L125/100)</f>
        <v>0</v>
      </c>
      <c r="N125" s="235">
        <v>0.72618000000000005</v>
      </c>
      <c r="O125" s="235">
        <f>ROUND(E125*N125,2)</f>
        <v>73.900000000000006</v>
      </c>
      <c r="P125" s="235">
        <v>0</v>
      </c>
      <c r="Q125" s="235">
        <f>ROUND(E125*P125,2)</f>
        <v>0</v>
      </c>
      <c r="R125" s="235" t="s">
        <v>218</v>
      </c>
      <c r="S125" s="235" t="s">
        <v>108</v>
      </c>
      <c r="T125" s="236" t="s">
        <v>108</v>
      </c>
      <c r="U125" s="222">
        <v>1.1910000000000001</v>
      </c>
      <c r="V125" s="222">
        <f>ROUND(E125*U125,2)</f>
        <v>121.2</v>
      </c>
      <c r="W125" s="222"/>
      <c r="X125" s="222" t="s">
        <v>162</v>
      </c>
      <c r="Y125" s="213"/>
      <c r="Z125" s="213"/>
      <c r="AA125" s="213"/>
      <c r="AB125" s="213"/>
      <c r="AC125" s="213"/>
      <c r="AD125" s="213"/>
      <c r="AE125" s="213"/>
      <c r="AF125" s="213"/>
      <c r="AG125" s="213" t="s">
        <v>163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9" t="s">
        <v>349</v>
      </c>
      <c r="D126" s="258"/>
      <c r="E126" s="258"/>
      <c r="F126" s="258"/>
      <c r="G126" s="258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165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60" t="s">
        <v>350</v>
      </c>
      <c r="D127" s="256"/>
      <c r="E127" s="257">
        <v>30.48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167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60" t="s">
        <v>351</v>
      </c>
      <c r="D128" s="256"/>
      <c r="E128" s="257">
        <v>71.28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167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x14ac:dyDescent="0.2">
      <c r="A129" s="224" t="s">
        <v>103</v>
      </c>
      <c r="B129" s="225" t="s">
        <v>63</v>
      </c>
      <c r="C129" s="248" t="s">
        <v>64</v>
      </c>
      <c r="D129" s="226"/>
      <c r="E129" s="227"/>
      <c r="F129" s="228"/>
      <c r="G129" s="228">
        <f>SUMIF(AG130:AG132,"&lt;&gt;NOR",G130:G132)</f>
        <v>0</v>
      </c>
      <c r="H129" s="228"/>
      <c r="I129" s="228">
        <f>SUM(I130:I132)</f>
        <v>0</v>
      </c>
      <c r="J129" s="228"/>
      <c r="K129" s="228">
        <f>SUM(K130:K132)</f>
        <v>0</v>
      </c>
      <c r="L129" s="228"/>
      <c r="M129" s="228">
        <f>SUM(M130:M132)</f>
        <v>0</v>
      </c>
      <c r="N129" s="228"/>
      <c r="O129" s="228">
        <f>SUM(O130:O132)</f>
        <v>0</v>
      </c>
      <c r="P129" s="228"/>
      <c r="Q129" s="228">
        <f>SUM(Q130:Q132)</f>
        <v>0</v>
      </c>
      <c r="R129" s="228"/>
      <c r="S129" s="228"/>
      <c r="T129" s="229"/>
      <c r="U129" s="223"/>
      <c r="V129" s="223">
        <f>SUM(V130:V132)</f>
        <v>0</v>
      </c>
      <c r="W129" s="223"/>
      <c r="X129" s="223"/>
      <c r="AG129" t="s">
        <v>104</v>
      </c>
    </row>
    <row r="130" spans="1:60" outlineLevel="1" x14ac:dyDescent="0.2">
      <c r="A130" s="230">
        <v>39</v>
      </c>
      <c r="B130" s="231" t="s">
        <v>352</v>
      </c>
      <c r="C130" s="249" t="s">
        <v>353</v>
      </c>
      <c r="D130" s="232" t="s">
        <v>126</v>
      </c>
      <c r="E130" s="233">
        <v>1</v>
      </c>
      <c r="F130" s="234"/>
      <c r="G130" s="235">
        <f>ROUND(E130*F130,2)</f>
        <v>0</v>
      </c>
      <c r="H130" s="234"/>
      <c r="I130" s="235">
        <f>ROUND(E130*H130,2)</f>
        <v>0</v>
      </c>
      <c r="J130" s="234"/>
      <c r="K130" s="235">
        <f>ROUND(E130*J130,2)</f>
        <v>0</v>
      </c>
      <c r="L130" s="235">
        <v>21</v>
      </c>
      <c r="M130" s="235">
        <f>G130*(1+L130/100)</f>
        <v>0</v>
      </c>
      <c r="N130" s="235">
        <v>0</v>
      </c>
      <c r="O130" s="235">
        <f>ROUND(E130*N130,2)</f>
        <v>0</v>
      </c>
      <c r="P130" s="235">
        <v>0</v>
      </c>
      <c r="Q130" s="235">
        <f>ROUND(E130*P130,2)</f>
        <v>0</v>
      </c>
      <c r="R130" s="235"/>
      <c r="S130" s="235" t="s">
        <v>122</v>
      </c>
      <c r="T130" s="236" t="s">
        <v>109</v>
      </c>
      <c r="U130" s="222">
        <v>0</v>
      </c>
      <c r="V130" s="222">
        <f>ROUND(E130*U130,2)</f>
        <v>0</v>
      </c>
      <c r="W130" s="222"/>
      <c r="X130" s="222" t="s">
        <v>162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163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0" t="s">
        <v>290</v>
      </c>
      <c r="D131" s="237"/>
      <c r="E131" s="237"/>
      <c r="F131" s="237"/>
      <c r="G131" s="237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112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1" t="s">
        <v>354</v>
      </c>
      <c r="D132" s="239"/>
      <c r="E132" s="239"/>
      <c r="F132" s="239"/>
      <c r="G132" s="239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112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x14ac:dyDescent="0.2">
      <c r="A133" s="224" t="s">
        <v>103</v>
      </c>
      <c r="B133" s="225" t="s">
        <v>65</v>
      </c>
      <c r="C133" s="248" t="s">
        <v>66</v>
      </c>
      <c r="D133" s="226"/>
      <c r="E133" s="227"/>
      <c r="F133" s="228"/>
      <c r="G133" s="228">
        <f>SUMIF(AG134:AG135,"&lt;&gt;NOR",G134:G135)</f>
        <v>0</v>
      </c>
      <c r="H133" s="228"/>
      <c r="I133" s="228">
        <f>SUM(I134:I135)</f>
        <v>0</v>
      </c>
      <c r="J133" s="228"/>
      <c r="K133" s="228">
        <f>SUM(K134:K135)</f>
        <v>0</v>
      </c>
      <c r="L133" s="228"/>
      <c r="M133" s="228">
        <f>SUM(M134:M135)</f>
        <v>0</v>
      </c>
      <c r="N133" s="228"/>
      <c r="O133" s="228">
        <f>SUM(O134:O135)</f>
        <v>0</v>
      </c>
      <c r="P133" s="228"/>
      <c r="Q133" s="228">
        <f>SUM(Q134:Q135)</f>
        <v>0</v>
      </c>
      <c r="R133" s="228"/>
      <c r="S133" s="228"/>
      <c r="T133" s="229"/>
      <c r="U133" s="223"/>
      <c r="V133" s="223">
        <f>SUM(V134:V135)</f>
        <v>103.17</v>
      </c>
      <c r="W133" s="223"/>
      <c r="X133" s="223"/>
      <c r="AG133" t="s">
        <v>104</v>
      </c>
    </row>
    <row r="134" spans="1:60" ht="22.5" outlineLevel="1" x14ac:dyDescent="0.2">
      <c r="A134" s="230">
        <v>40</v>
      </c>
      <c r="B134" s="231" t="s">
        <v>227</v>
      </c>
      <c r="C134" s="249" t="s">
        <v>228</v>
      </c>
      <c r="D134" s="232" t="s">
        <v>203</v>
      </c>
      <c r="E134" s="233">
        <v>444.71478999999999</v>
      </c>
      <c r="F134" s="234"/>
      <c r="G134" s="235">
        <f>ROUND(E134*F134,2)</f>
        <v>0</v>
      </c>
      <c r="H134" s="234"/>
      <c r="I134" s="235">
        <f>ROUND(E134*H134,2)</f>
        <v>0</v>
      </c>
      <c r="J134" s="234"/>
      <c r="K134" s="235">
        <f>ROUND(E134*J134,2)</f>
        <v>0</v>
      </c>
      <c r="L134" s="235">
        <v>21</v>
      </c>
      <c r="M134" s="235">
        <f>G134*(1+L134/100)</f>
        <v>0</v>
      </c>
      <c r="N134" s="235">
        <v>0</v>
      </c>
      <c r="O134" s="235">
        <f>ROUND(E134*N134,2)</f>
        <v>0</v>
      </c>
      <c r="P134" s="235">
        <v>0</v>
      </c>
      <c r="Q134" s="235">
        <f>ROUND(E134*P134,2)</f>
        <v>0</v>
      </c>
      <c r="R134" s="235" t="s">
        <v>218</v>
      </c>
      <c r="S134" s="235" t="s">
        <v>108</v>
      </c>
      <c r="T134" s="236" t="s">
        <v>108</v>
      </c>
      <c r="U134" s="222">
        <v>0.23200000000000001</v>
      </c>
      <c r="V134" s="222">
        <f>ROUND(E134*U134,2)</f>
        <v>103.17</v>
      </c>
      <c r="W134" s="222"/>
      <c r="X134" s="222" t="s">
        <v>229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230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9" t="s">
        <v>231</v>
      </c>
      <c r="D135" s="258"/>
      <c r="E135" s="258"/>
      <c r="F135" s="258"/>
      <c r="G135" s="258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165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x14ac:dyDescent="0.2">
      <c r="A136" s="224" t="s">
        <v>103</v>
      </c>
      <c r="B136" s="225" t="s">
        <v>67</v>
      </c>
      <c r="C136" s="248" t="s">
        <v>68</v>
      </c>
      <c r="D136" s="226"/>
      <c r="E136" s="227"/>
      <c r="F136" s="228"/>
      <c r="G136" s="228">
        <f>SUMIF(AG137:AG143,"&lt;&gt;NOR",G137:G143)</f>
        <v>0</v>
      </c>
      <c r="H136" s="228"/>
      <c r="I136" s="228">
        <f>SUM(I137:I143)</f>
        <v>0</v>
      </c>
      <c r="J136" s="228"/>
      <c r="K136" s="228">
        <f>SUM(K137:K143)</f>
        <v>0</v>
      </c>
      <c r="L136" s="228"/>
      <c r="M136" s="228">
        <f>SUM(M137:M143)</f>
        <v>0</v>
      </c>
      <c r="N136" s="228"/>
      <c r="O136" s="228">
        <f>SUM(O137:O143)</f>
        <v>0.2</v>
      </c>
      <c r="P136" s="228"/>
      <c r="Q136" s="228">
        <f>SUM(Q137:Q143)</f>
        <v>0</v>
      </c>
      <c r="R136" s="228"/>
      <c r="S136" s="228"/>
      <c r="T136" s="229"/>
      <c r="U136" s="223"/>
      <c r="V136" s="223">
        <f>SUM(V137:V143)</f>
        <v>10.24</v>
      </c>
      <c r="W136" s="223"/>
      <c r="X136" s="223"/>
      <c r="AG136" t="s">
        <v>104</v>
      </c>
    </row>
    <row r="137" spans="1:60" outlineLevel="1" x14ac:dyDescent="0.2">
      <c r="A137" s="230">
        <v>41</v>
      </c>
      <c r="B137" s="231" t="s">
        <v>355</v>
      </c>
      <c r="C137" s="249" t="s">
        <v>356</v>
      </c>
      <c r="D137" s="232" t="s">
        <v>207</v>
      </c>
      <c r="E137" s="233">
        <v>185.55600000000001</v>
      </c>
      <c r="F137" s="234"/>
      <c r="G137" s="235">
        <f>ROUND(E137*F137,2)</f>
        <v>0</v>
      </c>
      <c r="H137" s="234"/>
      <c r="I137" s="235">
        <f>ROUND(E137*H137,2)</f>
        <v>0</v>
      </c>
      <c r="J137" s="234"/>
      <c r="K137" s="235">
        <f>ROUND(E137*J137,2)</f>
        <v>0</v>
      </c>
      <c r="L137" s="235">
        <v>21</v>
      </c>
      <c r="M137" s="235">
        <f>G137*(1+L137/100)</f>
        <v>0</v>
      </c>
      <c r="N137" s="235">
        <v>5.0000000000000002E-5</v>
      </c>
      <c r="O137" s="235">
        <f>ROUND(E137*N137,2)</f>
        <v>0.01</v>
      </c>
      <c r="P137" s="235">
        <v>0</v>
      </c>
      <c r="Q137" s="235">
        <f>ROUND(E137*P137,2)</f>
        <v>0</v>
      </c>
      <c r="R137" s="235" t="s">
        <v>357</v>
      </c>
      <c r="S137" s="235" t="s">
        <v>108</v>
      </c>
      <c r="T137" s="236" t="s">
        <v>108</v>
      </c>
      <c r="U137" s="222">
        <v>5.1999999999999998E-2</v>
      </c>
      <c r="V137" s="222">
        <f>ROUND(E137*U137,2)</f>
        <v>9.65</v>
      </c>
      <c r="W137" s="222"/>
      <c r="X137" s="222" t="s">
        <v>162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163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0" t="s">
        <v>358</v>
      </c>
      <c r="D138" s="237"/>
      <c r="E138" s="237"/>
      <c r="F138" s="237"/>
      <c r="G138" s="237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112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60" t="s">
        <v>359</v>
      </c>
      <c r="D139" s="256"/>
      <c r="E139" s="257">
        <v>185.55600000000001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167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40">
        <v>42</v>
      </c>
      <c r="B140" s="241" t="s">
        <v>360</v>
      </c>
      <c r="C140" s="252" t="s">
        <v>361</v>
      </c>
      <c r="D140" s="242" t="s">
        <v>207</v>
      </c>
      <c r="E140" s="243">
        <v>185.55600000000001</v>
      </c>
      <c r="F140" s="244"/>
      <c r="G140" s="245">
        <f>ROUND(E140*F140,2)</f>
        <v>0</v>
      </c>
      <c r="H140" s="244"/>
      <c r="I140" s="245">
        <f>ROUND(E140*H140,2)</f>
        <v>0</v>
      </c>
      <c r="J140" s="244"/>
      <c r="K140" s="245">
        <f>ROUND(E140*J140,2)</f>
        <v>0</v>
      </c>
      <c r="L140" s="245">
        <v>21</v>
      </c>
      <c r="M140" s="245">
        <f>G140*(1+L140/100)</f>
        <v>0</v>
      </c>
      <c r="N140" s="245">
        <v>0</v>
      </c>
      <c r="O140" s="245">
        <f>ROUND(E140*N140,2)</f>
        <v>0</v>
      </c>
      <c r="P140" s="245">
        <v>0</v>
      </c>
      <c r="Q140" s="245">
        <f>ROUND(E140*P140,2)</f>
        <v>0</v>
      </c>
      <c r="R140" s="245"/>
      <c r="S140" s="245" t="s">
        <v>122</v>
      </c>
      <c r="T140" s="246" t="s">
        <v>109</v>
      </c>
      <c r="U140" s="222">
        <v>0</v>
      </c>
      <c r="V140" s="222">
        <f>ROUND(E140*U140,2)</f>
        <v>0</v>
      </c>
      <c r="W140" s="222"/>
      <c r="X140" s="222" t="s">
        <v>162</v>
      </c>
      <c r="Y140" s="213"/>
      <c r="Z140" s="213"/>
      <c r="AA140" s="213"/>
      <c r="AB140" s="213"/>
      <c r="AC140" s="213"/>
      <c r="AD140" s="213"/>
      <c r="AE140" s="213"/>
      <c r="AF140" s="213"/>
      <c r="AG140" s="213" t="s">
        <v>163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40">
        <v>43</v>
      </c>
      <c r="B141" s="241" t="s">
        <v>362</v>
      </c>
      <c r="C141" s="252" t="s">
        <v>363</v>
      </c>
      <c r="D141" s="242" t="s">
        <v>207</v>
      </c>
      <c r="E141" s="243">
        <v>185.55600000000001</v>
      </c>
      <c r="F141" s="244"/>
      <c r="G141" s="245">
        <f>ROUND(E141*F141,2)</f>
        <v>0</v>
      </c>
      <c r="H141" s="244"/>
      <c r="I141" s="245">
        <f>ROUND(E141*H141,2)</f>
        <v>0</v>
      </c>
      <c r="J141" s="244"/>
      <c r="K141" s="245">
        <f>ROUND(E141*J141,2)</f>
        <v>0</v>
      </c>
      <c r="L141" s="245">
        <v>21</v>
      </c>
      <c r="M141" s="245">
        <f>G141*(1+L141/100)</f>
        <v>0</v>
      </c>
      <c r="N141" s="245">
        <v>1E-3</v>
      </c>
      <c r="O141" s="245">
        <f>ROUND(E141*N141,2)</f>
        <v>0.19</v>
      </c>
      <c r="P141" s="245">
        <v>0</v>
      </c>
      <c r="Q141" s="245">
        <f>ROUND(E141*P141,2)</f>
        <v>0</v>
      </c>
      <c r="R141" s="245" t="s">
        <v>208</v>
      </c>
      <c r="S141" s="245" t="s">
        <v>108</v>
      </c>
      <c r="T141" s="246" t="s">
        <v>108</v>
      </c>
      <c r="U141" s="222">
        <v>0</v>
      </c>
      <c r="V141" s="222">
        <f>ROUND(E141*U141,2)</f>
        <v>0</v>
      </c>
      <c r="W141" s="222"/>
      <c r="X141" s="222" t="s">
        <v>210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211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30">
        <v>44</v>
      </c>
      <c r="B142" s="231" t="s">
        <v>364</v>
      </c>
      <c r="C142" s="249" t="s">
        <v>365</v>
      </c>
      <c r="D142" s="232" t="s">
        <v>203</v>
      </c>
      <c r="E142" s="233">
        <v>0.19483</v>
      </c>
      <c r="F142" s="234"/>
      <c r="G142" s="235">
        <f>ROUND(E142*F142,2)</f>
        <v>0</v>
      </c>
      <c r="H142" s="234"/>
      <c r="I142" s="235">
        <f>ROUND(E142*H142,2)</f>
        <v>0</v>
      </c>
      <c r="J142" s="234"/>
      <c r="K142" s="235">
        <f>ROUND(E142*J142,2)</f>
        <v>0</v>
      </c>
      <c r="L142" s="235">
        <v>21</v>
      </c>
      <c r="M142" s="235">
        <f>G142*(1+L142/100)</f>
        <v>0</v>
      </c>
      <c r="N142" s="235">
        <v>0</v>
      </c>
      <c r="O142" s="235">
        <f>ROUND(E142*N142,2)</f>
        <v>0</v>
      </c>
      <c r="P142" s="235">
        <v>0</v>
      </c>
      <c r="Q142" s="235">
        <f>ROUND(E142*P142,2)</f>
        <v>0</v>
      </c>
      <c r="R142" s="235" t="s">
        <v>357</v>
      </c>
      <c r="S142" s="235" t="s">
        <v>108</v>
      </c>
      <c r="T142" s="236" t="s">
        <v>108</v>
      </c>
      <c r="U142" s="222">
        <v>3.0059999999999998</v>
      </c>
      <c r="V142" s="222">
        <f>ROUND(E142*U142,2)</f>
        <v>0.59</v>
      </c>
      <c r="W142" s="222"/>
      <c r="X142" s="222" t="s">
        <v>229</v>
      </c>
      <c r="Y142" s="213"/>
      <c r="Z142" s="213"/>
      <c r="AA142" s="213"/>
      <c r="AB142" s="213"/>
      <c r="AC142" s="213"/>
      <c r="AD142" s="213"/>
      <c r="AE142" s="213"/>
      <c r="AF142" s="213"/>
      <c r="AG142" s="213" t="s">
        <v>230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9" t="s">
        <v>366</v>
      </c>
      <c r="D143" s="258"/>
      <c r="E143" s="258"/>
      <c r="F143" s="258"/>
      <c r="G143" s="258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165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x14ac:dyDescent="0.2">
      <c r="A144" s="224" t="s">
        <v>103</v>
      </c>
      <c r="B144" s="225" t="s">
        <v>69</v>
      </c>
      <c r="C144" s="248" t="s">
        <v>70</v>
      </c>
      <c r="D144" s="226"/>
      <c r="E144" s="227"/>
      <c r="F144" s="228"/>
      <c r="G144" s="228">
        <f>SUMIF(AG145:AG147,"&lt;&gt;NOR",G145:G147)</f>
        <v>0</v>
      </c>
      <c r="H144" s="228"/>
      <c r="I144" s="228">
        <f>SUM(I145:I147)</f>
        <v>0</v>
      </c>
      <c r="J144" s="228"/>
      <c r="K144" s="228">
        <f>SUM(K145:K147)</f>
        <v>0</v>
      </c>
      <c r="L144" s="228"/>
      <c r="M144" s="228">
        <f>SUM(M145:M147)</f>
        <v>0</v>
      </c>
      <c r="N144" s="228"/>
      <c r="O144" s="228">
        <f>SUM(O145:O147)</f>
        <v>0</v>
      </c>
      <c r="P144" s="228"/>
      <c r="Q144" s="228">
        <f>SUM(Q145:Q147)</f>
        <v>0</v>
      </c>
      <c r="R144" s="228"/>
      <c r="S144" s="228"/>
      <c r="T144" s="229"/>
      <c r="U144" s="223"/>
      <c r="V144" s="223">
        <f>SUM(V145:V147)</f>
        <v>1.2</v>
      </c>
      <c r="W144" s="223"/>
      <c r="X144" s="223"/>
      <c r="AG144" t="s">
        <v>104</v>
      </c>
    </row>
    <row r="145" spans="1:60" outlineLevel="1" x14ac:dyDescent="0.2">
      <c r="A145" s="230">
        <v>45</v>
      </c>
      <c r="B145" s="231" t="s">
        <v>367</v>
      </c>
      <c r="C145" s="249" t="s">
        <v>368</v>
      </c>
      <c r="D145" s="232" t="s">
        <v>195</v>
      </c>
      <c r="E145" s="233">
        <v>9.1199999999999992</v>
      </c>
      <c r="F145" s="234"/>
      <c r="G145" s="235">
        <f>ROUND(E145*F145,2)</f>
        <v>0</v>
      </c>
      <c r="H145" s="234"/>
      <c r="I145" s="235">
        <f>ROUND(E145*H145,2)</f>
        <v>0</v>
      </c>
      <c r="J145" s="234"/>
      <c r="K145" s="235">
        <f>ROUND(E145*J145,2)</f>
        <v>0</v>
      </c>
      <c r="L145" s="235">
        <v>21</v>
      </c>
      <c r="M145" s="235">
        <f>G145*(1+L145/100)</f>
        <v>0</v>
      </c>
      <c r="N145" s="235">
        <v>4.2000000000000002E-4</v>
      </c>
      <c r="O145" s="235">
        <f>ROUND(E145*N145,2)</f>
        <v>0</v>
      </c>
      <c r="P145" s="235">
        <v>0</v>
      </c>
      <c r="Q145" s="235">
        <f>ROUND(E145*P145,2)</f>
        <v>0</v>
      </c>
      <c r="R145" s="235" t="s">
        <v>369</v>
      </c>
      <c r="S145" s="235" t="s">
        <v>108</v>
      </c>
      <c r="T145" s="236" t="s">
        <v>108</v>
      </c>
      <c r="U145" s="222">
        <v>0.13200000000000001</v>
      </c>
      <c r="V145" s="222">
        <f>ROUND(E145*U145,2)</f>
        <v>1.2</v>
      </c>
      <c r="W145" s="222"/>
      <c r="X145" s="222" t="s">
        <v>162</v>
      </c>
      <c r="Y145" s="213"/>
      <c r="Z145" s="213"/>
      <c r="AA145" s="213"/>
      <c r="AB145" s="213"/>
      <c r="AC145" s="213"/>
      <c r="AD145" s="213"/>
      <c r="AE145" s="213"/>
      <c r="AF145" s="213"/>
      <c r="AG145" s="213" t="s">
        <v>163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9" t="s">
        <v>370</v>
      </c>
      <c r="D146" s="258"/>
      <c r="E146" s="258"/>
      <c r="F146" s="258"/>
      <c r="G146" s="258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165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60" t="s">
        <v>371</v>
      </c>
      <c r="D147" s="256"/>
      <c r="E147" s="257">
        <v>9.1199999999999992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167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224" t="s">
        <v>103</v>
      </c>
      <c r="B148" s="225" t="s">
        <v>71</v>
      </c>
      <c r="C148" s="248" t="s">
        <v>72</v>
      </c>
      <c r="D148" s="226"/>
      <c r="E148" s="227"/>
      <c r="F148" s="228"/>
      <c r="G148" s="228">
        <f>SUMIF(AG149:AG150,"&lt;&gt;NOR",G149:G150)</f>
        <v>0</v>
      </c>
      <c r="H148" s="228"/>
      <c r="I148" s="228">
        <f>SUM(I149:I150)</f>
        <v>0</v>
      </c>
      <c r="J148" s="228"/>
      <c r="K148" s="228">
        <f>SUM(K149:K150)</f>
        <v>0</v>
      </c>
      <c r="L148" s="228"/>
      <c r="M148" s="228">
        <f>SUM(M149:M150)</f>
        <v>0</v>
      </c>
      <c r="N148" s="228"/>
      <c r="O148" s="228">
        <f>SUM(O149:O150)</f>
        <v>0</v>
      </c>
      <c r="P148" s="228"/>
      <c r="Q148" s="228">
        <f>SUM(Q149:Q150)</f>
        <v>0</v>
      </c>
      <c r="R148" s="228"/>
      <c r="S148" s="228"/>
      <c r="T148" s="229"/>
      <c r="U148" s="223"/>
      <c r="V148" s="223">
        <f>SUM(V149:V150)</f>
        <v>0</v>
      </c>
      <c r="W148" s="223"/>
      <c r="X148" s="223"/>
      <c r="AG148" t="s">
        <v>104</v>
      </c>
    </row>
    <row r="149" spans="1:60" outlineLevel="1" x14ac:dyDescent="0.2">
      <c r="A149" s="230">
        <v>46</v>
      </c>
      <c r="B149" s="231" t="s">
        <v>372</v>
      </c>
      <c r="C149" s="249" t="s">
        <v>373</v>
      </c>
      <c r="D149" s="232" t="s">
        <v>203</v>
      </c>
      <c r="E149" s="233">
        <v>34.32</v>
      </c>
      <c r="F149" s="234"/>
      <c r="G149" s="235">
        <f>ROUND(E149*F149,2)</f>
        <v>0</v>
      </c>
      <c r="H149" s="234"/>
      <c r="I149" s="235">
        <f>ROUND(E149*H149,2)</f>
        <v>0</v>
      </c>
      <c r="J149" s="234"/>
      <c r="K149" s="235">
        <f>ROUND(E149*J149,2)</f>
        <v>0</v>
      </c>
      <c r="L149" s="235">
        <v>21</v>
      </c>
      <c r="M149" s="235">
        <f>G149*(1+L149/100)</f>
        <v>0</v>
      </c>
      <c r="N149" s="235">
        <v>0</v>
      </c>
      <c r="O149" s="235">
        <f>ROUND(E149*N149,2)</f>
        <v>0</v>
      </c>
      <c r="P149" s="235">
        <v>0</v>
      </c>
      <c r="Q149" s="235">
        <f>ROUND(E149*P149,2)</f>
        <v>0</v>
      </c>
      <c r="R149" s="235" t="s">
        <v>374</v>
      </c>
      <c r="S149" s="235" t="s">
        <v>375</v>
      </c>
      <c r="T149" s="236" t="s">
        <v>109</v>
      </c>
      <c r="U149" s="222">
        <v>0</v>
      </c>
      <c r="V149" s="222">
        <f>ROUND(E149*U149,2)</f>
        <v>0</v>
      </c>
      <c r="W149" s="222"/>
      <c r="X149" s="222" t="s">
        <v>162</v>
      </c>
      <c r="Y149" s="213"/>
      <c r="Z149" s="213"/>
      <c r="AA149" s="213"/>
      <c r="AB149" s="213"/>
      <c r="AC149" s="213"/>
      <c r="AD149" s="213"/>
      <c r="AE149" s="213"/>
      <c r="AF149" s="213"/>
      <c r="AG149" s="213" t="s">
        <v>163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60" t="s">
        <v>376</v>
      </c>
      <c r="D150" s="256"/>
      <c r="E150" s="257">
        <v>34.32</v>
      </c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167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x14ac:dyDescent="0.2">
      <c r="A151" s="3"/>
      <c r="B151" s="4"/>
      <c r="C151" s="253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E151">
        <v>15</v>
      </c>
      <c r="AF151">
        <v>21</v>
      </c>
      <c r="AG151" t="s">
        <v>90</v>
      </c>
    </row>
    <row r="152" spans="1:60" x14ac:dyDescent="0.2">
      <c r="A152" s="216"/>
      <c r="B152" s="217" t="s">
        <v>29</v>
      </c>
      <c r="C152" s="254"/>
      <c r="D152" s="218"/>
      <c r="E152" s="219"/>
      <c r="F152" s="219"/>
      <c r="G152" s="247">
        <f>G8+G82+G112+G129+G133+G136+G144+G148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f>SUMIF(L7:L150,AE151,G7:G150)</f>
        <v>0</v>
      </c>
      <c r="AF152">
        <f>SUMIF(L7:L150,AF151,G7:G150)</f>
        <v>0</v>
      </c>
      <c r="AG152" t="s">
        <v>153</v>
      </c>
    </row>
    <row r="153" spans="1:60" x14ac:dyDescent="0.2">
      <c r="C153" s="255"/>
      <c r="D153" s="10"/>
      <c r="AG153" t="s">
        <v>155</v>
      </c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p5UtjwKSMeGjJo2vi8QzEFUyjX74oESW1HJrOOcAIINs9ukS+LBs1kwEpIfYzyb0AzDxuyISdyAXgnl+aB32g==" saltValue="JkWPImpY5mMcBwXeT7Cg/A==" spinCount="100000" sheet="1"/>
  <mergeCells count="48">
    <mergeCell ref="C131:G131"/>
    <mergeCell ref="C132:G132"/>
    <mergeCell ref="C135:G135"/>
    <mergeCell ref="C138:G138"/>
    <mergeCell ref="C143:G143"/>
    <mergeCell ref="C146:G146"/>
    <mergeCell ref="C105:G105"/>
    <mergeCell ref="C106:G106"/>
    <mergeCell ref="C117:G117"/>
    <mergeCell ref="C118:G118"/>
    <mergeCell ref="C122:G122"/>
    <mergeCell ref="C126:G126"/>
    <mergeCell ref="C76:G76"/>
    <mergeCell ref="C77:G77"/>
    <mergeCell ref="C78:G78"/>
    <mergeCell ref="C79:G79"/>
    <mergeCell ref="C103:G103"/>
    <mergeCell ref="C104:G104"/>
    <mergeCell ref="C65:G65"/>
    <mergeCell ref="C67:G67"/>
    <mergeCell ref="C71:G71"/>
    <mergeCell ref="C72:G72"/>
    <mergeCell ref="C73:G73"/>
    <mergeCell ref="C75:G75"/>
    <mergeCell ref="C50:G50"/>
    <mergeCell ref="C53:G53"/>
    <mergeCell ref="C56:G56"/>
    <mergeCell ref="C57:G57"/>
    <mergeCell ref="C61:G61"/>
    <mergeCell ref="C63:G63"/>
    <mergeCell ref="C33:G33"/>
    <mergeCell ref="C36:G36"/>
    <mergeCell ref="C39:G39"/>
    <mergeCell ref="C43:G43"/>
    <mergeCell ref="C45:G45"/>
    <mergeCell ref="C48:G48"/>
    <mergeCell ref="C15:G15"/>
    <mergeCell ref="C17:G17"/>
    <mergeCell ref="C18:G18"/>
    <mergeCell ref="C25:G25"/>
    <mergeCell ref="C28:G28"/>
    <mergeCell ref="C29:G2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001 001 Naklady</vt:lpstr>
      <vt:lpstr>SO02 001 Pol</vt:lpstr>
      <vt:lpstr>SO03 001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Naklady'!Názvy_tisku</vt:lpstr>
      <vt:lpstr>'SO02 001 Pol'!Názvy_tisku</vt:lpstr>
      <vt:lpstr>'SO03 001 Pol'!Názvy_tisku</vt:lpstr>
      <vt:lpstr>oadresa</vt:lpstr>
      <vt:lpstr>Stavba!Objednatel</vt:lpstr>
      <vt:lpstr>Stavba!Objekt</vt:lpstr>
      <vt:lpstr>'001 001 Naklady'!Oblast_tisku</vt:lpstr>
      <vt:lpstr>'SO02 001 Pol'!Oblast_tisku</vt:lpstr>
      <vt:lpstr>'SO03 001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2021-04-06T13:14:02Z</dcterms:modified>
</cp:coreProperties>
</file>