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kumenty\ZAKÁZKY\ZAKÁZKY 2019\KOSTOMLATY GARÁŽE A FASÁDA\20210518_PDF KOSTOMLATY GARÁŽE A DÍLNA PRO VÝBĚR ZHOTOVITELE\"/>
    </mc:Choice>
  </mc:AlternateContent>
  <bookViews>
    <workbookView xWindow="0" yWindow="0" windowWidth="17505" windowHeight="17715"/>
  </bookViews>
  <sheets>
    <sheet name="Rekapitulace stavby" sheetId="1" r:id="rId1"/>
    <sheet name="12052019a - Středisko Kos..." sheetId="2" r:id="rId2"/>
    <sheet name="12052019b - Středisko Kos..." sheetId="3" r:id="rId3"/>
    <sheet name="12052019c - Středisko Kos..." sheetId="4" r:id="rId4"/>
  </sheets>
  <definedNames>
    <definedName name="_xlnm._FilterDatabase" localSheetId="1" hidden="1">'12052019a - Středisko Kos...'!$C$126:$K$277</definedName>
    <definedName name="_xlnm._FilterDatabase" localSheetId="2" hidden="1">'12052019b - Středisko Kos...'!$C$125:$K$271</definedName>
    <definedName name="_xlnm._FilterDatabase" localSheetId="3" hidden="1">'12052019c - Středisko Kos...'!$C$116:$K$120</definedName>
    <definedName name="_xlnm.Print_Titles" localSheetId="1">'12052019a - Středisko Kos...'!$126:$126</definedName>
    <definedName name="_xlnm.Print_Titles" localSheetId="2">'12052019b - Středisko Kos...'!$125:$125</definedName>
    <definedName name="_xlnm.Print_Titles" localSheetId="3">'12052019c - Středisko Kos...'!$116:$116</definedName>
    <definedName name="_xlnm.Print_Titles" localSheetId="0">'Rekapitulace stavby'!$92:$92</definedName>
    <definedName name="_xlnm.Print_Area" localSheetId="1">'12052019a - Středisko Kos...'!$C$4:$J$75,'12052019a - Středisko Kos...'!$C$81:$J$108,'12052019a - Středisko Kos...'!$C$114:$J$277</definedName>
    <definedName name="_xlnm.Print_Area" localSheetId="2">'12052019b - Středisko Kos...'!$C$4:$J$75,'12052019b - Středisko Kos...'!$C$81:$J$107,'12052019b - Středisko Kos...'!$C$113:$J$271</definedName>
    <definedName name="_xlnm.Print_Area" localSheetId="3">'12052019c - Středisko Kos...'!$C$4:$J$75,'12052019c - Středisko Kos...'!$C$81:$J$98,'12052019c - Středisko Kos...'!$C$104:$J$120</definedName>
    <definedName name="_xlnm.Print_Area" localSheetId="0">'Rekapitulace stavby'!$D$4:$AO$76,'Rekapitulace stavby'!$C$82:$AQ$98</definedName>
  </definedNames>
  <calcPr calcId="152511"/>
</workbook>
</file>

<file path=xl/calcChain.xml><?xml version="1.0" encoding="utf-8"?>
<calcChain xmlns="http://schemas.openxmlformats.org/spreadsheetml/2006/main">
  <c r="J37" i="4" l="1"/>
  <c r="J36" i="4"/>
  <c r="AY97" i="1" s="1"/>
  <c r="J35" i="4"/>
  <c r="AX97" i="1" s="1"/>
  <c r="BI120" i="4"/>
  <c r="BH120" i="4"/>
  <c r="BG120" i="4"/>
  <c r="BF120" i="4"/>
  <c r="T120" i="4"/>
  <c r="T119" i="4" s="1"/>
  <c r="T118" i="4" s="1"/>
  <c r="T117" i="4" s="1"/>
  <c r="R120" i="4"/>
  <c r="R119" i="4" s="1"/>
  <c r="R118" i="4" s="1"/>
  <c r="R117" i="4" s="1"/>
  <c r="P120" i="4"/>
  <c r="P119" i="4" s="1"/>
  <c r="P118" i="4" s="1"/>
  <c r="P117" i="4" s="1"/>
  <c r="AU97" i="1" s="1"/>
  <c r="J114" i="4"/>
  <c r="J113" i="4"/>
  <c r="F113" i="4"/>
  <c r="F111" i="4"/>
  <c r="E109" i="4"/>
  <c r="J91" i="4"/>
  <c r="J90" i="4"/>
  <c r="F90" i="4"/>
  <c r="F88" i="4"/>
  <c r="E86" i="4"/>
  <c r="J18" i="4"/>
  <c r="E18" i="4"/>
  <c r="F114" i="4" s="1"/>
  <c r="J17" i="4"/>
  <c r="J12" i="4"/>
  <c r="J111" i="4"/>
  <c r="E7" i="4"/>
  <c r="E107" i="4"/>
  <c r="J37" i="3"/>
  <c r="J36" i="3"/>
  <c r="AY96" i="1"/>
  <c r="J35" i="3"/>
  <c r="AX96" i="1" s="1"/>
  <c r="BI269" i="3"/>
  <c r="BH269" i="3"/>
  <c r="BG269" i="3"/>
  <c r="BF269" i="3"/>
  <c r="T269" i="3"/>
  <c r="R269" i="3"/>
  <c r="P269" i="3"/>
  <c r="BI266" i="3"/>
  <c r="BH266" i="3"/>
  <c r="BG266" i="3"/>
  <c r="BF266" i="3"/>
  <c r="T266" i="3"/>
  <c r="R266" i="3"/>
  <c r="P266" i="3"/>
  <c r="BI262" i="3"/>
  <c r="BH262" i="3"/>
  <c r="BG262" i="3"/>
  <c r="BF262" i="3"/>
  <c r="T262" i="3"/>
  <c r="R262" i="3"/>
  <c r="P262" i="3"/>
  <c r="BI257" i="3"/>
  <c r="BH257" i="3"/>
  <c r="BG257" i="3"/>
  <c r="BF257" i="3"/>
  <c r="T257" i="3"/>
  <c r="R257" i="3"/>
  <c r="P257" i="3"/>
  <c r="BI253" i="3"/>
  <c r="BH253" i="3"/>
  <c r="BG253" i="3"/>
  <c r="BF253" i="3"/>
  <c r="T253" i="3"/>
  <c r="R253" i="3"/>
  <c r="P253" i="3"/>
  <c r="BI250" i="3"/>
  <c r="BH250" i="3"/>
  <c r="BG250" i="3"/>
  <c r="BF250" i="3"/>
  <c r="T250" i="3"/>
  <c r="R250" i="3"/>
  <c r="P250" i="3"/>
  <c r="BI248" i="3"/>
  <c r="BH248" i="3"/>
  <c r="BG248" i="3"/>
  <c r="BF248" i="3"/>
  <c r="T248" i="3"/>
  <c r="R248" i="3"/>
  <c r="P248" i="3"/>
  <c r="BI245" i="3"/>
  <c r="BH245" i="3"/>
  <c r="BG245" i="3"/>
  <c r="BF245" i="3"/>
  <c r="T245" i="3"/>
  <c r="R245" i="3"/>
  <c r="P245" i="3"/>
  <c r="BI242" i="3"/>
  <c r="BH242" i="3"/>
  <c r="BG242" i="3"/>
  <c r="BF242" i="3"/>
  <c r="T242" i="3"/>
  <c r="R242" i="3"/>
  <c r="P242" i="3"/>
  <c r="BI239" i="3"/>
  <c r="BH239" i="3"/>
  <c r="BG239" i="3"/>
  <c r="BF239" i="3"/>
  <c r="T239" i="3"/>
  <c r="R239" i="3"/>
  <c r="P239" i="3"/>
  <c r="BI236" i="3"/>
  <c r="BH236" i="3"/>
  <c r="BG236" i="3"/>
  <c r="BF236" i="3"/>
  <c r="T236" i="3"/>
  <c r="R236" i="3"/>
  <c r="P236" i="3"/>
  <c r="BI233" i="3"/>
  <c r="BH233" i="3"/>
  <c r="BG233" i="3"/>
  <c r="BF233" i="3"/>
  <c r="T233" i="3"/>
  <c r="R233" i="3"/>
  <c r="P233" i="3"/>
  <c r="BI229" i="3"/>
  <c r="BH229" i="3"/>
  <c r="BG229" i="3"/>
  <c r="BF229" i="3"/>
  <c r="T229" i="3"/>
  <c r="R229" i="3"/>
  <c r="P229" i="3"/>
  <c r="BI224" i="3"/>
  <c r="BH224" i="3"/>
  <c r="BG224" i="3"/>
  <c r="BF224" i="3"/>
  <c r="T224" i="3"/>
  <c r="R224" i="3"/>
  <c r="P224" i="3"/>
  <c r="BI221" i="3"/>
  <c r="BH221" i="3"/>
  <c r="BG221" i="3"/>
  <c r="BF221" i="3"/>
  <c r="T221" i="3"/>
  <c r="R221" i="3"/>
  <c r="P221" i="3"/>
  <c r="BI217" i="3"/>
  <c r="BH217" i="3"/>
  <c r="BG217" i="3"/>
  <c r="BF217" i="3"/>
  <c r="T217" i="3"/>
  <c r="R217" i="3"/>
  <c r="P217" i="3"/>
  <c r="BI214" i="3"/>
  <c r="BH214" i="3"/>
  <c r="BG214" i="3"/>
  <c r="BF214" i="3"/>
  <c r="T214" i="3"/>
  <c r="R214" i="3"/>
  <c r="P214" i="3"/>
  <c r="BI211" i="3"/>
  <c r="BH211" i="3"/>
  <c r="BG211" i="3"/>
  <c r="BF211" i="3"/>
  <c r="T211" i="3"/>
  <c r="R211" i="3"/>
  <c r="P211" i="3"/>
  <c r="BI208" i="3"/>
  <c r="BH208" i="3"/>
  <c r="BG208" i="3"/>
  <c r="BF208" i="3"/>
  <c r="T208" i="3"/>
  <c r="R208" i="3"/>
  <c r="P208" i="3"/>
  <c r="BI205" i="3"/>
  <c r="BH205" i="3"/>
  <c r="BG205" i="3"/>
  <c r="BF205" i="3"/>
  <c r="T205" i="3"/>
  <c r="R205" i="3"/>
  <c r="P205" i="3"/>
  <c r="BI203" i="3"/>
  <c r="BH203" i="3"/>
  <c r="BG203" i="3"/>
  <c r="BF203" i="3"/>
  <c r="T203" i="3"/>
  <c r="R203" i="3"/>
  <c r="P203" i="3"/>
  <c r="BI200" i="3"/>
  <c r="BH200" i="3"/>
  <c r="BG200" i="3"/>
  <c r="BF200" i="3"/>
  <c r="T200" i="3"/>
  <c r="R200" i="3"/>
  <c r="P200" i="3"/>
  <c r="BI197" i="3"/>
  <c r="BH197" i="3"/>
  <c r="BG197" i="3"/>
  <c r="BF197" i="3"/>
  <c r="T197" i="3"/>
  <c r="R197" i="3"/>
  <c r="P197" i="3"/>
  <c r="BI192" i="3"/>
  <c r="BH192" i="3"/>
  <c r="BG192" i="3"/>
  <c r="BF192" i="3"/>
  <c r="T192" i="3"/>
  <c r="R192" i="3"/>
  <c r="P192" i="3"/>
  <c r="BI189" i="3"/>
  <c r="BH189" i="3"/>
  <c r="BG189" i="3"/>
  <c r="BF189" i="3"/>
  <c r="T189" i="3"/>
  <c r="R189" i="3"/>
  <c r="P189" i="3"/>
  <c r="BI187" i="3"/>
  <c r="BH187" i="3"/>
  <c r="BG187" i="3"/>
  <c r="BF187" i="3"/>
  <c r="T187" i="3"/>
  <c r="R187" i="3"/>
  <c r="P187" i="3"/>
  <c r="BI184" i="3"/>
  <c r="BH184" i="3"/>
  <c r="BG184" i="3"/>
  <c r="BF184" i="3"/>
  <c r="T184" i="3"/>
  <c r="R184" i="3"/>
  <c r="P184" i="3"/>
  <c r="BI180" i="3"/>
  <c r="BH180" i="3"/>
  <c r="BG180" i="3"/>
  <c r="BF180" i="3"/>
  <c r="T180" i="3"/>
  <c r="T179" i="3"/>
  <c r="R180" i="3"/>
  <c r="R179" i="3"/>
  <c r="P180" i="3"/>
  <c r="P179" i="3"/>
  <c r="BI176" i="3"/>
  <c r="BH176" i="3"/>
  <c r="BG176" i="3"/>
  <c r="BF176" i="3"/>
  <c r="T176" i="3"/>
  <c r="R176" i="3"/>
  <c r="P176" i="3"/>
  <c r="BI173" i="3"/>
  <c r="BH173" i="3"/>
  <c r="BG173" i="3"/>
  <c r="BF173" i="3"/>
  <c r="T173" i="3"/>
  <c r="R173" i="3"/>
  <c r="P173" i="3"/>
  <c r="BI169" i="3"/>
  <c r="BH169" i="3"/>
  <c r="BG169" i="3"/>
  <c r="BF169" i="3"/>
  <c r="T169" i="3"/>
  <c r="R169" i="3"/>
  <c r="P169" i="3"/>
  <c r="BI165" i="3"/>
  <c r="BH165" i="3"/>
  <c r="BG165" i="3"/>
  <c r="BF165" i="3"/>
  <c r="T165" i="3"/>
  <c r="R165" i="3"/>
  <c r="P165" i="3"/>
  <c r="BI161" i="3"/>
  <c r="BH161" i="3"/>
  <c r="BG161" i="3"/>
  <c r="BF161" i="3"/>
  <c r="T161" i="3"/>
  <c r="R161" i="3"/>
  <c r="P161" i="3"/>
  <c r="BI157" i="3"/>
  <c r="BH157" i="3"/>
  <c r="BG157" i="3"/>
  <c r="BF157" i="3"/>
  <c r="T157" i="3"/>
  <c r="R157" i="3"/>
  <c r="P157" i="3"/>
  <c r="BI152" i="3"/>
  <c r="BH152" i="3"/>
  <c r="BG152" i="3"/>
  <c r="BF152" i="3"/>
  <c r="T152" i="3"/>
  <c r="R152" i="3"/>
  <c r="P152" i="3"/>
  <c r="BI146" i="3"/>
  <c r="BH146" i="3"/>
  <c r="BG146" i="3"/>
  <c r="BF146" i="3"/>
  <c r="T146" i="3"/>
  <c r="R146" i="3"/>
  <c r="P146" i="3"/>
  <c r="BI141" i="3"/>
  <c r="BH141" i="3"/>
  <c r="BG141" i="3"/>
  <c r="BF141" i="3"/>
  <c r="T141" i="3"/>
  <c r="R141" i="3"/>
  <c r="P141" i="3"/>
  <c r="BI137" i="3"/>
  <c r="BH137" i="3"/>
  <c r="BG137" i="3"/>
  <c r="BF137" i="3"/>
  <c r="T137" i="3"/>
  <c r="R137" i="3"/>
  <c r="P137" i="3"/>
  <c r="BI135" i="3"/>
  <c r="BH135" i="3"/>
  <c r="BG135" i="3"/>
  <c r="BF135" i="3"/>
  <c r="T135" i="3"/>
  <c r="R135" i="3"/>
  <c r="P135" i="3"/>
  <c r="BI130" i="3"/>
  <c r="BH130" i="3"/>
  <c r="BG130" i="3"/>
  <c r="BF130" i="3"/>
  <c r="T130" i="3"/>
  <c r="R130" i="3"/>
  <c r="P130" i="3"/>
  <c r="BI129" i="3"/>
  <c r="BH129" i="3"/>
  <c r="BG129" i="3"/>
  <c r="BF129" i="3"/>
  <c r="T129" i="3"/>
  <c r="R129" i="3"/>
  <c r="P129" i="3"/>
  <c r="J123" i="3"/>
  <c r="J122" i="3"/>
  <c r="F122" i="3"/>
  <c r="F120" i="3"/>
  <c r="E118" i="3"/>
  <c r="J91" i="3"/>
  <c r="J90" i="3"/>
  <c r="F90" i="3"/>
  <c r="F88" i="3"/>
  <c r="E86" i="3"/>
  <c r="J18" i="3"/>
  <c r="E18" i="3"/>
  <c r="F123" i="3"/>
  <c r="J17" i="3"/>
  <c r="J12" i="3"/>
  <c r="J88" i="3" s="1"/>
  <c r="E7" i="3"/>
  <c r="E84" i="3" s="1"/>
  <c r="J37" i="2"/>
  <c r="J36" i="2"/>
  <c r="AY95" i="1"/>
  <c r="J35" i="2"/>
  <c r="AX95" i="1"/>
  <c r="BI277" i="2"/>
  <c r="BH277" i="2"/>
  <c r="BG277" i="2"/>
  <c r="BF277" i="2"/>
  <c r="T277" i="2"/>
  <c r="R277" i="2"/>
  <c r="P277" i="2"/>
  <c r="BI276" i="2"/>
  <c r="BH276" i="2"/>
  <c r="BG276" i="2"/>
  <c r="BF276" i="2"/>
  <c r="T276" i="2"/>
  <c r="R276" i="2"/>
  <c r="P276" i="2"/>
  <c r="BI272" i="2"/>
  <c r="BH272" i="2"/>
  <c r="BG272" i="2"/>
  <c r="BF272" i="2"/>
  <c r="T272" i="2"/>
  <c r="R272" i="2"/>
  <c r="P272" i="2"/>
  <c r="BI267" i="2"/>
  <c r="BH267" i="2"/>
  <c r="BG267" i="2"/>
  <c r="BF267" i="2"/>
  <c r="T267" i="2"/>
  <c r="R267" i="2"/>
  <c r="P267" i="2"/>
  <c r="BI263" i="2"/>
  <c r="BH263" i="2"/>
  <c r="BG263" i="2"/>
  <c r="BF263" i="2"/>
  <c r="T263" i="2"/>
  <c r="R263" i="2"/>
  <c r="P263" i="2"/>
  <c r="BI260" i="2"/>
  <c r="BH260" i="2"/>
  <c r="BG260" i="2"/>
  <c r="BF260" i="2"/>
  <c r="T260" i="2"/>
  <c r="R260" i="2"/>
  <c r="P260" i="2"/>
  <c r="BI258" i="2"/>
  <c r="BH258" i="2"/>
  <c r="BG258" i="2"/>
  <c r="BF258" i="2"/>
  <c r="T258" i="2"/>
  <c r="R258" i="2"/>
  <c r="P258" i="2"/>
  <c r="BI255" i="2"/>
  <c r="BH255" i="2"/>
  <c r="BG255" i="2"/>
  <c r="BF255" i="2"/>
  <c r="T255" i="2"/>
  <c r="R255" i="2"/>
  <c r="P255" i="2"/>
  <c r="BI252" i="2"/>
  <c r="BH252" i="2"/>
  <c r="BG252" i="2"/>
  <c r="BF252" i="2"/>
  <c r="T252" i="2"/>
  <c r="R252" i="2"/>
  <c r="P252" i="2"/>
  <c r="BI249" i="2"/>
  <c r="BH249" i="2"/>
  <c r="BG249" i="2"/>
  <c r="BF249" i="2"/>
  <c r="T249" i="2"/>
  <c r="R249" i="2"/>
  <c r="P249" i="2"/>
  <c r="BI246" i="2"/>
  <c r="BH246" i="2"/>
  <c r="BG246" i="2"/>
  <c r="BF246" i="2"/>
  <c r="T246" i="2"/>
  <c r="R246" i="2"/>
  <c r="P246" i="2"/>
  <c r="BI240" i="2"/>
  <c r="BH240" i="2"/>
  <c r="BG240" i="2"/>
  <c r="BF240" i="2"/>
  <c r="T240" i="2"/>
  <c r="R240" i="2"/>
  <c r="P240" i="2"/>
  <c r="BI236" i="2"/>
  <c r="BH236" i="2"/>
  <c r="BG236" i="2"/>
  <c r="BF236" i="2"/>
  <c r="T236" i="2"/>
  <c r="R236" i="2"/>
  <c r="P236" i="2"/>
  <c r="BI232" i="2"/>
  <c r="BH232" i="2"/>
  <c r="BG232" i="2"/>
  <c r="BF232" i="2"/>
  <c r="T232" i="2"/>
  <c r="R232" i="2"/>
  <c r="P232" i="2"/>
  <c r="BI227" i="2"/>
  <c r="BH227" i="2"/>
  <c r="BG227" i="2"/>
  <c r="BF227" i="2"/>
  <c r="T227" i="2"/>
  <c r="R227" i="2"/>
  <c r="P227" i="2"/>
  <c r="BI224" i="2"/>
  <c r="BH224" i="2"/>
  <c r="BG224" i="2"/>
  <c r="BF224" i="2"/>
  <c r="T224" i="2"/>
  <c r="R224" i="2"/>
  <c r="P224" i="2"/>
  <c r="BI221" i="2"/>
  <c r="BH221" i="2"/>
  <c r="BG221" i="2"/>
  <c r="BF221" i="2"/>
  <c r="T221" i="2"/>
  <c r="R221" i="2"/>
  <c r="P221" i="2"/>
  <c r="BI218" i="2"/>
  <c r="BH218" i="2"/>
  <c r="BG218" i="2"/>
  <c r="BF218" i="2"/>
  <c r="T218" i="2"/>
  <c r="R218" i="2"/>
  <c r="P218" i="2"/>
  <c r="BI215" i="2"/>
  <c r="BH215" i="2"/>
  <c r="BG215" i="2"/>
  <c r="BF215" i="2"/>
  <c r="T215" i="2"/>
  <c r="R215" i="2"/>
  <c r="P215" i="2"/>
  <c r="BI212" i="2"/>
  <c r="BH212" i="2"/>
  <c r="BG212" i="2"/>
  <c r="BF212" i="2"/>
  <c r="T212" i="2"/>
  <c r="R212" i="2"/>
  <c r="P212" i="2"/>
  <c r="BI209" i="2"/>
  <c r="BH209" i="2"/>
  <c r="BG209" i="2"/>
  <c r="BF209" i="2"/>
  <c r="T209" i="2"/>
  <c r="R209" i="2"/>
  <c r="P209" i="2"/>
  <c r="BI207" i="2"/>
  <c r="BH207" i="2"/>
  <c r="BG207" i="2"/>
  <c r="BF207" i="2"/>
  <c r="T207" i="2"/>
  <c r="R207" i="2"/>
  <c r="P207" i="2"/>
  <c r="BI204" i="2"/>
  <c r="BH204" i="2"/>
  <c r="BG204" i="2"/>
  <c r="BF204" i="2"/>
  <c r="T204" i="2"/>
  <c r="R204" i="2"/>
  <c r="P204" i="2"/>
  <c r="BI200" i="2"/>
  <c r="BH200" i="2"/>
  <c r="BG200" i="2"/>
  <c r="BF200" i="2"/>
  <c r="T200" i="2"/>
  <c r="R200" i="2"/>
  <c r="P200" i="2"/>
  <c r="BI195" i="2"/>
  <c r="BH195" i="2"/>
  <c r="BG195" i="2"/>
  <c r="BF195" i="2"/>
  <c r="T195" i="2"/>
  <c r="R195" i="2"/>
  <c r="P195" i="2"/>
  <c r="BI190" i="2"/>
  <c r="BH190" i="2"/>
  <c r="BG190" i="2"/>
  <c r="BF190" i="2"/>
  <c r="T190" i="2"/>
  <c r="T189" i="2" s="1"/>
  <c r="R190" i="2"/>
  <c r="R189" i="2" s="1"/>
  <c r="P190" i="2"/>
  <c r="P189" i="2" s="1"/>
  <c r="BI187" i="2"/>
  <c r="BH187" i="2"/>
  <c r="BG187" i="2"/>
  <c r="BF187" i="2"/>
  <c r="T187" i="2"/>
  <c r="R187" i="2"/>
  <c r="P187" i="2"/>
  <c r="BI185" i="2"/>
  <c r="BH185" i="2"/>
  <c r="BG185" i="2"/>
  <c r="BF185" i="2"/>
  <c r="T185" i="2"/>
  <c r="R185" i="2"/>
  <c r="P185" i="2"/>
  <c r="BI183" i="2"/>
  <c r="BH183" i="2"/>
  <c r="BG183" i="2"/>
  <c r="BF183" i="2"/>
  <c r="T183" i="2"/>
  <c r="R183" i="2"/>
  <c r="P183" i="2"/>
  <c r="BI179" i="2"/>
  <c r="BH179" i="2"/>
  <c r="BG179" i="2"/>
  <c r="BF179" i="2"/>
  <c r="T179" i="2"/>
  <c r="T178" i="2"/>
  <c r="R179" i="2"/>
  <c r="R178" i="2"/>
  <c r="P179" i="2"/>
  <c r="P178" i="2"/>
  <c r="BI175" i="2"/>
  <c r="BH175" i="2"/>
  <c r="BG175" i="2"/>
  <c r="BF175" i="2"/>
  <c r="T175" i="2"/>
  <c r="R175" i="2"/>
  <c r="P175" i="2"/>
  <c r="BI172" i="2"/>
  <c r="BH172" i="2"/>
  <c r="BG172" i="2"/>
  <c r="BF172" i="2"/>
  <c r="T172" i="2"/>
  <c r="R172" i="2"/>
  <c r="P172" i="2"/>
  <c r="BI170" i="2"/>
  <c r="BH170" i="2"/>
  <c r="BG170" i="2"/>
  <c r="BF170" i="2"/>
  <c r="T170" i="2"/>
  <c r="R170" i="2"/>
  <c r="P170" i="2"/>
  <c r="BI166" i="2"/>
  <c r="BH166" i="2"/>
  <c r="BG166" i="2"/>
  <c r="BF166" i="2"/>
  <c r="T166" i="2"/>
  <c r="R166" i="2"/>
  <c r="P166" i="2"/>
  <c r="BI164" i="2"/>
  <c r="BH164" i="2"/>
  <c r="BG164" i="2"/>
  <c r="BF164" i="2"/>
  <c r="T164" i="2"/>
  <c r="R164" i="2"/>
  <c r="P164" i="2"/>
  <c r="BI157" i="2"/>
  <c r="BH157" i="2"/>
  <c r="BG157" i="2"/>
  <c r="BF157" i="2"/>
  <c r="T157" i="2"/>
  <c r="R157" i="2"/>
  <c r="P157" i="2"/>
  <c r="BI152" i="2"/>
  <c r="BH152" i="2"/>
  <c r="BG152" i="2"/>
  <c r="BF152" i="2"/>
  <c r="T152" i="2"/>
  <c r="R152" i="2"/>
  <c r="P152" i="2"/>
  <c r="BI148" i="2"/>
  <c r="BH148" i="2"/>
  <c r="BG148" i="2"/>
  <c r="BF148" i="2"/>
  <c r="T148" i="2"/>
  <c r="T147" i="2" s="1"/>
  <c r="R148" i="2"/>
  <c r="R147" i="2" s="1"/>
  <c r="P148" i="2"/>
  <c r="P147" i="2" s="1"/>
  <c r="BI144" i="2"/>
  <c r="BH144" i="2"/>
  <c r="BG144" i="2"/>
  <c r="BF144" i="2"/>
  <c r="T144" i="2"/>
  <c r="R144" i="2"/>
  <c r="P144" i="2"/>
  <c r="BI141" i="2"/>
  <c r="BH141" i="2"/>
  <c r="BG141" i="2"/>
  <c r="BF141" i="2"/>
  <c r="T141" i="2"/>
  <c r="R141" i="2"/>
  <c r="P141" i="2"/>
  <c r="BI137" i="2"/>
  <c r="BH137" i="2"/>
  <c r="BG137" i="2"/>
  <c r="BF137" i="2"/>
  <c r="T137" i="2"/>
  <c r="R137" i="2"/>
  <c r="P137" i="2"/>
  <c r="BI136" i="2"/>
  <c r="BH136" i="2"/>
  <c r="BG136" i="2"/>
  <c r="BF136" i="2"/>
  <c r="T136" i="2"/>
  <c r="R136" i="2"/>
  <c r="P136" i="2"/>
  <c r="BI130" i="2"/>
  <c r="BH130" i="2"/>
  <c r="BG130" i="2"/>
  <c r="BF130" i="2"/>
  <c r="T130" i="2"/>
  <c r="R130" i="2"/>
  <c r="P130" i="2"/>
  <c r="J124" i="2"/>
  <c r="J123" i="2"/>
  <c r="F123" i="2"/>
  <c r="F121" i="2"/>
  <c r="E119" i="2"/>
  <c r="J91" i="2"/>
  <c r="J90" i="2"/>
  <c r="F90" i="2"/>
  <c r="F88" i="2"/>
  <c r="E86" i="2"/>
  <c r="J18" i="2"/>
  <c r="E18" i="2"/>
  <c r="F124" i="2" s="1"/>
  <c r="J17" i="2"/>
  <c r="J12" i="2"/>
  <c r="J88" i="2"/>
  <c r="E7" i="2"/>
  <c r="E117" i="2"/>
  <c r="L90" i="1"/>
  <c r="AM90" i="1"/>
  <c r="AM89" i="1"/>
  <c r="L89" i="1"/>
  <c r="AM87" i="1"/>
  <c r="L87" i="1"/>
  <c r="L85" i="1"/>
  <c r="L84" i="1"/>
  <c r="J120" i="4"/>
  <c r="J269" i="3"/>
  <c r="BK266" i="3"/>
  <c r="J257" i="3"/>
  <c r="BK253" i="3"/>
  <c r="J250" i="3"/>
  <c r="J248" i="3"/>
  <c r="BK239" i="3"/>
  <c r="BK233" i="3"/>
  <c r="BK224" i="3"/>
  <c r="BK217" i="3"/>
  <c r="BK208" i="3"/>
  <c r="BK203" i="3"/>
  <c r="J197" i="3"/>
  <c r="J180" i="3"/>
  <c r="J165" i="3"/>
  <c r="J152" i="3"/>
  <c r="BK146" i="3"/>
  <c r="J141" i="3"/>
  <c r="BK137" i="3"/>
  <c r="BK130" i="3"/>
  <c r="BK276" i="2"/>
  <c r="BK263" i="2"/>
  <c r="J260" i="2"/>
  <c r="J258" i="2"/>
  <c r="J255" i="2"/>
  <c r="BK249" i="2"/>
  <c r="BK240" i="2"/>
  <c r="BK232" i="2"/>
  <c r="BK221" i="2"/>
  <c r="BK218" i="2"/>
  <c r="BK215" i="2"/>
  <c r="BK204" i="2"/>
  <c r="BK200" i="2"/>
  <c r="J200" i="2"/>
  <c r="BK187" i="2"/>
  <c r="J183" i="2"/>
  <c r="BK179" i="2"/>
  <c r="BK175" i="2"/>
  <c r="J164" i="2"/>
  <c r="J157" i="2"/>
  <c r="BK152" i="2"/>
  <c r="J148" i="2"/>
  <c r="BK144" i="2"/>
  <c r="J137" i="2"/>
  <c r="J130" i="2"/>
  <c r="BK120" i="4"/>
  <c r="BK262" i="3"/>
  <c r="BK257" i="3"/>
  <c r="BK245" i="3"/>
  <c r="BK242" i="3"/>
  <c r="BK236" i="3"/>
  <c r="J233" i="3"/>
  <c r="J229" i="3"/>
  <c r="J224" i="3"/>
  <c r="BK221" i="3"/>
  <c r="J217" i="3"/>
  <c r="J214" i="3"/>
  <c r="J211" i="3"/>
  <c r="J205" i="3"/>
  <c r="J200" i="3"/>
  <c r="J192" i="3"/>
  <c r="J187" i="3"/>
  <c r="J184" i="3"/>
  <c r="BK176" i="3"/>
  <c r="J169" i="3"/>
  <c r="J161" i="3"/>
  <c r="BK141" i="3"/>
  <c r="J137" i="3"/>
  <c r="J130" i="3"/>
  <c r="J277" i="2"/>
  <c r="BK252" i="2"/>
  <c r="J246" i="2"/>
  <c r="BK236" i="2"/>
  <c r="J232" i="2"/>
  <c r="J227" i="2"/>
  <c r="J224" i="2"/>
  <c r="J215" i="2"/>
  <c r="BK212" i="2"/>
  <c r="J209" i="2"/>
  <c r="BK207" i="2"/>
  <c r="J195" i="2"/>
  <c r="J187" i="2"/>
  <c r="BK172" i="2"/>
  <c r="BK170" i="2"/>
  <c r="J166" i="2"/>
  <c r="BK164" i="2"/>
  <c r="J152" i="2"/>
  <c r="J144" i="2"/>
  <c r="BK141" i="2"/>
  <c r="BK137" i="2"/>
  <c r="BK136" i="2"/>
  <c r="BK130" i="2"/>
  <c r="BK269" i="3"/>
  <c r="J266" i="3"/>
  <c r="J262" i="3"/>
  <c r="J253" i="3"/>
  <c r="BK250" i="3"/>
  <c r="BK248" i="3"/>
  <c r="J245" i="3"/>
  <c r="J242" i="3"/>
  <c r="J239" i="3"/>
  <c r="J236" i="3"/>
  <c r="BK229" i="3"/>
  <c r="J221" i="3"/>
  <c r="BK214" i="3"/>
  <c r="BK211" i="3"/>
  <c r="J208" i="3"/>
  <c r="BK205" i="3"/>
  <c r="J203" i="3"/>
  <c r="BK200" i="3"/>
  <c r="BK197" i="3"/>
  <c r="J189" i="3"/>
  <c r="BK180" i="3"/>
  <c r="J173" i="3"/>
  <c r="BK169" i="3"/>
  <c r="BK165" i="3"/>
  <c r="J157" i="3"/>
  <c r="BK152" i="3"/>
  <c r="J146" i="3"/>
  <c r="BK135" i="3"/>
  <c r="BK129" i="3"/>
  <c r="J272" i="2"/>
  <c r="J267" i="2"/>
  <c r="BK260" i="2"/>
  <c r="BK258" i="2"/>
  <c r="J249" i="2"/>
  <c r="BK246" i="2"/>
  <c r="J240" i="2"/>
  <c r="J236" i="2"/>
  <c r="BK227" i="2"/>
  <c r="BK224" i="2"/>
  <c r="J221" i="2"/>
  <c r="J212" i="2"/>
  <c r="BK190" i="2"/>
  <c r="J185" i="2"/>
  <c r="BK183" i="2"/>
  <c r="J179" i="2"/>
  <c r="J175" i="2"/>
  <c r="J172" i="2"/>
  <c r="J170" i="2"/>
  <c r="BK166" i="2"/>
  <c r="BK157" i="2"/>
  <c r="BK148" i="2"/>
  <c r="J141" i="2"/>
  <c r="J136" i="2"/>
  <c r="AS94" i="1"/>
  <c r="BK192" i="3"/>
  <c r="BK189" i="3"/>
  <c r="BK187" i="3"/>
  <c r="BK184" i="3"/>
  <c r="J176" i="3"/>
  <c r="BK173" i="3"/>
  <c r="BK161" i="3"/>
  <c r="BK157" i="3"/>
  <c r="J135" i="3"/>
  <c r="J129" i="3"/>
  <c r="BK277" i="2"/>
  <c r="J276" i="2"/>
  <c r="BK272" i="2"/>
  <c r="BK267" i="2"/>
  <c r="J263" i="2"/>
  <c r="BK255" i="2"/>
  <c r="J252" i="2"/>
  <c r="J218" i="2"/>
  <c r="BK209" i="2"/>
  <c r="J207" i="2"/>
  <c r="J204" i="2"/>
  <c r="BK195" i="2"/>
  <c r="J190" i="2"/>
  <c r="BK185" i="2"/>
  <c r="F37" i="4"/>
  <c r="BD97" i="1"/>
  <c r="F34" i="4"/>
  <c r="BA97" i="1" s="1"/>
  <c r="F36" i="4"/>
  <c r="BC97" i="1"/>
  <c r="F35" i="4"/>
  <c r="BB97" i="1"/>
  <c r="R129" i="2" l="1"/>
  <c r="P163" i="2"/>
  <c r="BK211" i="2"/>
  <c r="J211" i="2"/>
  <c r="J105" i="2" s="1"/>
  <c r="BK262" i="2"/>
  <c r="J262" i="2"/>
  <c r="J106" i="2" s="1"/>
  <c r="BK271" i="2"/>
  <c r="J271" i="2"/>
  <c r="J107" i="2" s="1"/>
  <c r="BK129" i="2"/>
  <c r="J129" i="2"/>
  <c r="J97" i="2" s="1"/>
  <c r="T129" i="2"/>
  <c r="R163" i="2"/>
  <c r="R182" i="2"/>
  <c r="P194" i="2"/>
  <c r="T211" i="2"/>
  <c r="T262" i="2"/>
  <c r="P271" i="2"/>
  <c r="BK128" i="3"/>
  <c r="J128" i="3" s="1"/>
  <c r="J97" i="3" s="1"/>
  <c r="P128" i="3"/>
  <c r="T128" i="3"/>
  <c r="T136" i="3"/>
  <c r="T156" i="3"/>
  <c r="P183" i="3"/>
  <c r="T183" i="3"/>
  <c r="BK207" i="3"/>
  <c r="J207" i="3" s="1"/>
  <c r="J104" i="3" s="1"/>
  <c r="T207" i="3"/>
  <c r="R252" i="3"/>
  <c r="P261" i="3"/>
  <c r="BK163" i="2"/>
  <c r="J163" i="2" s="1"/>
  <c r="J99" i="2" s="1"/>
  <c r="P182" i="2"/>
  <c r="BK194" i="2"/>
  <c r="J194" i="2"/>
  <c r="J104" i="2"/>
  <c r="R194" i="2"/>
  <c r="P211" i="2"/>
  <c r="R262" i="2"/>
  <c r="R271" i="2"/>
  <c r="R128" i="3"/>
  <c r="P136" i="3"/>
  <c r="BK156" i="3"/>
  <c r="J156" i="3"/>
  <c r="J99" i="3"/>
  <c r="R156" i="3"/>
  <c r="BK183" i="3"/>
  <c r="J183" i="3"/>
  <c r="J102" i="3" s="1"/>
  <c r="R183" i="3"/>
  <c r="P191" i="3"/>
  <c r="T191" i="3"/>
  <c r="R207" i="3"/>
  <c r="P252" i="3"/>
  <c r="BK261" i="3"/>
  <c r="J261" i="3"/>
  <c r="J106" i="3"/>
  <c r="R261" i="3"/>
  <c r="P129" i="2"/>
  <c r="P128" i="2"/>
  <c r="T163" i="2"/>
  <c r="BK182" i="2"/>
  <c r="J182" i="2"/>
  <c r="J102" i="2" s="1"/>
  <c r="T182" i="2"/>
  <c r="T194" i="2"/>
  <c r="R211" i="2"/>
  <c r="P262" i="2"/>
  <c r="T271" i="2"/>
  <c r="BK136" i="3"/>
  <c r="J136" i="3"/>
  <c r="J98" i="3"/>
  <c r="R136" i="3"/>
  <c r="P156" i="3"/>
  <c r="BK191" i="3"/>
  <c r="J191" i="3" s="1"/>
  <c r="J103" i="3" s="1"/>
  <c r="R191" i="3"/>
  <c r="P207" i="3"/>
  <c r="BK252" i="3"/>
  <c r="J252" i="3"/>
  <c r="J105" i="3" s="1"/>
  <c r="T252" i="3"/>
  <c r="T261" i="3"/>
  <c r="BE212" i="2"/>
  <c r="BE221" i="2"/>
  <c r="BE227" i="2"/>
  <c r="BE232" i="2"/>
  <c r="BE236" i="2"/>
  <c r="BE240" i="2"/>
  <c r="BE277" i="2"/>
  <c r="BK189" i="2"/>
  <c r="J189" i="2"/>
  <c r="J103" i="2" s="1"/>
  <c r="J120" i="3"/>
  <c r="BE135" i="3"/>
  <c r="BE141" i="3"/>
  <c r="BE146" i="3"/>
  <c r="BE165" i="3"/>
  <c r="BE180" i="3"/>
  <c r="F91" i="2"/>
  <c r="BE130" i="2"/>
  <c r="BE152" i="2"/>
  <c r="BE172" i="2"/>
  <c r="BE175" i="2"/>
  <c r="BE185" i="2"/>
  <c r="BE195" i="2"/>
  <c r="BE204" i="2"/>
  <c r="BE207" i="2"/>
  <c r="BE249" i="2"/>
  <c r="BE252" i="2"/>
  <c r="BE276" i="2"/>
  <c r="F91" i="3"/>
  <c r="E116" i="3"/>
  <c r="BE137" i="3"/>
  <c r="BE173" i="3"/>
  <c r="BE176" i="3"/>
  <c r="BE184" i="3"/>
  <c r="BE203" i="3"/>
  <c r="BE208" i="3"/>
  <c r="BE211" i="3"/>
  <c r="BE233" i="3"/>
  <c r="BE236" i="3"/>
  <c r="BE248" i="3"/>
  <c r="BE250" i="3"/>
  <c r="BE257" i="3"/>
  <c r="BE262" i="3"/>
  <c r="BE269" i="3"/>
  <c r="E84" i="4"/>
  <c r="J88" i="4"/>
  <c r="BE120" i="4"/>
  <c r="E84" i="2"/>
  <c r="J121" i="2"/>
  <c r="BE141" i="2"/>
  <c r="BE157" i="2"/>
  <c r="BE164" i="2"/>
  <c r="BE166" i="2"/>
  <c r="BE170" i="2"/>
  <c r="BE179" i="2"/>
  <c r="BE187" i="2"/>
  <c r="BE215" i="2"/>
  <c r="BE218" i="2"/>
  <c r="BE246" i="2"/>
  <c r="BE255" i="2"/>
  <c r="BE258" i="2"/>
  <c r="BE260" i="2"/>
  <c r="BE263" i="2"/>
  <c r="BE267" i="2"/>
  <c r="BE272" i="2"/>
  <c r="BK147" i="2"/>
  <c r="J147" i="2" s="1"/>
  <c r="J98" i="2" s="1"/>
  <c r="BK178" i="2"/>
  <c r="J178" i="2" s="1"/>
  <c r="J100" i="2" s="1"/>
  <c r="BE130" i="3"/>
  <c r="BE157" i="3"/>
  <c r="BE192" i="3"/>
  <c r="BE197" i="3"/>
  <c r="BE217" i="3"/>
  <c r="BE224" i="3"/>
  <c r="BE239" i="3"/>
  <c r="BE242" i="3"/>
  <c r="BE253" i="3"/>
  <c r="BE266" i="3"/>
  <c r="BE136" i="2"/>
  <c r="BE137" i="2"/>
  <c r="BE144" i="2"/>
  <c r="BE148" i="2"/>
  <c r="BE183" i="2"/>
  <c r="BE190" i="2"/>
  <c r="BE200" i="2"/>
  <c r="BE209" i="2"/>
  <c r="BE224" i="2"/>
  <c r="BE129" i="3"/>
  <c r="BE152" i="3"/>
  <c r="BE161" i="3"/>
  <c r="BE169" i="3"/>
  <c r="BE187" i="3"/>
  <c r="BE189" i="3"/>
  <c r="BE200" i="3"/>
  <c r="BE205" i="3"/>
  <c r="BE214" i="3"/>
  <c r="BE221" i="3"/>
  <c r="BE229" i="3"/>
  <c r="BE245" i="3"/>
  <c r="BK179" i="3"/>
  <c r="J179" i="3"/>
  <c r="J100" i="3"/>
  <c r="F91" i="4"/>
  <c r="BK119" i="4"/>
  <c r="J119" i="4"/>
  <c r="J97" i="4" s="1"/>
  <c r="F35" i="2"/>
  <c r="BB95" i="1"/>
  <c r="J34" i="3"/>
  <c r="AW96" i="1" s="1"/>
  <c r="F33" i="4"/>
  <c r="AZ97" i="1" s="1"/>
  <c r="F35" i="3"/>
  <c r="BB96" i="1"/>
  <c r="F34" i="2"/>
  <c r="BA95" i="1" s="1"/>
  <c r="F34" i="3"/>
  <c r="BA96" i="1" s="1"/>
  <c r="J34" i="2"/>
  <c r="AW95" i="1"/>
  <c r="F36" i="3"/>
  <c r="BC96" i="1" s="1"/>
  <c r="F37" i="3"/>
  <c r="BD96" i="1" s="1"/>
  <c r="J34" i="4"/>
  <c r="AW97" i="1"/>
  <c r="F37" i="2"/>
  <c r="BD95" i="1" s="1"/>
  <c r="F36" i="2"/>
  <c r="BC95" i="1" s="1"/>
  <c r="P182" i="3" l="1"/>
  <c r="P127" i="3"/>
  <c r="P126" i="3"/>
  <c r="AU96" i="1"/>
  <c r="R181" i="2"/>
  <c r="T181" i="2"/>
  <c r="P181" i="2"/>
  <c r="T182" i="3"/>
  <c r="T127" i="3"/>
  <c r="T126" i="3"/>
  <c r="P127" i="2"/>
  <c r="AU95" i="1"/>
  <c r="T128" i="2"/>
  <c r="T127" i="2" s="1"/>
  <c r="R128" i="2"/>
  <c r="R127" i="2"/>
  <c r="R182" i="3"/>
  <c r="R127" i="3"/>
  <c r="R126" i="3" s="1"/>
  <c r="BK128" i="2"/>
  <c r="BK181" i="2"/>
  <c r="J181" i="2"/>
  <c r="J101" i="2" s="1"/>
  <c r="BK127" i="3"/>
  <c r="J127" i="3" s="1"/>
  <c r="J96" i="3" s="1"/>
  <c r="BK182" i="3"/>
  <c r="J182" i="3"/>
  <c r="J101" i="3" s="1"/>
  <c r="BK118" i="4"/>
  <c r="J118" i="4" s="1"/>
  <c r="J96" i="4" s="1"/>
  <c r="BB94" i="1"/>
  <c r="W31" i="1"/>
  <c r="BD94" i="1"/>
  <c r="W33" i="1"/>
  <c r="F33" i="3"/>
  <c r="AZ96" i="1" s="1"/>
  <c r="J33" i="3"/>
  <c r="AV96" i="1"/>
  <c r="AT96" i="1" s="1"/>
  <c r="F33" i="2"/>
  <c r="AZ95" i="1" s="1"/>
  <c r="J33" i="4"/>
  <c r="AV97" i="1"/>
  <c r="AT97" i="1"/>
  <c r="BA94" i="1"/>
  <c r="W30" i="1"/>
  <c r="BC94" i="1"/>
  <c r="AY94" i="1" s="1"/>
  <c r="J33" i="2"/>
  <c r="AV95" i="1"/>
  <c r="AT95" i="1" s="1"/>
  <c r="BK127" i="2" l="1"/>
  <c r="J127" i="2"/>
  <c r="J95" i="2"/>
  <c r="J128" i="2"/>
  <c r="J96" i="2"/>
  <c r="BK126" i="3"/>
  <c r="J126" i="3" s="1"/>
  <c r="J95" i="3" s="1"/>
  <c r="BK117" i="4"/>
  <c r="J117" i="4"/>
  <c r="J95" i="4"/>
  <c r="AU94" i="1"/>
  <c r="AZ94" i="1"/>
  <c r="AV94" i="1"/>
  <c r="AK29" i="1"/>
  <c r="AW94" i="1"/>
  <c r="AK30" i="1"/>
  <c r="W32" i="1"/>
  <c r="AX94" i="1"/>
  <c r="J30" i="2" l="1"/>
  <c r="AG95" i="1"/>
  <c r="AN95" i="1"/>
  <c r="J30" i="3"/>
  <c r="AG96" i="1" s="1"/>
  <c r="AN96" i="1" s="1"/>
  <c r="W29" i="1"/>
  <c r="J30" i="4"/>
  <c r="AG97" i="1"/>
  <c r="AN97" i="1"/>
  <c r="AT94" i="1"/>
  <c r="J39" i="3" l="1"/>
  <c r="J39" i="2"/>
  <c r="J39" i="4"/>
  <c r="AG94" i="1"/>
  <c r="AK26" i="1"/>
  <c r="AK35" i="1"/>
  <c r="AN94" i="1" l="1"/>
</calcChain>
</file>

<file path=xl/sharedStrings.xml><?xml version="1.0" encoding="utf-8"?>
<sst xmlns="http://schemas.openxmlformats.org/spreadsheetml/2006/main" count="3422" uniqueCount="455">
  <si>
    <t>Export Komplet</t>
  </si>
  <si>
    <t/>
  </si>
  <si>
    <t>2.0</t>
  </si>
  <si>
    <t>ZAMOK</t>
  </si>
  <si>
    <t>False</t>
  </si>
  <si>
    <t>{d478a100-02d6-4d1e-a4cb-f915fe992a70}</t>
  </si>
  <si>
    <t>0,01</t>
  </si>
  <si>
    <t>21</t>
  </si>
  <si>
    <t>15</t>
  </si>
  <si>
    <t>REKAPITULACE STAVBY</t>
  </si>
  <si>
    <t>v ---  níže se nacházejí doplnkové a pomocné údaje k sestavám  --- v</t>
  </si>
  <si>
    <t>Návod na vyplnění</t>
  </si>
  <si>
    <t>0,001</t>
  </si>
  <si>
    <t>Kód:</t>
  </si>
  <si>
    <t>12052019</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</si>
  <si>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</si>
  <si>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</si>
  <si>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Středisko Kostomlaty m.L. 2  Oprava střechy garáží a dílny</t>
  </si>
  <si>
    <t>KSO:</t>
  </si>
  <si>
    <t>803</t>
  </si>
  <si>
    <t>CC-CZ:</t>
  </si>
  <si>
    <t>1</t>
  </si>
  <si>
    <t>Místo:</t>
  </si>
  <si>
    <t>Kostomlaty nad Labem</t>
  </si>
  <si>
    <t>Datum:</t>
  </si>
  <si>
    <t>11. 5. 2019</t>
  </si>
  <si>
    <t>CZ-CPV:</t>
  </si>
  <si>
    <t>45000000-7</t>
  </si>
  <si>
    <t>CZ-CPA:</t>
  </si>
  <si>
    <t>41</t>
  </si>
  <si>
    <t>Zadavatel:</t>
  </si>
  <si>
    <t>IČ:</t>
  </si>
  <si>
    <t>Povodí Labe s. p, Kostomlaty n.L.</t>
  </si>
  <si>
    <t>DIČ:</t>
  </si>
  <si>
    <t>Uchazeč:</t>
  </si>
  <si>
    <t>Vyplň údaj</t>
  </si>
  <si>
    <t>Projektant:</t>
  </si>
  <si>
    <t>Ing.arch.Jiří Dvořák</t>
  </si>
  <si>
    <t>True</t>
  </si>
  <si>
    <t>Zpracovatel:</t>
  </si>
  <si>
    <t>Poznámka:</t>
  </si>
  <si>
    <t xml:space="preserve">Z pracováno dle metodiky ÚRS s maximálním zatříděním položek (popisu činností) dle Třídníku stavebních konstrukcí a prací. Použita databáze směrných cen  Položky, které databáze neobsahuje, oceněny dle brutto ceníků příslušných dodavatelů. Veškeré názvy jednotlivých zařízení jsou uvedeny pouze pro určení technické úrovně a provozních parametrů. Ve všech případech lze použít i jiná než navržená zařízení, která mají podobnou nebo minimálně stejnou kvalitu, účinnost a výkon, parametry použití, ev. hlučnost (která bezpodmínečně splňuje platné hygienické normy).  Celková množství u jednotlivých položek (kusy, metry) byla odměřena a sečtena ručně a digitálně z výkresů.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</si>
  <si>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</si>
  <si>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</si>
  <si>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</si>
  <si>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</si>
  <si>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</si>
  <si>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</si>
  <si>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</si>
  <si>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</si>
  <si>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</si>
  <si>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</si>
  <si>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</si>
  <si>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</si>
  <si>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</si>
  <si>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</si>
  <si>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</si>
  <si>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</si>
  <si>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</si>
  <si>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</si>
  <si>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</si>
  <si>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</si>
  <si>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</si>
  <si>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</si>
  <si>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</si>
  <si>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</si>
  <si>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</si>
  <si>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</si>
  <si>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</si>
  <si>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</si>
  <si>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</si>
  <si>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</si>
  <si>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</si>
  <si>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</si>
  <si>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</si>
  <si>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</si>
  <si>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</si>
  <si>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</si>
  <si>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</si>
  <si>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</si>
  <si>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</si>
  <si>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</si>
  <si>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</si>
  <si>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</si>
  <si>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</si>
  <si>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</si>
  <si>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</si>
  <si>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12052019a</t>
  </si>
  <si>
    <t>Středisko Kostomlaty m.L. 2  Oprava střechy garáží - stavební část</t>
  </si>
  <si>
    <t>STA</t>
  </si>
  <si>
    <t>{7e3ff79b-654f-4641-a1b6-cb637cef91ae}</t>
  </si>
  <si>
    <t>2</t>
  </si>
  <si>
    <t>12052019b</t>
  </si>
  <si>
    <t>Středisko Kostomlaty m.L. 2  Oprava střechy dílny - stavební část</t>
  </si>
  <si>
    <t>{c5c5e9fa-ab19-4910-8250-5f5d30c3f5a5}</t>
  </si>
  <si>
    <t>12052019c</t>
  </si>
  <si>
    <t>Středisko Kostomlaty m.L. 2  Oprava střechy garáží a dílny - VRN a ostatní</t>
  </si>
  <si>
    <t>{656d24ab-03bb-4f93-a7af-4b2d12ecb12b}</t>
  </si>
  <si>
    <t>KRYCÍ LIST SOUPISU PRACÍ</t>
  </si>
  <si>
    <t>Objekt:</t>
  </si>
  <si>
    <t>12052019a - Středisko Kostomlaty m.L. 2  Oprava střechy garáží - stavební část</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</si>
  <si>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</si>
  <si>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</si>
  <si>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</si>
  <si>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</si>
  <si>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</si>
  <si>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</si>
  <si>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</si>
  <si>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</si>
  <si>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997 - Přesun sutě</t>
  </si>
  <si>
    <t xml:space="preserve">    998 - Přesun hmot</t>
  </si>
  <si>
    <t>PSV - Práce a dodávky PSV</t>
  </si>
  <si>
    <t xml:space="preserve">    721 - Zdravotechnika - vnitřní kanalizace</t>
  </si>
  <si>
    <t xml:space="preserve">    741 - Elektroinstalace - silnoproud</t>
  </si>
  <si>
    <t xml:space="preserve">    762 - Konstrukce tesařské</t>
  </si>
  <si>
    <t xml:space="preserve">    764 - Konstrukce klempířské</t>
  </si>
  <si>
    <t xml:space="preserve">    765 - Krytina skládaná</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</si>
  <si>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</si>
  <si>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</si>
  <si>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</si>
  <si>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</si>
  <si>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</si>
  <si>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</si>
  <si>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</si>
  <si>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</si>
  <si>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</si>
  <si>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</si>
  <si>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</si>
  <si>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</si>
  <si>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</si>
  <si>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</si>
  <si>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</si>
  <si>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</si>
  <si>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</si>
  <si>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</si>
  <si>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</si>
  <si>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</si>
  <si>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311231117</t>
  </si>
  <si>
    <t>Zdivo nosné z cihel dl 290 mm P7 až 15 na SMS 10 MPa</t>
  </si>
  <si>
    <t>m3</t>
  </si>
  <si>
    <t>4</t>
  </si>
  <si>
    <t>1997020177</t>
  </si>
  <si>
    <t>PSC</t>
  </si>
  <si>
    <t xml:space="preserve">Poznámka k souboru cen:_x000D_
1. V cenách -1155 až -1159 nejsou započteny případné náklady na: a) úpravu líce; tyto se oceňují cenami souboru cen 310 90-11 Úprava líce při zdění režného zdiva. b) spárování; tyto se oceňují cenami souboru cen 62. 63-10.. Spárování vnějších ploch pohledového zdiva. 2. Cenami -2014 až -2035 Zdivo z cihel lícových se oceňuje prosté vyzdění včetně spárování zdící a spárovací maltou, kotvené lícové zdivo se oceňuje cenami souboru cen 313 23-4 . Zdivo lícové obkladové. </t>
  </si>
  <si>
    <t>VV</t>
  </si>
  <si>
    <t>"dozdění poruš atik 35%</t>
  </si>
  <si>
    <t>19,7*0,3*0,1</t>
  </si>
  <si>
    <t>9,7*0,15*0,1</t>
  </si>
  <si>
    <t>Součet</t>
  </si>
  <si>
    <t>34101111a</t>
  </si>
  <si>
    <t>Ochrana konstrukcí</t>
  </si>
  <si>
    <t>soub</t>
  </si>
  <si>
    <t>-194929914</t>
  </si>
  <si>
    <t>34101112a</t>
  </si>
  <si>
    <t>Zednické přípomoci Elektro</t>
  </si>
  <si>
    <t>kus</t>
  </si>
  <si>
    <t>773247704</t>
  </si>
  <si>
    <t>"v rámci 764 uch hromosvod"</t>
  </si>
  <si>
    <t>34110116a</t>
  </si>
  <si>
    <t>Zednické výpomoci k 764</t>
  </si>
  <si>
    <t>-559366402</t>
  </si>
  <si>
    <t>5</t>
  </si>
  <si>
    <t>34110321a</t>
  </si>
  <si>
    <t>Zednické výpomoci k 721-725</t>
  </si>
  <si>
    <t>-1022963999</t>
  </si>
  <si>
    <t>6</t>
  </si>
  <si>
    <t>Úpravy povrchů, podlahy a osazování výplní</t>
  </si>
  <si>
    <t>622311131</t>
  </si>
  <si>
    <t>Potažení vnějších stěn vápenným štukem tloušťky do 3 mm</t>
  </si>
  <si>
    <t>m2</t>
  </si>
  <si>
    <t>1560413739</t>
  </si>
  <si>
    <t>"přeštukování atik TO"</t>
  </si>
  <si>
    <t>30</t>
  </si>
  <si>
    <t>7</t>
  </si>
  <si>
    <t>622321341</t>
  </si>
  <si>
    <t xml:space="preserve">Vápenocementová omítka štuková dvouvrstvá vnějších stěn </t>
  </si>
  <si>
    <t>854066167</t>
  </si>
  <si>
    <t xml:space="preserve">Poznámka k souboru cen:_x000D_
1. Pro ocenění nanášení omítky v tloušťce jádrové omítky přes 15 mm se použije příplatek za každých dalších i započatých 5 mm. 2. Podkladní a spojovací vrstvy se oceňují cenami souboru cen 62.13-1... této části katalogu. </t>
  </si>
  <si>
    <t>"štuk omítka oprav atik"</t>
  </si>
  <si>
    <t>(19,7+9,7)*2*0,35</t>
  </si>
  <si>
    <t>8</t>
  </si>
  <si>
    <t>632450121</t>
  </si>
  <si>
    <t>Vyrovnávací cementový potěr tl do 20 mm ze suchých směsí provedený v pásu</t>
  </si>
  <si>
    <t>16</t>
  </si>
  <si>
    <t>1675372662</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</si>
  <si>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 náležitým zatemováním hutné malty. 4. V cenách jsou započteny i náklady na základní stržení povrchu potěru s urovnáním vibrační lištou nebo dřevěným hladítkem. </t>
  </si>
  <si>
    <t>"Pod par"</t>
  </si>
  <si>
    <t>19,7*0,3</t>
  </si>
  <si>
    <t>9,7*0,15</t>
  </si>
  <si>
    <t>997</t>
  </si>
  <si>
    <t>Přesun sutě</t>
  </si>
  <si>
    <t>9</t>
  </si>
  <si>
    <t>997221571</t>
  </si>
  <si>
    <t>Vodorovná doprava vybouraných hmot do 1 km</t>
  </si>
  <si>
    <t>t</t>
  </si>
  <si>
    <t>63424008</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</si>
  <si>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</si>
  <si>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10</t>
  </si>
  <si>
    <t>997221579</t>
  </si>
  <si>
    <t>Příplatek ZKD 1 km u vodorovné dopravy vybouraných hmot</t>
  </si>
  <si>
    <t>1097292226</t>
  </si>
  <si>
    <t>7,436*9</t>
  </si>
  <si>
    <t>11</t>
  </si>
  <si>
    <t>997221612</t>
  </si>
  <si>
    <t>Nakládání vybouraných hmot na dopravní prostředky pro vodorovnou dopravu</t>
  </si>
  <si>
    <t>1092834259</t>
  </si>
  <si>
    <t xml:space="preserve">Poznámka k souboru cen:_x000D_
1. Ceny lze použít i pro překládání při lomené dopravě. 2. Ceny nelze použít při dopravě po železnici, po vodě nebo neobvyklými dopravními prostředky. </t>
  </si>
  <si>
    <t>12</t>
  </si>
  <si>
    <t>99722182a</t>
  </si>
  <si>
    <t>Směsný odpad</t>
  </si>
  <si>
    <t>-1955017611</t>
  </si>
  <si>
    <t>7,436-5,435</t>
  </si>
  <si>
    <t>13</t>
  </si>
  <si>
    <t>99722186a</t>
  </si>
  <si>
    <t>Azbest</t>
  </si>
  <si>
    <t>1398479843</t>
  </si>
  <si>
    <t>5,435</t>
  </si>
  <si>
    <t>998</t>
  </si>
  <si>
    <t>Přesun hmot</t>
  </si>
  <si>
    <t>14</t>
  </si>
  <si>
    <t>998018002</t>
  </si>
  <si>
    <t>Přesun hmot ruční pro budovy v do 12 m</t>
  </si>
  <si>
    <t>-2096417590</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</si>
  <si>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</si>
  <si>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</si>
  <si>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</si>
  <si>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721</t>
  </si>
  <si>
    <t>Zdravotechnika - vnitřní kanalizace</t>
  </si>
  <si>
    <t>721242106</t>
  </si>
  <si>
    <t>Lapač střešních splavenin z PP se zápachovou klapkou a lapacím košem DN 125</t>
  </si>
  <si>
    <t>-1775248336</t>
  </si>
  <si>
    <t>998721102</t>
  </si>
  <si>
    <t>Přesun hmot tonážní pro vnitřní kanalizace v objektech v do 12 m</t>
  </si>
  <si>
    <t>244328144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</si>
  <si>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</si>
  <si>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17</t>
  </si>
  <si>
    <t>998721181</t>
  </si>
  <si>
    <t>Příplatek k přesunu hmot tonážní 721 prováděný bez použití mechanizace</t>
  </si>
  <si>
    <t>1148504272</t>
  </si>
  <si>
    <t>741</t>
  </si>
  <si>
    <t>Elektroinstalace - silnoproud</t>
  </si>
  <si>
    <t>18</t>
  </si>
  <si>
    <t>74142187a</t>
  </si>
  <si>
    <t>Demontáž hromosvodu</t>
  </si>
  <si>
    <t>-17478828</t>
  </si>
  <si>
    <t>"DMTZ Hrom"</t>
  </si>
  <si>
    <t>762</t>
  </si>
  <si>
    <t>Konstrukce tesařské</t>
  </si>
  <si>
    <t>19</t>
  </si>
  <si>
    <t>762342214</t>
  </si>
  <si>
    <t>Montáž laťování na střechách jednoduchých sklonu do 60° osové vzdálenosti do 360 mm</t>
  </si>
  <si>
    <t>84950865</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</si>
  <si>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 </t>
  </si>
  <si>
    <t>"viz stř."</t>
  </si>
  <si>
    <t>354</t>
  </si>
  <si>
    <t>20</t>
  </si>
  <si>
    <t>M</t>
  </si>
  <si>
    <t>60514106</t>
  </si>
  <si>
    <t>řezivo jehličnaté lať pevnostní třída S10-13 průžez 40x60mm napuštěné ochr.látkou</t>
  </si>
  <si>
    <t>32</t>
  </si>
  <si>
    <t>359356906</t>
  </si>
  <si>
    <t>"362,5*1,2"</t>
  </si>
  <si>
    <t>362,5*4*0,04*0,06</t>
  </si>
  <si>
    <t>762342812</t>
  </si>
  <si>
    <t>Demontáž laťování střech z latí osové vzdálenosti do 0,50 m</t>
  </si>
  <si>
    <t>-19789475</t>
  </si>
  <si>
    <t>22</t>
  </si>
  <si>
    <t>998762102</t>
  </si>
  <si>
    <t>Přesun hmot tonážní pro kce tesařské v objektech v do 12 m</t>
  </si>
  <si>
    <t>-1802433652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</si>
  <si>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</si>
  <si>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23</t>
  </si>
  <si>
    <t>998762181</t>
  </si>
  <si>
    <t>Příplatek k přesunu hmot tonážní 762 prováděný bez použití mechanizace</t>
  </si>
  <si>
    <t>1047168838</t>
  </si>
  <si>
    <t>764</t>
  </si>
  <si>
    <t>Konstrukce klempířské</t>
  </si>
  <si>
    <t>24</t>
  </si>
  <si>
    <t>764002801</t>
  </si>
  <si>
    <t>Demontáž závětrné lišty do suti</t>
  </si>
  <si>
    <t>m</t>
  </si>
  <si>
    <t>1270271945</t>
  </si>
  <si>
    <t>38</t>
  </si>
  <si>
    <t>25</t>
  </si>
  <si>
    <t>764002841</t>
  </si>
  <si>
    <t>Demontáž oplechování horních ploch zdí a nadezdívek do suti</t>
  </si>
  <si>
    <t>-1057633148</t>
  </si>
  <si>
    <t>9,6+17,5*2</t>
  </si>
  <si>
    <t>26</t>
  </si>
  <si>
    <t>764004801</t>
  </si>
  <si>
    <t>Demontáž podokapního žlabu do suti</t>
  </si>
  <si>
    <t>-409583428</t>
  </si>
  <si>
    <t>27</t>
  </si>
  <si>
    <t>764004861</t>
  </si>
  <si>
    <t>Demontáž svodu do suti</t>
  </si>
  <si>
    <t>1631258415</t>
  </si>
  <si>
    <t>8,1</t>
  </si>
  <si>
    <t>28</t>
  </si>
  <si>
    <t>76412141a</t>
  </si>
  <si>
    <t>Plech vlnitý Al plech drážkový lakovaný antracit</t>
  </si>
  <si>
    <t>-2039572023</t>
  </si>
  <si>
    <t>29</t>
  </si>
  <si>
    <t>764222402</t>
  </si>
  <si>
    <t>Oplechování štítu závětrnou lištou z Al plechu rš 200 mm</t>
  </si>
  <si>
    <t>-1138287569</t>
  </si>
  <si>
    <t xml:space="preserve">Poznámka k souboru cen:_x000D_
1. V cenách 764 22-1405 až -3442 nejsou započteny náklady na podkladní plech, tyto se oceňují cenami souboru cen 764 02-14.. Podkladní plech z hliníkového plechu v rozvinuté šířce podle rš střešního prvku. </t>
  </si>
  <si>
    <t>"K5"</t>
  </si>
  <si>
    <t>764224403</t>
  </si>
  <si>
    <t>Oplechování horních ploch a nadezdívek (atik) bez rohů z Al plechu mechanicky kotvené rš 250 mm</t>
  </si>
  <si>
    <t>-1580504935</t>
  </si>
  <si>
    <t>"K1"</t>
  </si>
  <si>
    <t>9,6</t>
  </si>
  <si>
    <t>31</t>
  </si>
  <si>
    <t>764224404</t>
  </si>
  <si>
    <t>Oplechování horních ploch a nadezdívek (atik) bez rohů z Al plechu mechanicky kotvené rš 330 mm</t>
  </si>
  <si>
    <t>727193206</t>
  </si>
  <si>
    <t>"K1a"</t>
  </si>
  <si>
    <t>764224408</t>
  </si>
  <si>
    <t>Oplechování horních ploch a nadezdívek (atik) bez rohů z Al plechu mechanicky kotvené rš 750 mm</t>
  </si>
  <si>
    <t>-690601700</t>
  </si>
  <si>
    <t>"K6"</t>
  </si>
  <si>
    <t>"K6a"</t>
  </si>
  <si>
    <t>17,50</t>
  </si>
  <si>
    <t>33</t>
  </si>
  <si>
    <t>764521404</t>
  </si>
  <si>
    <t>Žlab podokapní půlkruhový z Al plechu rš 330 mm</t>
  </si>
  <si>
    <t>2096836846</t>
  </si>
  <si>
    <t>34</t>
  </si>
  <si>
    <t>764521425</t>
  </si>
  <si>
    <t>Roh nebo kout půlkruhového podokapního žlabu z Al plechu rš 400 mm</t>
  </si>
  <si>
    <t>2066079256</t>
  </si>
  <si>
    <t>35</t>
  </si>
  <si>
    <t>764521445</t>
  </si>
  <si>
    <t>Kotlík oválný (trychtýřový) pro podokapní žlaby z Al plechu 400/120 mm</t>
  </si>
  <si>
    <t>935709186</t>
  </si>
  <si>
    <t>36</t>
  </si>
  <si>
    <t>764528423</t>
  </si>
  <si>
    <t>Svody kruhové včetně objímek, kolen, odskoků z Al plechu průměru 120 mm</t>
  </si>
  <si>
    <t>1549497562</t>
  </si>
  <si>
    <t>8,10</t>
  </si>
  <si>
    <t>37</t>
  </si>
  <si>
    <t>998764102</t>
  </si>
  <si>
    <t>Přesun hmot tonážní pro konstrukce klempířské v objektech v do 12 m</t>
  </si>
  <si>
    <t>1347111594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</si>
  <si>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</si>
  <si>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998764181</t>
  </si>
  <si>
    <t>Příplatek k přesunu hmot tonážní 764 prováděný bez použití mechanizace</t>
  </si>
  <si>
    <t>-1515598105</t>
  </si>
  <si>
    <t>765</t>
  </si>
  <si>
    <t>Krytina skládaná</t>
  </si>
  <si>
    <t>39</t>
  </si>
  <si>
    <t>765131851</t>
  </si>
  <si>
    <t>Demontáž vlnité vláknocementové krytiny sklonu do 30° do suti</t>
  </si>
  <si>
    <t>-258676566</t>
  </si>
  <si>
    <t xml:space="preserve">Poznámka k souboru cen:_x000D_
1. Ceny nelze použít pro demontáž azbestocementové krytiny. </t>
  </si>
  <si>
    <t>40</t>
  </si>
  <si>
    <t>765131871</t>
  </si>
  <si>
    <t>Demontáž hřebene nebo nároží vlnité vláknocementové krytiny sklonu do 30° do suti</t>
  </si>
  <si>
    <t>-613033984</t>
  </si>
  <si>
    <t>783</t>
  </si>
  <si>
    <t>Dokončovací práce - nátěry</t>
  </si>
  <si>
    <t>783301311</t>
  </si>
  <si>
    <t>Odmaštění zámečnických konstrukcí vodou ředitelným odmašťovačem</t>
  </si>
  <si>
    <t>-29541976</t>
  </si>
  <si>
    <t>"ochrana zák konstr.I prof stř,ko"</t>
  </si>
  <si>
    <t>0,641*368</t>
  </si>
  <si>
    <t>42</t>
  </si>
  <si>
    <t>783314201</t>
  </si>
  <si>
    <t>Základní antikorozní jednonásobný syntetický standardní nátěr zámečnických konstrukcí</t>
  </si>
  <si>
    <t>-671140302</t>
  </si>
  <si>
    <t>43</t>
  </si>
  <si>
    <t>783317101</t>
  </si>
  <si>
    <t>Krycí jednonásobný syntetický standardní nátěr zámečnických konstrukcí</t>
  </si>
  <si>
    <t>-1651401846</t>
  </si>
  <si>
    <t>12052019b - Středisko Kostomlaty m.L. 2  Oprava střechy dílny - stavební část</t>
  </si>
  <si>
    <t xml:space="preserve">    6 - Úpravy povrchů</t>
  </si>
  <si>
    <t>-1039755400</t>
  </si>
  <si>
    <t>180748692</t>
  </si>
  <si>
    <t>"dozdění poruš atik "</t>
  </si>
  <si>
    <t>2*8,3*0,15*0,15</t>
  </si>
  <si>
    <t>-649217621</t>
  </si>
  <si>
    <t>Úpravy povrchů</t>
  </si>
  <si>
    <t>1912975874</t>
  </si>
  <si>
    <t>-562686856</t>
  </si>
  <si>
    <t>2*8,3*0,15*2</t>
  </si>
  <si>
    <t>-1420309110</t>
  </si>
  <si>
    <t>632452441</t>
  </si>
  <si>
    <t>Doplnění cementového potěru hlazeného pl do 4 m2 tl do 40 mm</t>
  </si>
  <si>
    <t>-765161138</t>
  </si>
  <si>
    <t>"oprava potěru na hur. 30%"</t>
  </si>
  <si>
    <t>127*0,3</t>
  </si>
  <si>
    <t>997221151</t>
  </si>
  <si>
    <t>Vodorovná doprava suti z kusových materiálů stavebním kolečkem do 50 m</t>
  </si>
  <si>
    <t>-1823229579</t>
  </si>
  <si>
    <t xml:space="preserve">Poznámka k souboru cen:_x000D_
1. Ceny jsou určeny vodorovnou dopravu suti pro nepřístupné plochy, kam není možný příjezd dopravních prostředků – především pro vnitřní plochy objektů, např. dvorky, atria, terasy. 2. Ceny 997 22-114 jsou určeny pro sypký materiál, např. kamenivo a hmoty kamenitého charakteru stmelené vápnem, cementem nebo živicí. 3. Ceny 997 22-115 jsou určeny pro drobný kusový materiál (dlažební kostky, lomový kámen). </t>
  </si>
  <si>
    <t>2,916</t>
  </si>
  <si>
    <t>-1150383483</t>
  </si>
  <si>
    <t>-1679963427</t>
  </si>
  <si>
    <t>2,916*9</t>
  </si>
  <si>
    <t>-385075940</t>
  </si>
  <si>
    <t>1878100235</t>
  </si>
  <si>
    <t>2,916-2,146</t>
  </si>
  <si>
    <t>952110191</t>
  </si>
  <si>
    <t>2,146</t>
  </si>
  <si>
    <t>-1455379205</t>
  </si>
  <si>
    <t>287384404</t>
  </si>
  <si>
    <t>446566212</t>
  </si>
  <si>
    <t>-1504974560</t>
  </si>
  <si>
    <t>613008638</t>
  </si>
  <si>
    <t>127</t>
  </si>
  <si>
    <t>60514106.1</t>
  </si>
  <si>
    <t>1679019238</t>
  </si>
  <si>
    <t>127*4*0,04*0,06*1,2</t>
  </si>
  <si>
    <t>-1218663404</t>
  </si>
  <si>
    <t>-1632830083</t>
  </si>
  <si>
    <t>409799159</t>
  </si>
  <si>
    <t>1359708836</t>
  </si>
  <si>
    <t>14,7</t>
  </si>
  <si>
    <t>-218313701</t>
  </si>
  <si>
    <t>17,5*2</t>
  </si>
  <si>
    <t>3299718</t>
  </si>
  <si>
    <t>14,97</t>
  </si>
  <si>
    <t>1854660912</t>
  </si>
  <si>
    <t>-519615149</t>
  </si>
  <si>
    <t>-135898394</t>
  </si>
  <si>
    <t>"K4"</t>
  </si>
  <si>
    <t>-938776263</t>
  </si>
  <si>
    <t>17,5</t>
  </si>
  <si>
    <t>764224406</t>
  </si>
  <si>
    <t>Oplechování horních ploch a nadezdívek (atik) bez rohů z Al plechu mechanicky kotvené rš 500 mm</t>
  </si>
  <si>
    <t>-408468573</t>
  </si>
  <si>
    <t>1174156653</t>
  </si>
  <si>
    <t>-1163788449</t>
  </si>
  <si>
    <t>293274612</t>
  </si>
  <si>
    <t>1503505364</t>
  </si>
  <si>
    <t>101083887</t>
  </si>
  <si>
    <t>-729327845</t>
  </si>
  <si>
    <t>852847679</t>
  </si>
  <si>
    <t>-2144670228</t>
  </si>
  <si>
    <t>-1110487242</t>
  </si>
  <si>
    <t>0,15*112</t>
  </si>
  <si>
    <t>-336130771</t>
  </si>
  <si>
    <t>16,80</t>
  </si>
  <si>
    <t>2053962184</t>
  </si>
  <si>
    <t>12052019c - Středisko Kostomlaty m.L. 2  Oprava střechy garáží a dílny - VRN a ostatní</t>
  </si>
  <si>
    <t>VRN - Vedlejší rozpočtové náklady</t>
  </si>
  <si>
    <t xml:space="preserve">    VRN3 - Zařízení staveniště</t>
  </si>
  <si>
    <t>VRN</t>
  </si>
  <si>
    <t>Vedlejší rozpočtové náklady</t>
  </si>
  <si>
    <t>VRN3</t>
  </si>
  <si>
    <t>Zařízení staveniště</t>
  </si>
  <si>
    <t>030001000</t>
  </si>
  <si>
    <t>Kus</t>
  </si>
  <si>
    <t>1024</t>
  </si>
  <si>
    <t>-706737319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</si>
</sst>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31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9"/>
  <sheetViews>
    <sheetView showGridLines="0" tabSelected="1" topLeftCell="A22"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300"/>
      <c r="AS2" s="300"/>
      <c r="AT2" s="300"/>
      <c r="AU2" s="300"/>
      <c r="AV2" s="300"/>
      <c r="AW2" s="300"/>
      <c r="AX2" s="300"/>
      <c r="AY2" s="300"/>
      <c r="AZ2" s="300"/>
      <c r="BA2" s="300"/>
      <c r="BB2" s="300"/>
      <c r="BC2" s="300"/>
      <c r="BD2" s="300"/>
      <c r="BE2" s="300"/>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63" t="s">
        <v>14</v>
      </c>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2"/>
      <c r="AQ5" s="22"/>
      <c r="AR5" s="20"/>
      <c r="BE5" s="260" t="s">
        <v>15</v>
      </c>
      <c r="BS5" s="17" t="s">
        <v>6</v>
      </c>
    </row>
    <row r="6" spans="1:74" s="1" customFormat="1" ht="36.950000000000003" customHeight="1">
      <c r="B6" s="21"/>
      <c r="C6" s="22"/>
      <c r="D6" s="28" t="s">
        <v>16</v>
      </c>
      <c r="E6" s="22"/>
      <c r="F6" s="22"/>
      <c r="G6" s="22"/>
      <c r="H6" s="22"/>
      <c r="I6" s="22"/>
      <c r="J6" s="22"/>
      <c r="K6" s="265" t="s">
        <v>17</v>
      </c>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c r="AP6" s="22"/>
      <c r="AQ6" s="22"/>
      <c r="AR6" s="20"/>
      <c r="BE6" s="261"/>
      <c r="BS6" s="17" t="s">
        <v>6</v>
      </c>
    </row>
    <row r="7" spans="1:74" s="1" customFormat="1" ht="12" customHeight="1">
      <c r="B7" s="21"/>
      <c r="C7" s="22"/>
      <c r="D7" s="29"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21</v>
      </c>
      <c r="AO7" s="22"/>
      <c r="AP7" s="22"/>
      <c r="AQ7" s="22"/>
      <c r="AR7" s="20"/>
      <c r="BE7" s="261"/>
      <c r="BS7" s="17" t="s">
        <v>6</v>
      </c>
    </row>
    <row r="8" spans="1:74" s="1" customFormat="1" ht="12" customHeight="1">
      <c r="B8" s="21"/>
      <c r="C8" s="22"/>
      <c r="D8" s="29"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24</v>
      </c>
      <c r="AL8" s="22"/>
      <c r="AM8" s="22"/>
      <c r="AN8" s="30" t="s">
        <v>25</v>
      </c>
      <c r="AO8" s="22"/>
      <c r="AP8" s="22"/>
      <c r="AQ8" s="22"/>
      <c r="AR8" s="20"/>
      <c r="BE8" s="261"/>
      <c r="BS8" s="17" t="s">
        <v>6</v>
      </c>
    </row>
    <row r="9" spans="1:74" s="1" customFormat="1" ht="29.25" customHeight="1">
      <c r="B9" s="21"/>
      <c r="C9" s="22"/>
      <c r="D9" s="26" t="s">
        <v>26</v>
      </c>
      <c r="E9" s="22"/>
      <c r="F9" s="22"/>
      <c r="G9" s="22"/>
      <c r="H9" s="22"/>
      <c r="I9" s="22"/>
      <c r="J9" s="22"/>
      <c r="K9" s="31" t="s">
        <v>27</v>
      </c>
      <c r="L9" s="22"/>
      <c r="M9" s="22"/>
      <c r="N9" s="22"/>
      <c r="O9" s="22"/>
      <c r="P9" s="22"/>
      <c r="Q9" s="22"/>
      <c r="R9" s="22"/>
      <c r="S9" s="22"/>
      <c r="T9" s="22"/>
      <c r="U9" s="22"/>
      <c r="V9" s="22"/>
      <c r="W9" s="22"/>
      <c r="X9" s="22"/>
      <c r="Y9" s="22"/>
      <c r="Z9" s="22"/>
      <c r="AA9" s="22"/>
      <c r="AB9" s="22"/>
      <c r="AC9" s="22"/>
      <c r="AD9" s="22"/>
      <c r="AE9" s="22"/>
      <c r="AF9" s="22"/>
      <c r="AG9" s="22"/>
      <c r="AH9" s="22"/>
      <c r="AI9" s="22"/>
      <c r="AJ9" s="22"/>
      <c r="AK9" s="26" t="s">
        <v>28</v>
      </c>
      <c r="AL9" s="22"/>
      <c r="AM9" s="22"/>
      <c r="AN9" s="31" t="s">
        <v>29</v>
      </c>
      <c r="AO9" s="22"/>
      <c r="AP9" s="22"/>
      <c r="AQ9" s="22"/>
      <c r="AR9" s="20"/>
      <c r="BE9" s="261"/>
      <c r="BS9" s="17" t="s">
        <v>6</v>
      </c>
    </row>
    <row r="10" spans="1:74" s="1" customFormat="1" ht="12" customHeight="1">
      <c r="B10" s="21"/>
      <c r="C10" s="22"/>
      <c r="D10" s="29" t="s">
        <v>30</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31</v>
      </c>
      <c r="AL10" s="22"/>
      <c r="AM10" s="22"/>
      <c r="AN10" s="27" t="s">
        <v>1</v>
      </c>
      <c r="AO10" s="22"/>
      <c r="AP10" s="22"/>
      <c r="AQ10" s="22"/>
      <c r="AR10" s="20"/>
      <c r="BE10" s="261"/>
      <c r="BS10" s="17" t="s">
        <v>6</v>
      </c>
    </row>
    <row r="11" spans="1:74" s="1" customFormat="1" ht="18.399999999999999" customHeight="1">
      <c r="B11" s="21"/>
      <c r="C11" s="22"/>
      <c r="D11" s="22"/>
      <c r="E11" s="27" t="s">
        <v>32</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33</v>
      </c>
      <c r="AL11" s="22"/>
      <c r="AM11" s="22"/>
      <c r="AN11" s="27" t="s">
        <v>1</v>
      </c>
      <c r="AO11" s="22"/>
      <c r="AP11" s="22"/>
      <c r="AQ11" s="22"/>
      <c r="AR11" s="20"/>
      <c r="BE11" s="261"/>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61"/>
      <c r="BS12" s="17" t="s">
        <v>6</v>
      </c>
    </row>
    <row r="13" spans="1:74" s="1" customFormat="1" ht="12" customHeight="1">
      <c r="B13" s="21"/>
      <c r="C13" s="22"/>
      <c r="D13" s="29" t="s">
        <v>34</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31</v>
      </c>
      <c r="AL13" s="22"/>
      <c r="AM13" s="22"/>
      <c r="AN13" s="32" t="s">
        <v>35</v>
      </c>
      <c r="AO13" s="22"/>
      <c r="AP13" s="22"/>
      <c r="AQ13" s="22"/>
      <c r="AR13" s="20"/>
      <c r="BE13" s="261"/>
      <c r="BS13" s="17" t="s">
        <v>6</v>
      </c>
    </row>
    <row r="14" spans="1:74" ht="12.75">
      <c r="B14" s="21"/>
      <c r="C14" s="22"/>
      <c r="D14" s="22"/>
      <c r="E14" s="266" t="s">
        <v>35</v>
      </c>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c r="AH14" s="267"/>
      <c r="AI14" s="267"/>
      <c r="AJ14" s="267"/>
      <c r="AK14" s="29" t="s">
        <v>33</v>
      </c>
      <c r="AL14" s="22"/>
      <c r="AM14" s="22"/>
      <c r="AN14" s="32" t="s">
        <v>35</v>
      </c>
      <c r="AO14" s="22"/>
      <c r="AP14" s="22"/>
      <c r="AQ14" s="22"/>
      <c r="AR14" s="20"/>
      <c r="BE14" s="261"/>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61"/>
      <c r="BS15" s="17" t="s">
        <v>4</v>
      </c>
    </row>
    <row r="16" spans="1:74" s="1" customFormat="1" ht="12" customHeight="1">
      <c r="B16" s="21"/>
      <c r="C16" s="22"/>
      <c r="D16" s="29" t="s">
        <v>36</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31</v>
      </c>
      <c r="AL16" s="22"/>
      <c r="AM16" s="22"/>
      <c r="AN16" s="27" t="s">
        <v>1</v>
      </c>
      <c r="AO16" s="22"/>
      <c r="AP16" s="22"/>
      <c r="AQ16" s="22"/>
      <c r="AR16" s="20"/>
      <c r="BE16" s="261"/>
      <c r="BS16" s="17" t="s">
        <v>4</v>
      </c>
    </row>
    <row r="17" spans="1:71" s="1" customFormat="1" ht="18.399999999999999" customHeight="1">
      <c r="B17" s="21"/>
      <c r="C17" s="22"/>
      <c r="D17" s="22"/>
      <c r="E17" s="27" t="s">
        <v>37</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33</v>
      </c>
      <c r="AL17" s="22"/>
      <c r="AM17" s="22"/>
      <c r="AN17" s="27" t="s">
        <v>1</v>
      </c>
      <c r="AO17" s="22"/>
      <c r="AP17" s="22"/>
      <c r="AQ17" s="22"/>
      <c r="AR17" s="20"/>
      <c r="BE17" s="261"/>
      <c r="BS17" s="17" t="s">
        <v>38</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61"/>
      <c r="BS18" s="17" t="s">
        <v>6</v>
      </c>
    </row>
    <row r="19" spans="1:71" s="1" customFormat="1" ht="12" customHeight="1">
      <c r="B19" s="21"/>
      <c r="C19" s="22"/>
      <c r="D19" s="29" t="s">
        <v>39</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31</v>
      </c>
      <c r="AL19" s="22"/>
      <c r="AM19" s="22"/>
      <c r="AN19" s="27" t="s">
        <v>1</v>
      </c>
      <c r="AO19" s="22"/>
      <c r="AP19" s="22"/>
      <c r="AQ19" s="22"/>
      <c r="AR19" s="20"/>
      <c r="BE19" s="261"/>
      <c r="BS19" s="17" t="s">
        <v>6</v>
      </c>
    </row>
    <row r="20" spans="1:71" s="1" customFormat="1" ht="18.399999999999999" customHeight="1">
      <c r="B20" s="21"/>
      <c r="C20" s="22"/>
      <c r="D20" s="22"/>
      <c r="E20" s="27" t="s">
        <v>37</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33</v>
      </c>
      <c r="AL20" s="22"/>
      <c r="AM20" s="22"/>
      <c r="AN20" s="27" t="s">
        <v>1</v>
      </c>
      <c r="AO20" s="22"/>
      <c r="AP20" s="22"/>
      <c r="AQ20" s="22"/>
      <c r="AR20" s="20"/>
      <c r="BE20" s="261"/>
      <c r="BS20" s="17" t="s">
        <v>38</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61"/>
    </row>
    <row r="22" spans="1:71" s="1" customFormat="1" ht="12" customHeight="1">
      <c r="B22" s="21"/>
      <c r="C22" s="22"/>
      <c r="D22" s="29" t="s">
        <v>40</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61"/>
    </row>
    <row r="23" spans="1:71" s="1" customFormat="1" ht="84" customHeight="1">
      <c r="B23" s="21"/>
      <c r="C23" s="22"/>
      <c r="D23" s="22"/>
      <c r="E23" s="268" t="s">
        <v>41</v>
      </c>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c r="AJ23" s="268"/>
      <c r="AK23" s="268"/>
      <c r="AL23" s="268"/>
      <c r="AM23" s="268"/>
      <c r="AN23" s="268"/>
      <c r="AO23" s="22"/>
      <c r="AP23" s="22"/>
      <c r="AQ23" s="22"/>
      <c r="AR23" s="20"/>
      <c r="BE23" s="261"/>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61"/>
    </row>
    <row r="25" spans="1:71" s="1" customFormat="1" ht="6.95" customHeight="1">
      <c r="B25" s="21"/>
      <c r="C25" s="22"/>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2"/>
      <c r="AQ25" s="22"/>
      <c r="AR25" s="20"/>
      <c r="BE25" s="261"/>
    </row>
    <row r="26" spans="1:71" s="2" customFormat="1" ht="25.9" customHeight="1">
      <c r="A26" s="35"/>
      <c r="B26" s="36"/>
      <c r="C26" s="37"/>
      <c r="D26" s="38" t="s">
        <v>42</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269">
        <f>ROUND(AG94,2)</f>
        <v>0</v>
      </c>
      <c r="AL26" s="270"/>
      <c r="AM26" s="270"/>
      <c r="AN26" s="270"/>
      <c r="AO26" s="270"/>
      <c r="AP26" s="37"/>
      <c r="AQ26" s="37"/>
      <c r="AR26" s="40"/>
      <c r="BE26" s="261"/>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261"/>
    </row>
    <row r="28" spans="1:71" s="2" customFormat="1" ht="12.75">
      <c r="A28" s="35"/>
      <c r="B28" s="36"/>
      <c r="C28" s="37"/>
      <c r="D28" s="37"/>
      <c r="E28" s="37"/>
      <c r="F28" s="37"/>
      <c r="G28" s="37"/>
      <c r="H28" s="37"/>
      <c r="I28" s="37"/>
      <c r="J28" s="37"/>
      <c r="K28" s="37"/>
      <c r="L28" s="271" t="s">
        <v>43</v>
      </c>
      <c r="M28" s="271"/>
      <c r="N28" s="271"/>
      <c r="O28" s="271"/>
      <c r="P28" s="271"/>
      <c r="Q28" s="37"/>
      <c r="R28" s="37"/>
      <c r="S28" s="37"/>
      <c r="T28" s="37"/>
      <c r="U28" s="37"/>
      <c r="V28" s="37"/>
      <c r="W28" s="271" t="s">
        <v>44</v>
      </c>
      <c r="X28" s="271"/>
      <c r="Y28" s="271"/>
      <c r="Z28" s="271"/>
      <c r="AA28" s="271"/>
      <c r="AB28" s="271"/>
      <c r="AC28" s="271"/>
      <c r="AD28" s="271"/>
      <c r="AE28" s="271"/>
      <c r="AF28" s="37"/>
      <c r="AG28" s="37"/>
      <c r="AH28" s="37"/>
      <c r="AI28" s="37"/>
      <c r="AJ28" s="37"/>
      <c r="AK28" s="271" t="s">
        <v>45</v>
      </c>
      <c r="AL28" s="271"/>
      <c r="AM28" s="271"/>
      <c r="AN28" s="271"/>
      <c r="AO28" s="271"/>
      <c r="AP28" s="37"/>
      <c r="AQ28" s="37"/>
      <c r="AR28" s="40"/>
      <c r="BE28" s="261"/>
    </row>
    <row r="29" spans="1:71" s="3" customFormat="1" ht="14.45" customHeight="1">
      <c r="B29" s="41"/>
      <c r="C29" s="42"/>
      <c r="D29" s="29" t="s">
        <v>46</v>
      </c>
      <c r="E29" s="42"/>
      <c r="F29" s="29" t="s">
        <v>47</v>
      </c>
      <c r="G29" s="42"/>
      <c r="H29" s="42"/>
      <c r="I29" s="42"/>
      <c r="J29" s="42"/>
      <c r="K29" s="42"/>
      <c r="L29" s="274">
        <v>0.21</v>
      </c>
      <c r="M29" s="273"/>
      <c r="N29" s="273"/>
      <c r="O29" s="273"/>
      <c r="P29" s="273"/>
      <c r="Q29" s="42"/>
      <c r="R29" s="42"/>
      <c r="S29" s="42"/>
      <c r="T29" s="42"/>
      <c r="U29" s="42"/>
      <c r="V29" s="42"/>
      <c r="W29" s="272">
        <f>ROUND(AZ94, 2)</f>
        <v>0</v>
      </c>
      <c r="X29" s="273"/>
      <c r="Y29" s="273"/>
      <c r="Z29" s="273"/>
      <c r="AA29" s="273"/>
      <c r="AB29" s="273"/>
      <c r="AC29" s="273"/>
      <c r="AD29" s="273"/>
      <c r="AE29" s="273"/>
      <c r="AF29" s="42"/>
      <c r="AG29" s="42"/>
      <c r="AH29" s="42"/>
      <c r="AI29" s="42"/>
      <c r="AJ29" s="42"/>
      <c r="AK29" s="272">
        <f>ROUND(AV94, 2)</f>
        <v>0</v>
      </c>
      <c r="AL29" s="273"/>
      <c r="AM29" s="273"/>
      <c r="AN29" s="273"/>
      <c r="AO29" s="273"/>
      <c r="AP29" s="42"/>
      <c r="AQ29" s="42"/>
      <c r="AR29" s="43"/>
      <c r="BE29" s="262"/>
    </row>
    <row r="30" spans="1:71" s="3" customFormat="1" ht="14.45" customHeight="1">
      <c r="B30" s="41"/>
      <c r="C30" s="42"/>
      <c r="D30" s="42"/>
      <c r="E30" s="42"/>
      <c r="F30" s="29" t="s">
        <v>48</v>
      </c>
      <c r="G30" s="42"/>
      <c r="H30" s="42"/>
      <c r="I30" s="42"/>
      <c r="J30" s="42"/>
      <c r="K30" s="42"/>
      <c r="L30" s="274">
        <v>0.15</v>
      </c>
      <c r="M30" s="273"/>
      <c r="N30" s="273"/>
      <c r="O30" s="273"/>
      <c r="P30" s="273"/>
      <c r="Q30" s="42"/>
      <c r="R30" s="42"/>
      <c r="S30" s="42"/>
      <c r="T30" s="42"/>
      <c r="U30" s="42"/>
      <c r="V30" s="42"/>
      <c r="W30" s="272">
        <f>ROUND(BA94, 2)</f>
        <v>0</v>
      </c>
      <c r="X30" s="273"/>
      <c r="Y30" s="273"/>
      <c r="Z30" s="273"/>
      <c r="AA30" s="273"/>
      <c r="AB30" s="273"/>
      <c r="AC30" s="273"/>
      <c r="AD30" s="273"/>
      <c r="AE30" s="273"/>
      <c r="AF30" s="42"/>
      <c r="AG30" s="42"/>
      <c r="AH30" s="42"/>
      <c r="AI30" s="42"/>
      <c r="AJ30" s="42"/>
      <c r="AK30" s="272">
        <f>ROUND(AW94, 2)</f>
        <v>0</v>
      </c>
      <c r="AL30" s="273"/>
      <c r="AM30" s="273"/>
      <c r="AN30" s="273"/>
      <c r="AO30" s="273"/>
      <c r="AP30" s="42"/>
      <c r="AQ30" s="42"/>
      <c r="AR30" s="43"/>
      <c r="BE30" s="262"/>
    </row>
    <row r="31" spans="1:71" s="3" customFormat="1" ht="14.45" hidden="1" customHeight="1">
      <c r="B31" s="41"/>
      <c r="C31" s="42"/>
      <c r="D31" s="42"/>
      <c r="E31" s="42"/>
      <c r="F31" s="29" t="s">
        <v>49</v>
      </c>
      <c r="G31" s="42"/>
      <c r="H31" s="42"/>
      <c r="I31" s="42"/>
      <c r="J31" s="42"/>
      <c r="K31" s="42"/>
      <c r="L31" s="274">
        <v>0.21</v>
      </c>
      <c r="M31" s="273"/>
      <c r="N31" s="273"/>
      <c r="O31" s="273"/>
      <c r="P31" s="273"/>
      <c r="Q31" s="42"/>
      <c r="R31" s="42"/>
      <c r="S31" s="42"/>
      <c r="T31" s="42"/>
      <c r="U31" s="42"/>
      <c r="V31" s="42"/>
      <c r="W31" s="272">
        <f>ROUND(BB94, 2)</f>
        <v>0</v>
      </c>
      <c r="X31" s="273"/>
      <c r="Y31" s="273"/>
      <c r="Z31" s="273"/>
      <c r="AA31" s="273"/>
      <c r="AB31" s="273"/>
      <c r="AC31" s="273"/>
      <c r="AD31" s="273"/>
      <c r="AE31" s="273"/>
      <c r="AF31" s="42"/>
      <c r="AG31" s="42"/>
      <c r="AH31" s="42"/>
      <c r="AI31" s="42"/>
      <c r="AJ31" s="42"/>
      <c r="AK31" s="272">
        <v>0</v>
      </c>
      <c r="AL31" s="273"/>
      <c r="AM31" s="273"/>
      <c r="AN31" s="273"/>
      <c r="AO31" s="273"/>
      <c r="AP31" s="42"/>
      <c r="AQ31" s="42"/>
      <c r="AR31" s="43"/>
      <c r="BE31" s="262"/>
    </row>
    <row r="32" spans="1:71" s="3" customFormat="1" ht="14.45" hidden="1" customHeight="1">
      <c r="B32" s="41"/>
      <c r="C32" s="42"/>
      <c r="D32" s="42"/>
      <c r="E32" s="42"/>
      <c r="F32" s="29" t="s">
        <v>50</v>
      </c>
      <c r="G32" s="42"/>
      <c r="H32" s="42"/>
      <c r="I32" s="42"/>
      <c r="J32" s="42"/>
      <c r="K32" s="42"/>
      <c r="L32" s="274">
        <v>0.15</v>
      </c>
      <c r="M32" s="273"/>
      <c r="N32" s="273"/>
      <c r="O32" s="273"/>
      <c r="P32" s="273"/>
      <c r="Q32" s="42"/>
      <c r="R32" s="42"/>
      <c r="S32" s="42"/>
      <c r="T32" s="42"/>
      <c r="U32" s="42"/>
      <c r="V32" s="42"/>
      <c r="W32" s="272">
        <f>ROUND(BC94, 2)</f>
        <v>0</v>
      </c>
      <c r="X32" s="273"/>
      <c r="Y32" s="273"/>
      <c r="Z32" s="273"/>
      <c r="AA32" s="273"/>
      <c r="AB32" s="273"/>
      <c r="AC32" s="273"/>
      <c r="AD32" s="273"/>
      <c r="AE32" s="273"/>
      <c r="AF32" s="42"/>
      <c r="AG32" s="42"/>
      <c r="AH32" s="42"/>
      <c r="AI32" s="42"/>
      <c r="AJ32" s="42"/>
      <c r="AK32" s="272">
        <v>0</v>
      </c>
      <c r="AL32" s="273"/>
      <c r="AM32" s="273"/>
      <c r="AN32" s="273"/>
      <c r="AO32" s="273"/>
      <c r="AP32" s="42"/>
      <c r="AQ32" s="42"/>
      <c r="AR32" s="43"/>
      <c r="BE32" s="262"/>
    </row>
    <row r="33" spans="1:57" s="3" customFormat="1" ht="14.45" hidden="1" customHeight="1">
      <c r="B33" s="41"/>
      <c r="C33" s="42"/>
      <c r="D33" s="42"/>
      <c r="E33" s="42"/>
      <c r="F33" s="29" t="s">
        <v>51</v>
      </c>
      <c r="G33" s="42"/>
      <c r="H33" s="42"/>
      <c r="I33" s="42"/>
      <c r="J33" s="42"/>
      <c r="K33" s="42"/>
      <c r="L33" s="274">
        <v>0</v>
      </c>
      <c r="M33" s="273"/>
      <c r="N33" s="273"/>
      <c r="O33" s="273"/>
      <c r="P33" s="273"/>
      <c r="Q33" s="42"/>
      <c r="R33" s="42"/>
      <c r="S33" s="42"/>
      <c r="T33" s="42"/>
      <c r="U33" s="42"/>
      <c r="V33" s="42"/>
      <c r="W33" s="272">
        <f>ROUND(BD94, 2)</f>
        <v>0</v>
      </c>
      <c r="X33" s="273"/>
      <c r="Y33" s="273"/>
      <c r="Z33" s="273"/>
      <c r="AA33" s="273"/>
      <c r="AB33" s="273"/>
      <c r="AC33" s="273"/>
      <c r="AD33" s="273"/>
      <c r="AE33" s="273"/>
      <c r="AF33" s="42"/>
      <c r="AG33" s="42"/>
      <c r="AH33" s="42"/>
      <c r="AI33" s="42"/>
      <c r="AJ33" s="42"/>
      <c r="AK33" s="272">
        <v>0</v>
      </c>
      <c r="AL33" s="273"/>
      <c r="AM33" s="273"/>
      <c r="AN33" s="273"/>
      <c r="AO33" s="273"/>
      <c r="AP33" s="42"/>
      <c r="AQ33" s="42"/>
      <c r="AR33" s="43"/>
      <c r="BE33" s="262"/>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261"/>
    </row>
    <row r="35" spans="1:57" s="2" customFormat="1" ht="25.9" customHeight="1">
      <c r="A35" s="35"/>
      <c r="B35" s="36"/>
      <c r="C35" s="44"/>
      <c r="D35" s="45" t="s">
        <v>52</v>
      </c>
      <c r="E35" s="46"/>
      <c r="F35" s="46"/>
      <c r="G35" s="46"/>
      <c r="H35" s="46"/>
      <c r="I35" s="46"/>
      <c r="J35" s="46"/>
      <c r="K35" s="46"/>
      <c r="L35" s="46"/>
      <c r="M35" s="46"/>
      <c r="N35" s="46"/>
      <c r="O35" s="46"/>
      <c r="P35" s="46"/>
      <c r="Q35" s="46"/>
      <c r="R35" s="46"/>
      <c r="S35" s="46"/>
      <c r="T35" s="47" t="s">
        <v>53</v>
      </c>
      <c r="U35" s="46"/>
      <c r="V35" s="46"/>
      <c r="W35" s="46"/>
      <c r="X35" s="275" t="s">
        <v>54</v>
      </c>
      <c r="Y35" s="276"/>
      <c r="Z35" s="276"/>
      <c r="AA35" s="276"/>
      <c r="AB35" s="276"/>
      <c r="AC35" s="46"/>
      <c r="AD35" s="46"/>
      <c r="AE35" s="46"/>
      <c r="AF35" s="46"/>
      <c r="AG35" s="46"/>
      <c r="AH35" s="46"/>
      <c r="AI35" s="46"/>
      <c r="AJ35" s="46"/>
      <c r="AK35" s="277">
        <f>SUM(AK26:AK33)</f>
        <v>0</v>
      </c>
      <c r="AL35" s="276"/>
      <c r="AM35" s="276"/>
      <c r="AN35" s="276"/>
      <c r="AO35" s="278"/>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14.45"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0"/>
      <c r="BE37" s="35"/>
    </row>
    <row r="38" spans="1:57" s="1" customFormat="1"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5" customHeight="1">
      <c r="B49" s="48"/>
      <c r="C49" s="49"/>
      <c r="D49" s="50" t="s">
        <v>55</v>
      </c>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0" t="s">
        <v>56</v>
      </c>
      <c r="AI49" s="51"/>
      <c r="AJ49" s="51"/>
      <c r="AK49" s="51"/>
      <c r="AL49" s="51"/>
      <c r="AM49" s="51"/>
      <c r="AN49" s="51"/>
      <c r="AO49" s="51"/>
      <c r="AP49" s="49"/>
      <c r="AQ49" s="49"/>
      <c r="AR49" s="52"/>
    </row>
    <row r="50" spans="1:57" ht="11.25">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ht="11.25">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ht="11.25">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ht="11.25">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ht="11.25">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ht="11.2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ht="11.25">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ht="11.25">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ht="11.25">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ht="11.25">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ht="12.75">
      <c r="A60" s="35"/>
      <c r="B60" s="36"/>
      <c r="C60" s="37"/>
      <c r="D60" s="53" t="s">
        <v>57</v>
      </c>
      <c r="E60" s="39"/>
      <c r="F60" s="39"/>
      <c r="G60" s="39"/>
      <c r="H60" s="39"/>
      <c r="I60" s="39"/>
      <c r="J60" s="39"/>
      <c r="K60" s="39"/>
      <c r="L60" s="39"/>
      <c r="M60" s="39"/>
      <c r="N60" s="39"/>
      <c r="O60" s="39"/>
      <c r="P60" s="39"/>
      <c r="Q60" s="39"/>
      <c r="R60" s="39"/>
      <c r="S60" s="39"/>
      <c r="T60" s="39"/>
      <c r="U60" s="39"/>
      <c r="V60" s="53" t="s">
        <v>58</v>
      </c>
      <c r="W60" s="39"/>
      <c r="X60" s="39"/>
      <c r="Y60" s="39"/>
      <c r="Z60" s="39"/>
      <c r="AA60" s="39"/>
      <c r="AB60" s="39"/>
      <c r="AC60" s="39"/>
      <c r="AD60" s="39"/>
      <c r="AE60" s="39"/>
      <c r="AF60" s="39"/>
      <c r="AG60" s="39"/>
      <c r="AH60" s="53" t="s">
        <v>57</v>
      </c>
      <c r="AI60" s="39"/>
      <c r="AJ60" s="39"/>
      <c r="AK60" s="39"/>
      <c r="AL60" s="39"/>
      <c r="AM60" s="53" t="s">
        <v>58</v>
      </c>
      <c r="AN60" s="39"/>
      <c r="AO60" s="39"/>
      <c r="AP60" s="37"/>
      <c r="AQ60" s="37"/>
      <c r="AR60" s="40"/>
      <c r="BE60" s="35"/>
    </row>
    <row r="61" spans="1:57" ht="11.25">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ht="11.25">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ht="11.25">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ht="12.75">
      <c r="A64" s="35"/>
      <c r="B64" s="36"/>
      <c r="C64" s="37"/>
      <c r="D64" s="50" t="s">
        <v>59</v>
      </c>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0" t="s">
        <v>60</v>
      </c>
      <c r="AI64" s="54"/>
      <c r="AJ64" s="54"/>
      <c r="AK64" s="54"/>
      <c r="AL64" s="54"/>
      <c r="AM64" s="54"/>
      <c r="AN64" s="54"/>
      <c r="AO64" s="54"/>
      <c r="AP64" s="37"/>
      <c r="AQ64" s="37"/>
      <c r="AR64" s="40"/>
      <c r="BE64" s="35"/>
    </row>
    <row r="65" spans="1:57" ht="11.2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ht="11.25">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ht="11.25">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ht="11.25">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ht="11.25">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ht="11.25">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ht="11.25">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ht="11.25">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ht="11.25">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ht="11.25">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ht="12.75">
      <c r="A75" s="35"/>
      <c r="B75" s="36"/>
      <c r="C75" s="37"/>
      <c r="D75" s="53" t="s">
        <v>57</v>
      </c>
      <c r="E75" s="39"/>
      <c r="F75" s="39"/>
      <c r="G75" s="39"/>
      <c r="H75" s="39"/>
      <c r="I75" s="39"/>
      <c r="J75" s="39"/>
      <c r="K75" s="39"/>
      <c r="L75" s="39"/>
      <c r="M75" s="39"/>
      <c r="N75" s="39"/>
      <c r="O75" s="39"/>
      <c r="P75" s="39"/>
      <c r="Q75" s="39"/>
      <c r="R75" s="39"/>
      <c r="S75" s="39"/>
      <c r="T75" s="39"/>
      <c r="U75" s="39"/>
      <c r="V75" s="53" t="s">
        <v>58</v>
      </c>
      <c r="W75" s="39"/>
      <c r="X75" s="39"/>
      <c r="Y75" s="39"/>
      <c r="Z75" s="39"/>
      <c r="AA75" s="39"/>
      <c r="AB75" s="39"/>
      <c r="AC75" s="39"/>
      <c r="AD75" s="39"/>
      <c r="AE75" s="39"/>
      <c r="AF75" s="39"/>
      <c r="AG75" s="39"/>
      <c r="AH75" s="53" t="s">
        <v>57</v>
      </c>
      <c r="AI75" s="39"/>
      <c r="AJ75" s="39"/>
      <c r="AK75" s="39"/>
      <c r="AL75" s="39"/>
      <c r="AM75" s="53" t="s">
        <v>58</v>
      </c>
      <c r="AN75" s="39"/>
      <c r="AO75" s="39"/>
      <c r="AP75" s="37"/>
      <c r="AQ75" s="37"/>
      <c r="AR75" s="40"/>
      <c r="BE75" s="35"/>
    </row>
    <row r="76" spans="1:57" s="2" customFormat="1" ht="11.25">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0"/>
      <c r="BE76" s="35"/>
    </row>
    <row r="77" spans="1:57" s="2" customFormat="1" ht="6.95" customHeight="1">
      <c r="A77" s="35"/>
      <c r="B77" s="55"/>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40"/>
      <c r="BE77" s="35"/>
    </row>
    <row r="81" spans="1:91" s="2" customFormat="1" ht="6.95" customHeight="1">
      <c r="A81" s="35"/>
      <c r="B81" s="57"/>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40"/>
      <c r="BE81" s="35"/>
    </row>
    <row r="82" spans="1:91" s="2" customFormat="1" ht="24.95" customHeight="1">
      <c r="A82" s="35"/>
      <c r="B82" s="36"/>
      <c r="C82" s="23" t="s">
        <v>61</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0"/>
      <c r="BE82" s="35"/>
    </row>
    <row r="83" spans="1:91" s="2" customFormat="1" ht="6.95"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0"/>
      <c r="BE83" s="35"/>
    </row>
    <row r="84" spans="1:91" s="4" customFormat="1" ht="12" customHeight="1">
      <c r="B84" s="59"/>
      <c r="C84" s="29" t="s">
        <v>13</v>
      </c>
      <c r="D84" s="60"/>
      <c r="E84" s="60"/>
      <c r="F84" s="60"/>
      <c r="G84" s="60"/>
      <c r="H84" s="60"/>
      <c r="I84" s="60"/>
      <c r="J84" s="60"/>
      <c r="K84" s="60"/>
      <c r="L84" s="60" t="str">
        <f>K5</f>
        <v>12052019</v>
      </c>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1"/>
    </row>
    <row r="85" spans="1:91" s="5" customFormat="1" ht="36.950000000000003" customHeight="1">
      <c r="B85" s="62"/>
      <c r="C85" s="63" t="s">
        <v>16</v>
      </c>
      <c r="D85" s="64"/>
      <c r="E85" s="64"/>
      <c r="F85" s="64"/>
      <c r="G85" s="64"/>
      <c r="H85" s="64"/>
      <c r="I85" s="64"/>
      <c r="J85" s="64"/>
      <c r="K85" s="64"/>
      <c r="L85" s="279" t="str">
        <f>K6</f>
        <v>Středisko Kostomlaty m.L. 2  Oprava střechy garáží a dílny</v>
      </c>
      <c r="M85" s="280"/>
      <c r="N85" s="280"/>
      <c r="O85" s="280"/>
      <c r="P85" s="280"/>
      <c r="Q85" s="280"/>
      <c r="R85" s="280"/>
      <c r="S85" s="280"/>
      <c r="T85" s="280"/>
      <c r="U85" s="280"/>
      <c r="V85" s="280"/>
      <c r="W85" s="280"/>
      <c r="X85" s="280"/>
      <c r="Y85" s="280"/>
      <c r="Z85" s="280"/>
      <c r="AA85" s="280"/>
      <c r="AB85" s="280"/>
      <c r="AC85" s="280"/>
      <c r="AD85" s="280"/>
      <c r="AE85" s="280"/>
      <c r="AF85" s="280"/>
      <c r="AG85" s="280"/>
      <c r="AH85" s="280"/>
      <c r="AI85" s="280"/>
      <c r="AJ85" s="280"/>
      <c r="AK85" s="280"/>
      <c r="AL85" s="280"/>
      <c r="AM85" s="280"/>
      <c r="AN85" s="280"/>
      <c r="AO85" s="280"/>
      <c r="AP85" s="64"/>
      <c r="AQ85" s="64"/>
      <c r="AR85" s="65"/>
    </row>
    <row r="86" spans="1:91" s="2" customFormat="1" ht="6.95"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0"/>
      <c r="BE86" s="35"/>
    </row>
    <row r="87" spans="1:91" s="2" customFormat="1" ht="12" customHeight="1">
      <c r="A87" s="35"/>
      <c r="B87" s="36"/>
      <c r="C87" s="29" t="s">
        <v>22</v>
      </c>
      <c r="D87" s="37"/>
      <c r="E87" s="37"/>
      <c r="F87" s="37"/>
      <c r="G87" s="37"/>
      <c r="H87" s="37"/>
      <c r="I87" s="37"/>
      <c r="J87" s="37"/>
      <c r="K87" s="37"/>
      <c r="L87" s="66" t="str">
        <f>IF(K8="","",K8)</f>
        <v>Kostomlaty nad Labem</v>
      </c>
      <c r="M87" s="37"/>
      <c r="N87" s="37"/>
      <c r="O87" s="37"/>
      <c r="P87" s="37"/>
      <c r="Q87" s="37"/>
      <c r="R87" s="37"/>
      <c r="S87" s="37"/>
      <c r="T87" s="37"/>
      <c r="U87" s="37"/>
      <c r="V87" s="37"/>
      <c r="W87" s="37"/>
      <c r="X87" s="37"/>
      <c r="Y87" s="37"/>
      <c r="Z87" s="37"/>
      <c r="AA87" s="37"/>
      <c r="AB87" s="37"/>
      <c r="AC87" s="37"/>
      <c r="AD87" s="37"/>
      <c r="AE87" s="37"/>
      <c r="AF87" s="37"/>
      <c r="AG87" s="37"/>
      <c r="AH87" s="37"/>
      <c r="AI87" s="29" t="s">
        <v>24</v>
      </c>
      <c r="AJ87" s="37"/>
      <c r="AK87" s="37"/>
      <c r="AL87" s="37"/>
      <c r="AM87" s="281" t="str">
        <f>IF(AN8= "","",AN8)</f>
        <v>11. 5. 2019</v>
      </c>
      <c r="AN87" s="281"/>
      <c r="AO87" s="37"/>
      <c r="AP87" s="37"/>
      <c r="AQ87" s="37"/>
      <c r="AR87" s="40"/>
      <c r="BE87" s="35"/>
    </row>
    <row r="88" spans="1:91" s="2" customFormat="1" ht="6.95"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0"/>
      <c r="BE88" s="35"/>
    </row>
    <row r="89" spans="1:91" s="2" customFormat="1" ht="15.2" customHeight="1">
      <c r="A89" s="35"/>
      <c r="B89" s="36"/>
      <c r="C89" s="29" t="s">
        <v>30</v>
      </c>
      <c r="D89" s="37"/>
      <c r="E89" s="37"/>
      <c r="F89" s="37"/>
      <c r="G89" s="37"/>
      <c r="H89" s="37"/>
      <c r="I89" s="37"/>
      <c r="J89" s="37"/>
      <c r="K89" s="37"/>
      <c r="L89" s="60" t="str">
        <f>IF(E11= "","",E11)</f>
        <v>Povodí Labe s. p, Kostomlaty n.L.</v>
      </c>
      <c r="M89" s="37"/>
      <c r="N89" s="37"/>
      <c r="O89" s="37"/>
      <c r="P89" s="37"/>
      <c r="Q89" s="37"/>
      <c r="R89" s="37"/>
      <c r="S89" s="37"/>
      <c r="T89" s="37"/>
      <c r="U89" s="37"/>
      <c r="V89" s="37"/>
      <c r="W89" s="37"/>
      <c r="X89" s="37"/>
      <c r="Y89" s="37"/>
      <c r="Z89" s="37"/>
      <c r="AA89" s="37"/>
      <c r="AB89" s="37"/>
      <c r="AC89" s="37"/>
      <c r="AD89" s="37"/>
      <c r="AE89" s="37"/>
      <c r="AF89" s="37"/>
      <c r="AG89" s="37"/>
      <c r="AH89" s="37"/>
      <c r="AI89" s="29" t="s">
        <v>36</v>
      </c>
      <c r="AJ89" s="37"/>
      <c r="AK89" s="37"/>
      <c r="AL89" s="37"/>
      <c r="AM89" s="282" t="str">
        <f>IF(E17="","",E17)</f>
        <v>Ing.arch.Jiří Dvořák</v>
      </c>
      <c r="AN89" s="283"/>
      <c r="AO89" s="283"/>
      <c r="AP89" s="283"/>
      <c r="AQ89" s="37"/>
      <c r="AR89" s="40"/>
      <c r="AS89" s="284" t="s">
        <v>62</v>
      </c>
      <c r="AT89" s="285"/>
      <c r="AU89" s="68"/>
      <c r="AV89" s="68"/>
      <c r="AW89" s="68"/>
      <c r="AX89" s="68"/>
      <c r="AY89" s="68"/>
      <c r="AZ89" s="68"/>
      <c r="BA89" s="68"/>
      <c r="BB89" s="68"/>
      <c r="BC89" s="68"/>
      <c r="BD89" s="69"/>
      <c r="BE89" s="35"/>
    </row>
    <row r="90" spans="1:91" s="2" customFormat="1" ht="15.2" customHeight="1">
      <c r="A90" s="35"/>
      <c r="B90" s="36"/>
      <c r="C90" s="29" t="s">
        <v>34</v>
      </c>
      <c r="D90" s="37"/>
      <c r="E90" s="37"/>
      <c r="F90" s="37"/>
      <c r="G90" s="37"/>
      <c r="H90" s="37"/>
      <c r="I90" s="37"/>
      <c r="J90" s="37"/>
      <c r="K90" s="37"/>
      <c r="L90" s="60"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29" t="s">
        <v>39</v>
      </c>
      <c r="AJ90" s="37"/>
      <c r="AK90" s="37"/>
      <c r="AL90" s="37"/>
      <c r="AM90" s="282" t="str">
        <f>IF(E20="","",E20)</f>
        <v>Ing.arch.Jiří Dvořák</v>
      </c>
      <c r="AN90" s="283"/>
      <c r="AO90" s="283"/>
      <c r="AP90" s="283"/>
      <c r="AQ90" s="37"/>
      <c r="AR90" s="40"/>
      <c r="AS90" s="286"/>
      <c r="AT90" s="287"/>
      <c r="AU90" s="70"/>
      <c r="AV90" s="70"/>
      <c r="AW90" s="70"/>
      <c r="AX90" s="70"/>
      <c r="AY90" s="70"/>
      <c r="AZ90" s="70"/>
      <c r="BA90" s="70"/>
      <c r="BB90" s="70"/>
      <c r="BC90" s="70"/>
      <c r="BD90" s="71"/>
      <c r="BE90" s="35"/>
    </row>
    <row r="91" spans="1:91" s="2" customFormat="1" ht="10.9"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0"/>
      <c r="AS91" s="288"/>
      <c r="AT91" s="289"/>
      <c r="AU91" s="72"/>
      <c r="AV91" s="72"/>
      <c r="AW91" s="72"/>
      <c r="AX91" s="72"/>
      <c r="AY91" s="72"/>
      <c r="AZ91" s="72"/>
      <c r="BA91" s="72"/>
      <c r="BB91" s="72"/>
      <c r="BC91" s="72"/>
      <c r="BD91" s="73"/>
      <c r="BE91" s="35"/>
    </row>
    <row r="92" spans="1:91" s="2" customFormat="1" ht="29.25" customHeight="1">
      <c r="A92" s="35"/>
      <c r="B92" s="36"/>
      <c r="C92" s="290" t="s">
        <v>63</v>
      </c>
      <c r="D92" s="291"/>
      <c r="E92" s="291"/>
      <c r="F92" s="291"/>
      <c r="G92" s="291"/>
      <c r="H92" s="74"/>
      <c r="I92" s="292" t="s">
        <v>64</v>
      </c>
      <c r="J92" s="291"/>
      <c r="K92" s="291"/>
      <c r="L92" s="291"/>
      <c r="M92" s="291"/>
      <c r="N92" s="291"/>
      <c r="O92" s="291"/>
      <c r="P92" s="291"/>
      <c r="Q92" s="291"/>
      <c r="R92" s="291"/>
      <c r="S92" s="291"/>
      <c r="T92" s="291"/>
      <c r="U92" s="291"/>
      <c r="V92" s="291"/>
      <c r="W92" s="291"/>
      <c r="X92" s="291"/>
      <c r="Y92" s="291"/>
      <c r="Z92" s="291"/>
      <c r="AA92" s="291"/>
      <c r="AB92" s="291"/>
      <c r="AC92" s="291"/>
      <c r="AD92" s="291"/>
      <c r="AE92" s="291"/>
      <c r="AF92" s="291"/>
      <c r="AG92" s="293" t="s">
        <v>65</v>
      </c>
      <c r="AH92" s="291"/>
      <c r="AI92" s="291"/>
      <c r="AJ92" s="291"/>
      <c r="AK92" s="291"/>
      <c r="AL92" s="291"/>
      <c r="AM92" s="291"/>
      <c r="AN92" s="292" t="s">
        <v>66</v>
      </c>
      <c r="AO92" s="291"/>
      <c r="AP92" s="294"/>
      <c r="AQ92" s="75" t="s">
        <v>67</v>
      </c>
      <c r="AR92" s="40"/>
      <c r="AS92" s="76" t="s">
        <v>68</v>
      </c>
      <c r="AT92" s="77" t="s">
        <v>69</v>
      </c>
      <c r="AU92" s="77" t="s">
        <v>70</v>
      </c>
      <c r="AV92" s="77" t="s">
        <v>71</v>
      </c>
      <c r="AW92" s="77" t="s">
        <v>72</v>
      </c>
      <c r="AX92" s="77" t="s">
        <v>73</v>
      </c>
      <c r="AY92" s="77" t="s">
        <v>74</v>
      </c>
      <c r="AZ92" s="77" t="s">
        <v>75</v>
      </c>
      <c r="BA92" s="77" t="s">
        <v>76</v>
      </c>
      <c r="BB92" s="77" t="s">
        <v>77</v>
      </c>
      <c r="BC92" s="77" t="s">
        <v>78</v>
      </c>
      <c r="BD92" s="78" t="s">
        <v>79</v>
      </c>
      <c r="BE92" s="35"/>
    </row>
    <row r="93" spans="1:91" s="2" customFormat="1" ht="10.9"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0"/>
      <c r="AS93" s="79"/>
      <c r="AT93" s="80"/>
      <c r="AU93" s="80"/>
      <c r="AV93" s="80"/>
      <c r="AW93" s="80"/>
      <c r="AX93" s="80"/>
      <c r="AY93" s="80"/>
      <c r="AZ93" s="80"/>
      <c r="BA93" s="80"/>
      <c r="BB93" s="80"/>
      <c r="BC93" s="80"/>
      <c r="BD93" s="81"/>
      <c r="BE93" s="35"/>
    </row>
    <row r="94" spans="1:91" s="6" customFormat="1" ht="32.450000000000003" customHeight="1">
      <c r="B94" s="82"/>
      <c r="C94" s="83" t="s">
        <v>80</v>
      </c>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298">
        <f>ROUND(SUM(AG95:AG97),2)</f>
        <v>0</v>
      </c>
      <c r="AH94" s="298"/>
      <c r="AI94" s="298"/>
      <c r="AJ94" s="298"/>
      <c r="AK94" s="298"/>
      <c r="AL94" s="298"/>
      <c r="AM94" s="298"/>
      <c r="AN94" s="299">
        <f>SUM(AG94,AT94)</f>
        <v>0</v>
      </c>
      <c r="AO94" s="299"/>
      <c r="AP94" s="299"/>
      <c r="AQ94" s="86" t="s">
        <v>1</v>
      </c>
      <c r="AR94" s="87"/>
      <c r="AS94" s="88">
        <f>ROUND(SUM(AS95:AS97),2)</f>
        <v>0</v>
      </c>
      <c r="AT94" s="89">
        <f>ROUND(SUM(AV94:AW94),2)</f>
        <v>0</v>
      </c>
      <c r="AU94" s="90">
        <f>ROUND(SUM(AU95:AU97),5)</f>
        <v>0</v>
      </c>
      <c r="AV94" s="89">
        <f>ROUND(AZ94*L29,2)</f>
        <v>0</v>
      </c>
      <c r="AW94" s="89">
        <f>ROUND(BA94*L30,2)</f>
        <v>0</v>
      </c>
      <c r="AX94" s="89">
        <f>ROUND(BB94*L29,2)</f>
        <v>0</v>
      </c>
      <c r="AY94" s="89">
        <f>ROUND(BC94*L30,2)</f>
        <v>0</v>
      </c>
      <c r="AZ94" s="89">
        <f>ROUND(SUM(AZ95:AZ97),2)</f>
        <v>0</v>
      </c>
      <c r="BA94" s="89">
        <f>ROUND(SUM(BA95:BA97),2)</f>
        <v>0</v>
      </c>
      <c r="BB94" s="89">
        <f>ROUND(SUM(BB95:BB97),2)</f>
        <v>0</v>
      </c>
      <c r="BC94" s="89">
        <f>ROUND(SUM(BC95:BC97),2)</f>
        <v>0</v>
      </c>
      <c r="BD94" s="91">
        <f>ROUND(SUM(BD95:BD97),2)</f>
        <v>0</v>
      </c>
      <c r="BS94" s="92" t="s">
        <v>81</v>
      </c>
      <c r="BT94" s="92" t="s">
        <v>82</v>
      </c>
      <c r="BU94" s="93" t="s">
        <v>83</v>
      </c>
      <c r="BV94" s="92" t="s">
        <v>84</v>
      </c>
      <c r="BW94" s="92" t="s">
        <v>5</v>
      </c>
      <c r="BX94" s="92" t="s">
        <v>85</v>
      </c>
      <c r="CL94" s="92" t="s">
        <v>19</v>
      </c>
    </row>
    <row r="95" spans="1:91" s="7" customFormat="1" ht="24.75" customHeight="1">
      <c r="A95" s="94" t="s">
        <v>86</v>
      </c>
      <c r="B95" s="95"/>
      <c r="C95" s="96"/>
      <c r="D95" s="297" t="s">
        <v>87</v>
      </c>
      <c r="E95" s="297"/>
      <c r="F95" s="297"/>
      <c r="G95" s="297"/>
      <c r="H95" s="297"/>
      <c r="I95" s="97"/>
      <c r="J95" s="297" t="s">
        <v>88</v>
      </c>
      <c r="K95" s="297"/>
      <c r="L95" s="297"/>
      <c r="M95" s="297"/>
      <c r="N95" s="297"/>
      <c r="O95" s="297"/>
      <c r="P95" s="297"/>
      <c r="Q95" s="297"/>
      <c r="R95" s="297"/>
      <c r="S95" s="297"/>
      <c r="T95" s="297"/>
      <c r="U95" s="297"/>
      <c r="V95" s="297"/>
      <c r="W95" s="297"/>
      <c r="X95" s="297"/>
      <c r="Y95" s="297"/>
      <c r="Z95" s="297"/>
      <c r="AA95" s="297"/>
      <c r="AB95" s="297"/>
      <c r="AC95" s="297"/>
      <c r="AD95" s="297"/>
      <c r="AE95" s="297"/>
      <c r="AF95" s="297"/>
      <c r="AG95" s="295">
        <f>'12052019a - Středisko Kos...'!J30</f>
        <v>0</v>
      </c>
      <c r="AH95" s="296"/>
      <c r="AI95" s="296"/>
      <c r="AJ95" s="296"/>
      <c r="AK95" s="296"/>
      <c r="AL95" s="296"/>
      <c r="AM95" s="296"/>
      <c r="AN95" s="295">
        <f>SUM(AG95,AT95)</f>
        <v>0</v>
      </c>
      <c r="AO95" s="296"/>
      <c r="AP95" s="296"/>
      <c r="AQ95" s="98" t="s">
        <v>89</v>
      </c>
      <c r="AR95" s="99"/>
      <c r="AS95" s="100">
        <v>0</v>
      </c>
      <c r="AT95" s="101">
        <f>ROUND(SUM(AV95:AW95),2)</f>
        <v>0</v>
      </c>
      <c r="AU95" s="102">
        <f>'12052019a - Středisko Kos...'!P127</f>
        <v>0</v>
      </c>
      <c r="AV95" s="101">
        <f>'12052019a - Středisko Kos...'!J33</f>
        <v>0</v>
      </c>
      <c r="AW95" s="101">
        <f>'12052019a - Středisko Kos...'!J34</f>
        <v>0</v>
      </c>
      <c r="AX95" s="101">
        <f>'12052019a - Středisko Kos...'!J35</f>
        <v>0</v>
      </c>
      <c r="AY95" s="101">
        <f>'12052019a - Středisko Kos...'!J36</f>
        <v>0</v>
      </c>
      <c r="AZ95" s="101">
        <f>'12052019a - Středisko Kos...'!F33</f>
        <v>0</v>
      </c>
      <c r="BA95" s="101">
        <f>'12052019a - Středisko Kos...'!F34</f>
        <v>0</v>
      </c>
      <c r="BB95" s="101">
        <f>'12052019a - Středisko Kos...'!F35</f>
        <v>0</v>
      </c>
      <c r="BC95" s="101">
        <f>'12052019a - Středisko Kos...'!F36</f>
        <v>0</v>
      </c>
      <c r="BD95" s="103">
        <f>'12052019a - Středisko Kos...'!F37</f>
        <v>0</v>
      </c>
      <c r="BT95" s="104" t="s">
        <v>21</v>
      </c>
      <c r="BV95" s="104" t="s">
        <v>84</v>
      </c>
      <c r="BW95" s="104" t="s">
        <v>90</v>
      </c>
      <c r="BX95" s="104" t="s">
        <v>5</v>
      </c>
      <c r="CL95" s="104" t="s">
        <v>19</v>
      </c>
      <c r="CM95" s="104" t="s">
        <v>91</v>
      </c>
    </row>
    <row r="96" spans="1:91" s="7" customFormat="1" ht="24.75" customHeight="1">
      <c r="A96" s="94" t="s">
        <v>86</v>
      </c>
      <c r="B96" s="95"/>
      <c r="C96" s="96"/>
      <c r="D96" s="297" t="s">
        <v>92</v>
      </c>
      <c r="E96" s="297"/>
      <c r="F96" s="297"/>
      <c r="G96" s="297"/>
      <c r="H96" s="297"/>
      <c r="I96" s="97"/>
      <c r="J96" s="297" t="s">
        <v>93</v>
      </c>
      <c r="K96" s="297"/>
      <c r="L96" s="297"/>
      <c r="M96" s="297"/>
      <c r="N96" s="297"/>
      <c r="O96" s="297"/>
      <c r="P96" s="297"/>
      <c r="Q96" s="297"/>
      <c r="R96" s="297"/>
      <c r="S96" s="297"/>
      <c r="T96" s="297"/>
      <c r="U96" s="297"/>
      <c r="V96" s="297"/>
      <c r="W96" s="297"/>
      <c r="X96" s="297"/>
      <c r="Y96" s="297"/>
      <c r="Z96" s="297"/>
      <c r="AA96" s="297"/>
      <c r="AB96" s="297"/>
      <c r="AC96" s="297"/>
      <c r="AD96" s="297"/>
      <c r="AE96" s="297"/>
      <c r="AF96" s="297"/>
      <c r="AG96" s="295">
        <f>'12052019b - Středisko Kos...'!J30</f>
        <v>0</v>
      </c>
      <c r="AH96" s="296"/>
      <c r="AI96" s="296"/>
      <c r="AJ96" s="296"/>
      <c r="AK96" s="296"/>
      <c r="AL96" s="296"/>
      <c r="AM96" s="296"/>
      <c r="AN96" s="295">
        <f>SUM(AG96,AT96)</f>
        <v>0</v>
      </c>
      <c r="AO96" s="296"/>
      <c r="AP96" s="296"/>
      <c r="AQ96" s="98" t="s">
        <v>89</v>
      </c>
      <c r="AR96" s="99"/>
      <c r="AS96" s="100">
        <v>0</v>
      </c>
      <c r="AT96" s="101">
        <f>ROUND(SUM(AV96:AW96),2)</f>
        <v>0</v>
      </c>
      <c r="AU96" s="102">
        <f>'12052019b - Středisko Kos...'!P126</f>
        <v>0</v>
      </c>
      <c r="AV96" s="101">
        <f>'12052019b - Středisko Kos...'!J33</f>
        <v>0</v>
      </c>
      <c r="AW96" s="101">
        <f>'12052019b - Středisko Kos...'!J34</f>
        <v>0</v>
      </c>
      <c r="AX96" s="101">
        <f>'12052019b - Středisko Kos...'!J35</f>
        <v>0</v>
      </c>
      <c r="AY96" s="101">
        <f>'12052019b - Středisko Kos...'!J36</f>
        <v>0</v>
      </c>
      <c r="AZ96" s="101">
        <f>'12052019b - Středisko Kos...'!F33</f>
        <v>0</v>
      </c>
      <c r="BA96" s="101">
        <f>'12052019b - Středisko Kos...'!F34</f>
        <v>0</v>
      </c>
      <c r="BB96" s="101">
        <f>'12052019b - Středisko Kos...'!F35</f>
        <v>0</v>
      </c>
      <c r="BC96" s="101">
        <f>'12052019b - Středisko Kos...'!F36</f>
        <v>0</v>
      </c>
      <c r="BD96" s="103">
        <f>'12052019b - Středisko Kos...'!F37</f>
        <v>0</v>
      </c>
      <c r="BT96" s="104" t="s">
        <v>21</v>
      </c>
      <c r="BV96" s="104" t="s">
        <v>84</v>
      </c>
      <c r="BW96" s="104" t="s">
        <v>94</v>
      </c>
      <c r="BX96" s="104" t="s">
        <v>5</v>
      </c>
      <c r="CL96" s="104" t="s">
        <v>19</v>
      </c>
      <c r="CM96" s="104" t="s">
        <v>91</v>
      </c>
    </row>
    <row r="97" spans="1:91" s="7" customFormat="1" ht="24.75" customHeight="1">
      <c r="A97" s="94" t="s">
        <v>86</v>
      </c>
      <c r="B97" s="95"/>
      <c r="C97" s="96"/>
      <c r="D97" s="297" t="s">
        <v>95</v>
      </c>
      <c r="E97" s="297"/>
      <c r="F97" s="297"/>
      <c r="G97" s="297"/>
      <c r="H97" s="297"/>
      <c r="I97" s="97"/>
      <c r="J97" s="297" t="s">
        <v>96</v>
      </c>
      <c r="K97" s="297"/>
      <c r="L97" s="297"/>
      <c r="M97" s="297"/>
      <c r="N97" s="297"/>
      <c r="O97" s="297"/>
      <c r="P97" s="297"/>
      <c r="Q97" s="297"/>
      <c r="R97" s="297"/>
      <c r="S97" s="297"/>
      <c r="T97" s="297"/>
      <c r="U97" s="297"/>
      <c r="V97" s="297"/>
      <c r="W97" s="297"/>
      <c r="X97" s="297"/>
      <c r="Y97" s="297"/>
      <c r="Z97" s="297"/>
      <c r="AA97" s="297"/>
      <c r="AB97" s="297"/>
      <c r="AC97" s="297"/>
      <c r="AD97" s="297"/>
      <c r="AE97" s="297"/>
      <c r="AF97" s="297"/>
      <c r="AG97" s="295">
        <f>'12052019c - Středisko Kos...'!J30</f>
        <v>0</v>
      </c>
      <c r="AH97" s="296"/>
      <c r="AI97" s="296"/>
      <c r="AJ97" s="296"/>
      <c r="AK97" s="296"/>
      <c r="AL97" s="296"/>
      <c r="AM97" s="296"/>
      <c r="AN97" s="295">
        <f>SUM(AG97,AT97)</f>
        <v>0</v>
      </c>
      <c r="AO97" s="296"/>
      <c r="AP97" s="296"/>
      <c r="AQ97" s="98" t="s">
        <v>89</v>
      </c>
      <c r="AR97" s="99"/>
      <c r="AS97" s="105">
        <v>0</v>
      </c>
      <c r="AT97" s="106">
        <f>ROUND(SUM(AV97:AW97),2)</f>
        <v>0</v>
      </c>
      <c r="AU97" s="107">
        <f>'12052019c - Středisko Kos...'!P117</f>
        <v>0</v>
      </c>
      <c r="AV97" s="106">
        <f>'12052019c - Středisko Kos...'!J33</f>
        <v>0</v>
      </c>
      <c r="AW97" s="106">
        <f>'12052019c - Středisko Kos...'!J34</f>
        <v>0</v>
      </c>
      <c r="AX97" s="106">
        <f>'12052019c - Středisko Kos...'!J35</f>
        <v>0</v>
      </c>
      <c r="AY97" s="106">
        <f>'12052019c - Středisko Kos...'!J36</f>
        <v>0</v>
      </c>
      <c r="AZ97" s="106">
        <f>'12052019c - Středisko Kos...'!F33</f>
        <v>0</v>
      </c>
      <c r="BA97" s="106">
        <f>'12052019c - Středisko Kos...'!F34</f>
        <v>0</v>
      </c>
      <c r="BB97" s="106">
        <f>'12052019c - Středisko Kos...'!F35</f>
        <v>0</v>
      </c>
      <c r="BC97" s="106">
        <f>'12052019c - Středisko Kos...'!F36</f>
        <v>0</v>
      </c>
      <c r="BD97" s="108">
        <f>'12052019c - Středisko Kos...'!F37</f>
        <v>0</v>
      </c>
      <c r="BT97" s="104" t="s">
        <v>21</v>
      </c>
      <c r="BV97" s="104" t="s">
        <v>84</v>
      </c>
      <c r="BW97" s="104" t="s">
        <v>97</v>
      </c>
      <c r="BX97" s="104" t="s">
        <v>5</v>
      </c>
      <c r="CL97" s="104" t="s">
        <v>19</v>
      </c>
      <c r="CM97" s="104" t="s">
        <v>91</v>
      </c>
    </row>
    <row r="98" spans="1:91" s="2" customFormat="1" ht="30" customHeight="1">
      <c r="A98" s="35"/>
      <c r="B98" s="36"/>
      <c r="C98" s="37"/>
      <c r="D98" s="37"/>
      <c r="E98" s="37"/>
      <c r="F98" s="37"/>
      <c r="G98" s="37"/>
      <c r="H98" s="37"/>
      <c r="I98" s="37"/>
      <c r="J98" s="37"/>
      <c r="K98" s="37"/>
      <c r="L98" s="37"/>
      <c r="M98" s="37"/>
      <c r="N98" s="37"/>
      <c r="O98" s="37"/>
      <c r="P98" s="37"/>
      <c r="Q98" s="37"/>
      <c r="R98" s="37"/>
      <c r="S98" s="37"/>
      <c r="T98" s="37"/>
      <c r="U98" s="37"/>
      <c r="V98" s="37"/>
      <c r="W98" s="37"/>
      <c r="X98" s="37"/>
      <c r="Y98" s="37"/>
      <c r="Z98" s="37"/>
      <c r="AA98" s="37"/>
      <c r="AB98" s="37"/>
      <c r="AC98" s="37"/>
      <c r="AD98" s="37"/>
      <c r="AE98" s="37"/>
      <c r="AF98" s="37"/>
      <c r="AG98" s="37"/>
      <c r="AH98" s="37"/>
      <c r="AI98" s="37"/>
      <c r="AJ98" s="37"/>
      <c r="AK98" s="37"/>
      <c r="AL98" s="37"/>
      <c r="AM98" s="37"/>
      <c r="AN98" s="37"/>
      <c r="AO98" s="37"/>
      <c r="AP98" s="37"/>
      <c r="AQ98" s="37"/>
      <c r="AR98" s="40"/>
      <c r="AS98" s="35"/>
      <c r="AT98" s="35"/>
      <c r="AU98" s="35"/>
      <c r="AV98" s="35"/>
      <c r="AW98" s="35"/>
      <c r="AX98" s="35"/>
      <c r="AY98" s="35"/>
      <c r="AZ98" s="35"/>
      <c r="BA98" s="35"/>
      <c r="BB98" s="35"/>
      <c r="BC98" s="35"/>
      <c r="BD98" s="35"/>
      <c r="BE98" s="35"/>
    </row>
    <row r="99" spans="1:91" s="2" customFormat="1" ht="6.95" customHeight="1">
      <c r="A99" s="35"/>
      <c r="B99" s="55"/>
      <c r="C99" s="56"/>
      <c r="D99" s="56"/>
      <c r="E99" s="56"/>
      <c r="F99" s="56"/>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6"/>
      <c r="AI99" s="56"/>
      <c r="AJ99" s="56"/>
      <c r="AK99" s="56"/>
      <c r="AL99" s="56"/>
      <c r="AM99" s="56"/>
      <c r="AN99" s="56"/>
      <c r="AO99" s="56"/>
      <c r="AP99" s="56"/>
      <c r="AQ99" s="56"/>
      <c r="AR99" s="40"/>
      <c r="AS99" s="35"/>
      <c r="AT99" s="35"/>
      <c r="AU99" s="35"/>
      <c r="AV99" s="35"/>
      <c r="AW99" s="35"/>
      <c r="AX99" s="35"/>
      <c r="AY99" s="35"/>
      <c r="AZ99" s="35"/>
      <c r="BA99" s="35"/>
      <c r="BB99" s="35"/>
      <c r="BC99" s="35"/>
      <c r="BD99" s="35"/>
      <c r="BE99" s="35"/>
    </row>
  </sheetData>
  <sheetProtection algorithmName="SHA-512" hashValue="mDK95Idi7fR4D2qhK4Q9CFy+BMK8V7hYxzfCTWA8jNwWAx2HzEbCqoWy6gkLjsDLSLqGj37lKQ/7kXzC3b6HIg==" saltValue="wna8BaR9CWxktrsFzlqHq+SmKiQCxns96fbh0FBWpU8Xb2K24yKSZES9aLDpOxcJblU+2v0zuPSKL9JMYskw2w==" spinCount="100000" sheet="1" objects="1" scenarios="1" formatColumns="0" formatRows="0"/>
  <mergeCells count="50">
    <mergeCell ref="AR2:BE2"/>
    <mergeCell ref="AN96:AP96"/>
    <mergeCell ref="AG96:AM96"/>
    <mergeCell ref="D96:H96"/>
    <mergeCell ref="J96:AF96"/>
    <mergeCell ref="AN97:AP97"/>
    <mergeCell ref="AG97:AM97"/>
    <mergeCell ref="D97:H97"/>
    <mergeCell ref="J97:AF97"/>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12052019a - Středisko Kos...'!C2" display="/"/>
    <hyperlink ref="A96" location="'12052019b - Středisko Kos...'!C2" display="/"/>
    <hyperlink ref="A97" location="'12052019c - Středisko Kos...'!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8"/>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0"/>
      <c r="M2" s="300"/>
      <c r="N2" s="300"/>
      <c r="O2" s="300"/>
      <c r="P2" s="300"/>
      <c r="Q2" s="300"/>
      <c r="R2" s="300"/>
      <c r="S2" s="300"/>
      <c r="T2" s="300"/>
      <c r="U2" s="300"/>
      <c r="V2" s="300"/>
      <c r="AT2" s="17" t="s">
        <v>90</v>
      </c>
    </row>
    <row r="3" spans="1:46" s="1" customFormat="1" ht="6.95" customHeight="1">
      <c r="B3" s="109"/>
      <c r="C3" s="110"/>
      <c r="D3" s="110"/>
      <c r="E3" s="110"/>
      <c r="F3" s="110"/>
      <c r="G3" s="110"/>
      <c r="H3" s="110"/>
      <c r="I3" s="110"/>
      <c r="J3" s="110"/>
      <c r="K3" s="110"/>
      <c r="L3" s="20"/>
      <c r="AT3" s="17" t="s">
        <v>91</v>
      </c>
    </row>
    <row r="4" spans="1:46" s="1" customFormat="1" ht="24.95" customHeight="1">
      <c r="B4" s="20"/>
      <c r="D4" s="111" t="s">
        <v>98</v>
      </c>
      <c r="L4" s="20"/>
      <c r="M4" s="112" t="s">
        <v>10</v>
      </c>
      <c r="AT4" s="17" t="s">
        <v>4</v>
      </c>
    </row>
    <row r="5" spans="1:46" s="1" customFormat="1" ht="6.95" customHeight="1">
      <c r="B5" s="20"/>
      <c r="L5" s="20"/>
    </row>
    <row r="6" spans="1:46" s="1" customFormat="1" ht="12" customHeight="1">
      <c r="B6" s="20"/>
      <c r="D6" s="113" t="s">
        <v>16</v>
      </c>
      <c r="L6" s="20"/>
    </row>
    <row r="7" spans="1:46" s="1" customFormat="1" ht="16.5" customHeight="1">
      <c r="B7" s="20"/>
      <c r="E7" s="301" t="str">
        <f>'Rekapitulace stavby'!K6</f>
        <v>Středisko Kostomlaty m.L. 2  Oprava střechy garáží a dílny</v>
      </c>
      <c r="F7" s="302"/>
      <c r="G7" s="302"/>
      <c r="H7" s="302"/>
      <c r="L7" s="20"/>
    </row>
    <row r="8" spans="1:46" s="2" customFormat="1" ht="12" customHeight="1">
      <c r="A8" s="35"/>
      <c r="B8" s="40"/>
      <c r="C8" s="35"/>
      <c r="D8" s="113" t="s">
        <v>99</v>
      </c>
      <c r="E8" s="35"/>
      <c r="F8" s="35"/>
      <c r="G8" s="35"/>
      <c r="H8" s="35"/>
      <c r="I8" s="35"/>
      <c r="J8" s="35"/>
      <c r="K8" s="35"/>
      <c r="L8" s="52"/>
      <c r="S8" s="35"/>
      <c r="T8" s="35"/>
      <c r="U8" s="35"/>
      <c r="V8" s="35"/>
      <c r="W8" s="35"/>
      <c r="X8" s="35"/>
      <c r="Y8" s="35"/>
      <c r="Z8" s="35"/>
      <c r="AA8" s="35"/>
      <c r="AB8" s="35"/>
      <c r="AC8" s="35"/>
      <c r="AD8" s="35"/>
      <c r="AE8" s="35"/>
    </row>
    <row r="9" spans="1:46" s="2" customFormat="1" ht="30" customHeight="1">
      <c r="A9" s="35"/>
      <c r="B9" s="40"/>
      <c r="C9" s="35"/>
      <c r="D9" s="35"/>
      <c r="E9" s="303" t="s">
        <v>100</v>
      </c>
      <c r="F9" s="304"/>
      <c r="G9" s="304"/>
      <c r="H9" s="304"/>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19</v>
      </c>
      <c r="G11" s="35"/>
      <c r="H11" s="35"/>
      <c r="I11" s="113" t="s">
        <v>20</v>
      </c>
      <c r="J11" s="114" t="s">
        <v>21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22</v>
      </c>
      <c r="E12" s="35"/>
      <c r="F12" s="114" t="s">
        <v>23</v>
      </c>
      <c r="G12" s="35"/>
      <c r="H12" s="35"/>
      <c r="I12" s="113" t="s">
        <v>24</v>
      </c>
      <c r="J12" s="115" t="str">
        <f>'Rekapitulace stavby'!AN8</f>
        <v>11. 5. 2019</v>
      </c>
      <c r="K12" s="35"/>
      <c r="L12" s="52"/>
      <c r="S12" s="35"/>
      <c r="T12" s="35"/>
      <c r="U12" s="35"/>
      <c r="V12" s="35"/>
      <c r="W12" s="35"/>
      <c r="X12" s="35"/>
      <c r="Y12" s="35"/>
      <c r="Z12" s="35"/>
      <c r="AA12" s="35"/>
      <c r="AB12" s="35"/>
      <c r="AC12" s="35"/>
      <c r="AD12" s="35"/>
      <c r="AE12" s="35"/>
    </row>
    <row r="13" spans="1:46" s="2" customFormat="1" ht="21.75" customHeight="1">
      <c r="A13" s="35"/>
      <c r="B13" s="40"/>
      <c r="C13" s="35"/>
      <c r="D13" s="116" t="s">
        <v>26</v>
      </c>
      <c r="E13" s="35"/>
      <c r="F13" s="117" t="s">
        <v>27</v>
      </c>
      <c r="G13" s="35"/>
      <c r="H13" s="35"/>
      <c r="I13" s="116" t="s">
        <v>28</v>
      </c>
      <c r="J13" s="117" t="s">
        <v>29</v>
      </c>
      <c r="K13" s="35"/>
      <c r="L13" s="52"/>
      <c r="S13" s="35"/>
      <c r="T13" s="35"/>
      <c r="U13" s="35"/>
      <c r="V13" s="35"/>
      <c r="W13" s="35"/>
      <c r="X13" s="35"/>
      <c r="Y13" s="35"/>
      <c r="Z13" s="35"/>
      <c r="AA13" s="35"/>
      <c r="AB13" s="35"/>
      <c r="AC13" s="35"/>
      <c r="AD13" s="35"/>
      <c r="AE13" s="35"/>
    </row>
    <row r="14" spans="1:46" s="2" customFormat="1" ht="12" customHeight="1">
      <c r="A14" s="35"/>
      <c r="B14" s="40"/>
      <c r="C14" s="35"/>
      <c r="D14" s="113" t="s">
        <v>30</v>
      </c>
      <c r="E14" s="35"/>
      <c r="F14" s="35"/>
      <c r="G14" s="35"/>
      <c r="H14" s="35"/>
      <c r="I14" s="113" t="s">
        <v>31</v>
      </c>
      <c r="J14" s="114" t="s">
        <v>1</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32</v>
      </c>
      <c r="F15" s="35"/>
      <c r="G15" s="35"/>
      <c r="H15" s="35"/>
      <c r="I15" s="113" t="s">
        <v>33</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34</v>
      </c>
      <c r="E17" s="35"/>
      <c r="F17" s="35"/>
      <c r="G17" s="35"/>
      <c r="H17" s="35"/>
      <c r="I17" s="113" t="s">
        <v>31</v>
      </c>
      <c r="J17" s="30"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05" t="str">
        <f>'Rekapitulace stavby'!E14</f>
        <v>Vyplň údaj</v>
      </c>
      <c r="F18" s="306"/>
      <c r="G18" s="306"/>
      <c r="H18" s="306"/>
      <c r="I18" s="113" t="s">
        <v>33</v>
      </c>
      <c r="J18" s="30"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36</v>
      </c>
      <c r="E20" s="35"/>
      <c r="F20" s="35"/>
      <c r="G20" s="35"/>
      <c r="H20" s="35"/>
      <c r="I20" s="113" t="s">
        <v>31</v>
      </c>
      <c r="J20" s="114" t="s">
        <v>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
        <v>37</v>
      </c>
      <c r="F21" s="35"/>
      <c r="G21" s="35"/>
      <c r="H21" s="35"/>
      <c r="I21" s="113" t="s">
        <v>33</v>
      </c>
      <c r="J21" s="114" t="s">
        <v>1</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39</v>
      </c>
      <c r="E23" s="35"/>
      <c r="F23" s="35"/>
      <c r="G23" s="35"/>
      <c r="H23" s="35"/>
      <c r="I23" s="113" t="s">
        <v>31</v>
      </c>
      <c r="J23" s="114"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37</v>
      </c>
      <c r="F24" s="35"/>
      <c r="G24" s="35"/>
      <c r="H24" s="35"/>
      <c r="I24" s="113" t="s">
        <v>33</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40</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8"/>
      <c r="B27" s="119"/>
      <c r="C27" s="118"/>
      <c r="D27" s="118"/>
      <c r="E27" s="307" t="s">
        <v>1</v>
      </c>
      <c r="F27" s="307"/>
      <c r="G27" s="307"/>
      <c r="H27" s="307"/>
      <c r="I27" s="118"/>
      <c r="J27" s="118"/>
      <c r="K27" s="118"/>
      <c r="L27" s="120"/>
      <c r="S27" s="118"/>
      <c r="T27" s="118"/>
      <c r="U27" s="118"/>
      <c r="V27" s="118"/>
      <c r="W27" s="118"/>
      <c r="X27" s="118"/>
      <c r="Y27" s="118"/>
      <c r="Z27" s="118"/>
      <c r="AA27" s="118"/>
      <c r="AB27" s="118"/>
      <c r="AC27" s="118"/>
      <c r="AD27" s="118"/>
      <c r="AE27" s="118"/>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21"/>
      <c r="E29" s="121"/>
      <c r="F29" s="121"/>
      <c r="G29" s="121"/>
      <c r="H29" s="121"/>
      <c r="I29" s="121"/>
      <c r="J29" s="121"/>
      <c r="K29" s="121"/>
      <c r="L29" s="52"/>
      <c r="S29" s="35"/>
      <c r="T29" s="35"/>
      <c r="U29" s="35"/>
      <c r="V29" s="35"/>
      <c r="W29" s="35"/>
      <c r="X29" s="35"/>
      <c r="Y29" s="35"/>
      <c r="Z29" s="35"/>
      <c r="AA29" s="35"/>
      <c r="AB29" s="35"/>
      <c r="AC29" s="35"/>
      <c r="AD29" s="35"/>
      <c r="AE29" s="35"/>
    </row>
    <row r="30" spans="1:31" s="2" customFormat="1" ht="25.35" customHeight="1">
      <c r="A30" s="35"/>
      <c r="B30" s="40"/>
      <c r="C30" s="35"/>
      <c r="D30" s="122" t="s">
        <v>42</v>
      </c>
      <c r="E30" s="35"/>
      <c r="F30" s="35"/>
      <c r="G30" s="35"/>
      <c r="H30" s="35"/>
      <c r="I30" s="35"/>
      <c r="J30" s="123">
        <f>ROUND(J127,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21"/>
      <c r="E31" s="121"/>
      <c r="F31" s="121"/>
      <c r="G31" s="121"/>
      <c r="H31" s="121"/>
      <c r="I31" s="121"/>
      <c r="J31" s="121"/>
      <c r="K31" s="121"/>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4" t="s">
        <v>44</v>
      </c>
      <c r="G32" s="35"/>
      <c r="H32" s="35"/>
      <c r="I32" s="124" t="s">
        <v>43</v>
      </c>
      <c r="J32" s="124" t="s">
        <v>45</v>
      </c>
      <c r="K32" s="35"/>
      <c r="L32" s="52"/>
      <c r="S32" s="35"/>
      <c r="T32" s="35"/>
      <c r="U32" s="35"/>
      <c r="V32" s="35"/>
      <c r="W32" s="35"/>
      <c r="X32" s="35"/>
      <c r="Y32" s="35"/>
      <c r="Z32" s="35"/>
      <c r="AA32" s="35"/>
      <c r="AB32" s="35"/>
      <c r="AC32" s="35"/>
      <c r="AD32" s="35"/>
      <c r="AE32" s="35"/>
    </row>
    <row r="33" spans="1:31" s="2" customFormat="1" ht="14.45" customHeight="1">
      <c r="A33" s="35"/>
      <c r="B33" s="40"/>
      <c r="C33" s="35"/>
      <c r="D33" s="125" t="s">
        <v>46</v>
      </c>
      <c r="E33" s="113" t="s">
        <v>47</v>
      </c>
      <c r="F33" s="126">
        <f>ROUND((SUM(BE127:BE277)),  2)</f>
        <v>0</v>
      </c>
      <c r="G33" s="35"/>
      <c r="H33" s="35"/>
      <c r="I33" s="127">
        <v>0.21</v>
      </c>
      <c r="J33" s="126">
        <f>ROUND(((SUM(BE127:BE277))*I33),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48</v>
      </c>
      <c r="F34" s="126">
        <f>ROUND((SUM(BF127:BF277)),  2)</f>
        <v>0</v>
      </c>
      <c r="G34" s="35"/>
      <c r="H34" s="35"/>
      <c r="I34" s="127">
        <v>0.15</v>
      </c>
      <c r="J34" s="126">
        <f>ROUND(((SUM(BF127:BF277))*I34),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49</v>
      </c>
      <c r="F35" s="126">
        <f>ROUND((SUM(BG127:BG277)),  2)</f>
        <v>0</v>
      </c>
      <c r="G35" s="35"/>
      <c r="H35" s="35"/>
      <c r="I35" s="127">
        <v>0.21</v>
      </c>
      <c r="J35" s="126">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50</v>
      </c>
      <c r="F36" s="126">
        <f>ROUND((SUM(BH127:BH277)),  2)</f>
        <v>0</v>
      </c>
      <c r="G36" s="35"/>
      <c r="H36" s="35"/>
      <c r="I36" s="127">
        <v>0.15</v>
      </c>
      <c r="J36" s="126">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51</v>
      </c>
      <c r="F37" s="126">
        <f>ROUND((SUM(BI127:BI277)),  2)</f>
        <v>0</v>
      </c>
      <c r="G37" s="35"/>
      <c r="H37" s="35"/>
      <c r="I37" s="127">
        <v>0</v>
      </c>
      <c r="J37" s="126">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8"/>
      <c r="D39" s="129" t="s">
        <v>52</v>
      </c>
      <c r="E39" s="130"/>
      <c r="F39" s="130"/>
      <c r="G39" s="131" t="s">
        <v>53</v>
      </c>
      <c r="H39" s="132" t="s">
        <v>54</v>
      </c>
      <c r="I39" s="130"/>
      <c r="J39" s="133">
        <f>SUM(J30:J37)</f>
        <v>0</v>
      </c>
      <c r="K39" s="134"/>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2" customFormat="1" ht="14.45" customHeight="1">
      <c r="B49" s="52"/>
      <c r="D49" s="135" t="s">
        <v>55</v>
      </c>
      <c r="E49" s="136"/>
      <c r="F49" s="136"/>
      <c r="G49" s="135" t="s">
        <v>56</v>
      </c>
      <c r="H49" s="136"/>
      <c r="I49" s="136"/>
      <c r="J49" s="136"/>
      <c r="K49" s="136"/>
      <c r="L49" s="52"/>
    </row>
    <row r="50" spans="1:31" ht="11.25">
      <c r="B50" s="20"/>
      <c r="L50" s="20"/>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s="2" customFormat="1" ht="12.75">
      <c r="A60" s="35"/>
      <c r="B60" s="40"/>
      <c r="C60" s="35"/>
      <c r="D60" s="137" t="s">
        <v>57</v>
      </c>
      <c r="E60" s="138"/>
      <c r="F60" s="139" t="s">
        <v>58</v>
      </c>
      <c r="G60" s="137" t="s">
        <v>57</v>
      </c>
      <c r="H60" s="138"/>
      <c r="I60" s="138"/>
      <c r="J60" s="140" t="s">
        <v>58</v>
      </c>
      <c r="K60" s="138"/>
      <c r="L60" s="52"/>
      <c r="S60" s="35"/>
      <c r="T60" s="35"/>
      <c r="U60" s="35"/>
      <c r="V60" s="35"/>
      <c r="W60" s="35"/>
      <c r="X60" s="35"/>
      <c r="Y60" s="35"/>
      <c r="Z60" s="35"/>
      <c r="AA60" s="35"/>
      <c r="AB60" s="35"/>
      <c r="AC60" s="35"/>
      <c r="AD60" s="35"/>
      <c r="AE60" s="35"/>
    </row>
    <row r="61" spans="1:31" ht="11.25">
      <c r="B61" s="20"/>
      <c r="L61" s="20"/>
    </row>
    <row r="62" spans="1:31" ht="11.25">
      <c r="B62" s="20"/>
      <c r="L62" s="20"/>
    </row>
    <row r="63" spans="1:31" ht="11.25">
      <c r="B63" s="20"/>
      <c r="L63" s="20"/>
    </row>
    <row r="64" spans="1:31" s="2" customFormat="1" ht="12.75">
      <c r="A64" s="35"/>
      <c r="B64" s="40"/>
      <c r="C64" s="35"/>
      <c r="D64" s="135" t="s">
        <v>59</v>
      </c>
      <c r="E64" s="141"/>
      <c r="F64" s="141"/>
      <c r="G64" s="135" t="s">
        <v>60</v>
      </c>
      <c r="H64" s="141"/>
      <c r="I64" s="141"/>
      <c r="J64" s="141"/>
      <c r="K64" s="141"/>
      <c r="L64" s="52"/>
      <c r="S64" s="35"/>
      <c r="T64" s="35"/>
      <c r="U64" s="35"/>
      <c r="V64" s="35"/>
      <c r="W64" s="35"/>
      <c r="X64" s="35"/>
      <c r="Y64" s="35"/>
      <c r="Z64" s="35"/>
      <c r="AA64" s="35"/>
      <c r="AB64" s="35"/>
      <c r="AC64" s="35"/>
      <c r="AD64" s="35"/>
      <c r="AE64" s="35"/>
    </row>
    <row r="65" spans="1:31" ht="11.25">
      <c r="B65" s="20"/>
      <c r="L65" s="20"/>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s="2" customFormat="1" ht="12.75">
      <c r="A75" s="35"/>
      <c r="B75" s="40"/>
      <c r="C75" s="35"/>
      <c r="D75" s="137" t="s">
        <v>57</v>
      </c>
      <c r="E75" s="138"/>
      <c r="F75" s="139" t="s">
        <v>58</v>
      </c>
      <c r="G75" s="137" t="s">
        <v>57</v>
      </c>
      <c r="H75" s="138"/>
      <c r="I75" s="138"/>
      <c r="J75" s="140" t="s">
        <v>58</v>
      </c>
      <c r="K75" s="138"/>
      <c r="L75" s="52"/>
      <c r="S75" s="35"/>
      <c r="T75" s="35"/>
      <c r="U75" s="35"/>
      <c r="V75" s="35"/>
      <c r="W75" s="35"/>
      <c r="X75" s="35"/>
      <c r="Y75" s="35"/>
      <c r="Z75" s="35"/>
      <c r="AA75" s="35"/>
      <c r="AB75" s="35"/>
      <c r="AC75" s="35"/>
      <c r="AD75" s="35"/>
      <c r="AE75" s="35"/>
    </row>
    <row r="76" spans="1:31" s="2" customFormat="1" ht="14.45" customHeight="1">
      <c r="A76" s="35"/>
      <c r="B76" s="142"/>
      <c r="C76" s="143"/>
      <c r="D76" s="143"/>
      <c r="E76" s="143"/>
      <c r="F76" s="143"/>
      <c r="G76" s="143"/>
      <c r="H76" s="143"/>
      <c r="I76" s="143"/>
      <c r="J76" s="143"/>
      <c r="K76" s="143"/>
      <c r="L76" s="52"/>
      <c r="S76" s="35"/>
      <c r="T76" s="35"/>
      <c r="U76" s="35"/>
      <c r="V76" s="35"/>
      <c r="W76" s="35"/>
      <c r="X76" s="35"/>
      <c r="Y76" s="35"/>
      <c r="Z76" s="35"/>
      <c r="AA76" s="35"/>
      <c r="AB76" s="35"/>
      <c r="AC76" s="35"/>
      <c r="AD76" s="35"/>
      <c r="AE76" s="35"/>
    </row>
    <row r="80" spans="1:31" s="2" customFormat="1" ht="6.95" customHeight="1">
      <c r="A80" s="35"/>
      <c r="B80" s="144"/>
      <c r="C80" s="145"/>
      <c r="D80" s="145"/>
      <c r="E80" s="145"/>
      <c r="F80" s="145"/>
      <c r="G80" s="145"/>
      <c r="H80" s="145"/>
      <c r="I80" s="145"/>
      <c r="J80" s="145"/>
      <c r="K80" s="145"/>
      <c r="L80" s="52"/>
      <c r="S80" s="35"/>
      <c r="T80" s="35"/>
      <c r="U80" s="35"/>
      <c r="V80" s="35"/>
      <c r="W80" s="35"/>
      <c r="X80" s="35"/>
      <c r="Y80" s="35"/>
      <c r="Z80" s="35"/>
      <c r="AA80" s="35"/>
      <c r="AB80" s="35"/>
      <c r="AC80" s="35"/>
      <c r="AD80" s="35"/>
      <c r="AE80" s="35"/>
    </row>
    <row r="81" spans="1:47" s="2" customFormat="1" ht="24.95" customHeight="1">
      <c r="A81" s="35"/>
      <c r="B81" s="36"/>
      <c r="C81" s="23" t="s">
        <v>101</v>
      </c>
      <c r="D81" s="37"/>
      <c r="E81" s="37"/>
      <c r="F81" s="37"/>
      <c r="G81" s="37"/>
      <c r="H81" s="37"/>
      <c r="I81" s="37"/>
      <c r="J81" s="37"/>
      <c r="K81" s="37"/>
      <c r="L81" s="52"/>
      <c r="S81" s="35"/>
      <c r="T81" s="35"/>
      <c r="U81" s="35"/>
      <c r="V81" s="35"/>
      <c r="W81" s="35"/>
      <c r="X81" s="35"/>
      <c r="Y81" s="35"/>
      <c r="Z81" s="35"/>
      <c r="AA81" s="35"/>
      <c r="AB81" s="35"/>
      <c r="AC81" s="35"/>
      <c r="AD81" s="35"/>
      <c r="AE81" s="35"/>
    </row>
    <row r="82" spans="1:47" s="2" customFormat="1" ht="6.95" customHeight="1">
      <c r="A82" s="35"/>
      <c r="B82" s="36"/>
      <c r="C82" s="37"/>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12" customHeight="1">
      <c r="A83" s="35"/>
      <c r="B83" s="36"/>
      <c r="C83" s="29" t="s">
        <v>16</v>
      </c>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6.5" customHeight="1">
      <c r="A84" s="35"/>
      <c r="B84" s="36"/>
      <c r="C84" s="37"/>
      <c r="D84" s="37"/>
      <c r="E84" s="308" t="str">
        <f>E7</f>
        <v>Středisko Kostomlaty m.L. 2  Oprava střechy garáží a dílny</v>
      </c>
      <c r="F84" s="309"/>
      <c r="G84" s="309"/>
      <c r="H84" s="309"/>
      <c r="I84" s="37"/>
      <c r="J84" s="37"/>
      <c r="K84" s="37"/>
      <c r="L84" s="52"/>
      <c r="S84" s="35"/>
      <c r="T84" s="35"/>
      <c r="U84" s="35"/>
      <c r="V84" s="35"/>
      <c r="W84" s="35"/>
      <c r="X84" s="35"/>
      <c r="Y84" s="35"/>
      <c r="Z84" s="35"/>
      <c r="AA84" s="35"/>
      <c r="AB84" s="35"/>
      <c r="AC84" s="35"/>
      <c r="AD84" s="35"/>
      <c r="AE84" s="35"/>
    </row>
    <row r="85" spans="1:47" s="2" customFormat="1" ht="12" customHeight="1">
      <c r="A85" s="35"/>
      <c r="B85" s="36"/>
      <c r="C85" s="29" t="s">
        <v>99</v>
      </c>
      <c r="D85" s="37"/>
      <c r="E85" s="37"/>
      <c r="F85" s="37"/>
      <c r="G85" s="37"/>
      <c r="H85" s="37"/>
      <c r="I85" s="37"/>
      <c r="J85" s="37"/>
      <c r="K85" s="37"/>
      <c r="L85" s="52"/>
      <c r="S85" s="35"/>
      <c r="T85" s="35"/>
      <c r="U85" s="35"/>
      <c r="V85" s="35"/>
      <c r="W85" s="35"/>
      <c r="X85" s="35"/>
      <c r="Y85" s="35"/>
      <c r="Z85" s="35"/>
      <c r="AA85" s="35"/>
      <c r="AB85" s="35"/>
      <c r="AC85" s="35"/>
      <c r="AD85" s="35"/>
      <c r="AE85" s="35"/>
    </row>
    <row r="86" spans="1:47" s="2" customFormat="1" ht="30" customHeight="1">
      <c r="A86" s="35"/>
      <c r="B86" s="36"/>
      <c r="C86" s="37"/>
      <c r="D86" s="37"/>
      <c r="E86" s="279" t="str">
        <f>E9</f>
        <v>12052019a - Středisko Kostomlaty m.L. 2  Oprava střechy garáží - stavební část</v>
      </c>
      <c r="F86" s="310"/>
      <c r="G86" s="310"/>
      <c r="H86" s="310"/>
      <c r="I86" s="37"/>
      <c r="J86" s="37"/>
      <c r="K86" s="37"/>
      <c r="L86" s="52"/>
      <c r="S86" s="35"/>
      <c r="T86" s="35"/>
      <c r="U86" s="35"/>
      <c r="V86" s="35"/>
      <c r="W86" s="35"/>
      <c r="X86" s="35"/>
      <c r="Y86" s="35"/>
      <c r="Z86" s="35"/>
      <c r="AA86" s="35"/>
      <c r="AB86" s="35"/>
      <c r="AC86" s="35"/>
      <c r="AD86" s="35"/>
      <c r="AE86" s="35"/>
    </row>
    <row r="87" spans="1:47" s="2" customFormat="1" ht="6.95" customHeight="1">
      <c r="A87" s="35"/>
      <c r="B87" s="36"/>
      <c r="C87" s="37"/>
      <c r="D87" s="37"/>
      <c r="E87" s="37"/>
      <c r="F87" s="37"/>
      <c r="G87" s="37"/>
      <c r="H87" s="37"/>
      <c r="I87" s="37"/>
      <c r="J87" s="37"/>
      <c r="K87" s="37"/>
      <c r="L87" s="52"/>
      <c r="S87" s="35"/>
      <c r="T87" s="35"/>
      <c r="U87" s="35"/>
      <c r="V87" s="35"/>
      <c r="W87" s="35"/>
      <c r="X87" s="35"/>
      <c r="Y87" s="35"/>
      <c r="Z87" s="35"/>
      <c r="AA87" s="35"/>
      <c r="AB87" s="35"/>
      <c r="AC87" s="35"/>
      <c r="AD87" s="35"/>
      <c r="AE87" s="35"/>
    </row>
    <row r="88" spans="1:47" s="2" customFormat="1" ht="12" customHeight="1">
      <c r="A88" s="35"/>
      <c r="B88" s="36"/>
      <c r="C88" s="29" t="s">
        <v>22</v>
      </c>
      <c r="D88" s="37"/>
      <c r="E88" s="37"/>
      <c r="F88" s="27" t="str">
        <f>F12</f>
        <v>Kostomlaty nad Labem</v>
      </c>
      <c r="G88" s="37"/>
      <c r="H88" s="37"/>
      <c r="I88" s="29" t="s">
        <v>24</v>
      </c>
      <c r="J88" s="67" t="str">
        <f>IF(J12="","",J12)</f>
        <v>11. 5. 2019</v>
      </c>
      <c r="K88" s="37"/>
      <c r="L88" s="52"/>
      <c r="S88" s="35"/>
      <c r="T88" s="35"/>
      <c r="U88" s="35"/>
      <c r="V88" s="35"/>
      <c r="W88" s="35"/>
      <c r="X88" s="35"/>
      <c r="Y88" s="35"/>
      <c r="Z88" s="35"/>
      <c r="AA88" s="35"/>
      <c r="AB88" s="35"/>
      <c r="AC88" s="35"/>
      <c r="AD88" s="35"/>
      <c r="AE88" s="35"/>
    </row>
    <row r="89" spans="1:47" s="2" customFormat="1" ht="6.95" customHeight="1">
      <c r="A89" s="35"/>
      <c r="B89" s="36"/>
      <c r="C89" s="37"/>
      <c r="D89" s="37"/>
      <c r="E89" s="37"/>
      <c r="F89" s="37"/>
      <c r="G89" s="37"/>
      <c r="H89" s="37"/>
      <c r="I89" s="37"/>
      <c r="J89" s="37"/>
      <c r="K89" s="37"/>
      <c r="L89" s="52"/>
      <c r="S89" s="35"/>
      <c r="T89" s="35"/>
      <c r="U89" s="35"/>
      <c r="V89" s="35"/>
      <c r="W89" s="35"/>
      <c r="X89" s="35"/>
      <c r="Y89" s="35"/>
      <c r="Z89" s="35"/>
      <c r="AA89" s="35"/>
      <c r="AB89" s="35"/>
      <c r="AC89" s="35"/>
      <c r="AD89" s="35"/>
      <c r="AE89" s="35"/>
    </row>
    <row r="90" spans="1:47" s="2" customFormat="1" ht="15.2" customHeight="1">
      <c r="A90" s="35"/>
      <c r="B90" s="36"/>
      <c r="C90" s="29" t="s">
        <v>30</v>
      </c>
      <c r="D90" s="37"/>
      <c r="E90" s="37"/>
      <c r="F90" s="27" t="str">
        <f>E15</f>
        <v>Povodí Labe s. p, Kostomlaty n.L.</v>
      </c>
      <c r="G90" s="37"/>
      <c r="H90" s="37"/>
      <c r="I90" s="29" t="s">
        <v>36</v>
      </c>
      <c r="J90" s="33" t="str">
        <f>E21</f>
        <v>Ing.arch.Jiří Dvořák</v>
      </c>
      <c r="K90" s="37"/>
      <c r="L90" s="52"/>
      <c r="S90" s="35"/>
      <c r="T90" s="35"/>
      <c r="U90" s="35"/>
      <c r="V90" s="35"/>
      <c r="W90" s="35"/>
      <c r="X90" s="35"/>
      <c r="Y90" s="35"/>
      <c r="Z90" s="35"/>
      <c r="AA90" s="35"/>
      <c r="AB90" s="35"/>
      <c r="AC90" s="35"/>
      <c r="AD90" s="35"/>
      <c r="AE90" s="35"/>
    </row>
    <row r="91" spans="1:47" s="2" customFormat="1" ht="15.2" customHeight="1">
      <c r="A91" s="35"/>
      <c r="B91" s="36"/>
      <c r="C91" s="29" t="s">
        <v>34</v>
      </c>
      <c r="D91" s="37"/>
      <c r="E91" s="37"/>
      <c r="F91" s="27" t="str">
        <f>IF(E18="","",E18)</f>
        <v>Vyplň údaj</v>
      </c>
      <c r="G91" s="37"/>
      <c r="H91" s="37"/>
      <c r="I91" s="29" t="s">
        <v>39</v>
      </c>
      <c r="J91" s="33" t="str">
        <f>E24</f>
        <v>Ing.arch.Jiří Dvořák</v>
      </c>
      <c r="K91" s="37"/>
      <c r="L91" s="52"/>
      <c r="S91" s="35"/>
      <c r="T91" s="35"/>
      <c r="U91" s="35"/>
      <c r="V91" s="35"/>
      <c r="W91" s="35"/>
      <c r="X91" s="35"/>
      <c r="Y91" s="35"/>
      <c r="Z91" s="35"/>
      <c r="AA91" s="35"/>
      <c r="AB91" s="35"/>
      <c r="AC91" s="35"/>
      <c r="AD91" s="35"/>
      <c r="AE91" s="35"/>
    </row>
    <row r="92" spans="1:47" s="2" customFormat="1" ht="10.35" customHeight="1">
      <c r="A92" s="35"/>
      <c r="B92" s="36"/>
      <c r="C92" s="37"/>
      <c r="D92" s="37"/>
      <c r="E92" s="37"/>
      <c r="F92" s="37"/>
      <c r="G92" s="37"/>
      <c r="H92" s="37"/>
      <c r="I92" s="37"/>
      <c r="J92" s="37"/>
      <c r="K92" s="37"/>
      <c r="L92" s="52"/>
      <c r="S92" s="35"/>
      <c r="T92" s="35"/>
      <c r="U92" s="35"/>
      <c r="V92" s="35"/>
      <c r="W92" s="35"/>
      <c r="X92" s="35"/>
      <c r="Y92" s="35"/>
      <c r="Z92" s="35"/>
      <c r="AA92" s="35"/>
      <c r="AB92" s="35"/>
      <c r="AC92" s="35"/>
      <c r="AD92" s="35"/>
      <c r="AE92" s="35"/>
    </row>
    <row r="93" spans="1:47" s="2" customFormat="1" ht="29.25" customHeight="1">
      <c r="A93" s="35"/>
      <c r="B93" s="36"/>
      <c r="C93" s="146" t="s">
        <v>102</v>
      </c>
      <c r="D93" s="147"/>
      <c r="E93" s="147"/>
      <c r="F93" s="147"/>
      <c r="G93" s="147"/>
      <c r="H93" s="147"/>
      <c r="I93" s="147"/>
      <c r="J93" s="148" t="s">
        <v>103</v>
      </c>
      <c r="K93" s="147"/>
      <c r="L93" s="52"/>
      <c r="S93" s="35"/>
      <c r="T93" s="35"/>
      <c r="U93" s="35"/>
      <c r="V93" s="35"/>
      <c r="W93" s="35"/>
      <c r="X93" s="35"/>
      <c r="Y93" s="35"/>
      <c r="Z93" s="35"/>
      <c r="AA93" s="35"/>
      <c r="AB93" s="35"/>
      <c r="AC93" s="35"/>
      <c r="AD93" s="35"/>
      <c r="AE93" s="35"/>
    </row>
    <row r="94" spans="1:47" s="2" customFormat="1" ht="10.35" customHeight="1">
      <c r="A94" s="35"/>
      <c r="B94" s="36"/>
      <c r="C94" s="37"/>
      <c r="D94" s="37"/>
      <c r="E94" s="37"/>
      <c r="F94" s="37"/>
      <c r="G94" s="37"/>
      <c r="H94" s="37"/>
      <c r="I94" s="37"/>
      <c r="J94" s="37"/>
      <c r="K94" s="37"/>
      <c r="L94" s="52"/>
      <c r="S94" s="35"/>
      <c r="T94" s="35"/>
      <c r="U94" s="35"/>
      <c r="V94" s="35"/>
      <c r="W94" s="35"/>
      <c r="X94" s="35"/>
      <c r="Y94" s="35"/>
      <c r="Z94" s="35"/>
      <c r="AA94" s="35"/>
      <c r="AB94" s="35"/>
      <c r="AC94" s="35"/>
      <c r="AD94" s="35"/>
      <c r="AE94" s="35"/>
    </row>
    <row r="95" spans="1:47" s="2" customFormat="1" ht="22.9" customHeight="1">
      <c r="A95" s="35"/>
      <c r="B95" s="36"/>
      <c r="C95" s="149" t="s">
        <v>104</v>
      </c>
      <c r="D95" s="37"/>
      <c r="E95" s="37"/>
      <c r="F95" s="37"/>
      <c r="G95" s="37"/>
      <c r="H95" s="37"/>
      <c r="I95" s="37"/>
      <c r="J95" s="85">
        <f>J127</f>
        <v>0</v>
      </c>
      <c r="K95" s="37"/>
      <c r="L95" s="52"/>
      <c r="S95" s="35"/>
      <c r="T95" s="35"/>
      <c r="U95" s="35"/>
      <c r="V95" s="35"/>
      <c r="W95" s="35"/>
      <c r="X95" s="35"/>
      <c r="Y95" s="35"/>
      <c r="Z95" s="35"/>
      <c r="AA95" s="35"/>
      <c r="AB95" s="35"/>
      <c r="AC95" s="35"/>
      <c r="AD95" s="35"/>
      <c r="AE95" s="35"/>
      <c r="AU95" s="17" t="s">
        <v>105</v>
      </c>
    </row>
    <row r="96" spans="1:47" s="9" customFormat="1" ht="24.95" customHeight="1">
      <c r="B96" s="150"/>
      <c r="C96" s="151"/>
      <c r="D96" s="152" t="s">
        <v>106</v>
      </c>
      <c r="E96" s="153"/>
      <c r="F96" s="153"/>
      <c r="G96" s="153"/>
      <c r="H96" s="153"/>
      <c r="I96" s="153"/>
      <c r="J96" s="154">
        <f>J128</f>
        <v>0</v>
      </c>
      <c r="K96" s="151"/>
      <c r="L96" s="155"/>
    </row>
    <row r="97" spans="1:31" s="10" customFormat="1" ht="19.899999999999999" customHeight="1">
      <c r="B97" s="156"/>
      <c r="C97" s="157"/>
      <c r="D97" s="158" t="s">
        <v>107</v>
      </c>
      <c r="E97" s="159"/>
      <c r="F97" s="159"/>
      <c r="G97" s="159"/>
      <c r="H97" s="159"/>
      <c r="I97" s="159"/>
      <c r="J97" s="160">
        <f>J129</f>
        <v>0</v>
      </c>
      <c r="K97" s="157"/>
      <c r="L97" s="161"/>
    </row>
    <row r="98" spans="1:31" s="10" customFormat="1" ht="19.899999999999999" customHeight="1">
      <c r="B98" s="156"/>
      <c r="C98" s="157"/>
      <c r="D98" s="158" t="s">
        <v>108</v>
      </c>
      <c r="E98" s="159"/>
      <c r="F98" s="159"/>
      <c r="G98" s="159"/>
      <c r="H98" s="159"/>
      <c r="I98" s="159"/>
      <c r="J98" s="160">
        <f>J147</f>
        <v>0</v>
      </c>
      <c r="K98" s="157"/>
      <c r="L98" s="161"/>
    </row>
    <row r="99" spans="1:31" s="10" customFormat="1" ht="19.899999999999999" customHeight="1">
      <c r="B99" s="156"/>
      <c r="C99" s="157"/>
      <c r="D99" s="158" t="s">
        <v>109</v>
      </c>
      <c r="E99" s="159"/>
      <c r="F99" s="159"/>
      <c r="G99" s="159"/>
      <c r="H99" s="159"/>
      <c r="I99" s="159"/>
      <c r="J99" s="160">
        <f>J163</f>
        <v>0</v>
      </c>
      <c r="K99" s="157"/>
      <c r="L99" s="161"/>
    </row>
    <row r="100" spans="1:31" s="10" customFormat="1" ht="19.899999999999999" customHeight="1">
      <c r="B100" s="156"/>
      <c r="C100" s="157"/>
      <c r="D100" s="158" t="s">
        <v>110</v>
      </c>
      <c r="E100" s="159"/>
      <c r="F100" s="159"/>
      <c r="G100" s="159"/>
      <c r="H100" s="159"/>
      <c r="I100" s="159"/>
      <c r="J100" s="160">
        <f>J178</f>
        <v>0</v>
      </c>
      <c r="K100" s="157"/>
      <c r="L100" s="161"/>
    </row>
    <row r="101" spans="1:31" s="9" customFormat="1" ht="24.95" customHeight="1">
      <c r="B101" s="150"/>
      <c r="C101" s="151"/>
      <c r="D101" s="152" t="s">
        <v>111</v>
      </c>
      <c r="E101" s="153"/>
      <c r="F101" s="153"/>
      <c r="G101" s="153"/>
      <c r="H101" s="153"/>
      <c r="I101" s="153"/>
      <c r="J101" s="154">
        <f>J181</f>
        <v>0</v>
      </c>
      <c r="K101" s="151"/>
      <c r="L101" s="155"/>
    </row>
    <row r="102" spans="1:31" s="10" customFormat="1" ht="19.899999999999999" customHeight="1">
      <c r="B102" s="156"/>
      <c r="C102" s="157"/>
      <c r="D102" s="158" t="s">
        <v>112</v>
      </c>
      <c r="E102" s="159"/>
      <c r="F102" s="159"/>
      <c r="G102" s="159"/>
      <c r="H102" s="159"/>
      <c r="I102" s="159"/>
      <c r="J102" s="160">
        <f>J182</f>
        <v>0</v>
      </c>
      <c r="K102" s="157"/>
      <c r="L102" s="161"/>
    </row>
    <row r="103" spans="1:31" s="10" customFormat="1" ht="19.899999999999999" customHeight="1">
      <c r="B103" s="156"/>
      <c r="C103" s="157"/>
      <c r="D103" s="158" t="s">
        <v>113</v>
      </c>
      <c r="E103" s="159"/>
      <c r="F103" s="159"/>
      <c r="G103" s="159"/>
      <c r="H103" s="159"/>
      <c r="I103" s="159"/>
      <c r="J103" s="160">
        <f>J189</f>
        <v>0</v>
      </c>
      <c r="K103" s="157"/>
      <c r="L103" s="161"/>
    </row>
    <row r="104" spans="1:31" s="10" customFormat="1" ht="19.899999999999999" customHeight="1">
      <c r="B104" s="156"/>
      <c r="C104" s="157"/>
      <c r="D104" s="158" t="s">
        <v>114</v>
      </c>
      <c r="E104" s="159"/>
      <c r="F104" s="159"/>
      <c r="G104" s="159"/>
      <c r="H104" s="159"/>
      <c r="I104" s="159"/>
      <c r="J104" s="160">
        <f>J194</f>
        <v>0</v>
      </c>
      <c r="K104" s="157"/>
      <c r="L104" s="161"/>
    </row>
    <row r="105" spans="1:31" s="10" customFormat="1" ht="19.899999999999999" customHeight="1">
      <c r="B105" s="156"/>
      <c r="C105" s="157"/>
      <c r="D105" s="158" t="s">
        <v>115</v>
      </c>
      <c r="E105" s="159"/>
      <c r="F105" s="159"/>
      <c r="G105" s="159"/>
      <c r="H105" s="159"/>
      <c r="I105" s="159"/>
      <c r="J105" s="160">
        <f>J211</f>
        <v>0</v>
      </c>
      <c r="K105" s="157"/>
      <c r="L105" s="161"/>
    </row>
    <row r="106" spans="1:31" s="10" customFormat="1" ht="19.899999999999999" customHeight="1">
      <c r="B106" s="156"/>
      <c r="C106" s="157"/>
      <c r="D106" s="158" t="s">
        <v>116</v>
      </c>
      <c r="E106" s="159"/>
      <c r="F106" s="159"/>
      <c r="G106" s="159"/>
      <c r="H106" s="159"/>
      <c r="I106" s="159"/>
      <c r="J106" s="160">
        <f>J262</f>
        <v>0</v>
      </c>
      <c r="K106" s="157"/>
      <c r="L106" s="161"/>
    </row>
    <row r="107" spans="1:31" s="10" customFormat="1" ht="19.899999999999999" customHeight="1">
      <c r="B107" s="156"/>
      <c r="C107" s="157"/>
      <c r="D107" s="158" t="s">
        <v>117</v>
      </c>
      <c r="E107" s="159"/>
      <c r="F107" s="159"/>
      <c r="G107" s="159"/>
      <c r="H107" s="159"/>
      <c r="I107" s="159"/>
      <c r="J107" s="160">
        <f>J271</f>
        <v>0</v>
      </c>
      <c r="K107" s="157"/>
      <c r="L107" s="161"/>
    </row>
    <row r="108" spans="1:31" s="2" customFormat="1" ht="21.75" customHeight="1">
      <c r="A108" s="35"/>
      <c r="B108" s="36"/>
      <c r="C108" s="37"/>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31" s="2" customFormat="1" ht="6.95" customHeight="1">
      <c r="A109" s="35"/>
      <c r="B109" s="55"/>
      <c r="C109" s="56"/>
      <c r="D109" s="56"/>
      <c r="E109" s="56"/>
      <c r="F109" s="56"/>
      <c r="G109" s="56"/>
      <c r="H109" s="56"/>
      <c r="I109" s="56"/>
      <c r="J109" s="56"/>
      <c r="K109" s="56"/>
      <c r="L109" s="52"/>
      <c r="S109" s="35"/>
      <c r="T109" s="35"/>
      <c r="U109" s="35"/>
      <c r="V109" s="35"/>
      <c r="W109" s="35"/>
      <c r="X109" s="35"/>
      <c r="Y109" s="35"/>
      <c r="Z109" s="35"/>
      <c r="AA109" s="35"/>
      <c r="AB109" s="35"/>
      <c r="AC109" s="35"/>
      <c r="AD109" s="35"/>
      <c r="AE109" s="35"/>
    </row>
    <row r="113" spans="1:63" s="2" customFormat="1" ht="6.95" customHeight="1">
      <c r="A113" s="35"/>
      <c r="B113" s="57"/>
      <c r="C113" s="58"/>
      <c r="D113" s="58"/>
      <c r="E113" s="58"/>
      <c r="F113" s="58"/>
      <c r="G113" s="58"/>
      <c r="H113" s="58"/>
      <c r="I113" s="58"/>
      <c r="J113" s="58"/>
      <c r="K113" s="58"/>
      <c r="L113" s="52"/>
      <c r="S113" s="35"/>
      <c r="T113" s="35"/>
      <c r="U113" s="35"/>
      <c r="V113" s="35"/>
      <c r="W113" s="35"/>
      <c r="X113" s="35"/>
      <c r="Y113" s="35"/>
      <c r="Z113" s="35"/>
      <c r="AA113" s="35"/>
      <c r="AB113" s="35"/>
      <c r="AC113" s="35"/>
      <c r="AD113" s="35"/>
      <c r="AE113" s="35"/>
    </row>
    <row r="114" spans="1:63" s="2" customFormat="1" ht="24.95" customHeight="1">
      <c r="A114" s="35"/>
      <c r="B114" s="36"/>
      <c r="C114" s="23" t="s">
        <v>118</v>
      </c>
      <c r="D114" s="37"/>
      <c r="E114" s="37"/>
      <c r="F114" s="37"/>
      <c r="G114" s="37"/>
      <c r="H114" s="37"/>
      <c r="I114" s="37"/>
      <c r="J114" s="37"/>
      <c r="K114" s="37"/>
      <c r="L114" s="52"/>
      <c r="S114" s="35"/>
      <c r="T114" s="35"/>
      <c r="U114" s="35"/>
      <c r="V114" s="35"/>
      <c r="W114" s="35"/>
      <c r="X114" s="35"/>
      <c r="Y114" s="35"/>
      <c r="Z114" s="35"/>
      <c r="AA114" s="35"/>
      <c r="AB114" s="35"/>
      <c r="AC114" s="35"/>
      <c r="AD114" s="35"/>
      <c r="AE114" s="35"/>
    </row>
    <row r="115" spans="1:63" s="2" customFormat="1" ht="6.95" customHeight="1">
      <c r="A115" s="35"/>
      <c r="B115" s="36"/>
      <c r="C115" s="37"/>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3" s="2" customFormat="1" ht="12" customHeight="1">
      <c r="A116" s="35"/>
      <c r="B116" s="36"/>
      <c r="C116" s="29" t="s">
        <v>16</v>
      </c>
      <c r="D116" s="37"/>
      <c r="E116" s="37"/>
      <c r="F116" s="37"/>
      <c r="G116" s="37"/>
      <c r="H116" s="37"/>
      <c r="I116" s="37"/>
      <c r="J116" s="37"/>
      <c r="K116" s="37"/>
      <c r="L116" s="52"/>
      <c r="S116" s="35"/>
      <c r="T116" s="35"/>
      <c r="U116" s="35"/>
      <c r="V116" s="35"/>
      <c r="W116" s="35"/>
      <c r="X116" s="35"/>
      <c r="Y116" s="35"/>
      <c r="Z116" s="35"/>
      <c r="AA116" s="35"/>
      <c r="AB116" s="35"/>
      <c r="AC116" s="35"/>
      <c r="AD116" s="35"/>
      <c r="AE116" s="35"/>
    </row>
    <row r="117" spans="1:63" s="2" customFormat="1" ht="16.5" customHeight="1">
      <c r="A117" s="35"/>
      <c r="B117" s="36"/>
      <c r="C117" s="37"/>
      <c r="D117" s="37"/>
      <c r="E117" s="308" t="str">
        <f>E7</f>
        <v>Středisko Kostomlaty m.L. 2  Oprava střechy garáží a dílny</v>
      </c>
      <c r="F117" s="309"/>
      <c r="G117" s="309"/>
      <c r="H117" s="309"/>
      <c r="I117" s="37"/>
      <c r="J117" s="37"/>
      <c r="K117" s="37"/>
      <c r="L117" s="52"/>
      <c r="S117" s="35"/>
      <c r="T117" s="35"/>
      <c r="U117" s="35"/>
      <c r="V117" s="35"/>
      <c r="W117" s="35"/>
      <c r="X117" s="35"/>
      <c r="Y117" s="35"/>
      <c r="Z117" s="35"/>
      <c r="AA117" s="35"/>
      <c r="AB117" s="35"/>
      <c r="AC117" s="35"/>
      <c r="AD117" s="35"/>
      <c r="AE117" s="35"/>
    </row>
    <row r="118" spans="1:63" s="2" customFormat="1" ht="12" customHeight="1">
      <c r="A118" s="35"/>
      <c r="B118" s="36"/>
      <c r="C118" s="29" t="s">
        <v>99</v>
      </c>
      <c r="D118" s="37"/>
      <c r="E118" s="37"/>
      <c r="F118" s="37"/>
      <c r="G118" s="37"/>
      <c r="H118" s="37"/>
      <c r="I118" s="37"/>
      <c r="J118" s="37"/>
      <c r="K118" s="37"/>
      <c r="L118" s="52"/>
      <c r="S118" s="35"/>
      <c r="T118" s="35"/>
      <c r="U118" s="35"/>
      <c r="V118" s="35"/>
      <c r="W118" s="35"/>
      <c r="X118" s="35"/>
      <c r="Y118" s="35"/>
      <c r="Z118" s="35"/>
      <c r="AA118" s="35"/>
      <c r="AB118" s="35"/>
      <c r="AC118" s="35"/>
      <c r="AD118" s="35"/>
      <c r="AE118" s="35"/>
    </row>
    <row r="119" spans="1:63" s="2" customFormat="1" ht="30" customHeight="1">
      <c r="A119" s="35"/>
      <c r="B119" s="36"/>
      <c r="C119" s="37"/>
      <c r="D119" s="37"/>
      <c r="E119" s="279" t="str">
        <f>E9</f>
        <v>12052019a - Středisko Kostomlaty m.L. 2  Oprava střechy garáží - stavební část</v>
      </c>
      <c r="F119" s="310"/>
      <c r="G119" s="310"/>
      <c r="H119" s="310"/>
      <c r="I119" s="37"/>
      <c r="J119" s="37"/>
      <c r="K119" s="37"/>
      <c r="L119" s="52"/>
      <c r="S119" s="35"/>
      <c r="T119" s="35"/>
      <c r="U119" s="35"/>
      <c r="V119" s="35"/>
      <c r="W119" s="35"/>
      <c r="X119" s="35"/>
      <c r="Y119" s="35"/>
      <c r="Z119" s="35"/>
      <c r="AA119" s="35"/>
      <c r="AB119" s="35"/>
      <c r="AC119" s="35"/>
      <c r="AD119" s="35"/>
      <c r="AE119" s="35"/>
    </row>
    <row r="120" spans="1:63" s="2" customFormat="1" ht="6.95" customHeight="1">
      <c r="A120" s="35"/>
      <c r="B120" s="36"/>
      <c r="C120" s="37"/>
      <c r="D120" s="37"/>
      <c r="E120" s="37"/>
      <c r="F120" s="37"/>
      <c r="G120" s="37"/>
      <c r="H120" s="37"/>
      <c r="I120" s="37"/>
      <c r="J120" s="37"/>
      <c r="K120" s="37"/>
      <c r="L120" s="52"/>
      <c r="S120" s="35"/>
      <c r="T120" s="35"/>
      <c r="U120" s="35"/>
      <c r="V120" s="35"/>
      <c r="W120" s="35"/>
      <c r="X120" s="35"/>
      <c r="Y120" s="35"/>
      <c r="Z120" s="35"/>
      <c r="AA120" s="35"/>
      <c r="AB120" s="35"/>
      <c r="AC120" s="35"/>
      <c r="AD120" s="35"/>
      <c r="AE120" s="35"/>
    </row>
    <row r="121" spans="1:63" s="2" customFormat="1" ht="12" customHeight="1">
      <c r="A121" s="35"/>
      <c r="B121" s="36"/>
      <c r="C121" s="29" t="s">
        <v>22</v>
      </c>
      <c r="D121" s="37"/>
      <c r="E121" s="37"/>
      <c r="F121" s="27" t="str">
        <f>F12</f>
        <v>Kostomlaty nad Labem</v>
      </c>
      <c r="G121" s="37"/>
      <c r="H121" s="37"/>
      <c r="I121" s="29" t="s">
        <v>24</v>
      </c>
      <c r="J121" s="67" t="str">
        <f>IF(J12="","",J12)</f>
        <v>11. 5. 2019</v>
      </c>
      <c r="K121" s="37"/>
      <c r="L121" s="52"/>
      <c r="S121" s="35"/>
      <c r="T121" s="35"/>
      <c r="U121" s="35"/>
      <c r="V121" s="35"/>
      <c r="W121" s="35"/>
      <c r="X121" s="35"/>
      <c r="Y121" s="35"/>
      <c r="Z121" s="35"/>
      <c r="AA121" s="35"/>
      <c r="AB121" s="35"/>
      <c r="AC121" s="35"/>
      <c r="AD121" s="35"/>
      <c r="AE121" s="35"/>
    </row>
    <row r="122" spans="1:63" s="2" customFormat="1" ht="6.95" customHeight="1">
      <c r="A122" s="35"/>
      <c r="B122" s="36"/>
      <c r="C122" s="37"/>
      <c r="D122" s="37"/>
      <c r="E122" s="37"/>
      <c r="F122" s="37"/>
      <c r="G122" s="37"/>
      <c r="H122" s="37"/>
      <c r="I122" s="37"/>
      <c r="J122" s="37"/>
      <c r="K122" s="37"/>
      <c r="L122" s="52"/>
      <c r="S122" s="35"/>
      <c r="T122" s="35"/>
      <c r="U122" s="35"/>
      <c r="V122" s="35"/>
      <c r="W122" s="35"/>
      <c r="X122" s="35"/>
      <c r="Y122" s="35"/>
      <c r="Z122" s="35"/>
      <c r="AA122" s="35"/>
      <c r="AB122" s="35"/>
      <c r="AC122" s="35"/>
      <c r="AD122" s="35"/>
      <c r="AE122" s="35"/>
    </row>
    <row r="123" spans="1:63" s="2" customFormat="1" ht="15.2" customHeight="1">
      <c r="A123" s="35"/>
      <c r="B123" s="36"/>
      <c r="C123" s="29" t="s">
        <v>30</v>
      </c>
      <c r="D123" s="37"/>
      <c r="E123" s="37"/>
      <c r="F123" s="27" t="str">
        <f>E15</f>
        <v>Povodí Labe s. p, Kostomlaty n.L.</v>
      </c>
      <c r="G123" s="37"/>
      <c r="H123" s="37"/>
      <c r="I123" s="29" t="s">
        <v>36</v>
      </c>
      <c r="J123" s="33" t="str">
        <f>E21</f>
        <v>Ing.arch.Jiří Dvořák</v>
      </c>
      <c r="K123" s="37"/>
      <c r="L123" s="52"/>
      <c r="S123" s="35"/>
      <c r="T123" s="35"/>
      <c r="U123" s="35"/>
      <c r="V123" s="35"/>
      <c r="W123" s="35"/>
      <c r="X123" s="35"/>
      <c r="Y123" s="35"/>
      <c r="Z123" s="35"/>
      <c r="AA123" s="35"/>
      <c r="AB123" s="35"/>
      <c r="AC123" s="35"/>
      <c r="AD123" s="35"/>
      <c r="AE123" s="35"/>
    </row>
    <row r="124" spans="1:63" s="2" customFormat="1" ht="15.2" customHeight="1">
      <c r="A124" s="35"/>
      <c r="B124" s="36"/>
      <c r="C124" s="29" t="s">
        <v>34</v>
      </c>
      <c r="D124" s="37"/>
      <c r="E124" s="37"/>
      <c r="F124" s="27" t="str">
        <f>IF(E18="","",E18)</f>
        <v>Vyplň údaj</v>
      </c>
      <c r="G124" s="37"/>
      <c r="H124" s="37"/>
      <c r="I124" s="29" t="s">
        <v>39</v>
      </c>
      <c r="J124" s="33" t="str">
        <f>E24</f>
        <v>Ing.arch.Jiří Dvořák</v>
      </c>
      <c r="K124" s="37"/>
      <c r="L124" s="52"/>
      <c r="S124" s="35"/>
      <c r="T124" s="35"/>
      <c r="U124" s="35"/>
      <c r="V124" s="35"/>
      <c r="W124" s="35"/>
      <c r="X124" s="35"/>
      <c r="Y124" s="35"/>
      <c r="Z124" s="35"/>
      <c r="AA124" s="35"/>
      <c r="AB124" s="35"/>
      <c r="AC124" s="35"/>
      <c r="AD124" s="35"/>
      <c r="AE124" s="35"/>
    </row>
    <row r="125" spans="1:63" s="2" customFormat="1" ht="10.35" customHeight="1">
      <c r="A125" s="35"/>
      <c r="B125" s="36"/>
      <c r="C125" s="37"/>
      <c r="D125" s="37"/>
      <c r="E125" s="37"/>
      <c r="F125" s="37"/>
      <c r="G125" s="37"/>
      <c r="H125" s="37"/>
      <c r="I125" s="37"/>
      <c r="J125" s="37"/>
      <c r="K125" s="37"/>
      <c r="L125" s="52"/>
      <c r="S125" s="35"/>
      <c r="T125" s="35"/>
      <c r="U125" s="35"/>
      <c r="V125" s="35"/>
      <c r="W125" s="35"/>
      <c r="X125" s="35"/>
      <c r="Y125" s="35"/>
      <c r="Z125" s="35"/>
      <c r="AA125" s="35"/>
      <c r="AB125" s="35"/>
      <c r="AC125" s="35"/>
      <c r="AD125" s="35"/>
      <c r="AE125" s="35"/>
    </row>
    <row r="126" spans="1:63" s="11" customFormat="1" ht="29.25" customHeight="1">
      <c r="A126" s="162"/>
      <c r="B126" s="163"/>
      <c r="C126" s="164" t="s">
        <v>119</v>
      </c>
      <c r="D126" s="165" t="s">
        <v>67</v>
      </c>
      <c r="E126" s="165" t="s">
        <v>63</v>
      </c>
      <c r="F126" s="165" t="s">
        <v>64</v>
      </c>
      <c r="G126" s="165" t="s">
        <v>120</v>
      </c>
      <c r="H126" s="165" t="s">
        <v>121</v>
      </c>
      <c r="I126" s="165" t="s">
        <v>122</v>
      </c>
      <c r="J126" s="166" t="s">
        <v>103</v>
      </c>
      <c r="K126" s="167" t="s">
        <v>123</v>
      </c>
      <c r="L126" s="168"/>
      <c r="M126" s="76" t="s">
        <v>1</v>
      </c>
      <c r="N126" s="77" t="s">
        <v>46</v>
      </c>
      <c r="O126" s="77" t="s">
        <v>124</v>
      </c>
      <c r="P126" s="77" t="s">
        <v>125</v>
      </c>
      <c r="Q126" s="77" t="s">
        <v>126</v>
      </c>
      <c r="R126" s="77" t="s">
        <v>127</v>
      </c>
      <c r="S126" s="77" t="s">
        <v>128</v>
      </c>
      <c r="T126" s="78" t="s">
        <v>129</v>
      </c>
      <c r="U126" s="162"/>
      <c r="V126" s="162"/>
      <c r="W126" s="162"/>
      <c r="X126" s="162"/>
      <c r="Y126" s="162"/>
      <c r="Z126" s="162"/>
      <c r="AA126" s="162"/>
      <c r="AB126" s="162"/>
      <c r="AC126" s="162"/>
      <c r="AD126" s="162"/>
      <c r="AE126" s="162"/>
    </row>
    <row r="127" spans="1:63" s="2" customFormat="1" ht="22.9" customHeight="1">
      <c r="A127" s="35"/>
      <c r="B127" s="36"/>
      <c r="C127" s="83" t="s">
        <v>130</v>
      </c>
      <c r="D127" s="37"/>
      <c r="E127" s="37"/>
      <c r="F127" s="37"/>
      <c r="G127" s="37"/>
      <c r="H127" s="37"/>
      <c r="I127" s="37"/>
      <c r="J127" s="169">
        <f>BK127</f>
        <v>0</v>
      </c>
      <c r="K127" s="37"/>
      <c r="L127" s="40"/>
      <c r="M127" s="79"/>
      <c r="N127" s="170"/>
      <c r="O127" s="80"/>
      <c r="P127" s="171">
        <f>P128+P181</f>
        <v>0</v>
      </c>
      <c r="Q127" s="80"/>
      <c r="R127" s="171">
        <f>R128+R181</f>
        <v>6.9111838599999995</v>
      </c>
      <c r="S127" s="80"/>
      <c r="T127" s="172">
        <f>T128+T181</f>
        <v>7.4358900000000006</v>
      </c>
      <c r="U127" s="35"/>
      <c r="V127" s="35"/>
      <c r="W127" s="35"/>
      <c r="X127" s="35"/>
      <c r="Y127" s="35"/>
      <c r="Z127" s="35"/>
      <c r="AA127" s="35"/>
      <c r="AB127" s="35"/>
      <c r="AC127" s="35"/>
      <c r="AD127" s="35"/>
      <c r="AE127" s="35"/>
      <c r="AT127" s="17" t="s">
        <v>81</v>
      </c>
      <c r="AU127" s="17" t="s">
        <v>105</v>
      </c>
      <c r="BK127" s="173">
        <f>BK128+BK181</f>
        <v>0</v>
      </c>
    </row>
    <row r="128" spans="1:63" s="12" customFormat="1" ht="25.9" customHeight="1">
      <c r="B128" s="174"/>
      <c r="C128" s="175"/>
      <c r="D128" s="176" t="s">
        <v>81</v>
      </c>
      <c r="E128" s="177" t="s">
        <v>131</v>
      </c>
      <c r="F128" s="177" t="s">
        <v>132</v>
      </c>
      <c r="G128" s="175"/>
      <c r="H128" s="175"/>
      <c r="I128" s="178"/>
      <c r="J128" s="179">
        <f>BK128</f>
        <v>0</v>
      </c>
      <c r="K128" s="175"/>
      <c r="L128" s="180"/>
      <c r="M128" s="181"/>
      <c r="N128" s="182"/>
      <c r="O128" s="182"/>
      <c r="P128" s="183">
        <f>P129+P147+P163+P178</f>
        <v>0</v>
      </c>
      <c r="Q128" s="182"/>
      <c r="R128" s="183">
        <f>R129+R147+R163+R178</f>
        <v>2.8828133</v>
      </c>
      <c r="S128" s="182"/>
      <c r="T128" s="184">
        <f>T129+T147+T163+T178</f>
        <v>0</v>
      </c>
      <c r="AR128" s="185" t="s">
        <v>21</v>
      </c>
      <c r="AT128" s="186" t="s">
        <v>81</v>
      </c>
      <c r="AU128" s="186" t="s">
        <v>82</v>
      </c>
      <c r="AY128" s="185" t="s">
        <v>133</v>
      </c>
      <c r="BK128" s="187">
        <f>BK129+BK147+BK163+BK178</f>
        <v>0</v>
      </c>
    </row>
    <row r="129" spans="1:65" s="12" customFormat="1" ht="22.9" customHeight="1">
      <c r="B129" s="174"/>
      <c r="C129" s="175"/>
      <c r="D129" s="176" t="s">
        <v>81</v>
      </c>
      <c r="E129" s="188" t="s">
        <v>134</v>
      </c>
      <c r="F129" s="188" t="s">
        <v>135</v>
      </c>
      <c r="G129" s="175"/>
      <c r="H129" s="175"/>
      <c r="I129" s="178"/>
      <c r="J129" s="189">
        <f>BK129</f>
        <v>0</v>
      </c>
      <c r="K129" s="175"/>
      <c r="L129" s="180"/>
      <c r="M129" s="181"/>
      <c r="N129" s="182"/>
      <c r="O129" s="182"/>
      <c r="P129" s="183">
        <f>SUM(P130:P146)</f>
        <v>0</v>
      </c>
      <c r="Q129" s="182"/>
      <c r="R129" s="183">
        <f>SUM(R130:R146)</f>
        <v>1.9754099000000001</v>
      </c>
      <c r="S129" s="182"/>
      <c r="T129" s="184">
        <f>SUM(T130:T146)</f>
        <v>0</v>
      </c>
      <c r="AR129" s="185" t="s">
        <v>21</v>
      </c>
      <c r="AT129" s="186" t="s">
        <v>81</v>
      </c>
      <c r="AU129" s="186" t="s">
        <v>21</v>
      </c>
      <c r="AY129" s="185" t="s">
        <v>133</v>
      </c>
      <c r="BK129" s="187">
        <f>SUM(BK130:BK146)</f>
        <v>0</v>
      </c>
    </row>
    <row r="130" spans="1:65" s="2" customFormat="1" ht="21.75" customHeight="1">
      <c r="A130" s="35"/>
      <c r="B130" s="36"/>
      <c r="C130" s="190" t="s">
        <v>21</v>
      </c>
      <c r="D130" s="190" t="s">
        <v>136</v>
      </c>
      <c r="E130" s="191" t="s">
        <v>137</v>
      </c>
      <c r="F130" s="192" t="s">
        <v>138</v>
      </c>
      <c r="G130" s="193" t="s">
        <v>139</v>
      </c>
      <c r="H130" s="194">
        <v>0.73699999999999999</v>
      </c>
      <c r="I130" s="195"/>
      <c r="J130" s="196">
        <f>ROUND(I130*H130,2)</f>
        <v>0</v>
      </c>
      <c r="K130" s="197"/>
      <c r="L130" s="40"/>
      <c r="M130" s="198" t="s">
        <v>1</v>
      </c>
      <c r="N130" s="199" t="s">
        <v>47</v>
      </c>
      <c r="O130" s="72"/>
      <c r="P130" s="200">
        <f>O130*H130</f>
        <v>0</v>
      </c>
      <c r="Q130" s="200">
        <v>1.6627000000000001</v>
      </c>
      <c r="R130" s="200">
        <f>Q130*H130</f>
        <v>1.2254099000000001</v>
      </c>
      <c r="S130" s="200">
        <v>0</v>
      </c>
      <c r="T130" s="201">
        <f>S130*H130</f>
        <v>0</v>
      </c>
      <c r="U130" s="35"/>
      <c r="V130" s="35"/>
      <c r="W130" s="35"/>
      <c r="X130" s="35"/>
      <c r="Y130" s="35"/>
      <c r="Z130" s="35"/>
      <c r="AA130" s="35"/>
      <c r="AB130" s="35"/>
      <c r="AC130" s="35"/>
      <c r="AD130" s="35"/>
      <c r="AE130" s="35"/>
      <c r="AR130" s="202" t="s">
        <v>140</v>
      </c>
      <c r="AT130" s="202" t="s">
        <v>136</v>
      </c>
      <c r="AU130" s="202" t="s">
        <v>91</v>
      </c>
      <c r="AY130" s="17" t="s">
        <v>133</v>
      </c>
      <c r="BE130" s="203">
        <f>IF(N130="základní",J130,0)</f>
        <v>0</v>
      </c>
      <c r="BF130" s="203">
        <f>IF(N130="snížená",J130,0)</f>
        <v>0</v>
      </c>
      <c r="BG130" s="203">
        <f>IF(N130="zákl. přenesená",J130,0)</f>
        <v>0</v>
      </c>
      <c r="BH130" s="203">
        <f>IF(N130="sníž. přenesená",J130,0)</f>
        <v>0</v>
      </c>
      <c r="BI130" s="203">
        <f>IF(N130="nulová",J130,0)</f>
        <v>0</v>
      </c>
      <c r="BJ130" s="17" t="s">
        <v>21</v>
      </c>
      <c r="BK130" s="203">
        <f>ROUND(I130*H130,2)</f>
        <v>0</v>
      </c>
      <c r="BL130" s="17" t="s">
        <v>140</v>
      </c>
      <c r="BM130" s="202" t="s">
        <v>141</v>
      </c>
    </row>
    <row r="131" spans="1:65" s="2" customFormat="1" ht="87.75">
      <c r="A131" s="35"/>
      <c r="B131" s="36"/>
      <c r="C131" s="37"/>
      <c r="D131" s="204" t="s">
        <v>142</v>
      </c>
      <c r="E131" s="37"/>
      <c r="F131" s="205" t="s">
        <v>143</v>
      </c>
      <c r="G131" s="37"/>
      <c r="H131" s="37"/>
      <c r="I131" s="206"/>
      <c r="J131" s="37"/>
      <c r="K131" s="37"/>
      <c r="L131" s="40"/>
      <c r="M131" s="207"/>
      <c r="N131" s="208"/>
      <c r="O131" s="72"/>
      <c r="P131" s="72"/>
      <c r="Q131" s="72"/>
      <c r="R131" s="72"/>
      <c r="S131" s="72"/>
      <c r="T131" s="73"/>
      <c r="U131" s="35"/>
      <c r="V131" s="35"/>
      <c r="W131" s="35"/>
      <c r="X131" s="35"/>
      <c r="Y131" s="35"/>
      <c r="Z131" s="35"/>
      <c r="AA131" s="35"/>
      <c r="AB131" s="35"/>
      <c r="AC131" s="35"/>
      <c r="AD131" s="35"/>
      <c r="AE131" s="35"/>
      <c r="AT131" s="17" t="s">
        <v>142</v>
      </c>
      <c r="AU131" s="17" t="s">
        <v>91</v>
      </c>
    </row>
    <row r="132" spans="1:65" s="13" customFormat="1" ht="11.25">
      <c r="B132" s="209"/>
      <c r="C132" s="210"/>
      <c r="D132" s="204" t="s">
        <v>144</v>
      </c>
      <c r="E132" s="211" t="s">
        <v>1</v>
      </c>
      <c r="F132" s="212" t="s">
        <v>145</v>
      </c>
      <c r="G132" s="210"/>
      <c r="H132" s="211" t="s">
        <v>1</v>
      </c>
      <c r="I132" s="213"/>
      <c r="J132" s="210"/>
      <c r="K132" s="210"/>
      <c r="L132" s="214"/>
      <c r="M132" s="215"/>
      <c r="N132" s="216"/>
      <c r="O132" s="216"/>
      <c r="P132" s="216"/>
      <c r="Q132" s="216"/>
      <c r="R132" s="216"/>
      <c r="S132" s="216"/>
      <c r="T132" s="217"/>
      <c r="AT132" s="218" t="s">
        <v>144</v>
      </c>
      <c r="AU132" s="218" t="s">
        <v>91</v>
      </c>
      <c r="AV132" s="13" t="s">
        <v>21</v>
      </c>
      <c r="AW132" s="13" t="s">
        <v>38</v>
      </c>
      <c r="AX132" s="13" t="s">
        <v>82</v>
      </c>
      <c r="AY132" s="218" t="s">
        <v>133</v>
      </c>
    </row>
    <row r="133" spans="1:65" s="14" customFormat="1" ht="11.25">
      <c r="B133" s="219"/>
      <c r="C133" s="220"/>
      <c r="D133" s="204" t="s">
        <v>144</v>
      </c>
      <c r="E133" s="221" t="s">
        <v>1</v>
      </c>
      <c r="F133" s="222" t="s">
        <v>146</v>
      </c>
      <c r="G133" s="220"/>
      <c r="H133" s="223">
        <v>0.59099999999999997</v>
      </c>
      <c r="I133" s="224"/>
      <c r="J133" s="220"/>
      <c r="K133" s="220"/>
      <c r="L133" s="225"/>
      <c r="M133" s="226"/>
      <c r="N133" s="227"/>
      <c r="O133" s="227"/>
      <c r="P133" s="227"/>
      <c r="Q133" s="227"/>
      <c r="R133" s="227"/>
      <c r="S133" s="227"/>
      <c r="T133" s="228"/>
      <c r="AT133" s="229" t="s">
        <v>144</v>
      </c>
      <c r="AU133" s="229" t="s">
        <v>91</v>
      </c>
      <c r="AV133" s="14" t="s">
        <v>91</v>
      </c>
      <c r="AW133" s="14" t="s">
        <v>38</v>
      </c>
      <c r="AX133" s="14" t="s">
        <v>82</v>
      </c>
      <c r="AY133" s="229" t="s">
        <v>133</v>
      </c>
    </row>
    <row r="134" spans="1:65" s="14" customFormat="1" ht="11.25">
      <c r="B134" s="219"/>
      <c r="C134" s="220"/>
      <c r="D134" s="204" t="s">
        <v>144</v>
      </c>
      <c r="E134" s="221" t="s">
        <v>1</v>
      </c>
      <c r="F134" s="222" t="s">
        <v>147</v>
      </c>
      <c r="G134" s="220"/>
      <c r="H134" s="223">
        <v>0.14599999999999999</v>
      </c>
      <c r="I134" s="224"/>
      <c r="J134" s="220"/>
      <c r="K134" s="220"/>
      <c r="L134" s="225"/>
      <c r="M134" s="226"/>
      <c r="N134" s="227"/>
      <c r="O134" s="227"/>
      <c r="P134" s="227"/>
      <c r="Q134" s="227"/>
      <c r="R134" s="227"/>
      <c r="S134" s="227"/>
      <c r="T134" s="228"/>
      <c r="AT134" s="229" t="s">
        <v>144</v>
      </c>
      <c r="AU134" s="229" t="s">
        <v>91</v>
      </c>
      <c r="AV134" s="14" t="s">
        <v>91</v>
      </c>
      <c r="AW134" s="14" t="s">
        <v>38</v>
      </c>
      <c r="AX134" s="14" t="s">
        <v>82</v>
      </c>
      <c r="AY134" s="229" t="s">
        <v>133</v>
      </c>
    </row>
    <row r="135" spans="1:65" s="15" customFormat="1" ht="11.25">
      <c r="B135" s="230"/>
      <c r="C135" s="231"/>
      <c r="D135" s="204" t="s">
        <v>144</v>
      </c>
      <c r="E135" s="232" t="s">
        <v>1</v>
      </c>
      <c r="F135" s="233" t="s">
        <v>148</v>
      </c>
      <c r="G135" s="231"/>
      <c r="H135" s="234">
        <v>0.73699999999999999</v>
      </c>
      <c r="I135" s="235"/>
      <c r="J135" s="231"/>
      <c r="K135" s="231"/>
      <c r="L135" s="236"/>
      <c r="M135" s="237"/>
      <c r="N135" s="238"/>
      <c r="O135" s="238"/>
      <c r="P135" s="238"/>
      <c r="Q135" s="238"/>
      <c r="R135" s="238"/>
      <c r="S135" s="238"/>
      <c r="T135" s="239"/>
      <c r="AT135" s="240" t="s">
        <v>144</v>
      </c>
      <c r="AU135" s="240" t="s">
        <v>91</v>
      </c>
      <c r="AV135" s="15" t="s">
        <v>140</v>
      </c>
      <c r="AW135" s="15" t="s">
        <v>38</v>
      </c>
      <c r="AX135" s="15" t="s">
        <v>21</v>
      </c>
      <c r="AY135" s="240" t="s">
        <v>133</v>
      </c>
    </row>
    <row r="136" spans="1:65" s="2" customFormat="1" ht="16.5" customHeight="1">
      <c r="A136" s="35"/>
      <c r="B136" s="36"/>
      <c r="C136" s="190" t="s">
        <v>91</v>
      </c>
      <c r="D136" s="190" t="s">
        <v>136</v>
      </c>
      <c r="E136" s="191" t="s">
        <v>149</v>
      </c>
      <c r="F136" s="192" t="s">
        <v>150</v>
      </c>
      <c r="G136" s="193" t="s">
        <v>151</v>
      </c>
      <c r="H136" s="194">
        <v>1</v>
      </c>
      <c r="I136" s="195"/>
      <c r="J136" s="196">
        <f>ROUND(I136*H136,2)</f>
        <v>0</v>
      </c>
      <c r="K136" s="197"/>
      <c r="L136" s="40"/>
      <c r="M136" s="198" t="s">
        <v>1</v>
      </c>
      <c r="N136" s="199" t="s">
        <v>47</v>
      </c>
      <c r="O136" s="72"/>
      <c r="P136" s="200">
        <f>O136*H136</f>
        <v>0</v>
      </c>
      <c r="Q136" s="200">
        <v>0.75</v>
      </c>
      <c r="R136" s="200">
        <f>Q136*H136</f>
        <v>0.75</v>
      </c>
      <c r="S136" s="200">
        <v>0</v>
      </c>
      <c r="T136" s="201">
        <f>S136*H136</f>
        <v>0</v>
      </c>
      <c r="U136" s="35"/>
      <c r="V136" s="35"/>
      <c r="W136" s="35"/>
      <c r="X136" s="35"/>
      <c r="Y136" s="35"/>
      <c r="Z136" s="35"/>
      <c r="AA136" s="35"/>
      <c r="AB136" s="35"/>
      <c r="AC136" s="35"/>
      <c r="AD136" s="35"/>
      <c r="AE136" s="35"/>
      <c r="AR136" s="202" t="s">
        <v>140</v>
      </c>
      <c r="AT136" s="202" t="s">
        <v>136</v>
      </c>
      <c r="AU136" s="202" t="s">
        <v>91</v>
      </c>
      <c r="AY136" s="17" t="s">
        <v>133</v>
      </c>
      <c r="BE136" s="203">
        <f>IF(N136="základní",J136,0)</f>
        <v>0</v>
      </c>
      <c r="BF136" s="203">
        <f>IF(N136="snížená",J136,0)</f>
        <v>0</v>
      </c>
      <c r="BG136" s="203">
        <f>IF(N136="zákl. přenesená",J136,0)</f>
        <v>0</v>
      </c>
      <c r="BH136" s="203">
        <f>IF(N136="sníž. přenesená",J136,0)</f>
        <v>0</v>
      </c>
      <c r="BI136" s="203">
        <f>IF(N136="nulová",J136,0)</f>
        <v>0</v>
      </c>
      <c r="BJ136" s="17" t="s">
        <v>21</v>
      </c>
      <c r="BK136" s="203">
        <f>ROUND(I136*H136,2)</f>
        <v>0</v>
      </c>
      <c r="BL136" s="17" t="s">
        <v>140</v>
      </c>
      <c r="BM136" s="202" t="s">
        <v>152</v>
      </c>
    </row>
    <row r="137" spans="1:65" s="2" customFormat="1" ht="16.5" customHeight="1">
      <c r="A137" s="35"/>
      <c r="B137" s="36"/>
      <c r="C137" s="190" t="s">
        <v>134</v>
      </c>
      <c r="D137" s="190" t="s">
        <v>136</v>
      </c>
      <c r="E137" s="191" t="s">
        <v>153</v>
      </c>
      <c r="F137" s="192" t="s">
        <v>154</v>
      </c>
      <c r="G137" s="193" t="s">
        <v>155</v>
      </c>
      <c r="H137" s="194">
        <v>1</v>
      </c>
      <c r="I137" s="195"/>
      <c r="J137" s="196">
        <f>ROUND(I137*H137,2)</f>
        <v>0</v>
      </c>
      <c r="K137" s="197"/>
      <c r="L137" s="40"/>
      <c r="M137" s="198" t="s">
        <v>1</v>
      </c>
      <c r="N137" s="199" t="s">
        <v>47</v>
      </c>
      <c r="O137" s="72"/>
      <c r="P137" s="200">
        <f>O137*H137</f>
        <v>0</v>
      </c>
      <c r="Q137" s="200">
        <v>0</v>
      </c>
      <c r="R137" s="200">
        <f>Q137*H137</f>
        <v>0</v>
      </c>
      <c r="S137" s="200">
        <v>0</v>
      </c>
      <c r="T137" s="201">
        <f>S137*H137</f>
        <v>0</v>
      </c>
      <c r="U137" s="35"/>
      <c r="V137" s="35"/>
      <c r="W137" s="35"/>
      <c r="X137" s="35"/>
      <c r="Y137" s="35"/>
      <c r="Z137" s="35"/>
      <c r="AA137" s="35"/>
      <c r="AB137" s="35"/>
      <c r="AC137" s="35"/>
      <c r="AD137" s="35"/>
      <c r="AE137" s="35"/>
      <c r="AR137" s="202" t="s">
        <v>140</v>
      </c>
      <c r="AT137" s="202" t="s">
        <v>136</v>
      </c>
      <c r="AU137" s="202" t="s">
        <v>91</v>
      </c>
      <c r="AY137" s="17" t="s">
        <v>133</v>
      </c>
      <c r="BE137" s="203">
        <f>IF(N137="základní",J137,0)</f>
        <v>0</v>
      </c>
      <c r="BF137" s="203">
        <f>IF(N137="snížená",J137,0)</f>
        <v>0</v>
      </c>
      <c r="BG137" s="203">
        <f>IF(N137="zákl. přenesená",J137,0)</f>
        <v>0</v>
      </c>
      <c r="BH137" s="203">
        <f>IF(N137="sníž. přenesená",J137,0)</f>
        <v>0</v>
      </c>
      <c r="BI137" s="203">
        <f>IF(N137="nulová",J137,0)</f>
        <v>0</v>
      </c>
      <c r="BJ137" s="17" t="s">
        <v>21</v>
      </c>
      <c r="BK137" s="203">
        <f>ROUND(I137*H137,2)</f>
        <v>0</v>
      </c>
      <c r="BL137" s="17" t="s">
        <v>140</v>
      </c>
      <c r="BM137" s="202" t="s">
        <v>156</v>
      </c>
    </row>
    <row r="138" spans="1:65" s="13" customFormat="1" ht="11.25">
      <c r="B138" s="209"/>
      <c r="C138" s="210"/>
      <c r="D138" s="204" t="s">
        <v>144</v>
      </c>
      <c r="E138" s="211" t="s">
        <v>1</v>
      </c>
      <c r="F138" s="212" t="s">
        <v>157</v>
      </c>
      <c r="G138" s="210"/>
      <c r="H138" s="211" t="s">
        <v>1</v>
      </c>
      <c r="I138" s="213"/>
      <c r="J138" s="210"/>
      <c r="K138" s="210"/>
      <c r="L138" s="214"/>
      <c r="M138" s="215"/>
      <c r="N138" s="216"/>
      <c r="O138" s="216"/>
      <c r="P138" s="216"/>
      <c r="Q138" s="216"/>
      <c r="R138" s="216"/>
      <c r="S138" s="216"/>
      <c r="T138" s="217"/>
      <c r="AT138" s="218" t="s">
        <v>144</v>
      </c>
      <c r="AU138" s="218" t="s">
        <v>91</v>
      </c>
      <c r="AV138" s="13" t="s">
        <v>21</v>
      </c>
      <c r="AW138" s="13" t="s">
        <v>38</v>
      </c>
      <c r="AX138" s="13" t="s">
        <v>82</v>
      </c>
      <c r="AY138" s="218" t="s">
        <v>133</v>
      </c>
    </row>
    <row r="139" spans="1:65" s="14" customFormat="1" ht="11.25">
      <c r="B139" s="219"/>
      <c r="C139" s="220"/>
      <c r="D139" s="204" t="s">
        <v>144</v>
      </c>
      <c r="E139" s="221" t="s">
        <v>1</v>
      </c>
      <c r="F139" s="222" t="s">
        <v>21</v>
      </c>
      <c r="G139" s="220"/>
      <c r="H139" s="223">
        <v>1</v>
      </c>
      <c r="I139" s="224"/>
      <c r="J139" s="220"/>
      <c r="K139" s="220"/>
      <c r="L139" s="225"/>
      <c r="M139" s="226"/>
      <c r="N139" s="227"/>
      <c r="O139" s="227"/>
      <c r="P139" s="227"/>
      <c r="Q139" s="227"/>
      <c r="R139" s="227"/>
      <c r="S139" s="227"/>
      <c r="T139" s="228"/>
      <c r="AT139" s="229" t="s">
        <v>144</v>
      </c>
      <c r="AU139" s="229" t="s">
        <v>91</v>
      </c>
      <c r="AV139" s="14" t="s">
        <v>91</v>
      </c>
      <c r="AW139" s="14" t="s">
        <v>38</v>
      </c>
      <c r="AX139" s="14" t="s">
        <v>82</v>
      </c>
      <c r="AY139" s="229" t="s">
        <v>133</v>
      </c>
    </row>
    <row r="140" spans="1:65" s="15" customFormat="1" ht="11.25">
      <c r="B140" s="230"/>
      <c r="C140" s="231"/>
      <c r="D140" s="204" t="s">
        <v>144</v>
      </c>
      <c r="E140" s="232" t="s">
        <v>1</v>
      </c>
      <c r="F140" s="233" t="s">
        <v>148</v>
      </c>
      <c r="G140" s="231"/>
      <c r="H140" s="234">
        <v>1</v>
      </c>
      <c r="I140" s="235"/>
      <c r="J140" s="231"/>
      <c r="K140" s="231"/>
      <c r="L140" s="236"/>
      <c r="M140" s="237"/>
      <c r="N140" s="238"/>
      <c r="O140" s="238"/>
      <c r="P140" s="238"/>
      <c r="Q140" s="238"/>
      <c r="R140" s="238"/>
      <c r="S140" s="238"/>
      <c r="T140" s="239"/>
      <c r="AT140" s="240" t="s">
        <v>144</v>
      </c>
      <c r="AU140" s="240" t="s">
        <v>91</v>
      </c>
      <c r="AV140" s="15" t="s">
        <v>140</v>
      </c>
      <c r="AW140" s="15" t="s">
        <v>38</v>
      </c>
      <c r="AX140" s="15" t="s">
        <v>21</v>
      </c>
      <c r="AY140" s="240" t="s">
        <v>133</v>
      </c>
    </row>
    <row r="141" spans="1:65" s="2" customFormat="1" ht="16.5" customHeight="1">
      <c r="A141" s="35"/>
      <c r="B141" s="36"/>
      <c r="C141" s="190" t="s">
        <v>140</v>
      </c>
      <c r="D141" s="190" t="s">
        <v>136</v>
      </c>
      <c r="E141" s="191" t="s">
        <v>158</v>
      </c>
      <c r="F141" s="192" t="s">
        <v>159</v>
      </c>
      <c r="G141" s="193" t="s">
        <v>151</v>
      </c>
      <c r="H141" s="194">
        <v>1</v>
      </c>
      <c r="I141" s="195"/>
      <c r="J141" s="196">
        <f>ROUND(I141*H141,2)</f>
        <v>0</v>
      </c>
      <c r="K141" s="197"/>
      <c r="L141" s="40"/>
      <c r="M141" s="198" t="s">
        <v>1</v>
      </c>
      <c r="N141" s="199" t="s">
        <v>47</v>
      </c>
      <c r="O141" s="72"/>
      <c r="P141" s="200">
        <f>O141*H141</f>
        <v>0</v>
      </c>
      <c r="Q141" s="200">
        <v>0</v>
      </c>
      <c r="R141" s="200">
        <f>Q141*H141</f>
        <v>0</v>
      </c>
      <c r="S141" s="200">
        <v>0</v>
      </c>
      <c r="T141" s="201">
        <f>S141*H141</f>
        <v>0</v>
      </c>
      <c r="U141" s="35"/>
      <c r="V141" s="35"/>
      <c r="W141" s="35"/>
      <c r="X141" s="35"/>
      <c r="Y141" s="35"/>
      <c r="Z141" s="35"/>
      <c r="AA141" s="35"/>
      <c r="AB141" s="35"/>
      <c r="AC141" s="35"/>
      <c r="AD141" s="35"/>
      <c r="AE141" s="35"/>
      <c r="AR141" s="202" t="s">
        <v>140</v>
      </c>
      <c r="AT141" s="202" t="s">
        <v>136</v>
      </c>
      <c r="AU141" s="202" t="s">
        <v>91</v>
      </c>
      <c r="AY141" s="17" t="s">
        <v>133</v>
      </c>
      <c r="BE141" s="203">
        <f>IF(N141="základní",J141,0)</f>
        <v>0</v>
      </c>
      <c r="BF141" s="203">
        <f>IF(N141="snížená",J141,0)</f>
        <v>0</v>
      </c>
      <c r="BG141" s="203">
        <f>IF(N141="zákl. přenesená",J141,0)</f>
        <v>0</v>
      </c>
      <c r="BH141" s="203">
        <f>IF(N141="sníž. přenesená",J141,0)</f>
        <v>0</v>
      </c>
      <c r="BI141" s="203">
        <f>IF(N141="nulová",J141,0)</f>
        <v>0</v>
      </c>
      <c r="BJ141" s="17" t="s">
        <v>21</v>
      </c>
      <c r="BK141" s="203">
        <f>ROUND(I141*H141,2)</f>
        <v>0</v>
      </c>
      <c r="BL141" s="17" t="s">
        <v>140</v>
      </c>
      <c r="BM141" s="202" t="s">
        <v>160</v>
      </c>
    </row>
    <row r="142" spans="1:65" s="14" customFormat="1" ht="11.25">
      <c r="B142" s="219"/>
      <c r="C142" s="220"/>
      <c r="D142" s="204" t="s">
        <v>144</v>
      </c>
      <c r="E142" s="221" t="s">
        <v>1</v>
      </c>
      <c r="F142" s="222" t="s">
        <v>21</v>
      </c>
      <c r="G142" s="220"/>
      <c r="H142" s="223">
        <v>1</v>
      </c>
      <c r="I142" s="224"/>
      <c r="J142" s="220"/>
      <c r="K142" s="220"/>
      <c r="L142" s="225"/>
      <c r="M142" s="226"/>
      <c r="N142" s="227"/>
      <c r="O142" s="227"/>
      <c r="P142" s="227"/>
      <c r="Q142" s="227"/>
      <c r="R142" s="227"/>
      <c r="S142" s="227"/>
      <c r="T142" s="228"/>
      <c r="AT142" s="229" t="s">
        <v>144</v>
      </c>
      <c r="AU142" s="229" t="s">
        <v>91</v>
      </c>
      <c r="AV142" s="14" t="s">
        <v>91</v>
      </c>
      <c r="AW142" s="14" t="s">
        <v>38</v>
      </c>
      <c r="AX142" s="14" t="s">
        <v>82</v>
      </c>
      <c r="AY142" s="229" t="s">
        <v>133</v>
      </c>
    </row>
    <row r="143" spans="1:65" s="15" customFormat="1" ht="11.25">
      <c r="B143" s="230"/>
      <c r="C143" s="231"/>
      <c r="D143" s="204" t="s">
        <v>144</v>
      </c>
      <c r="E143" s="232" t="s">
        <v>1</v>
      </c>
      <c r="F143" s="233" t="s">
        <v>148</v>
      </c>
      <c r="G143" s="231"/>
      <c r="H143" s="234">
        <v>1</v>
      </c>
      <c r="I143" s="235"/>
      <c r="J143" s="231"/>
      <c r="K143" s="231"/>
      <c r="L143" s="236"/>
      <c r="M143" s="237"/>
      <c r="N143" s="238"/>
      <c r="O143" s="238"/>
      <c r="P143" s="238"/>
      <c r="Q143" s="238"/>
      <c r="R143" s="238"/>
      <c r="S143" s="238"/>
      <c r="T143" s="239"/>
      <c r="AT143" s="240" t="s">
        <v>144</v>
      </c>
      <c r="AU143" s="240" t="s">
        <v>91</v>
      </c>
      <c r="AV143" s="15" t="s">
        <v>140</v>
      </c>
      <c r="AW143" s="15" t="s">
        <v>38</v>
      </c>
      <c r="AX143" s="15" t="s">
        <v>21</v>
      </c>
      <c r="AY143" s="240" t="s">
        <v>133</v>
      </c>
    </row>
    <row r="144" spans="1:65" s="2" customFormat="1" ht="16.5" customHeight="1">
      <c r="A144" s="35"/>
      <c r="B144" s="36"/>
      <c r="C144" s="190" t="s">
        <v>161</v>
      </c>
      <c r="D144" s="190" t="s">
        <v>136</v>
      </c>
      <c r="E144" s="191" t="s">
        <v>162</v>
      </c>
      <c r="F144" s="192" t="s">
        <v>163</v>
      </c>
      <c r="G144" s="193" t="s">
        <v>151</v>
      </c>
      <c r="H144" s="194">
        <v>1</v>
      </c>
      <c r="I144" s="195"/>
      <c r="J144" s="196">
        <f>ROUND(I144*H144,2)</f>
        <v>0</v>
      </c>
      <c r="K144" s="197"/>
      <c r="L144" s="40"/>
      <c r="M144" s="198" t="s">
        <v>1</v>
      </c>
      <c r="N144" s="199" t="s">
        <v>47</v>
      </c>
      <c r="O144" s="72"/>
      <c r="P144" s="200">
        <f>O144*H144</f>
        <v>0</v>
      </c>
      <c r="Q144" s="200">
        <v>0</v>
      </c>
      <c r="R144" s="200">
        <f>Q144*H144</f>
        <v>0</v>
      </c>
      <c r="S144" s="200">
        <v>0</v>
      </c>
      <c r="T144" s="201">
        <f>S144*H144</f>
        <v>0</v>
      </c>
      <c r="U144" s="35"/>
      <c r="V144" s="35"/>
      <c r="W144" s="35"/>
      <c r="X144" s="35"/>
      <c r="Y144" s="35"/>
      <c r="Z144" s="35"/>
      <c r="AA144" s="35"/>
      <c r="AB144" s="35"/>
      <c r="AC144" s="35"/>
      <c r="AD144" s="35"/>
      <c r="AE144" s="35"/>
      <c r="AR144" s="202" t="s">
        <v>140</v>
      </c>
      <c r="AT144" s="202" t="s">
        <v>136</v>
      </c>
      <c r="AU144" s="202" t="s">
        <v>91</v>
      </c>
      <c r="AY144" s="17" t="s">
        <v>133</v>
      </c>
      <c r="BE144" s="203">
        <f>IF(N144="základní",J144,0)</f>
        <v>0</v>
      </c>
      <c r="BF144" s="203">
        <f>IF(N144="snížená",J144,0)</f>
        <v>0</v>
      </c>
      <c r="BG144" s="203">
        <f>IF(N144="zákl. přenesená",J144,0)</f>
        <v>0</v>
      </c>
      <c r="BH144" s="203">
        <f>IF(N144="sníž. přenesená",J144,0)</f>
        <v>0</v>
      </c>
      <c r="BI144" s="203">
        <f>IF(N144="nulová",J144,0)</f>
        <v>0</v>
      </c>
      <c r="BJ144" s="17" t="s">
        <v>21</v>
      </c>
      <c r="BK144" s="203">
        <f>ROUND(I144*H144,2)</f>
        <v>0</v>
      </c>
      <c r="BL144" s="17" t="s">
        <v>140</v>
      </c>
      <c r="BM144" s="202" t="s">
        <v>164</v>
      </c>
    </row>
    <row r="145" spans="1:65" s="14" customFormat="1" ht="11.25">
      <c r="B145" s="219"/>
      <c r="C145" s="220"/>
      <c r="D145" s="204" t="s">
        <v>144</v>
      </c>
      <c r="E145" s="221" t="s">
        <v>1</v>
      </c>
      <c r="F145" s="222" t="s">
        <v>21</v>
      </c>
      <c r="G145" s="220"/>
      <c r="H145" s="223">
        <v>1</v>
      </c>
      <c r="I145" s="224"/>
      <c r="J145" s="220"/>
      <c r="K145" s="220"/>
      <c r="L145" s="225"/>
      <c r="M145" s="226"/>
      <c r="N145" s="227"/>
      <c r="O145" s="227"/>
      <c r="P145" s="227"/>
      <c r="Q145" s="227"/>
      <c r="R145" s="227"/>
      <c r="S145" s="227"/>
      <c r="T145" s="228"/>
      <c r="AT145" s="229" t="s">
        <v>144</v>
      </c>
      <c r="AU145" s="229" t="s">
        <v>91</v>
      </c>
      <c r="AV145" s="14" t="s">
        <v>91</v>
      </c>
      <c r="AW145" s="14" t="s">
        <v>38</v>
      </c>
      <c r="AX145" s="14" t="s">
        <v>82</v>
      </c>
      <c r="AY145" s="229" t="s">
        <v>133</v>
      </c>
    </row>
    <row r="146" spans="1:65" s="15" customFormat="1" ht="11.25">
      <c r="B146" s="230"/>
      <c r="C146" s="231"/>
      <c r="D146" s="204" t="s">
        <v>144</v>
      </c>
      <c r="E146" s="232" t="s">
        <v>1</v>
      </c>
      <c r="F146" s="233" t="s">
        <v>148</v>
      </c>
      <c r="G146" s="231"/>
      <c r="H146" s="234">
        <v>1</v>
      </c>
      <c r="I146" s="235"/>
      <c r="J146" s="231"/>
      <c r="K146" s="231"/>
      <c r="L146" s="236"/>
      <c r="M146" s="237"/>
      <c r="N146" s="238"/>
      <c r="O146" s="238"/>
      <c r="P146" s="238"/>
      <c r="Q146" s="238"/>
      <c r="R146" s="238"/>
      <c r="S146" s="238"/>
      <c r="T146" s="239"/>
      <c r="AT146" s="240" t="s">
        <v>144</v>
      </c>
      <c r="AU146" s="240" t="s">
        <v>91</v>
      </c>
      <c r="AV146" s="15" t="s">
        <v>140</v>
      </c>
      <c r="AW146" s="15" t="s">
        <v>38</v>
      </c>
      <c r="AX146" s="15" t="s">
        <v>21</v>
      </c>
      <c r="AY146" s="240" t="s">
        <v>133</v>
      </c>
    </row>
    <row r="147" spans="1:65" s="12" customFormat="1" ht="22.9" customHeight="1">
      <c r="B147" s="174"/>
      <c r="C147" s="175"/>
      <c r="D147" s="176" t="s">
        <v>81</v>
      </c>
      <c r="E147" s="188" t="s">
        <v>165</v>
      </c>
      <c r="F147" s="188" t="s">
        <v>166</v>
      </c>
      <c r="G147" s="175"/>
      <c r="H147" s="175"/>
      <c r="I147" s="178"/>
      <c r="J147" s="189">
        <f>BK147</f>
        <v>0</v>
      </c>
      <c r="K147" s="175"/>
      <c r="L147" s="180"/>
      <c r="M147" s="181"/>
      <c r="N147" s="182"/>
      <c r="O147" s="182"/>
      <c r="P147" s="183">
        <f>SUM(P148:P162)</f>
        <v>0</v>
      </c>
      <c r="Q147" s="182"/>
      <c r="R147" s="183">
        <f>SUM(R148:R162)</f>
        <v>0.90740339999999997</v>
      </c>
      <c r="S147" s="182"/>
      <c r="T147" s="184">
        <f>SUM(T148:T162)</f>
        <v>0</v>
      </c>
      <c r="AR147" s="185" t="s">
        <v>21</v>
      </c>
      <c r="AT147" s="186" t="s">
        <v>81</v>
      </c>
      <c r="AU147" s="186" t="s">
        <v>21</v>
      </c>
      <c r="AY147" s="185" t="s">
        <v>133</v>
      </c>
      <c r="BK147" s="187">
        <f>SUM(BK148:BK162)</f>
        <v>0</v>
      </c>
    </row>
    <row r="148" spans="1:65" s="2" customFormat="1" ht="21.75" customHeight="1">
      <c r="A148" s="35"/>
      <c r="B148" s="36"/>
      <c r="C148" s="190" t="s">
        <v>165</v>
      </c>
      <c r="D148" s="190" t="s">
        <v>136</v>
      </c>
      <c r="E148" s="191" t="s">
        <v>167</v>
      </c>
      <c r="F148" s="192" t="s">
        <v>168</v>
      </c>
      <c r="G148" s="193" t="s">
        <v>169</v>
      </c>
      <c r="H148" s="194">
        <v>30</v>
      </c>
      <c r="I148" s="195"/>
      <c r="J148" s="196">
        <f>ROUND(I148*H148,2)</f>
        <v>0</v>
      </c>
      <c r="K148" s="197"/>
      <c r="L148" s="40"/>
      <c r="M148" s="198" t="s">
        <v>1</v>
      </c>
      <c r="N148" s="199" t="s">
        <v>47</v>
      </c>
      <c r="O148" s="72"/>
      <c r="P148" s="200">
        <f>O148*H148</f>
        <v>0</v>
      </c>
      <c r="Q148" s="200">
        <v>4.0000000000000001E-3</v>
      </c>
      <c r="R148" s="200">
        <f>Q148*H148</f>
        <v>0.12</v>
      </c>
      <c r="S148" s="200">
        <v>0</v>
      </c>
      <c r="T148" s="201">
        <f>S148*H148</f>
        <v>0</v>
      </c>
      <c r="U148" s="35"/>
      <c r="V148" s="35"/>
      <c r="W148" s="35"/>
      <c r="X148" s="35"/>
      <c r="Y148" s="35"/>
      <c r="Z148" s="35"/>
      <c r="AA148" s="35"/>
      <c r="AB148" s="35"/>
      <c r="AC148" s="35"/>
      <c r="AD148" s="35"/>
      <c r="AE148" s="35"/>
      <c r="AR148" s="202" t="s">
        <v>140</v>
      </c>
      <c r="AT148" s="202" t="s">
        <v>136</v>
      </c>
      <c r="AU148" s="202" t="s">
        <v>91</v>
      </c>
      <c r="AY148" s="17" t="s">
        <v>133</v>
      </c>
      <c r="BE148" s="203">
        <f>IF(N148="základní",J148,0)</f>
        <v>0</v>
      </c>
      <c r="BF148" s="203">
        <f>IF(N148="snížená",J148,0)</f>
        <v>0</v>
      </c>
      <c r="BG148" s="203">
        <f>IF(N148="zákl. přenesená",J148,0)</f>
        <v>0</v>
      </c>
      <c r="BH148" s="203">
        <f>IF(N148="sníž. přenesená",J148,0)</f>
        <v>0</v>
      </c>
      <c r="BI148" s="203">
        <f>IF(N148="nulová",J148,0)</f>
        <v>0</v>
      </c>
      <c r="BJ148" s="17" t="s">
        <v>21</v>
      </c>
      <c r="BK148" s="203">
        <f>ROUND(I148*H148,2)</f>
        <v>0</v>
      </c>
      <c r="BL148" s="17" t="s">
        <v>140</v>
      </c>
      <c r="BM148" s="202" t="s">
        <v>170</v>
      </c>
    </row>
    <row r="149" spans="1:65" s="13" customFormat="1" ht="11.25">
      <c r="B149" s="209"/>
      <c r="C149" s="210"/>
      <c r="D149" s="204" t="s">
        <v>144</v>
      </c>
      <c r="E149" s="211" t="s">
        <v>1</v>
      </c>
      <c r="F149" s="212" t="s">
        <v>171</v>
      </c>
      <c r="G149" s="210"/>
      <c r="H149" s="211" t="s">
        <v>1</v>
      </c>
      <c r="I149" s="213"/>
      <c r="J149" s="210"/>
      <c r="K149" s="210"/>
      <c r="L149" s="214"/>
      <c r="M149" s="215"/>
      <c r="N149" s="216"/>
      <c r="O149" s="216"/>
      <c r="P149" s="216"/>
      <c r="Q149" s="216"/>
      <c r="R149" s="216"/>
      <c r="S149" s="216"/>
      <c r="T149" s="217"/>
      <c r="AT149" s="218" t="s">
        <v>144</v>
      </c>
      <c r="AU149" s="218" t="s">
        <v>91</v>
      </c>
      <c r="AV149" s="13" t="s">
        <v>21</v>
      </c>
      <c r="AW149" s="13" t="s">
        <v>38</v>
      </c>
      <c r="AX149" s="13" t="s">
        <v>82</v>
      </c>
      <c r="AY149" s="218" t="s">
        <v>133</v>
      </c>
    </row>
    <row r="150" spans="1:65" s="14" customFormat="1" ht="11.25">
      <c r="B150" s="219"/>
      <c r="C150" s="220"/>
      <c r="D150" s="204" t="s">
        <v>144</v>
      </c>
      <c r="E150" s="221" t="s">
        <v>1</v>
      </c>
      <c r="F150" s="222" t="s">
        <v>172</v>
      </c>
      <c r="G150" s="220"/>
      <c r="H150" s="223">
        <v>30</v>
      </c>
      <c r="I150" s="224"/>
      <c r="J150" s="220"/>
      <c r="K150" s="220"/>
      <c r="L150" s="225"/>
      <c r="M150" s="226"/>
      <c r="N150" s="227"/>
      <c r="O150" s="227"/>
      <c r="P150" s="227"/>
      <c r="Q150" s="227"/>
      <c r="R150" s="227"/>
      <c r="S150" s="227"/>
      <c r="T150" s="228"/>
      <c r="AT150" s="229" t="s">
        <v>144</v>
      </c>
      <c r="AU150" s="229" t="s">
        <v>91</v>
      </c>
      <c r="AV150" s="14" t="s">
        <v>91</v>
      </c>
      <c r="AW150" s="14" t="s">
        <v>38</v>
      </c>
      <c r="AX150" s="14" t="s">
        <v>82</v>
      </c>
      <c r="AY150" s="229" t="s">
        <v>133</v>
      </c>
    </row>
    <row r="151" spans="1:65" s="15" customFormat="1" ht="11.25">
      <c r="B151" s="230"/>
      <c r="C151" s="231"/>
      <c r="D151" s="204" t="s">
        <v>144</v>
      </c>
      <c r="E151" s="232" t="s">
        <v>1</v>
      </c>
      <c r="F151" s="233" t="s">
        <v>148</v>
      </c>
      <c r="G151" s="231"/>
      <c r="H151" s="234">
        <v>30</v>
      </c>
      <c r="I151" s="235"/>
      <c r="J151" s="231"/>
      <c r="K151" s="231"/>
      <c r="L151" s="236"/>
      <c r="M151" s="237"/>
      <c r="N151" s="238"/>
      <c r="O151" s="238"/>
      <c r="P151" s="238"/>
      <c r="Q151" s="238"/>
      <c r="R151" s="238"/>
      <c r="S151" s="238"/>
      <c r="T151" s="239"/>
      <c r="AT151" s="240" t="s">
        <v>144</v>
      </c>
      <c r="AU151" s="240" t="s">
        <v>91</v>
      </c>
      <c r="AV151" s="15" t="s">
        <v>140</v>
      </c>
      <c r="AW151" s="15" t="s">
        <v>38</v>
      </c>
      <c r="AX151" s="15" t="s">
        <v>21</v>
      </c>
      <c r="AY151" s="240" t="s">
        <v>133</v>
      </c>
    </row>
    <row r="152" spans="1:65" s="2" customFormat="1" ht="21.75" customHeight="1">
      <c r="A152" s="35"/>
      <c r="B152" s="36"/>
      <c r="C152" s="190" t="s">
        <v>173</v>
      </c>
      <c r="D152" s="190" t="s">
        <v>136</v>
      </c>
      <c r="E152" s="191" t="s">
        <v>174</v>
      </c>
      <c r="F152" s="192" t="s">
        <v>175</v>
      </c>
      <c r="G152" s="193" t="s">
        <v>169</v>
      </c>
      <c r="H152" s="194">
        <v>20.58</v>
      </c>
      <c r="I152" s="195"/>
      <c r="J152" s="196">
        <f>ROUND(I152*H152,2)</f>
        <v>0</v>
      </c>
      <c r="K152" s="197"/>
      <c r="L152" s="40"/>
      <c r="M152" s="198" t="s">
        <v>1</v>
      </c>
      <c r="N152" s="199" t="s">
        <v>47</v>
      </c>
      <c r="O152" s="72"/>
      <c r="P152" s="200">
        <f>O152*H152</f>
        <v>0</v>
      </c>
      <c r="Q152" s="200">
        <v>2.3230000000000001E-2</v>
      </c>
      <c r="R152" s="200">
        <f>Q152*H152</f>
        <v>0.47807339999999998</v>
      </c>
      <c r="S152" s="200">
        <v>0</v>
      </c>
      <c r="T152" s="201">
        <f>S152*H152</f>
        <v>0</v>
      </c>
      <c r="U152" s="35"/>
      <c r="V152" s="35"/>
      <c r="W152" s="35"/>
      <c r="X152" s="35"/>
      <c r="Y152" s="35"/>
      <c r="Z152" s="35"/>
      <c r="AA152" s="35"/>
      <c r="AB152" s="35"/>
      <c r="AC152" s="35"/>
      <c r="AD152" s="35"/>
      <c r="AE152" s="35"/>
      <c r="AR152" s="202" t="s">
        <v>140</v>
      </c>
      <c r="AT152" s="202" t="s">
        <v>136</v>
      </c>
      <c r="AU152" s="202" t="s">
        <v>91</v>
      </c>
      <c r="AY152" s="17" t="s">
        <v>133</v>
      </c>
      <c r="BE152" s="203">
        <f>IF(N152="základní",J152,0)</f>
        <v>0</v>
      </c>
      <c r="BF152" s="203">
        <f>IF(N152="snížená",J152,0)</f>
        <v>0</v>
      </c>
      <c r="BG152" s="203">
        <f>IF(N152="zákl. přenesená",J152,0)</f>
        <v>0</v>
      </c>
      <c r="BH152" s="203">
        <f>IF(N152="sníž. přenesená",J152,0)</f>
        <v>0</v>
      </c>
      <c r="BI152" s="203">
        <f>IF(N152="nulová",J152,0)</f>
        <v>0</v>
      </c>
      <c r="BJ152" s="17" t="s">
        <v>21</v>
      </c>
      <c r="BK152" s="203">
        <f>ROUND(I152*H152,2)</f>
        <v>0</v>
      </c>
      <c r="BL152" s="17" t="s">
        <v>140</v>
      </c>
      <c r="BM152" s="202" t="s">
        <v>176</v>
      </c>
    </row>
    <row r="153" spans="1:65" s="2" customFormat="1" ht="48.75">
      <c r="A153" s="35"/>
      <c r="B153" s="36"/>
      <c r="C153" s="37"/>
      <c r="D153" s="204" t="s">
        <v>142</v>
      </c>
      <c r="E153" s="37"/>
      <c r="F153" s="205" t="s">
        <v>177</v>
      </c>
      <c r="G153" s="37"/>
      <c r="H153" s="37"/>
      <c r="I153" s="206"/>
      <c r="J153" s="37"/>
      <c r="K153" s="37"/>
      <c r="L153" s="40"/>
      <c r="M153" s="207"/>
      <c r="N153" s="208"/>
      <c r="O153" s="72"/>
      <c r="P153" s="72"/>
      <c r="Q153" s="72"/>
      <c r="R153" s="72"/>
      <c r="S153" s="72"/>
      <c r="T153" s="73"/>
      <c r="U153" s="35"/>
      <c r="V153" s="35"/>
      <c r="W153" s="35"/>
      <c r="X153" s="35"/>
      <c r="Y153" s="35"/>
      <c r="Z153" s="35"/>
      <c r="AA153" s="35"/>
      <c r="AB153" s="35"/>
      <c r="AC153" s="35"/>
      <c r="AD153" s="35"/>
      <c r="AE153" s="35"/>
      <c r="AT153" s="17" t="s">
        <v>142</v>
      </c>
      <c r="AU153" s="17" t="s">
        <v>91</v>
      </c>
    </row>
    <row r="154" spans="1:65" s="13" customFormat="1" ht="11.25">
      <c r="B154" s="209"/>
      <c r="C154" s="210"/>
      <c r="D154" s="204" t="s">
        <v>144</v>
      </c>
      <c r="E154" s="211" t="s">
        <v>1</v>
      </c>
      <c r="F154" s="212" t="s">
        <v>178</v>
      </c>
      <c r="G154" s="210"/>
      <c r="H154" s="211" t="s">
        <v>1</v>
      </c>
      <c r="I154" s="213"/>
      <c r="J154" s="210"/>
      <c r="K154" s="210"/>
      <c r="L154" s="214"/>
      <c r="M154" s="215"/>
      <c r="N154" s="216"/>
      <c r="O154" s="216"/>
      <c r="P154" s="216"/>
      <c r="Q154" s="216"/>
      <c r="R154" s="216"/>
      <c r="S154" s="216"/>
      <c r="T154" s="217"/>
      <c r="AT154" s="218" t="s">
        <v>144</v>
      </c>
      <c r="AU154" s="218" t="s">
        <v>91</v>
      </c>
      <c r="AV154" s="13" t="s">
        <v>21</v>
      </c>
      <c r="AW154" s="13" t="s">
        <v>38</v>
      </c>
      <c r="AX154" s="13" t="s">
        <v>82</v>
      </c>
      <c r="AY154" s="218" t="s">
        <v>133</v>
      </c>
    </row>
    <row r="155" spans="1:65" s="14" customFormat="1" ht="11.25">
      <c r="B155" s="219"/>
      <c r="C155" s="220"/>
      <c r="D155" s="204" t="s">
        <v>144</v>
      </c>
      <c r="E155" s="221" t="s">
        <v>1</v>
      </c>
      <c r="F155" s="222" t="s">
        <v>179</v>
      </c>
      <c r="G155" s="220"/>
      <c r="H155" s="223">
        <v>20.58</v>
      </c>
      <c r="I155" s="224"/>
      <c r="J155" s="220"/>
      <c r="K155" s="220"/>
      <c r="L155" s="225"/>
      <c r="M155" s="226"/>
      <c r="N155" s="227"/>
      <c r="O155" s="227"/>
      <c r="P155" s="227"/>
      <c r="Q155" s="227"/>
      <c r="R155" s="227"/>
      <c r="S155" s="227"/>
      <c r="T155" s="228"/>
      <c r="AT155" s="229" t="s">
        <v>144</v>
      </c>
      <c r="AU155" s="229" t="s">
        <v>91</v>
      </c>
      <c r="AV155" s="14" t="s">
        <v>91</v>
      </c>
      <c r="AW155" s="14" t="s">
        <v>38</v>
      </c>
      <c r="AX155" s="14" t="s">
        <v>82</v>
      </c>
      <c r="AY155" s="229" t="s">
        <v>133</v>
      </c>
    </row>
    <row r="156" spans="1:65" s="15" customFormat="1" ht="11.25">
      <c r="B156" s="230"/>
      <c r="C156" s="231"/>
      <c r="D156" s="204" t="s">
        <v>144</v>
      </c>
      <c r="E156" s="232" t="s">
        <v>1</v>
      </c>
      <c r="F156" s="233" t="s">
        <v>148</v>
      </c>
      <c r="G156" s="231"/>
      <c r="H156" s="234">
        <v>20.58</v>
      </c>
      <c r="I156" s="235"/>
      <c r="J156" s="231"/>
      <c r="K156" s="231"/>
      <c r="L156" s="236"/>
      <c r="M156" s="237"/>
      <c r="N156" s="238"/>
      <c r="O156" s="238"/>
      <c r="P156" s="238"/>
      <c r="Q156" s="238"/>
      <c r="R156" s="238"/>
      <c r="S156" s="238"/>
      <c r="T156" s="239"/>
      <c r="AT156" s="240" t="s">
        <v>144</v>
      </c>
      <c r="AU156" s="240" t="s">
        <v>91</v>
      </c>
      <c r="AV156" s="15" t="s">
        <v>140</v>
      </c>
      <c r="AW156" s="15" t="s">
        <v>38</v>
      </c>
      <c r="AX156" s="15" t="s">
        <v>21</v>
      </c>
      <c r="AY156" s="240" t="s">
        <v>133</v>
      </c>
    </row>
    <row r="157" spans="1:65" s="2" customFormat="1" ht="21.75" customHeight="1">
      <c r="A157" s="35"/>
      <c r="B157" s="36"/>
      <c r="C157" s="190" t="s">
        <v>180</v>
      </c>
      <c r="D157" s="190" t="s">
        <v>136</v>
      </c>
      <c r="E157" s="191" t="s">
        <v>181</v>
      </c>
      <c r="F157" s="192" t="s">
        <v>182</v>
      </c>
      <c r="G157" s="193" t="s">
        <v>169</v>
      </c>
      <c r="H157" s="194">
        <v>7.3650000000000002</v>
      </c>
      <c r="I157" s="195"/>
      <c r="J157" s="196">
        <f>ROUND(I157*H157,2)</f>
        <v>0</v>
      </c>
      <c r="K157" s="197"/>
      <c r="L157" s="40"/>
      <c r="M157" s="198" t="s">
        <v>1</v>
      </c>
      <c r="N157" s="199" t="s">
        <v>47</v>
      </c>
      <c r="O157" s="72"/>
      <c r="P157" s="200">
        <f>O157*H157</f>
        <v>0</v>
      </c>
      <c r="Q157" s="200">
        <v>4.2000000000000003E-2</v>
      </c>
      <c r="R157" s="200">
        <f>Q157*H157</f>
        <v>0.30933000000000005</v>
      </c>
      <c r="S157" s="200">
        <v>0</v>
      </c>
      <c r="T157" s="201">
        <f>S157*H157</f>
        <v>0</v>
      </c>
      <c r="U157" s="35"/>
      <c r="V157" s="35"/>
      <c r="W157" s="35"/>
      <c r="X157" s="35"/>
      <c r="Y157" s="35"/>
      <c r="Z157" s="35"/>
      <c r="AA157" s="35"/>
      <c r="AB157" s="35"/>
      <c r="AC157" s="35"/>
      <c r="AD157" s="35"/>
      <c r="AE157" s="35"/>
      <c r="AR157" s="202" t="s">
        <v>183</v>
      </c>
      <c r="AT157" s="202" t="s">
        <v>136</v>
      </c>
      <c r="AU157" s="202" t="s">
        <v>91</v>
      </c>
      <c r="AY157" s="17" t="s">
        <v>133</v>
      </c>
      <c r="BE157" s="203">
        <f>IF(N157="základní",J157,0)</f>
        <v>0</v>
      </c>
      <c r="BF157" s="203">
        <f>IF(N157="snížená",J157,0)</f>
        <v>0</v>
      </c>
      <c r="BG157" s="203">
        <f>IF(N157="zákl. přenesená",J157,0)</f>
        <v>0</v>
      </c>
      <c r="BH157" s="203">
        <f>IF(N157="sníž. přenesená",J157,0)</f>
        <v>0</v>
      </c>
      <c r="BI157" s="203">
        <f>IF(N157="nulová",J157,0)</f>
        <v>0</v>
      </c>
      <c r="BJ157" s="17" t="s">
        <v>21</v>
      </c>
      <c r="BK157" s="203">
        <f>ROUND(I157*H157,2)</f>
        <v>0</v>
      </c>
      <c r="BL157" s="17" t="s">
        <v>183</v>
      </c>
      <c r="BM157" s="202" t="s">
        <v>184</v>
      </c>
    </row>
    <row r="158" spans="1:65" s="2" customFormat="1" ht="146.25">
      <c r="A158" s="35"/>
      <c r="B158" s="36"/>
      <c r="C158" s="37"/>
      <c r="D158" s="204" t="s">
        <v>142</v>
      </c>
      <c r="E158" s="37"/>
      <c r="F158" s="205" t="s">
        <v>185</v>
      </c>
      <c r="G158" s="37"/>
      <c r="H158" s="37"/>
      <c r="I158" s="206"/>
      <c r="J158" s="37"/>
      <c r="K158" s="37"/>
      <c r="L158" s="40"/>
      <c r="M158" s="207"/>
      <c r="N158" s="208"/>
      <c r="O158" s="72"/>
      <c r="P158" s="72"/>
      <c r="Q158" s="72"/>
      <c r="R158" s="72"/>
      <c r="S158" s="72"/>
      <c r="T158" s="73"/>
      <c r="U158" s="35"/>
      <c r="V158" s="35"/>
      <c r="W158" s="35"/>
      <c r="X158" s="35"/>
      <c r="Y158" s="35"/>
      <c r="Z158" s="35"/>
      <c r="AA158" s="35"/>
      <c r="AB158" s="35"/>
      <c r="AC158" s="35"/>
      <c r="AD158" s="35"/>
      <c r="AE158" s="35"/>
      <c r="AT158" s="17" t="s">
        <v>142</v>
      </c>
      <c r="AU158" s="17" t="s">
        <v>91</v>
      </c>
    </row>
    <row r="159" spans="1:65" s="13" customFormat="1" ht="11.25">
      <c r="B159" s="209"/>
      <c r="C159" s="210"/>
      <c r="D159" s="204" t="s">
        <v>144</v>
      </c>
      <c r="E159" s="211" t="s">
        <v>1</v>
      </c>
      <c r="F159" s="212" t="s">
        <v>186</v>
      </c>
      <c r="G159" s="210"/>
      <c r="H159" s="211" t="s">
        <v>1</v>
      </c>
      <c r="I159" s="213"/>
      <c r="J159" s="210"/>
      <c r="K159" s="210"/>
      <c r="L159" s="214"/>
      <c r="M159" s="215"/>
      <c r="N159" s="216"/>
      <c r="O159" s="216"/>
      <c r="P159" s="216"/>
      <c r="Q159" s="216"/>
      <c r="R159" s="216"/>
      <c r="S159" s="216"/>
      <c r="T159" s="217"/>
      <c r="AT159" s="218" t="s">
        <v>144</v>
      </c>
      <c r="AU159" s="218" t="s">
        <v>91</v>
      </c>
      <c r="AV159" s="13" t="s">
        <v>21</v>
      </c>
      <c r="AW159" s="13" t="s">
        <v>38</v>
      </c>
      <c r="AX159" s="13" t="s">
        <v>82</v>
      </c>
      <c r="AY159" s="218" t="s">
        <v>133</v>
      </c>
    </row>
    <row r="160" spans="1:65" s="14" customFormat="1" ht="11.25">
      <c r="B160" s="219"/>
      <c r="C160" s="220"/>
      <c r="D160" s="204" t="s">
        <v>144</v>
      </c>
      <c r="E160" s="221" t="s">
        <v>1</v>
      </c>
      <c r="F160" s="222" t="s">
        <v>187</v>
      </c>
      <c r="G160" s="220"/>
      <c r="H160" s="223">
        <v>5.91</v>
      </c>
      <c r="I160" s="224"/>
      <c r="J160" s="220"/>
      <c r="K160" s="220"/>
      <c r="L160" s="225"/>
      <c r="M160" s="226"/>
      <c r="N160" s="227"/>
      <c r="O160" s="227"/>
      <c r="P160" s="227"/>
      <c r="Q160" s="227"/>
      <c r="R160" s="227"/>
      <c r="S160" s="227"/>
      <c r="T160" s="228"/>
      <c r="AT160" s="229" t="s">
        <v>144</v>
      </c>
      <c r="AU160" s="229" t="s">
        <v>91</v>
      </c>
      <c r="AV160" s="14" t="s">
        <v>91</v>
      </c>
      <c r="AW160" s="14" t="s">
        <v>38</v>
      </c>
      <c r="AX160" s="14" t="s">
        <v>82</v>
      </c>
      <c r="AY160" s="229" t="s">
        <v>133</v>
      </c>
    </row>
    <row r="161" spans="1:65" s="14" customFormat="1" ht="11.25">
      <c r="B161" s="219"/>
      <c r="C161" s="220"/>
      <c r="D161" s="204" t="s">
        <v>144</v>
      </c>
      <c r="E161" s="221" t="s">
        <v>1</v>
      </c>
      <c r="F161" s="222" t="s">
        <v>188</v>
      </c>
      <c r="G161" s="220"/>
      <c r="H161" s="223">
        <v>1.4550000000000001</v>
      </c>
      <c r="I161" s="224"/>
      <c r="J161" s="220"/>
      <c r="K161" s="220"/>
      <c r="L161" s="225"/>
      <c r="M161" s="226"/>
      <c r="N161" s="227"/>
      <c r="O161" s="227"/>
      <c r="P161" s="227"/>
      <c r="Q161" s="227"/>
      <c r="R161" s="227"/>
      <c r="S161" s="227"/>
      <c r="T161" s="228"/>
      <c r="AT161" s="229" t="s">
        <v>144</v>
      </c>
      <c r="AU161" s="229" t="s">
        <v>91</v>
      </c>
      <c r="AV161" s="14" t="s">
        <v>91</v>
      </c>
      <c r="AW161" s="14" t="s">
        <v>38</v>
      </c>
      <c r="AX161" s="14" t="s">
        <v>82</v>
      </c>
      <c r="AY161" s="229" t="s">
        <v>133</v>
      </c>
    </row>
    <row r="162" spans="1:65" s="15" customFormat="1" ht="11.25">
      <c r="B162" s="230"/>
      <c r="C162" s="231"/>
      <c r="D162" s="204" t="s">
        <v>144</v>
      </c>
      <c r="E162" s="232" t="s">
        <v>1</v>
      </c>
      <c r="F162" s="233" t="s">
        <v>148</v>
      </c>
      <c r="G162" s="231"/>
      <c r="H162" s="234">
        <v>7.3650000000000002</v>
      </c>
      <c r="I162" s="235"/>
      <c r="J162" s="231"/>
      <c r="K162" s="231"/>
      <c r="L162" s="236"/>
      <c r="M162" s="237"/>
      <c r="N162" s="238"/>
      <c r="O162" s="238"/>
      <c r="P162" s="238"/>
      <c r="Q162" s="238"/>
      <c r="R162" s="238"/>
      <c r="S162" s="238"/>
      <c r="T162" s="239"/>
      <c r="AT162" s="240" t="s">
        <v>144</v>
      </c>
      <c r="AU162" s="240" t="s">
        <v>91</v>
      </c>
      <c r="AV162" s="15" t="s">
        <v>140</v>
      </c>
      <c r="AW162" s="15" t="s">
        <v>38</v>
      </c>
      <c r="AX162" s="15" t="s">
        <v>21</v>
      </c>
      <c r="AY162" s="240" t="s">
        <v>133</v>
      </c>
    </row>
    <row r="163" spans="1:65" s="12" customFormat="1" ht="22.9" customHeight="1">
      <c r="B163" s="174"/>
      <c r="C163" s="175"/>
      <c r="D163" s="176" t="s">
        <v>81</v>
      </c>
      <c r="E163" s="188" t="s">
        <v>189</v>
      </c>
      <c r="F163" s="188" t="s">
        <v>190</v>
      </c>
      <c r="G163" s="175"/>
      <c r="H163" s="175"/>
      <c r="I163" s="178"/>
      <c r="J163" s="189">
        <f>BK163</f>
        <v>0</v>
      </c>
      <c r="K163" s="175"/>
      <c r="L163" s="180"/>
      <c r="M163" s="181"/>
      <c r="N163" s="182"/>
      <c r="O163" s="182"/>
      <c r="P163" s="183">
        <f>SUM(P164:P177)</f>
        <v>0</v>
      </c>
      <c r="Q163" s="182"/>
      <c r="R163" s="183">
        <f>SUM(R164:R177)</f>
        <v>0</v>
      </c>
      <c r="S163" s="182"/>
      <c r="T163" s="184">
        <f>SUM(T164:T177)</f>
        <v>0</v>
      </c>
      <c r="AR163" s="185" t="s">
        <v>21</v>
      </c>
      <c r="AT163" s="186" t="s">
        <v>81</v>
      </c>
      <c r="AU163" s="186" t="s">
        <v>21</v>
      </c>
      <c r="AY163" s="185" t="s">
        <v>133</v>
      </c>
      <c r="BK163" s="187">
        <f>SUM(BK164:BK177)</f>
        <v>0</v>
      </c>
    </row>
    <row r="164" spans="1:65" s="2" customFormat="1" ht="16.5" customHeight="1">
      <c r="A164" s="35"/>
      <c r="B164" s="36"/>
      <c r="C164" s="190" t="s">
        <v>191</v>
      </c>
      <c r="D164" s="190" t="s">
        <v>136</v>
      </c>
      <c r="E164" s="191" t="s">
        <v>192</v>
      </c>
      <c r="F164" s="192" t="s">
        <v>193</v>
      </c>
      <c r="G164" s="193" t="s">
        <v>194</v>
      </c>
      <c r="H164" s="194">
        <v>7.4359999999999999</v>
      </c>
      <c r="I164" s="195"/>
      <c r="J164" s="196">
        <f>ROUND(I164*H164,2)</f>
        <v>0</v>
      </c>
      <c r="K164" s="197"/>
      <c r="L164" s="40"/>
      <c r="M164" s="198" t="s">
        <v>1</v>
      </c>
      <c r="N164" s="199" t="s">
        <v>47</v>
      </c>
      <c r="O164" s="72"/>
      <c r="P164" s="200">
        <f>O164*H164</f>
        <v>0</v>
      </c>
      <c r="Q164" s="200">
        <v>0</v>
      </c>
      <c r="R164" s="200">
        <f>Q164*H164</f>
        <v>0</v>
      </c>
      <c r="S164" s="200">
        <v>0</v>
      </c>
      <c r="T164" s="201">
        <f>S164*H164</f>
        <v>0</v>
      </c>
      <c r="U164" s="35"/>
      <c r="V164" s="35"/>
      <c r="W164" s="35"/>
      <c r="X164" s="35"/>
      <c r="Y164" s="35"/>
      <c r="Z164" s="35"/>
      <c r="AA164" s="35"/>
      <c r="AB164" s="35"/>
      <c r="AC164" s="35"/>
      <c r="AD164" s="35"/>
      <c r="AE164" s="35"/>
      <c r="AR164" s="202" t="s">
        <v>140</v>
      </c>
      <c r="AT164" s="202" t="s">
        <v>136</v>
      </c>
      <c r="AU164" s="202" t="s">
        <v>91</v>
      </c>
      <c r="AY164" s="17" t="s">
        <v>133</v>
      </c>
      <c r="BE164" s="203">
        <f>IF(N164="základní",J164,0)</f>
        <v>0</v>
      </c>
      <c r="BF164" s="203">
        <f>IF(N164="snížená",J164,0)</f>
        <v>0</v>
      </c>
      <c r="BG164" s="203">
        <f>IF(N164="zákl. přenesená",J164,0)</f>
        <v>0</v>
      </c>
      <c r="BH164" s="203">
        <f>IF(N164="sníž. přenesená",J164,0)</f>
        <v>0</v>
      </c>
      <c r="BI164" s="203">
        <f>IF(N164="nulová",J164,0)</f>
        <v>0</v>
      </c>
      <c r="BJ164" s="17" t="s">
        <v>21</v>
      </c>
      <c r="BK164" s="203">
        <f>ROUND(I164*H164,2)</f>
        <v>0</v>
      </c>
      <c r="BL164" s="17" t="s">
        <v>140</v>
      </c>
      <c r="BM164" s="202" t="s">
        <v>195</v>
      </c>
    </row>
    <row r="165" spans="1:65" s="2" customFormat="1" ht="68.25">
      <c r="A165" s="35"/>
      <c r="B165" s="36"/>
      <c r="C165" s="37"/>
      <c r="D165" s="204" t="s">
        <v>142</v>
      </c>
      <c r="E165" s="37"/>
      <c r="F165" s="205" t="s">
        <v>196</v>
      </c>
      <c r="G165" s="37"/>
      <c r="H165" s="37"/>
      <c r="I165" s="206"/>
      <c r="J165" s="37"/>
      <c r="K165" s="37"/>
      <c r="L165" s="40"/>
      <c r="M165" s="207"/>
      <c r="N165" s="208"/>
      <c r="O165" s="72"/>
      <c r="P165" s="72"/>
      <c r="Q165" s="72"/>
      <c r="R165" s="72"/>
      <c r="S165" s="72"/>
      <c r="T165" s="73"/>
      <c r="U165" s="35"/>
      <c r="V165" s="35"/>
      <c r="W165" s="35"/>
      <c r="X165" s="35"/>
      <c r="Y165" s="35"/>
      <c r="Z165" s="35"/>
      <c r="AA165" s="35"/>
      <c r="AB165" s="35"/>
      <c r="AC165" s="35"/>
      <c r="AD165" s="35"/>
      <c r="AE165" s="35"/>
      <c r="AT165" s="17" t="s">
        <v>142</v>
      </c>
      <c r="AU165" s="17" t="s">
        <v>91</v>
      </c>
    </row>
    <row r="166" spans="1:65" s="2" customFormat="1" ht="21.75" customHeight="1">
      <c r="A166" s="35"/>
      <c r="B166" s="36"/>
      <c r="C166" s="190" t="s">
        <v>197</v>
      </c>
      <c r="D166" s="190" t="s">
        <v>136</v>
      </c>
      <c r="E166" s="191" t="s">
        <v>198</v>
      </c>
      <c r="F166" s="192" t="s">
        <v>199</v>
      </c>
      <c r="G166" s="193" t="s">
        <v>194</v>
      </c>
      <c r="H166" s="194">
        <v>66.924000000000007</v>
      </c>
      <c r="I166" s="195"/>
      <c r="J166" s="196">
        <f>ROUND(I166*H166,2)</f>
        <v>0</v>
      </c>
      <c r="K166" s="197"/>
      <c r="L166" s="40"/>
      <c r="M166" s="198" t="s">
        <v>1</v>
      </c>
      <c r="N166" s="199" t="s">
        <v>47</v>
      </c>
      <c r="O166" s="72"/>
      <c r="P166" s="200">
        <f>O166*H166</f>
        <v>0</v>
      </c>
      <c r="Q166" s="200">
        <v>0</v>
      </c>
      <c r="R166" s="200">
        <f>Q166*H166</f>
        <v>0</v>
      </c>
      <c r="S166" s="200">
        <v>0</v>
      </c>
      <c r="T166" s="201">
        <f>S166*H166</f>
        <v>0</v>
      </c>
      <c r="U166" s="35"/>
      <c r="V166" s="35"/>
      <c r="W166" s="35"/>
      <c r="X166" s="35"/>
      <c r="Y166" s="35"/>
      <c r="Z166" s="35"/>
      <c r="AA166" s="35"/>
      <c r="AB166" s="35"/>
      <c r="AC166" s="35"/>
      <c r="AD166" s="35"/>
      <c r="AE166" s="35"/>
      <c r="AR166" s="202" t="s">
        <v>140</v>
      </c>
      <c r="AT166" s="202" t="s">
        <v>136</v>
      </c>
      <c r="AU166" s="202" t="s">
        <v>91</v>
      </c>
      <c r="AY166" s="17" t="s">
        <v>133</v>
      </c>
      <c r="BE166" s="203">
        <f>IF(N166="základní",J166,0)</f>
        <v>0</v>
      </c>
      <c r="BF166" s="203">
        <f>IF(N166="snížená",J166,0)</f>
        <v>0</v>
      </c>
      <c r="BG166" s="203">
        <f>IF(N166="zákl. přenesená",J166,0)</f>
        <v>0</v>
      </c>
      <c r="BH166" s="203">
        <f>IF(N166="sníž. přenesená",J166,0)</f>
        <v>0</v>
      </c>
      <c r="BI166" s="203">
        <f>IF(N166="nulová",J166,0)</f>
        <v>0</v>
      </c>
      <c r="BJ166" s="17" t="s">
        <v>21</v>
      </c>
      <c r="BK166" s="203">
        <f>ROUND(I166*H166,2)</f>
        <v>0</v>
      </c>
      <c r="BL166" s="17" t="s">
        <v>140</v>
      </c>
      <c r="BM166" s="202" t="s">
        <v>200</v>
      </c>
    </row>
    <row r="167" spans="1:65" s="2" customFormat="1" ht="68.25">
      <c r="A167" s="35"/>
      <c r="B167" s="36"/>
      <c r="C167" s="37"/>
      <c r="D167" s="204" t="s">
        <v>142</v>
      </c>
      <c r="E167" s="37"/>
      <c r="F167" s="205" t="s">
        <v>196</v>
      </c>
      <c r="G167" s="37"/>
      <c r="H167" s="37"/>
      <c r="I167" s="206"/>
      <c r="J167" s="37"/>
      <c r="K167" s="37"/>
      <c r="L167" s="40"/>
      <c r="M167" s="207"/>
      <c r="N167" s="208"/>
      <c r="O167" s="72"/>
      <c r="P167" s="72"/>
      <c r="Q167" s="72"/>
      <c r="R167" s="72"/>
      <c r="S167" s="72"/>
      <c r="T167" s="73"/>
      <c r="U167" s="35"/>
      <c r="V167" s="35"/>
      <c r="W167" s="35"/>
      <c r="X167" s="35"/>
      <c r="Y167" s="35"/>
      <c r="Z167" s="35"/>
      <c r="AA167" s="35"/>
      <c r="AB167" s="35"/>
      <c r="AC167" s="35"/>
      <c r="AD167" s="35"/>
      <c r="AE167" s="35"/>
      <c r="AT167" s="17" t="s">
        <v>142</v>
      </c>
      <c r="AU167" s="17" t="s">
        <v>91</v>
      </c>
    </row>
    <row r="168" spans="1:65" s="14" customFormat="1" ht="11.25">
      <c r="B168" s="219"/>
      <c r="C168" s="220"/>
      <c r="D168" s="204" t="s">
        <v>144</v>
      </c>
      <c r="E168" s="221" t="s">
        <v>1</v>
      </c>
      <c r="F168" s="222" t="s">
        <v>201</v>
      </c>
      <c r="G168" s="220"/>
      <c r="H168" s="223">
        <v>66.924000000000007</v>
      </c>
      <c r="I168" s="224"/>
      <c r="J168" s="220"/>
      <c r="K168" s="220"/>
      <c r="L168" s="225"/>
      <c r="M168" s="226"/>
      <c r="N168" s="227"/>
      <c r="O168" s="227"/>
      <c r="P168" s="227"/>
      <c r="Q168" s="227"/>
      <c r="R168" s="227"/>
      <c r="S168" s="227"/>
      <c r="T168" s="228"/>
      <c r="AT168" s="229" t="s">
        <v>144</v>
      </c>
      <c r="AU168" s="229" t="s">
        <v>91</v>
      </c>
      <c r="AV168" s="14" t="s">
        <v>91</v>
      </c>
      <c r="AW168" s="14" t="s">
        <v>38</v>
      </c>
      <c r="AX168" s="14" t="s">
        <v>82</v>
      </c>
      <c r="AY168" s="229" t="s">
        <v>133</v>
      </c>
    </row>
    <row r="169" spans="1:65" s="15" customFormat="1" ht="11.25">
      <c r="B169" s="230"/>
      <c r="C169" s="231"/>
      <c r="D169" s="204" t="s">
        <v>144</v>
      </c>
      <c r="E169" s="232" t="s">
        <v>1</v>
      </c>
      <c r="F169" s="233" t="s">
        <v>148</v>
      </c>
      <c r="G169" s="231"/>
      <c r="H169" s="234">
        <v>66.924000000000007</v>
      </c>
      <c r="I169" s="235"/>
      <c r="J169" s="231"/>
      <c r="K169" s="231"/>
      <c r="L169" s="236"/>
      <c r="M169" s="237"/>
      <c r="N169" s="238"/>
      <c r="O169" s="238"/>
      <c r="P169" s="238"/>
      <c r="Q169" s="238"/>
      <c r="R169" s="238"/>
      <c r="S169" s="238"/>
      <c r="T169" s="239"/>
      <c r="AT169" s="240" t="s">
        <v>144</v>
      </c>
      <c r="AU169" s="240" t="s">
        <v>91</v>
      </c>
      <c r="AV169" s="15" t="s">
        <v>140</v>
      </c>
      <c r="AW169" s="15" t="s">
        <v>38</v>
      </c>
      <c r="AX169" s="15" t="s">
        <v>21</v>
      </c>
      <c r="AY169" s="240" t="s">
        <v>133</v>
      </c>
    </row>
    <row r="170" spans="1:65" s="2" customFormat="1" ht="21.75" customHeight="1">
      <c r="A170" s="35"/>
      <c r="B170" s="36"/>
      <c r="C170" s="190" t="s">
        <v>202</v>
      </c>
      <c r="D170" s="190" t="s">
        <v>136</v>
      </c>
      <c r="E170" s="191" t="s">
        <v>203</v>
      </c>
      <c r="F170" s="192" t="s">
        <v>204</v>
      </c>
      <c r="G170" s="193" t="s">
        <v>194</v>
      </c>
      <c r="H170" s="194">
        <v>7.4359999999999999</v>
      </c>
      <c r="I170" s="195"/>
      <c r="J170" s="196">
        <f>ROUND(I170*H170,2)</f>
        <v>0</v>
      </c>
      <c r="K170" s="197"/>
      <c r="L170" s="40"/>
      <c r="M170" s="198" t="s">
        <v>1</v>
      </c>
      <c r="N170" s="199" t="s">
        <v>47</v>
      </c>
      <c r="O170" s="72"/>
      <c r="P170" s="200">
        <f>O170*H170</f>
        <v>0</v>
      </c>
      <c r="Q170" s="200">
        <v>0</v>
      </c>
      <c r="R170" s="200">
        <f>Q170*H170</f>
        <v>0</v>
      </c>
      <c r="S170" s="200">
        <v>0</v>
      </c>
      <c r="T170" s="201">
        <f>S170*H170</f>
        <v>0</v>
      </c>
      <c r="U170" s="35"/>
      <c r="V170" s="35"/>
      <c r="W170" s="35"/>
      <c r="X170" s="35"/>
      <c r="Y170" s="35"/>
      <c r="Z170" s="35"/>
      <c r="AA170" s="35"/>
      <c r="AB170" s="35"/>
      <c r="AC170" s="35"/>
      <c r="AD170" s="35"/>
      <c r="AE170" s="35"/>
      <c r="AR170" s="202" t="s">
        <v>140</v>
      </c>
      <c r="AT170" s="202" t="s">
        <v>136</v>
      </c>
      <c r="AU170" s="202" t="s">
        <v>91</v>
      </c>
      <c r="AY170" s="17" t="s">
        <v>133</v>
      </c>
      <c r="BE170" s="203">
        <f>IF(N170="základní",J170,0)</f>
        <v>0</v>
      </c>
      <c r="BF170" s="203">
        <f>IF(N170="snížená",J170,0)</f>
        <v>0</v>
      </c>
      <c r="BG170" s="203">
        <f>IF(N170="zákl. přenesená",J170,0)</f>
        <v>0</v>
      </c>
      <c r="BH170" s="203">
        <f>IF(N170="sníž. přenesená",J170,0)</f>
        <v>0</v>
      </c>
      <c r="BI170" s="203">
        <f>IF(N170="nulová",J170,0)</f>
        <v>0</v>
      </c>
      <c r="BJ170" s="17" t="s">
        <v>21</v>
      </c>
      <c r="BK170" s="203">
        <f>ROUND(I170*H170,2)</f>
        <v>0</v>
      </c>
      <c r="BL170" s="17" t="s">
        <v>140</v>
      </c>
      <c r="BM170" s="202" t="s">
        <v>205</v>
      </c>
    </row>
    <row r="171" spans="1:65" s="2" customFormat="1" ht="39">
      <c r="A171" s="35"/>
      <c r="B171" s="36"/>
      <c r="C171" s="37"/>
      <c r="D171" s="204" t="s">
        <v>142</v>
      </c>
      <c r="E171" s="37"/>
      <c r="F171" s="205" t="s">
        <v>206</v>
      </c>
      <c r="G171" s="37"/>
      <c r="H171" s="37"/>
      <c r="I171" s="206"/>
      <c r="J171" s="37"/>
      <c r="K171" s="37"/>
      <c r="L171" s="40"/>
      <c r="M171" s="207"/>
      <c r="N171" s="208"/>
      <c r="O171" s="72"/>
      <c r="P171" s="72"/>
      <c r="Q171" s="72"/>
      <c r="R171" s="72"/>
      <c r="S171" s="72"/>
      <c r="T171" s="73"/>
      <c r="U171" s="35"/>
      <c r="V171" s="35"/>
      <c r="W171" s="35"/>
      <c r="X171" s="35"/>
      <c r="Y171" s="35"/>
      <c r="Z171" s="35"/>
      <c r="AA171" s="35"/>
      <c r="AB171" s="35"/>
      <c r="AC171" s="35"/>
      <c r="AD171" s="35"/>
      <c r="AE171" s="35"/>
      <c r="AT171" s="17" t="s">
        <v>142</v>
      </c>
      <c r="AU171" s="17" t="s">
        <v>91</v>
      </c>
    </row>
    <row r="172" spans="1:65" s="2" customFormat="1" ht="16.5" customHeight="1">
      <c r="A172" s="35"/>
      <c r="B172" s="36"/>
      <c r="C172" s="190" t="s">
        <v>207</v>
      </c>
      <c r="D172" s="190" t="s">
        <v>136</v>
      </c>
      <c r="E172" s="191" t="s">
        <v>208</v>
      </c>
      <c r="F172" s="192" t="s">
        <v>209</v>
      </c>
      <c r="G172" s="193" t="s">
        <v>194</v>
      </c>
      <c r="H172" s="194">
        <v>2.0009999999999999</v>
      </c>
      <c r="I172" s="195"/>
      <c r="J172" s="196">
        <f>ROUND(I172*H172,2)</f>
        <v>0</v>
      </c>
      <c r="K172" s="197"/>
      <c r="L172" s="40"/>
      <c r="M172" s="198" t="s">
        <v>1</v>
      </c>
      <c r="N172" s="199" t="s">
        <v>47</v>
      </c>
      <c r="O172" s="72"/>
      <c r="P172" s="200">
        <f>O172*H172</f>
        <v>0</v>
      </c>
      <c r="Q172" s="200">
        <v>0</v>
      </c>
      <c r="R172" s="200">
        <f>Q172*H172</f>
        <v>0</v>
      </c>
      <c r="S172" s="200">
        <v>0</v>
      </c>
      <c r="T172" s="201">
        <f>S172*H172</f>
        <v>0</v>
      </c>
      <c r="U172" s="35"/>
      <c r="V172" s="35"/>
      <c r="W172" s="35"/>
      <c r="X172" s="35"/>
      <c r="Y172" s="35"/>
      <c r="Z172" s="35"/>
      <c r="AA172" s="35"/>
      <c r="AB172" s="35"/>
      <c r="AC172" s="35"/>
      <c r="AD172" s="35"/>
      <c r="AE172" s="35"/>
      <c r="AR172" s="202" t="s">
        <v>140</v>
      </c>
      <c r="AT172" s="202" t="s">
        <v>136</v>
      </c>
      <c r="AU172" s="202" t="s">
        <v>91</v>
      </c>
      <c r="AY172" s="17" t="s">
        <v>133</v>
      </c>
      <c r="BE172" s="203">
        <f>IF(N172="základní",J172,0)</f>
        <v>0</v>
      </c>
      <c r="BF172" s="203">
        <f>IF(N172="snížená",J172,0)</f>
        <v>0</v>
      </c>
      <c r="BG172" s="203">
        <f>IF(N172="zákl. přenesená",J172,0)</f>
        <v>0</v>
      </c>
      <c r="BH172" s="203">
        <f>IF(N172="sníž. přenesená",J172,0)</f>
        <v>0</v>
      </c>
      <c r="BI172" s="203">
        <f>IF(N172="nulová",J172,0)</f>
        <v>0</v>
      </c>
      <c r="BJ172" s="17" t="s">
        <v>21</v>
      </c>
      <c r="BK172" s="203">
        <f>ROUND(I172*H172,2)</f>
        <v>0</v>
      </c>
      <c r="BL172" s="17" t="s">
        <v>140</v>
      </c>
      <c r="BM172" s="202" t="s">
        <v>210</v>
      </c>
    </row>
    <row r="173" spans="1:65" s="14" customFormat="1" ht="11.25">
      <c r="B173" s="219"/>
      <c r="C173" s="220"/>
      <c r="D173" s="204" t="s">
        <v>144</v>
      </c>
      <c r="E173" s="221" t="s">
        <v>1</v>
      </c>
      <c r="F173" s="222" t="s">
        <v>211</v>
      </c>
      <c r="G173" s="220"/>
      <c r="H173" s="223">
        <v>2.0009999999999999</v>
      </c>
      <c r="I173" s="224"/>
      <c r="J173" s="220"/>
      <c r="K173" s="220"/>
      <c r="L173" s="225"/>
      <c r="M173" s="226"/>
      <c r="N173" s="227"/>
      <c r="O173" s="227"/>
      <c r="P173" s="227"/>
      <c r="Q173" s="227"/>
      <c r="R173" s="227"/>
      <c r="S173" s="227"/>
      <c r="T173" s="228"/>
      <c r="AT173" s="229" t="s">
        <v>144</v>
      </c>
      <c r="AU173" s="229" t="s">
        <v>91</v>
      </c>
      <c r="AV173" s="14" t="s">
        <v>91</v>
      </c>
      <c r="AW173" s="14" t="s">
        <v>38</v>
      </c>
      <c r="AX173" s="14" t="s">
        <v>82</v>
      </c>
      <c r="AY173" s="229" t="s">
        <v>133</v>
      </c>
    </row>
    <row r="174" spans="1:65" s="15" customFormat="1" ht="11.25">
      <c r="B174" s="230"/>
      <c r="C174" s="231"/>
      <c r="D174" s="204" t="s">
        <v>144</v>
      </c>
      <c r="E174" s="232" t="s">
        <v>1</v>
      </c>
      <c r="F174" s="233" t="s">
        <v>148</v>
      </c>
      <c r="G174" s="231"/>
      <c r="H174" s="234">
        <v>2.0009999999999999</v>
      </c>
      <c r="I174" s="235"/>
      <c r="J174" s="231"/>
      <c r="K174" s="231"/>
      <c r="L174" s="236"/>
      <c r="M174" s="237"/>
      <c r="N174" s="238"/>
      <c r="O174" s="238"/>
      <c r="P174" s="238"/>
      <c r="Q174" s="238"/>
      <c r="R174" s="238"/>
      <c r="S174" s="238"/>
      <c r="T174" s="239"/>
      <c r="AT174" s="240" t="s">
        <v>144</v>
      </c>
      <c r="AU174" s="240" t="s">
        <v>91</v>
      </c>
      <c r="AV174" s="15" t="s">
        <v>140</v>
      </c>
      <c r="AW174" s="15" t="s">
        <v>38</v>
      </c>
      <c r="AX174" s="15" t="s">
        <v>21</v>
      </c>
      <c r="AY174" s="240" t="s">
        <v>133</v>
      </c>
    </row>
    <row r="175" spans="1:65" s="2" customFormat="1" ht="16.5" customHeight="1">
      <c r="A175" s="35"/>
      <c r="B175" s="36"/>
      <c r="C175" s="190" t="s">
        <v>212</v>
      </c>
      <c r="D175" s="190" t="s">
        <v>136</v>
      </c>
      <c r="E175" s="191" t="s">
        <v>213</v>
      </c>
      <c r="F175" s="192" t="s">
        <v>214</v>
      </c>
      <c r="G175" s="193" t="s">
        <v>194</v>
      </c>
      <c r="H175" s="194">
        <v>5.4349999999999996</v>
      </c>
      <c r="I175" s="195"/>
      <c r="J175" s="196">
        <f>ROUND(I175*H175,2)</f>
        <v>0</v>
      </c>
      <c r="K175" s="197"/>
      <c r="L175" s="40"/>
      <c r="M175" s="198" t="s">
        <v>1</v>
      </c>
      <c r="N175" s="199" t="s">
        <v>47</v>
      </c>
      <c r="O175" s="72"/>
      <c r="P175" s="200">
        <f>O175*H175</f>
        <v>0</v>
      </c>
      <c r="Q175" s="200">
        <v>0</v>
      </c>
      <c r="R175" s="200">
        <f>Q175*H175</f>
        <v>0</v>
      </c>
      <c r="S175" s="200">
        <v>0</v>
      </c>
      <c r="T175" s="201">
        <f>S175*H175</f>
        <v>0</v>
      </c>
      <c r="U175" s="35"/>
      <c r="V175" s="35"/>
      <c r="W175" s="35"/>
      <c r="X175" s="35"/>
      <c r="Y175" s="35"/>
      <c r="Z175" s="35"/>
      <c r="AA175" s="35"/>
      <c r="AB175" s="35"/>
      <c r="AC175" s="35"/>
      <c r="AD175" s="35"/>
      <c r="AE175" s="35"/>
      <c r="AR175" s="202" t="s">
        <v>140</v>
      </c>
      <c r="AT175" s="202" t="s">
        <v>136</v>
      </c>
      <c r="AU175" s="202" t="s">
        <v>91</v>
      </c>
      <c r="AY175" s="17" t="s">
        <v>133</v>
      </c>
      <c r="BE175" s="203">
        <f>IF(N175="základní",J175,0)</f>
        <v>0</v>
      </c>
      <c r="BF175" s="203">
        <f>IF(N175="snížená",J175,0)</f>
        <v>0</v>
      </c>
      <c r="BG175" s="203">
        <f>IF(N175="zákl. přenesená",J175,0)</f>
        <v>0</v>
      </c>
      <c r="BH175" s="203">
        <f>IF(N175="sníž. přenesená",J175,0)</f>
        <v>0</v>
      </c>
      <c r="BI175" s="203">
        <f>IF(N175="nulová",J175,0)</f>
        <v>0</v>
      </c>
      <c r="BJ175" s="17" t="s">
        <v>21</v>
      </c>
      <c r="BK175" s="203">
        <f>ROUND(I175*H175,2)</f>
        <v>0</v>
      </c>
      <c r="BL175" s="17" t="s">
        <v>140</v>
      </c>
      <c r="BM175" s="202" t="s">
        <v>215</v>
      </c>
    </row>
    <row r="176" spans="1:65" s="14" customFormat="1" ht="11.25">
      <c r="B176" s="219"/>
      <c r="C176" s="220"/>
      <c r="D176" s="204" t="s">
        <v>144</v>
      </c>
      <c r="E176" s="221" t="s">
        <v>1</v>
      </c>
      <c r="F176" s="222" t="s">
        <v>216</v>
      </c>
      <c r="G176" s="220"/>
      <c r="H176" s="223">
        <v>5.4349999999999996</v>
      </c>
      <c r="I176" s="224"/>
      <c r="J176" s="220"/>
      <c r="K176" s="220"/>
      <c r="L176" s="225"/>
      <c r="M176" s="226"/>
      <c r="N176" s="227"/>
      <c r="O176" s="227"/>
      <c r="P176" s="227"/>
      <c r="Q176" s="227"/>
      <c r="R176" s="227"/>
      <c r="S176" s="227"/>
      <c r="T176" s="228"/>
      <c r="AT176" s="229" t="s">
        <v>144</v>
      </c>
      <c r="AU176" s="229" t="s">
        <v>91</v>
      </c>
      <c r="AV176" s="14" t="s">
        <v>91</v>
      </c>
      <c r="AW176" s="14" t="s">
        <v>38</v>
      </c>
      <c r="AX176" s="14" t="s">
        <v>82</v>
      </c>
      <c r="AY176" s="229" t="s">
        <v>133</v>
      </c>
    </row>
    <row r="177" spans="1:65" s="15" customFormat="1" ht="11.25">
      <c r="B177" s="230"/>
      <c r="C177" s="231"/>
      <c r="D177" s="204" t="s">
        <v>144</v>
      </c>
      <c r="E177" s="232" t="s">
        <v>1</v>
      </c>
      <c r="F177" s="233" t="s">
        <v>148</v>
      </c>
      <c r="G177" s="231"/>
      <c r="H177" s="234">
        <v>5.4349999999999996</v>
      </c>
      <c r="I177" s="235"/>
      <c r="J177" s="231"/>
      <c r="K177" s="231"/>
      <c r="L177" s="236"/>
      <c r="M177" s="237"/>
      <c r="N177" s="238"/>
      <c r="O177" s="238"/>
      <c r="P177" s="238"/>
      <c r="Q177" s="238"/>
      <c r="R177" s="238"/>
      <c r="S177" s="238"/>
      <c r="T177" s="239"/>
      <c r="AT177" s="240" t="s">
        <v>144</v>
      </c>
      <c r="AU177" s="240" t="s">
        <v>91</v>
      </c>
      <c r="AV177" s="15" t="s">
        <v>140</v>
      </c>
      <c r="AW177" s="15" t="s">
        <v>38</v>
      </c>
      <c r="AX177" s="15" t="s">
        <v>21</v>
      </c>
      <c r="AY177" s="240" t="s">
        <v>133</v>
      </c>
    </row>
    <row r="178" spans="1:65" s="12" customFormat="1" ht="22.9" customHeight="1">
      <c r="B178" s="174"/>
      <c r="C178" s="175"/>
      <c r="D178" s="176" t="s">
        <v>81</v>
      </c>
      <c r="E178" s="188" t="s">
        <v>217</v>
      </c>
      <c r="F178" s="188" t="s">
        <v>218</v>
      </c>
      <c r="G178" s="175"/>
      <c r="H178" s="175"/>
      <c r="I178" s="178"/>
      <c r="J178" s="189">
        <f>BK178</f>
        <v>0</v>
      </c>
      <c r="K178" s="175"/>
      <c r="L178" s="180"/>
      <c r="M178" s="181"/>
      <c r="N178" s="182"/>
      <c r="O178" s="182"/>
      <c r="P178" s="183">
        <f>SUM(P179:P180)</f>
        <v>0</v>
      </c>
      <c r="Q178" s="182"/>
      <c r="R178" s="183">
        <f>SUM(R179:R180)</f>
        <v>0</v>
      </c>
      <c r="S178" s="182"/>
      <c r="T178" s="184">
        <f>SUM(T179:T180)</f>
        <v>0</v>
      </c>
      <c r="AR178" s="185" t="s">
        <v>21</v>
      </c>
      <c r="AT178" s="186" t="s">
        <v>81</v>
      </c>
      <c r="AU178" s="186" t="s">
        <v>21</v>
      </c>
      <c r="AY178" s="185" t="s">
        <v>133</v>
      </c>
      <c r="BK178" s="187">
        <f>SUM(BK179:BK180)</f>
        <v>0</v>
      </c>
    </row>
    <row r="179" spans="1:65" s="2" customFormat="1" ht="16.5" customHeight="1">
      <c r="A179" s="35"/>
      <c r="B179" s="36"/>
      <c r="C179" s="190" t="s">
        <v>219</v>
      </c>
      <c r="D179" s="190" t="s">
        <v>136</v>
      </c>
      <c r="E179" s="191" t="s">
        <v>220</v>
      </c>
      <c r="F179" s="192" t="s">
        <v>221</v>
      </c>
      <c r="G179" s="193" t="s">
        <v>194</v>
      </c>
      <c r="H179" s="194">
        <v>2.573</v>
      </c>
      <c r="I179" s="195"/>
      <c r="J179" s="196">
        <f>ROUND(I179*H179,2)</f>
        <v>0</v>
      </c>
      <c r="K179" s="197"/>
      <c r="L179" s="40"/>
      <c r="M179" s="198" t="s">
        <v>1</v>
      </c>
      <c r="N179" s="199" t="s">
        <v>47</v>
      </c>
      <c r="O179" s="72"/>
      <c r="P179" s="200">
        <f>O179*H179</f>
        <v>0</v>
      </c>
      <c r="Q179" s="200">
        <v>0</v>
      </c>
      <c r="R179" s="200">
        <f>Q179*H179</f>
        <v>0</v>
      </c>
      <c r="S179" s="200">
        <v>0</v>
      </c>
      <c r="T179" s="201">
        <f>S179*H179</f>
        <v>0</v>
      </c>
      <c r="U179" s="35"/>
      <c r="V179" s="35"/>
      <c r="W179" s="35"/>
      <c r="X179" s="35"/>
      <c r="Y179" s="35"/>
      <c r="Z179" s="35"/>
      <c r="AA179" s="35"/>
      <c r="AB179" s="35"/>
      <c r="AC179" s="35"/>
      <c r="AD179" s="35"/>
      <c r="AE179" s="35"/>
      <c r="AR179" s="202" t="s">
        <v>140</v>
      </c>
      <c r="AT179" s="202" t="s">
        <v>136</v>
      </c>
      <c r="AU179" s="202" t="s">
        <v>91</v>
      </c>
      <c r="AY179" s="17" t="s">
        <v>133</v>
      </c>
      <c r="BE179" s="203">
        <f>IF(N179="základní",J179,0)</f>
        <v>0</v>
      </c>
      <c r="BF179" s="203">
        <f>IF(N179="snížená",J179,0)</f>
        <v>0</v>
      </c>
      <c r="BG179" s="203">
        <f>IF(N179="zákl. přenesená",J179,0)</f>
        <v>0</v>
      </c>
      <c r="BH179" s="203">
        <f>IF(N179="sníž. přenesená",J179,0)</f>
        <v>0</v>
      </c>
      <c r="BI179" s="203">
        <f>IF(N179="nulová",J179,0)</f>
        <v>0</v>
      </c>
      <c r="BJ179" s="17" t="s">
        <v>21</v>
      </c>
      <c r="BK179" s="203">
        <f>ROUND(I179*H179,2)</f>
        <v>0</v>
      </c>
      <c r="BL179" s="17" t="s">
        <v>140</v>
      </c>
      <c r="BM179" s="202" t="s">
        <v>222</v>
      </c>
    </row>
    <row r="180" spans="1:65" s="2" customFormat="1" ht="68.25">
      <c r="A180" s="35"/>
      <c r="B180" s="36"/>
      <c r="C180" s="37"/>
      <c r="D180" s="204" t="s">
        <v>142</v>
      </c>
      <c r="E180" s="37"/>
      <c r="F180" s="205" t="s">
        <v>223</v>
      </c>
      <c r="G180" s="37"/>
      <c r="H180" s="37"/>
      <c r="I180" s="206"/>
      <c r="J180" s="37"/>
      <c r="K180" s="37"/>
      <c r="L180" s="40"/>
      <c r="M180" s="207"/>
      <c r="N180" s="208"/>
      <c r="O180" s="72"/>
      <c r="P180" s="72"/>
      <c r="Q180" s="72"/>
      <c r="R180" s="72"/>
      <c r="S180" s="72"/>
      <c r="T180" s="73"/>
      <c r="U180" s="35"/>
      <c r="V180" s="35"/>
      <c r="W180" s="35"/>
      <c r="X180" s="35"/>
      <c r="Y180" s="35"/>
      <c r="Z180" s="35"/>
      <c r="AA180" s="35"/>
      <c r="AB180" s="35"/>
      <c r="AC180" s="35"/>
      <c r="AD180" s="35"/>
      <c r="AE180" s="35"/>
      <c r="AT180" s="17" t="s">
        <v>142</v>
      </c>
      <c r="AU180" s="17" t="s">
        <v>91</v>
      </c>
    </row>
    <row r="181" spans="1:65" s="12" customFormat="1" ht="25.9" customHeight="1">
      <c r="B181" s="174"/>
      <c r="C181" s="175"/>
      <c r="D181" s="176" t="s">
        <v>81</v>
      </c>
      <c r="E181" s="177" t="s">
        <v>224</v>
      </c>
      <c r="F181" s="177" t="s">
        <v>225</v>
      </c>
      <c r="G181" s="175"/>
      <c r="H181" s="175"/>
      <c r="I181" s="178"/>
      <c r="J181" s="179">
        <f>BK181</f>
        <v>0</v>
      </c>
      <c r="K181" s="175"/>
      <c r="L181" s="180"/>
      <c r="M181" s="181"/>
      <c r="N181" s="182"/>
      <c r="O181" s="182"/>
      <c r="P181" s="183">
        <f>P182+P189+P194+P211+P262+P271</f>
        <v>0</v>
      </c>
      <c r="Q181" s="182"/>
      <c r="R181" s="183">
        <f>R182+R189+R194+R211+R262+R271</f>
        <v>4.0283705599999999</v>
      </c>
      <c r="S181" s="182"/>
      <c r="T181" s="184">
        <f>T182+T189+T194+T211+T262+T271</f>
        <v>7.4358900000000006</v>
      </c>
      <c r="AR181" s="185" t="s">
        <v>91</v>
      </c>
      <c r="AT181" s="186" t="s">
        <v>81</v>
      </c>
      <c r="AU181" s="186" t="s">
        <v>82</v>
      </c>
      <c r="AY181" s="185" t="s">
        <v>133</v>
      </c>
      <c r="BK181" s="187">
        <f>BK182+BK189+BK194+BK211+BK262+BK271</f>
        <v>0</v>
      </c>
    </row>
    <row r="182" spans="1:65" s="12" customFormat="1" ht="22.9" customHeight="1">
      <c r="B182" s="174"/>
      <c r="C182" s="175"/>
      <c r="D182" s="176" t="s">
        <v>81</v>
      </c>
      <c r="E182" s="188" t="s">
        <v>226</v>
      </c>
      <c r="F182" s="188" t="s">
        <v>227</v>
      </c>
      <c r="G182" s="175"/>
      <c r="H182" s="175"/>
      <c r="I182" s="178"/>
      <c r="J182" s="189">
        <f>BK182</f>
        <v>0</v>
      </c>
      <c r="K182" s="175"/>
      <c r="L182" s="180"/>
      <c r="M182" s="181"/>
      <c r="N182" s="182"/>
      <c r="O182" s="182"/>
      <c r="P182" s="183">
        <f>SUM(P183:P188)</f>
        <v>0</v>
      </c>
      <c r="Q182" s="182"/>
      <c r="R182" s="183">
        <f>SUM(R183:R188)</f>
        <v>3.3E-3</v>
      </c>
      <c r="S182" s="182"/>
      <c r="T182" s="184">
        <f>SUM(T183:T188)</f>
        <v>0</v>
      </c>
      <c r="AR182" s="185" t="s">
        <v>91</v>
      </c>
      <c r="AT182" s="186" t="s">
        <v>81</v>
      </c>
      <c r="AU182" s="186" t="s">
        <v>21</v>
      </c>
      <c r="AY182" s="185" t="s">
        <v>133</v>
      </c>
      <c r="BK182" s="187">
        <f>SUM(BK183:BK188)</f>
        <v>0</v>
      </c>
    </row>
    <row r="183" spans="1:65" s="2" customFormat="1" ht="21.75" customHeight="1">
      <c r="A183" s="35"/>
      <c r="B183" s="36"/>
      <c r="C183" s="190" t="s">
        <v>8</v>
      </c>
      <c r="D183" s="190" t="s">
        <v>136</v>
      </c>
      <c r="E183" s="191" t="s">
        <v>228</v>
      </c>
      <c r="F183" s="192" t="s">
        <v>229</v>
      </c>
      <c r="G183" s="193" t="s">
        <v>155</v>
      </c>
      <c r="H183" s="194">
        <v>3</v>
      </c>
      <c r="I183" s="195"/>
      <c r="J183" s="196">
        <f>ROUND(I183*H183,2)</f>
        <v>0</v>
      </c>
      <c r="K183" s="197"/>
      <c r="L183" s="40"/>
      <c r="M183" s="198" t="s">
        <v>1</v>
      </c>
      <c r="N183" s="199" t="s">
        <v>47</v>
      </c>
      <c r="O183" s="72"/>
      <c r="P183" s="200">
        <f>O183*H183</f>
        <v>0</v>
      </c>
      <c r="Q183" s="200">
        <v>1.1000000000000001E-3</v>
      </c>
      <c r="R183" s="200">
        <f>Q183*H183</f>
        <v>3.3E-3</v>
      </c>
      <c r="S183" s="200">
        <v>0</v>
      </c>
      <c r="T183" s="201">
        <f>S183*H183</f>
        <v>0</v>
      </c>
      <c r="U183" s="35"/>
      <c r="V183" s="35"/>
      <c r="W183" s="35"/>
      <c r="X183" s="35"/>
      <c r="Y183" s="35"/>
      <c r="Z183" s="35"/>
      <c r="AA183" s="35"/>
      <c r="AB183" s="35"/>
      <c r="AC183" s="35"/>
      <c r="AD183" s="35"/>
      <c r="AE183" s="35"/>
      <c r="AR183" s="202" t="s">
        <v>183</v>
      </c>
      <c r="AT183" s="202" t="s">
        <v>136</v>
      </c>
      <c r="AU183" s="202" t="s">
        <v>91</v>
      </c>
      <c r="AY183" s="17" t="s">
        <v>133</v>
      </c>
      <c r="BE183" s="203">
        <f>IF(N183="základní",J183,0)</f>
        <v>0</v>
      </c>
      <c r="BF183" s="203">
        <f>IF(N183="snížená",J183,0)</f>
        <v>0</v>
      </c>
      <c r="BG183" s="203">
        <f>IF(N183="zákl. přenesená",J183,0)</f>
        <v>0</v>
      </c>
      <c r="BH183" s="203">
        <f>IF(N183="sníž. přenesená",J183,0)</f>
        <v>0</v>
      </c>
      <c r="BI183" s="203">
        <f>IF(N183="nulová",J183,0)</f>
        <v>0</v>
      </c>
      <c r="BJ183" s="17" t="s">
        <v>21</v>
      </c>
      <c r="BK183" s="203">
        <f>ROUND(I183*H183,2)</f>
        <v>0</v>
      </c>
      <c r="BL183" s="17" t="s">
        <v>183</v>
      </c>
      <c r="BM183" s="202" t="s">
        <v>230</v>
      </c>
    </row>
    <row r="184" spans="1:65" s="14" customFormat="1" ht="11.25">
      <c r="B184" s="219"/>
      <c r="C184" s="220"/>
      <c r="D184" s="204" t="s">
        <v>144</v>
      </c>
      <c r="E184" s="221" t="s">
        <v>1</v>
      </c>
      <c r="F184" s="222" t="s">
        <v>134</v>
      </c>
      <c r="G184" s="220"/>
      <c r="H184" s="223">
        <v>3</v>
      </c>
      <c r="I184" s="224"/>
      <c r="J184" s="220"/>
      <c r="K184" s="220"/>
      <c r="L184" s="225"/>
      <c r="M184" s="226"/>
      <c r="N184" s="227"/>
      <c r="O184" s="227"/>
      <c r="P184" s="227"/>
      <c r="Q184" s="227"/>
      <c r="R184" s="227"/>
      <c r="S184" s="227"/>
      <c r="T184" s="228"/>
      <c r="AT184" s="229" t="s">
        <v>144</v>
      </c>
      <c r="AU184" s="229" t="s">
        <v>91</v>
      </c>
      <c r="AV184" s="14" t="s">
        <v>91</v>
      </c>
      <c r="AW184" s="14" t="s">
        <v>38</v>
      </c>
      <c r="AX184" s="14" t="s">
        <v>21</v>
      </c>
      <c r="AY184" s="229" t="s">
        <v>133</v>
      </c>
    </row>
    <row r="185" spans="1:65" s="2" customFormat="1" ht="21.75" customHeight="1">
      <c r="A185" s="35"/>
      <c r="B185" s="36"/>
      <c r="C185" s="190" t="s">
        <v>183</v>
      </c>
      <c r="D185" s="190" t="s">
        <v>136</v>
      </c>
      <c r="E185" s="191" t="s">
        <v>231</v>
      </c>
      <c r="F185" s="192" t="s">
        <v>232</v>
      </c>
      <c r="G185" s="193" t="s">
        <v>194</v>
      </c>
      <c r="H185" s="194">
        <v>3.0000000000000001E-3</v>
      </c>
      <c r="I185" s="195"/>
      <c r="J185" s="196">
        <f>ROUND(I185*H185,2)</f>
        <v>0</v>
      </c>
      <c r="K185" s="197"/>
      <c r="L185" s="40"/>
      <c r="M185" s="198" t="s">
        <v>1</v>
      </c>
      <c r="N185" s="199" t="s">
        <v>47</v>
      </c>
      <c r="O185" s="72"/>
      <c r="P185" s="200">
        <f>O185*H185</f>
        <v>0</v>
      </c>
      <c r="Q185" s="200">
        <v>0</v>
      </c>
      <c r="R185" s="200">
        <f>Q185*H185</f>
        <v>0</v>
      </c>
      <c r="S185" s="200">
        <v>0</v>
      </c>
      <c r="T185" s="201">
        <f>S185*H185</f>
        <v>0</v>
      </c>
      <c r="U185" s="35"/>
      <c r="V185" s="35"/>
      <c r="W185" s="35"/>
      <c r="X185" s="35"/>
      <c r="Y185" s="35"/>
      <c r="Z185" s="35"/>
      <c r="AA185" s="35"/>
      <c r="AB185" s="35"/>
      <c r="AC185" s="35"/>
      <c r="AD185" s="35"/>
      <c r="AE185" s="35"/>
      <c r="AR185" s="202" t="s">
        <v>183</v>
      </c>
      <c r="AT185" s="202" t="s">
        <v>136</v>
      </c>
      <c r="AU185" s="202" t="s">
        <v>91</v>
      </c>
      <c r="AY185" s="17" t="s">
        <v>133</v>
      </c>
      <c r="BE185" s="203">
        <f>IF(N185="základní",J185,0)</f>
        <v>0</v>
      </c>
      <c r="BF185" s="203">
        <f>IF(N185="snížená",J185,0)</f>
        <v>0</v>
      </c>
      <c r="BG185" s="203">
        <f>IF(N185="zákl. přenesená",J185,0)</f>
        <v>0</v>
      </c>
      <c r="BH185" s="203">
        <f>IF(N185="sníž. přenesená",J185,0)</f>
        <v>0</v>
      </c>
      <c r="BI185" s="203">
        <f>IF(N185="nulová",J185,0)</f>
        <v>0</v>
      </c>
      <c r="BJ185" s="17" t="s">
        <v>21</v>
      </c>
      <c r="BK185" s="203">
        <f>ROUND(I185*H185,2)</f>
        <v>0</v>
      </c>
      <c r="BL185" s="17" t="s">
        <v>183</v>
      </c>
      <c r="BM185" s="202" t="s">
        <v>233</v>
      </c>
    </row>
    <row r="186" spans="1:65" s="2" customFormat="1" ht="107.25">
      <c r="A186" s="35"/>
      <c r="B186" s="36"/>
      <c r="C186" s="37"/>
      <c r="D186" s="204" t="s">
        <v>142</v>
      </c>
      <c r="E186" s="37"/>
      <c r="F186" s="205" t="s">
        <v>234</v>
      </c>
      <c r="G186" s="37"/>
      <c r="H186" s="37"/>
      <c r="I186" s="206"/>
      <c r="J186" s="37"/>
      <c r="K186" s="37"/>
      <c r="L186" s="40"/>
      <c r="M186" s="207"/>
      <c r="N186" s="208"/>
      <c r="O186" s="72"/>
      <c r="P186" s="72"/>
      <c r="Q186" s="72"/>
      <c r="R186" s="72"/>
      <c r="S186" s="72"/>
      <c r="T186" s="73"/>
      <c r="U186" s="35"/>
      <c r="V186" s="35"/>
      <c r="W186" s="35"/>
      <c r="X186" s="35"/>
      <c r="Y186" s="35"/>
      <c r="Z186" s="35"/>
      <c r="AA186" s="35"/>
      <c r="AB186" s="35"/>
      <c r="AC186" s="35"/>
      <c r="AD186" s="35"/>
      <c r="AE186" s="35"/>
      <c r="AT186" s="17" t="s">
        <v>142</v>
      </c>
      <c r="AU186" s="17" t="s">
        <v>91</v>
      </c>
    </row>
    <row r="187" spans="1:65" s="2" customFormat="1" ht="21.75" customHeight="1">
      <c r="A187" s="35"/>
      <c r="B187" s="36"/>
      <c r="C187" s="190" t="s">
        <v>235</v>
      </c>
      <c r="D187" s="190" t="s">
        <v>136</v>
      </c>
      <c r="E187" s="191" t="s">
        <v>236</v>
      </c>
      <c r="F187" s="192" t="s">
        <v>237</v>
      </c>
      <c r="G187" s="193" t="s">
        <v>194</v>
      </c>
      <c r="H187" s="194">
        <v>3.0000000000000001E-3</v>
      </c>
      <c r="I187" s="195"/>
      <c r="J187" s="196">
        <f>ROUND(I187*H187,2)</f>
        <v>0</v>
      </c>
      <c r="K187" s="197"/>
      <c r="L187" s="40"/>
      <c r="M187" s="198" t="s">
        <v>1</v>
      </c>
      <c r="N187" s="199" t="s">
        <v>47</v>
      </c>
      <c r="O187" s="72"/>
      <c r="P187" s="200">
        <f>O187*H187</f>
        <v>0</v>
      </c>
      <c r="Q187" s="200">
        <v>0</v>
      </c>
      <c r="R187" s="200">
        <f>Q187*H187</f>
        <v>0</v>
      </c>
      <c r="S187" s="200">
        <v>0</v>
      </c>
      <c r="T187" s="201">
        <f>S187*H187</f>
        <v>0</v>
      </c>
      <c r="U187" s="35"/>
      <c r="V187" s="35"/>
      <c r="W187" s="35"/>
      <c r="X187" s="35"/>
      <c r="Y187" s="35"/>
      <c r="Z187" s="35"/>
      <c r="AA187" s="35"/>
      <c r="AB187" s="35"/>
      <c r="AC187" s="35"/>
      <c r="AD187" s="35"/>
      <c r="AE187" s="35"/>
      <c r="AR187" s="202" t="s">
        <v>183</v>
      </c>
      <c r="AT187" s="202" t="s">
        <v>136</v>
      </c>
      <c r="AU187" s="202" t="s">
        <v>91</v>
      </c>
      <c r="AY187" s="17" t="s">
        <v>133</v>
      </c>
      <c r="BE187" s="203">
        <f>IF(N187="základní",J187,0)</f>
        <v>0</v>
      </c>
      <c r="BF187" s="203">
        <f>IF(N187="snížená",J187,0)</f>
        <v>0</v>
      </c>
      <c r="BG187" s="203">
        <f>IF(N187="zákl. přenesená",J187,0)</f>
        <v>0</v>
      </c>
      <c r="BH187" s="203">
        <f>IF(N187="sníž. přenesená",J187,0)</f>
        <v>0</v>
      </c>
      <c r="BI187" s="203">
        <f>IF(N187="nulová",J187,0)</f>
        <v>0</v>
      </c>
      <c r="BJ187" s="17" t="s">
        <v>21</v>
      </c>
      <c r="BK187" s="203">
        <f>ROUND(I187*H187,2)</f>
        <v>0</v>
      </c>
      <c r="BL187" s="17" t="s">
        <v>183</v>
      </c>
      <c r="BM187" s="202" t="s">
        <v>238</v>
      </c>
    </row>
    <row r="188" spans="1:65" s="2" customFormat="1" ht="107.25">
      <c r="A188" s="35"/>
      <c r="B188" s="36"/>
      <c r="C188" s="37"/>
      <c r="D188" s="204" t="s">
        <v>142</v>
      </c>
      <c r="E188" s="37"/>
      <c r="F188" s="205" t="s">
        <v>234</v>
      </c>
      <c r="G188" s="37"/>
      <c r="H188" s="37"/>
      <c r="I188" s="206"/>
      <c r="J188" s="37"/>
      <c r="K188" s="37"/>
      <c r="L188" s="40"/>
      <c r="M188" s="207"/>
      <c r="N188" s="208"/>
      <c r="O188" s="72"/>
      <c r="P188" s="72"/>
      <c r="Q188" s="72"/>
      <c r="R188" s="72"/>
      <c r="S188" s="72"/>
      <c r="T188" s="73"/>
      <c r="U188" s="35"/>
      <c r="V188" s="35"/>
      <c r="W188" s="35"/>
      <c r="X188" s="35"/>
      <c r="Y188" s="35"/>
      <c r="Z188" s="35"/>
      <c r="AA188" s="35"/>
      <c r="AB188" s="35"/>
      <c r="AC188" s="35"/>
      <c r="AD188" s="35"/>
      <c r="AE188" s="35"/>
      <c r="AT188" s="17" t="s">
        <v>142</v>
      </c>
      <c r="AU188" s="17" t="s">
        <v>91</v>
      </c>
    </row>
    <row r="189" spans="1:65" s="12" customFormat="1" ht="22.9" customHeight="1">
      <c r="B189" s="174"/>
      <c r="C189" s="175"/>
      <c r="D189" s="176" t="s">
        <v>81</v>
      </c>
      <c r="E189" s="188" t="s">
        <v>239</v>
      </c>
      <c r="F189" s="188" t="s">
        <v>240</v>
      </c>
      <c r="G189" s="175"/>
      <c r="H189" s="175"/>
      <c r="I189" s="178"/>
      <c r="J189" s="189">
        <f>BK189</f>
        <v>0</v>
      </c>
      <c r="K189" s="175"/>
      <c r="L189" s="180"/>
      <c r="M189" s="181"/>
      <c r="N189" s="182"/>
      <c r="O189" s="182"/>
      <c r="P189" s="183">
        <f>SUM(P190:P193)</f>
        <v>0</v>
      </c>
      <c r="Q189" s="182"/>
      <c r="R189" s="183">
        <f>SUM(R190:R193)</f>
        <v>0.5</v>
      </c>
      <c r="S189" s="182"/>
      <c r="T189" s="184">
        <f>SUM(T190:T193)</f>
        <v>0</v>
      </c>
      <c r="AR189" s="185" t="s">
        <v>91</v>
      </c>
      <c r="AT189" s="186" t="s">
        <v>81</v>
      </c>
      <c r="AU189" s="186" t="s">
        <v>21</v>
      </c>
      <c r="AY189" s="185" t="s">
        <v>133</v>
      </c>
      <c r="BK189" s="187">
        <f>SUM(BK190:BK193)</f>
        <v>0</v>
      </c>
    </row>
    <row r="190" spans="1:65" s="2" customFormat="1" ht="16.5" customHeight="1">
      <c r="A190" s="35"/>
      <c r="B190" s="36"/>
      <c r="C190" s="190" t="s">
        <v>241</v>
      </c>
      <c r="D190" s="190" t="s">
        <v>136</v>
      </c>
      <c r="E190" s="191" t="s">
        <v>242</v>
      </c>
      <c r="F190" s="192" t="s">
        <v>243</v>
      </c>
      <c r="G190" s="193" t="s">
        <v>151</v>
      </c>
      <c r="H190" s="194">
        <v>1</v>
      </c>
      <c r="I190" s="195"/>
      <c r="J190" s="196">
        <f>ROUND(I190*H190,2)</f>
        <v>0</v>
      </c>
      <c r="K190" s="197"/>
      <c r="L190" s="40"/>
      <c r="M190" s="198" t="s">
        <v>1</v>
      </c>
      <c r="N190" s="199" t="s">
        <v>47</v>
      </c>
      <c r="O190" s="72"/>
      <c r="P190" s="200">
        <f>O190*H190</f>
        <v>0</v>
      </c>
      <c r="Q190" s="200">
        <v>0.5</v>
      </c>
      <c r="R190" s="200">
        <f>Q190*H190</f>
        <v>0.5</v>
      </c>
      <c r="S190" s="200">
        <v>0</v>
      </c>
      <c r="T190" s="201">
        <f>S190*H190</f>
        <v>0</v>
      </c>
      <c r="U190" s="35"/>
      <c r="V190" s="35"/>
      <c r="W190" s="35"/>
      <c r="X190" s="35"/>
      <c r="Y190" s="35"/>
      <c r="Z190" s="35"/>
      <c r="AA190" s="35"/>
      <c r="AB190" s="35"/>
      <c r="AC190" s="35"/>
      <c r="AD190" s="35"/>
      <c r="AE190" s="35"/>
      <c r="AR190" s="202" t="s">
        <v>183</v>
      </c>
      <c r="AT190" s="202" t="s">
        <v>136</v>
      </c>
      <c r="AU190" s="202" t="s">
        <v>91</v>
      </c>
      <c r="AY190" s="17" t="s">
        <v>133</v>
      </c>
      <c r="BE190" s="203">
        <f>IF(N190="základní",J190,0)</f>
        <v>0</v>
      </c>
      <c r="BF190" s="203">
        <f>IF(N190="snížená",J190,0)</f>
        <v>0</v>
      </c>
      <c r="BG190" s="203">
        <f>IF(N190="zákl. přenesená",J190,0)</f>
        <v>0</v>
      </c>
      <c r="BH190" s="203">
        <f>IF(N190="sníž. přenesená",J190,0)</f>
        <v>0</v>
      </c>
      <c r="BI190" s="203">
        <f>IF(N190="nulová",J190,0)</f>
        <v>0</v>
      </c>
      <c r="BJ190" s="17" t="s">
        <v>21</v>
      </c>
      <c r="BK190" s="203">
        <f>ROUND(I190*H190,2)</f>
        <v>0</v>
      </c>
      <c r="BL190" s="17" t="s">
        <v>183</v>
      </c>
      <c r="BM190" s="202" t="s">
        <v>244</v>
      </c>
    </row>
    <row r="191" spans="1:65" s="13" customFormat="1" ht="11.25">
      <c r="B191" s="209"/>
      <c r="C191" s="210"/>
      <c r="D191" s="204" t="s">
        <v>144</v>
      </c>
      <c r="E191" s="211" t="s">
        <v>1</v>
      </c>
      <c r="F191" s="212" t="s">
        <v>245</v>
      </c>
      <c r="G191" s="210"/>
      <c r="H191" s="211" t="s">
        <v>1</v>
      </c>
      <c r="I191" s="213"/>
      <c r="J191" s="210"/>
      <c r="K191" s="210"/>
      <c r="L191" s="214"/>
      <c r="M191" s="215"/>
      <c r="N191" s="216"/>
      <c r="O191" s="216"/>
      <c r="P191" s="216"/>
      <c r="Q191" s="216"/>
      <c r="R191" s="216"/>
      <c r="S191" s="216"/>
      <c r="T191" s="217"/>
      <c r="AT191" s="218" t="s">
        <v>144</v>
      </c>
      <c r="AU191" s="218" t="s">
        <v>91</v>
      </c>
      <c r="AV191" s="13" t="s">
        <v>21</v>
      </c>
      <c r="AW191" s="13" t="s">
        <v>38</v>
      </c>
      <c r="AX191" s="13" t="s">
        <v>82</v>
      </c>
      <c r="AY191" s="218" t="s">
        <v>133</v>
      </c>
    </row>
    <row r="192" spans="1:65" s="14" customFormat="1" ht="11.25">
      <c r="B192" s="219"/>
      <c r="C192" s="220"/>
      <c r="D192" s="204" t="s">
        <v>144</v>
      </c>
      <c r="E192" s="221" t="s">
        <v>1</v>
      </c>
      <c r="F192" s="222" t="s">
        <v>21</v>
      </c>
      <c r="G192" s="220"/>
      <c r="H192" s="223">
        <v>1</v>
      </c>
      <c r="I192" s="224"/>
      <c r="J192" s="220"/>
      <c r="K192" s="220"/>
      <c r="L192" s="225"/>
      <c r="M192" s="226"/>
      <c r="N192" s="227"/>
      <c r="O192" s="227"/>
      <c r="P192" s="227"/>
      <c r="Q192" s="227"/>
      <c r="R192" s="227"/>
      <c r="S192" s="227"/>
      <c r="T192" s="228"/>
      <c r="AT192" s="229" t="s">
        <v>144</v>
      </c>
      <c r="AU192" s="229" t="s">
        <v>91</v>
      </c>
      <c r="AV192" s="14" t="s">
        <v>91</v>
      </c>
      <c r="AW192" s="14" t="s">
        <v>38</v>
      </c>
      <c r="AX192" s="14" t="s">
        <v>82</v>
      </c>
      <c r="AY192" s="229" t="s">
        <v>133</v>
      </c>
    </row>
    <row r="193" spans="1:65" s="15" customFormat="1" ht="11.25">
      <c r="B193" s="230"/>
      <c r="C193" s="231"/>
      <c r="D193" s="204" t="s">
        <v>144</v>
      </c>
      <c r="E193" s="232" t="s">
        <v>1</v>
      </c>
      <c r="F193" s="233" t="s">
        <v>148</v>
      </c>
      <c r="G193" s="231"/>
      <c r="H193" s="234">
        <v>1</v>
      </c>
      <c r="I193" s="235"/>
      <c r="J193" s="231"/>
      <c r="K193" s="231"/>
      <c r="L193" s="236"/>
      <c r="M193" s="237"/>
      <c r="N193" s="238"/>
      <c r="O193" s="238"/>
      <c r="P193" s="238"/>
      <c r="Q193" s="238"/>
      <c r="R193" s="238"/>
      <c r="S193" s="238"/>
      <c r="T193" s="239"/>
      <c r="AT193" s="240" t="s">
        <v>144</v>
      </c>
      <c r="AU193" s="240" t="s">
        <v>91</v>
      </c>
      <c r="AV193" s="15" t="s">
        <v>140</v>
      </c>
      <c r="AW193" s="15" t="s">
        <v>38</v>
      </c>
      <c r="AX193" s="15" t="s">
        <v>21</v>
      </c>
      <c r="AY193" s="240" t="s">
        <v>133</v>
      </c>
    </row>
    <row r="194" spans="1:65" s="12" customFormat="1" ht="22.9" customHeight="1">
      <c r="B194" s="174"/>
      <c r="C194" s="175"/>
      <c r="D194" s="176" t="s">
        <v>81</v>
      </c>
      <c r="E194" s="188" t="s">
        <v>246</v>
      </c>
      <c r="F194" s="188" t="s">
        <v>247</v>
      </c>
      <c r="G194" s="175"/>
      <c r="H194" s="175"/>
      <c r="I194" s="178"/>
      <c r="J194" s="189">
        <f>BK194</f>
        <v>0</v>
      </c>
      <c r="K194" s="175"/>
      <c r="L194" s="180"/>
      <c r="M194" s="181"/>
      <c r="N194" s="182"/>
      <c r="O194" s="182"/>
      <c r="P194" s="183">
        <f>SUM(P195:P210)</f>
        <v>0</v>
      </c>
      <c r="Q194" s="182"/>
      <c r="R194" s="183">
        <f>SUM(R195:R210)</f>
        <v>1.9140000000000001</v>
      </c>
      <c r="S194" s="182"/>
      <c r="T194" s="184">
        <f>SUM(T195:T210)</f>
        <v>1.77</v>
      </c>
      <c r="AR194" s="185" t="s">
        <v>91</v>
      </c>
      <c r="AT194" s="186" t="s">
        <v>81</v>
      </c>
      <c r="AU194" s="186" t="s">
        <v>21</v>
      </c>
      <c r="AY194" s="185" t="s">
        <v>133</v>
      </c>
      <c r="BK194" s="187">
        <f>SUM(BK195:BK210)</f>
        <v>0</v>
      </c>
    </row>
    <row r="195" spans="1:65" s="2" customFormat="1" ht="21.75" customHeight="1">
      <c r="A195" s="35"/>
      <c r="B195" s="36"/>
      <c r="C195" s="190" t="s">
        <v>248</v>
      </c>
      <c r="D195" s="190" t="s">
        <v>136</v>
      </c>
      <c r="E195" s="191" t="s">
        <v>249</v>
      </c>
      <c r="F195" s="192" t="s">
        <v>250</v>
      </c>
      <c r="G195" s="193" t="s">
        <v>169</v>
      </c>
      <c r="H195" s="194">
        <v>354</v>
      </c>
      <c r="I195" s="195"/>
      <c r="J195" s="196">
        <f>ROUND(I195*H195,2)</f>
        <v>0</v>
      </c>
      <c r="K195" s="197"/>
      <c r="L195" s="40"/>
      <c r="M195" s="198" t="s">
        <v>1</v>
      </c>
      <c r="N195" s="199" t="s">
        <v>47</v>
      </c>
      <c r="O195" s="72"/>
      <c r="P195" s="200">
        <f>O195*H195</f>
        <v>0</v>
      </c>
      <c r="Q195" s="200">
        <v>0</v>
      </c>
      <c r="R195" s="200">
        <f>Q195*H195</f>
        <v>0</v>
      </c>
      <c r="S195" s="200">
        <v>0</v>
      </c>
      <c r="T195" s="201">
        <f>S195*H195</f>
        <v>0</v>
      </c>
      <c r="U195" s="35"/>
      <c r="V195" s="35"/>
      <c r="W195" s="35"/>
      <c r="X195" s="35"/>
      <c r="Y195" s="35"/>
      <c r="Z195" s="35"/>
      <c r="AA195" s="35"/>
      <c r="AB195" s="35"/>
      <c r="AC195" s="35"/>
      <c r="AD195" s="35"/>
      <c r="AE195" s="35"/>
      <c r="AR195" s="202" t="s">
        <v>183</v>
      </c>
      <c r="AT195" s="202" t="s">
        <v>136</v>
      </c>
      <c r="AU195" s="202" t="s">
        <v>91</v>
      </c>
      <c r="AY195" s="17" t="s">
        <v>133</v>
      </c>
      <c r="BE195" s="203">
        <f>IF(N195="základní",J195,0)</f>
        <v>0</v>
      </c>
      <c r="BF195" s="203">
        <f>IF(N195="snížená",J195,0)</f>
        <v>0</v>
      </c>
      <c r="BG195" s="203">
        <f>IF(N195="zákl. přenesená",J195,0)</f>
        <v>0</v>
      </c>
      <c r="BH195" s="203">
        <f>IF(N195="sníž. přenesená",J195,0)</f>
        <v>0</v>
      </c>
      <c r="BI195" s="203">
        <f>IF(N195="nulová",J195,0)</f>
        <v>0</v>
      </c>
      <c r="BJ195" s="17" t="s">
        <v>21</v>
      </c>
      <c r="BK195" s="203">
        <f>ROUND(I195*H195,2)</f>
        <v>0</v>
      </c>
      <c r="BL195" s="17" t="s">
        <v>183</v>
      </c>
      <c r="BM195" s="202" t="s">
        <v>251</v>
      </c>
    </row>
    <row r="196" spans="1:65" s="2" customFormat="1" ht="48.75">
      <c r="A196" s="35"/>
      <c r="B196" s="36"/>
      <c r="C196" s="37"/>
      <c r="D196" s="204" t="s">
        <v>142</v>
      </c>
      <c r="E196" s="37"/>
      <c r="F196" s="205" t="s">
        <v>252</v>
      </c>
      <c r="G196" s="37"/>
      <c r="H196" s="37"/>
      <c r="I196" s="206"/>
      <c r="J196" s="37"/>
      <c r="K196" s="37"/>
      <c r="L196" s="40"/>
      <c r="M196" s="207"/>
      <c r="N196" s="208"/>
      <c r="O196" s="72"/>
      <c r="P196" s="72"/>
      <c r="Q196" s="72"/>
      <c r="R196" s="72"/>
      <c r="S196" s="72"/>
      <c r="T196" s="73"/>
      <c r="U196" s="35"/>
      <c r="V196" s="35"/>
      <c r="W196" s="35"/>
      <c r="X196" s="35"/>
      <c r="Y196" s="35"/>
      <c r="Z196" s="35"/>
      <c r="AA196" s="35"/>
      <c r="AB196" s="35"/>
      <c r="AC196" s="35"/>
      <c r="AD196" s="35"/>
      <c r="AE196" s="35"/>
      <c r="AT196" s="17" t="s">
        <v>142</v>
      </c>
      <c r="AU196" s="17" t="s">
        <v>91</v>
      </c>
    </row>
    <row r="197" spans="1:65" s="13" customFormat="1" ht="11.25">
      <c r="B197" s="209"/>
      <c r="C197" s="210"/>
      <c r="D197" s="204" t="s">
        <v>144</v>
      </c>
      <c r="E197" s="211" t="s">
        <v>1</v>
      </c>
      <c r="F197" s="212" t="s">
        <v>253</v>
      </c>
      <c r="G197" s="210"/>
      <c r="H197" s="211" t="s">
        <v>1</v>
      </c>
      <c r="I197" s="213"/>
      <c r="J197" s="210"/>
      <c r="K197" s="210"/>
      <c r="L197" s="214"/>
      <c r="M197" s="215"/>
      <c r="N197" s="216"/>
      <c r="O197" s="216"/>
      <c r="P197" s="216"/>
      <c r="Q197" s="216"/>
      <c r="R197" s="216"/>
      <c r="S197" s="216"/>
      <c r="T197" s="217"/>
      <c r="AT197" s="218" t="s">
        <v>144</v>
      </c>
      <c r="AU197" s="218" t="s">
        <v>91</v>
      </c>
      <c r="AV197" s="13" t="s">
        <v>21</v>
      </c>
      <c r="AW197" s="13" t="s">
        <v>38</v>
      </c>
      <c r="AX197" s="13" t="s">
        <v>82</v>
      </c>
      <c r="AY197" s="218" t="s">
        <v>133</v>
      </c>
    </row>
    <row r="198" spans="1:65" s="14" customFormat="1" ht="11.25">
      <c r="B198" s="219"/>
      <c r="C198" s="220"/>
      <c r="D198" s="204" t="s">
        <v>144</v>
      </c>
      <c r="E198" s="221" t="s">
        <v>1</v>
      </c>
      <c r="F198" s="222" t="s">
        <v>254</v>
      </c>
      <c r="G198" s="220"/>
      <c r="H198" s="223">
        <v>354</v>
      </c>
      <c r="I198" s="224"/>
      <c r="J198" s="220"/>
      <c r="K198" s="220"/>
      <c r="L198" s="225"/>
      <c r="M198" s="226"/>
      <c r="N198" s="227"/>
      <c r="O198" s="227"/>
      <c r="P198" s="227"/>
      <c r="Q198" s="227"/>
      <c r="R198" s="227"/>
      <c r="S198" s="227"/>
      <c r="T198" s="228"/>
      <c r="AT198" s="229" t="s">
        <v>144</v>
      </c>
      <c r="AU198" s="229" t="s">
        <v>91</v>
      </c>
      <c r="AV198" s="14" t="s">
        <v>91</v>
      </c>
      <c r="AW198" s="14" t="s">
        <v>38</v>
      </c>
      <c r="AX198" s="14" t="s">
        <v>82</v>
      </c>
      <c r="AY198" s="229" t="s">
        <v>133</v>
      </c>
    </row>
    <row r="199" spans="1:65" s="15" customFormat="1" ht="11.25">
      <c r="B199" s="230"/>
      <c r="C199" s="231"/>
      <c r="D199" s="204" t="s">
        <v>144</v>
      </c>
      <c r="E199" s="232" t="s">
        <v>1</v>
      </c>
      <c r="F199" s="233" t="s">
        <v>148</v>
      </c>
      <c r="G199" s="231"/>
      <c r="H199" s="234">
        <v>354</v>
      </c>
      <c r="I199" s="235"/>
      <c r="J199" s="231"/>
      <c r="K199" s="231"/>
      <c r="L199" s="236"/>
      <c r="M199" s="237"/>
      <c r="N199" s="238"/>
      <c r="O199" s="238"/>
      <c r="P199" s="238"/>
      <c r="Q199" s="238"/>
      <c r="R199" s="238"/>
      <c r="S199" s="238"/>
      <c r="T199" s="239"/>
      <c r="AT199" s="240" t="s">
        <v>144</v>
      </c>
      <c r="AU199" s="240" t="s">
        <v>91</v>
      </c>
      <c r="AV199" s="15" t="s">
        <v>140</v>
      </c>
      <c r="AW199" s="15" t="s">
        <v>38</v>
      </c>
      <c r="AX199" s="15" t="s">
        <v>21</v>
      </c>
      <c r="AY199" s="240" t="s">
        <v>133</v>
      </c>
    </row>
    <row r="200" spans="1:65" s="2" customFormat="1" ht="21.75" customHeight="1">
      <c r="A200" s="35"/>
      <c r="B200" s="36"/>
      <c r="C200" s="241" t="s">
        <v>255</v>
      </c>
      <c r="D200" s="241" t="s">
        <v>256</v>
      </c>
      <c r="E200" s="242" t="s">
        <v>257</v>
      </c>
      <c r="F200" s="243" t="s">
        <v>258</v>
      </c>
      <c r="G200" s="244" t="s">
        <v>139</v>
      </c>
      <c r="H200" s="245">
        <v>3.48</v>
      </c>
      <c r="I200" s="246"/>
      <c r="J200" s="247">
        <f>ROUND(I200*H200,2)</f>
        <v>0</v>
      </c>
      <c r="K200" s="248"/>
      <c r="L200" s="249"/>
      <c r="M200" s="250" t="s">
        <v>1</v>
      </c>
      <c r="N200" s="251" t="s">
        <v>47</v>
      </c>
      <c r="O200" s="72"/>
      <c r="P200" s="200">
        <f>O200*H200</f>
        <v>0</v>
      </c>
      <c r="Q200" s="200">
        <v>0.55000000000000004</v>
      </c>
      <c r="R200" s="200">
        <f>Q200*H200</f>
        <v>1.9140000000000001</v>
      </c>
      <c r="S200" s="200">
        <v>0</v>
      </c>
      <c r="T200" s="201">
        <f>S200*H200</f>
        <v>0</v>
      </c>
      <c r="U200" s="35"/>
      <c r="V200" s="35"/>
      <c r="W200" s="35"/>
      <c r="X200" s="35"/>
      <c r="Y200" s="35"/>
      <c r="Z200" s="35"/>
      <c r="AA200" s="35"/>
      <c r="AB200" s="35"/>
      <c r="AC200" s="35"/>
      <c r="AD200" s="35"/>
      <c r="AE200" s="35"/>
      <c r="AR200" s="202" t="s">
        <v>259</v>
      </c>
      <c r="AT200" s="202" t="s">
        <v>256</v>
      </c>
      <c r="AU200" s="202" t="s">
        <v>91</v>
      </c>
      <c r="AY200" s="17" t="s">
        <v>133</v>
      </c>
      <c r="BE200" s="203">
        <f>IF(N200="základní",J200,0)</f>
        <v>0</v>
      </c>
      <c r="BF200" s="203">
        <f>IF(N200="snížená",J200,0)</f>
        <v>0</v>
      </c>
      <c r="BG200" s="203">
        <f>IF(N200="zákl. přenesená",J200,0)</f>
        <v>0</v>
      </c>
      <c r="BH200" s="203">
        <f>IF(N200="sníž. přenesená",J200,0)</f>
        <v>0</v>
      </c>
      <c r="BI200" s="203">
        <f>IF(N200="nulová",J200,0)</f>
        <v>0</v>
      </c>
      <c r="BJ200" s="17" t="s">
        <v>21</v>
      </c>
      <c r="BK200" s="203">
        <f>ROUND(I200*H200,2)</f>
        <v>0</v>
      </c>
      <c r="BL200" s="17" t="s">
        <v>183</v>
      </c>
      <c r="BM200" s="202" t="s">
        <v>260</v>
      </c>
    </row>
    <row r="201" spans="1:65" s="13" customFormat="1" ht="11.25">
      <c r="B201" s="209"/>
      <c r="C201" s="210"/>
      <c r="D201" s="204" t="s">
        <v>144</v>
      </c>
      <c r="E201" s="211" t="s">
        <v>1</v>
      </c>
      <c r="F201" s="212" t="s">
        <v>261</v>
      </c>
      <c r="G201" s="210"/>
      <c r="H201" s="211" t="s">
        <v>1</v>
      </c>
      <c r="I201" s="213"/>
      <c r="J201" s="210"/>
      <c r="K201" s="210"/>
      <c r="L201" s="214"/>
      <c r="M201" s="215"/>
      <c r="N201" s="216"/>
      <c r="O201" s="216"/>
      <c r="P201" s="216"/>
      <c r="Q201" s="216"/>
      <c r="R201" s="216"/>
      <c r="S201" s="216"/>
      <c r="T201" s="217"/>
      <c r="AT201" s="218" t="s">
        <v>144</v>
      </c>
      <c r="AU201" s="218" t="s">
        <v>91</v>
      </c>
      <c r="AV201" s="13" t="s">
        <v>21</v>
      </c>
      <c r="AW201" s="13" t="s">
        <v>38</v>
      </c>
      <c r="AX201" s="13" t="s">
        <v>82</v>
      </c>
      <c r="AY201" s="218" t="s">
        <v>133</v>
      </c>
    </row>
    <row r="202" spans="1:65" s="14" customFormat="1" ht="11.25">
      <c r="B202" s="219"/>
      <c r="C202" s="220"/>
      <c r="D202" s="204" t="s">
        <v>144</v>
      </c>
      <c r="E202" s="221" t="s">
        <v>1</v>
      </c>
      <c r="F202" s="222" t="s">
        <v>262</v>
      </c>
      <c r="G202" s="220"/>
      <c r="H202" s="223">
        <v>3.48</v>
      </c>
      <c r="I202" s="224"/>
      <c r="J202" s="220"/>
      <c r="K202" s="220"/>
      <c r="L202" s="225"/>
      <c r="M202" s="226"/>
      <c r="N202" s="227"/>
      <c r="O202" s="227"/>
      <c r="P202" s="227"/>
      <c r="Q202" s="227"/>
      <c r="R202" s="227"/>
      <c r="S202" s="227"/>
      <c r="T202" s="228"/>
      <c r="AT202" s="229" t="s">
        <v>144</v>
      </c>
      <c r="AU202" s="229" t="s">
        <v>91</v>
      </c>
      <c r="AV202" s="14" t="s">
        <v>91</v>
      </c>
      <c r="AW202" s="14" t="s">
        <v>38</v>
      </c>
      <c r="AX202" s="14" t="s">
        <v>82</v>
      </c>
      <c r="AY202" s="229" t="s">
        <v>133</v>
      </c>
    </row>
    <row r="203" spans="1:65" s="15" customFormat="1" ht="11.25">
      <c r="B203" s="230"/>
      <c r="C203" s="231"/>
      <c r="D203" s="204" t="s">
        <v>144</v>
      </c>
      <c r="E203" s="232" t="s">
        <v>1</v>
      </c>
      <c r="F203" s="233" t="s">
        <v>148</v>
      </c>
      <c r="G203" s="231"/>
      <c r="H203" s="234">
        <v>3.48</v>
      </c>
      <c r="I203" s="235"/>
      <c r="J203" s="231"/>
      <c r="K203" s="231"/>
      <c r="L203" s="236"/>
      <c r="M203" s="237"/>
      <c r="N203" s="238"/>
      <c r="O203" s="238"/>
      <c r="P203" s="238"/>
      <c r="Q203" s="238"/>
      <c r="R203" s="238"/>
      <c r="S203" s="238"/>
      <c r="T203" s="239"/>
      <c r="AT203" s="240" t="s">
        <v>144</v>
      </c>
      <c r="AU203" s="240" t="s">
        <v>91</v>
      </c>
      <c r="AV203" s="15" t="s">
        <v>140</v>
      </c>
      <c r="AW203" s="15" t="s">
        <v>38</v>
      </c>
      <c r="AX203" s="15" t="s">
        <v>21</v>
      </c>
      <c r="AY203" s="240" t="s">
        <v>133</v>
      </c>
    </row>
    <row r="204" spans="1:65" s="2" customFormat="1" ht="21.75" customHeight="1">
      <c r="A204" s="35"/>
      <c r="B204" s="36"/>
      <c r="C204" s="190" t="s">
        <v>7</v>
      </c>
      <c r="D204" s="190" t="s">
        <v>136</v>
      </c>
      <c r="E204" s="191" t="s">
        <v>263</v>
      </c>
      <c r="F204" s="192" t="s">
        <v>264</v>
      </c>
      <c r="G204" s="193" t="s">
        <v>169</v>
      </c>
      <c r="H204" s="194">
        <v>354</v>
      </c>
      <c r="I204" s="195"/>
      <c r="J204" s="196">
        <f>ROUND(I204*H204,2)</f>
        <v>0</v>
      </c>
      <c r="K204" s="197"/>
      <c r="L204" s="40"/>
      <c r="M204" s="198" t="s">
        <v>1</v>
      </c>
      <c r="N204" s="199" t="s">
        <v>47</v>
      </c>
      <c r="O204" s="72"/>
      <c r="P204" s="200">
        <f>O204*H204</f>
        <v>0</v>
      </c>
      <c r="Q204" s="200">
        <v>0</v>
      </c>
      <c r="R204" s="200">
        <f>Q204*H204</f>
        <v>0</v>
      </c>
      <c r="S204" s="200">
        <v>5.0000000000000001E-3</v>
      </c>
      <c r="T204" s="201">
        <f>S204*H204</f>
        <v>1.77</v>
      </c>
      <c r="U204" s="35"/>
      <c r="V204" s="35"/>
      <c r="W204" s="35"/>
      <c r="X204" s="35"/>
      <c r="Y204" s="35"/>
      <c r="Z204" s="35"/>
      <c r="AA204" s="35"/>
      <c r="AB204" s="35"/>
      <c r="AC204" s="35"/>
      <c r="AD204" s="35"/>
      <c r="AE204" s="35"/>
      <c r="AR204" s="202" t="s">
        <v>183</v>
      </c>
      <c r="AT204" s="202" t="s">
        <v>136</v>
      </c>
      <c r="AU204" s="202" t="s">
        <v>91</v>
      </c>
      <c r="AY204" s="17" t="s">
        <v>133</v>
      </c>
      <c r="BE204" s="203">
        <f>IF(N204="základní",J204,0)</f>
        <v>0</v>
      </c>
      <c r="BF204" s="203">
        <f>IF(N204="snížená",J204,0)</f>
        <v>0</v>
      </c>
      <c r="BG204" s="203">
        <f>IF(N204="zákl. přenesená",J204,0)</f>
        <v>0</v>
      </c>
      <c r="BH204" s="203">
        <f>IF(N204="sníž. přenesená",J204,0)</f>
        <v>0</v>
      </c>
      <c r="BI204" s="203">
        <f>IF(N204="nulová",J204,0)</f>
        <v>0</v>
      </c>
      <c r="BJ204" s="17" t="s">
        <v>21</v>
      </c>
      <c r="BK204" s="203">
        <f>ROUND(I204*H204,2)</f>
        <v>0</v>
      </c>
      <c r="BL204" s="17" t="s">
        <v>183</v>
      </c>
      <c r="BM204" s="202" t="s">
        <v>265</v>
      </c>
    </row>
    <row r="205" spans="1:65" s="14" customFormat="1" ht="11.25">
      <c r="B205" s="219"/>
      <c r="C205" s="220"/>
      <c r="D205" s="204" t="s">
        <v>144</v>
      </c>
      <c r="E205" s="221" t="s">
        <v>1</v>
      </c>
      <c r="F205" s="222" t="s">
        <v>254</v>
      </c>
      <c r="G205" s="220"/>
      <c r="H205" s="223">
        <v>354</v>
      </c>
      <c r="I205" s="224"/>
      <c r="J205" s="220"/>
      <c r="K205" s="220"/>
      <c r="L205" s="225"/>
      <c r="M205" s="226"/>
      <c r="N205" s="227"/>
      <c r="O205" s="227"/>
      <c r="P205" s="227"/>
      <c r="Q205" s="227"/>
      <c r="R205" s="227"/>
      <c r="S205" s="227"/>
      <c r="T205" s="228"/>
      <c r="AT205" s="229" t="s">
        <v>144</v>
      </c>
      <c r="AU205" s="229" t="s">
        <v>91</v>
      </c>
      <c r="AV205" s="14" t="s">
        <v>91</v>
      </c>
      <c r="AW205" s="14" t="s">
        <v>38</v>
      </c>
      <c r="AX205" s="14" t="s">
        <v>82</v>
      </c>
      <c r="AY205" s="229" t="s">
        <v>133</v>
      </c>
    </row>
    <row r="206" spans="1:65" s="15" customFormat="1" ht="11.25">
      <c r="B206" s="230"/>
      <c r="C206" s="231"/>
      <c r="D206" s="204" t="s">
        <v>144</v>
      </c>
      <c r="E206" s="232" t="s">
        <v>1</v>
      </c>
      <c r="F206" s="233" t="s">
        <v>148</v>
      </c>
      <c r="G206" s="231"/>
      <c r="H206" s="234">
        <v>354</v>
      </c>
      <c r="I206" s="235"/>
      <c r="J206" s="231"/>
      <c r="K206" s="231"/>
      <c r="L206" s="236"/>
      <c r="M206" s="237"/>
      <c r="N206" s="238"/>
      <c r="O206" s="238"/>
      <c r="P206" s="238"/>
      <c r="Q206" s="238"/>
      <c r="R206" s="238"/>
      <c r="S206" s="238"/>
      <c r="T206" s="239"/>
      <c r="AT206" s="240" t="s">
        <v>144</v>
      </c>
      <c r="AU206" s="240" t="s">
        <v>91</v>
      </c>
      <c r="AV206" s="15" t="s">
        <v>140</v>
      </c>
      <c r="AW206" s="15" t="s">
        <v>38</v>
      </c>
      <c r="AX206" s="15" t="s">
        <v>21</v>
      </c>
      <c r="AY206" s="240" t="s">
        <v>133</v>
      </c>
    </row>
    <row r="207" spans="1:65" s="2" customFormat="1" ht="21.75" customHeight="1">
      <c r="A207" s="35"/>
      <c r="B207" s="36"/>
      <c r="C207" s="190" t="s">
        <v>266</v>
      </c>
      <c r="D207" s="190" t="s">
        <v>136</v>
      </c>
      <c r="E207" s="191" t="s">
        <v>267</v>
      </c>
      <c r="F207" s="192" t="s">
        <v>268</v>
      </c>
      <c r="G207" s="193" t="s">
        <v>194</v>
      </c>
      <c r="H207" s="194">
        <v>1.9139999999999999</v>
      </c>
      <c r="I207" s="195"/>
      <c r="J207" s="196">
        <f>ROUND(I207*H207,2)</f>
        <v>0</v>
      </c>
      <c r="K207" s="197"/>
      <c r="L207" s="40"/>
      <c r="M207" s="198" t="s">
        <v>1</v>
      </c>
      <c r="N207" s="199" t="s">
        <v>47</v>
      </c>
      <c r="O207" s="72"/>
      <c r="P207" s="200">
        <f>O207*H207</f>
        <v>0</v>
      </c>
      <c r="Q207" s="200">
        <v>0</v>
      </c>
      <c r="R207" s="200">
        <f>Q207*H207</f>
        <v>0</v>
      </c>
      <c r="S207" s="200">
        <v>0</v>
      </c>
      <c r="T207" s="201">
        <f>S207*H207</f>
        <v>0</v>
      </c>
      <c r="U207" s="35"/>
      <c r="V207" s="35"/>
      <c r="W207" s="35"/>
      <c r="X207" s="35"/>
      <c r="Y207" s="35"/>
      <c r="Z207" s="35"/>
      <c r="AA207" s="35"/>
      <c r="AB207" s="35"/>
      <c r="AC207" s="35"/>
      <c r="AD207" s="35"/>
      <c r="AE207" s="35"/>
      <c r="AR207" s="202" t="s">
        <v>183</v>
      </c>
      <c r="AT207" s="202" t="s">
        <v>136</v>
      </c>
      <c r="AU207" s="202" t="s">
        <v>91</v>
      </c>
      <c r="AY207" s="17" t="s">
        <v>133</v>
      </c>
      <c r="BE207" s="203">
        <f>IF(N207="základní",J207,0)</f>
        <v>0</v>
      </c>
      <c r="BF207" s="203">
        <f>IF(N207="snížená",J207,0)</f>
        <v>0</v>
      </c>
      <c r="BG207" s="203">
        <f>IF(N207="zákl. přenesená",J207,0)</f>
        <v>0</v>
      </c>
      <c r="BH207" s="203">
        <f>IF(N207="sníž. přenesená",J207,0)</f>
        <v>0</v>
      </c>
      <c r="BI207" s="203">
        <f>IF(N207="nulová",J207,0)</f>
        <v>0</v>
      </c>
      <c r="BJ207" s="17" t="s">
        <v>21</v>
      </c>
      <c r="BK207" s="203">
        <f>ROUND(I207*H207,2)</f>
        <v>0</v>
      </c>
      <c r="BL207" s="17" t="s">
        <v>183</v>
      </c>
      <c r="BM207" s="202" t="s">
        <v>269</v>
      </c>
    </row>
    <row r="208" spans="1:65" s="2" customFormat="1" ht="107.25">
      <c r="A208" s="35"/>
      <c r="B208" s="36"/>
      <c r="C208" s="37"/>
      <c r="D208" s="204" t="s">
        <v>142</v>
      </c>
      <c r="E208" s="37"/>
      <c r="F208" s="205" t="s">
        <v>270</v>
      </c>
      <c r="G208" s="37"/>
      <c r="H208" s="37"/>
      <c r="I208" s="206"/>
      <c r="J208" s="37"/>
      <c r="K208" s="37"/>
      <c r="L208" s="40"/>
      <c r="M208" s="207"/>
      <c r="N208" s="208"/>
      <c r="O208" s="72"/>
      <c r="P208" s="72"/>
      <c r="Q208" s="72"/>
      <c r="R208" s="72"/>
      <c r="S208" s="72"/>
      <c r="T208" s="73"/>
      <c r="U208" s="35"/>
      <c r="V208" s="35"/>
      <c r="W208" s="35"/>
      <c r="X208" s="35"/>
      <c r="Y208" s="35"/>
      <c r="Z208" s="35"/>
      <c r="AA208" s="35"/>
      <c r="AB208" s="35"/>
      <c r="AC208" s="35"/>
      <c r="AD208" s="35"/>
      <c r="AE208" s="35"/>
      <c r="AT208" s="17" t="s">
        <v>142</v>
      </c>
      <c r="AU208" s="17" t="s">
        <v>91</v>
      </c>
    </row>
    <row r="209" spans="1:65" s="2" customFormat="1" ht="21.75" customHeight="1">
      <c r="A209" s="35"/>
      <c r="B209" s="36"/>
      <c r="C209" s="190" t="s">
        <v>271</v>
      </c>
      <c r="D209" s="190" t="s">
        <v>136</v>
      </c>
      <c r="E209" s="191" t="s">
        <v>272</v>
      </c>
      <c r="F209" s="192" t="s">
        <v>273</v>
      </c>
      <c r="G209" s="193" t="s">
        <v>194</v>
      </c>
      <c r="H209" s="194">
        <v>1.9139999999999999</v>
      </c>
      <c r="I209" s="195"/>
      <c r="J209" s="196">
        <f>ROUND(I209*H209,2)</f>
        <v>0</v>
      </c>
      <c r="K209" s="197"/>
      <c r="L209" s="40"/>
      <c r="M209" s="198" t="s">
        <v>1</v>
      </c>
      <c r="N209" s="199" t="s">
        <v>47</v>
      </c>
      <c r="O209" s="72"/>
      <c r="P209" s="200">
        <f>O209*H209</f>
        <v>0</v>
      </c>
      <c r="Q209" s="200">
        <v>0</v>
      </c>
      <c r="R209" s="200">
        <f>Q209*H209</f>
        <v>0</v>
      </c>
      <c r="S209" s="200">
        <v>0</v>
      </c>
      <c r="T209" s="201">
        <f>S209*H209</f>
        <v>0</v>
      </c>
      <c r="U209" s="35"/>
      <c r="V209" s="35"/>
      <c r="W209" s="35"/>
      <c r="X209" s="35"/>
      <c r="Y209" s="35"/>
      <c r="Z209" s="35"/>
      <c r="AA209" s="35"/>
      <c r="AB209" s="35"/>
      <c r="AC209" s="35"/>
      <c r="AD209" s="35"/>
      <c r="AE209" s="35"/>
      <c r="AR209" s="202" t="s">
        <v>183</v>
      </c>
      <c r="AT209" s="202" t="s">
        <v>136</v>
      </c>
      <c r="AU209" s="202" t="s">
        <v>91</v>
      </c>
      <c r="AY209" s="17" t="s">
        <v>133</v>
      </c>
      <c r="BE209" s="203">
        <f>IF(N209="základní",J209,0)</f>
        <v>0</v>
      </c>
      <c r="BF209" s="203">
        <f>IF(N209="snížená",J209,0)</f>
        <v>0</v>
      </c>
      <c r="BG209" s="203">
        <f>IF(N209="zákl. přenesená",J209,0)</f>
        <v>0</v>
      </c>
      <c r="BH209" s="203">
        <f>IF(N209="sníž. přenesená",J209,0)</f>
        <v>0</v>
      </c>
      <c r="BI209" s="203">
        <f>IF(N209="nulová",J209,0)</f>
        <v>0</v>
      </c>
      <c r="BJ209" s="17" t="s">
        <v>21</v>
      </c>
      <c r="BK209" s="203">
        <f>ROUND(I209*H209,2)</f>
        <v>0</v>
      </c>
      <c r="BL209" s="17" t="s">
        <v>183</v>
      </c>
      <c r="BM209" s="202" t="s">
        <v>274</v>
      </c>
    </row>
    <row r="210" spans="1:65" s="2" customFormat="1" ht="107.25">
      <c r="A210" s="35"/>
      <c r="B210" s="36"/>
      <c r="C210" s="37"/>
      <c r="D210" s="204" t="s">
        <v>142</v>
      </c>
      <c r="E210" s="37"/>
      <c r="F210" s="205" t="s">
        <v>270</v>
      </c>
      <c r="G210" s="37"/>
      <c r="H210" s="37"/>
      <c r="I210" s="206"/>
      <c r="J210" s="37"/>
      <c r="K210" s="37"/>
      <c r="L210" s="40"/>
      <c r="M210" s="207"/>
      <c r="N210" s="208"/>
      <c r="O210" s="72"/>
      <c r="P210" s="72"/>
      <c r="Q210" s="72"/>
      <c r="R210" s="72"/>
      <c r="S210" s="72"/>
      <c r="T210" s="73"/>
      <c r="U210" s="35"/>
      <c r="V210" s="35"/>
      <c r="W210" s="35"/>
      <c r="X210" s="35"/>
      <c r="Y210" s="35"/>
      <c r="Z210" s="35"/>
      <c r="AA210" s="35"/>
      <c r="AB210" s="35"/>
      <c r="AC210" s="35"/>
      <c r="AD210" s="35"/>
      <c r="AE210" s="35"/>
      <c r="AT210" s="17" t="s">
        <v>142</v>
      </c>
      <c r="AU210" s="17" t="s">
        <v>91</v>
      </c>
    </row>
    <row r="211" spans="1:65" s="12" customFormat="1" ht="22.9" customHeight="1">
      <c r="B211" s="174"/>
      <c r="C211" s="175"/>
      <c r="D211" s="176" t="s">
        <v>81</v>
      </c>
      <c r="E211" s="188" t="s">
        <v>275</v>
      </c>
      <c r="F211" s="188" t="s">
        <v>276</v>
      </c>
      <c r="G211" s="175"/>
      <c r="H211" s="175"/>
      <c r="I211" s="178"/>
      <c r="J211" s="189">
        <f>BK211</f>
        <v>0</v>
      </c>
      <c r="K211" s="175"/>
      <c r="L211" s="180"/>
      <c r="M211" s="181"/>
      <c r="N211" s="182"/>
      <c r="O211" s="182"/>
      <c r="P211" s="183">
        <f>SUM(P212:P261)</f>
        <v>0</v>
      </c>
      <c r="Q211" s="182"/>
      <c r="R211" s="183">
        <f>SUM(R212:R261)</f>
        <v>1.5237919999999998</v>
      </c>
      <c r="S211" s="182"/>
      <c r="T211" s="184">
        <f>SUM(T212:T261)</f>
        <v>0.23109999999999997</v>
      </c>
      <c r="AR211" s="185" t="s">
        <v>91</v>
      </c>
      <c r="AT211" s="186" t="s">
        <v>81</v>
      </c>
      <c r="AU211" s="186" t="s">
        <v>21</v>
      </c>
      <c r="AY211" s="185" t="s">
        <v>133</v>
      </c>
      <c r="BK211" s="187">
        <f>SUM(BK212:BK261)</f>
        <v>0</v>
      </c>
    </row>
    <row r="212" spans="1:65" s="2" customFormat="1" ht="16.5" customHeight="1">
      <c r="A212" s="35"/>
      <c r="B212" s="36"/>
      <c r="C212" s="190" t="s">
        <v>277</v>
      </c>
      <c r="D212" s="190" t="s">
        <v>136</v>
      </c>
      <c r="E212" s="191" t="s">
        <v>278</v>
      </c>
      <c r="F212" s="192" t="s">
        <v>279</v>
      </c>
      <c r="G212" s="193" t="s">
        <v>280</v>
      </c>
      <c r="H212" s="194">
        <v>38</v>
      </c>
      <c r="I212" s="195"/>
      <c r="J212" s="196">
        <f>ROUND(I212*H212,2)</f>
        <v>0</v>
      </c>
      <c r="K212" s="197"/>
      <c r="L212" s="40"/>
      <c r="M212" s="198" t="s">
        <v>1</v>
      </c>
      <c r="N212" s="199" t="s">
        <v>47</v>
      </c>
      <c r="O212" s="72"/>
      <c r="P212" s="200">
        <f>O212*H212</f>
        <v>0</v>
      </c>
      <c r="Q212" s="200">
        <v>0</v>
      </c>
      <c r="R212" s="200">
        <f>Q212*H212</f>
        <v>0</v>
      </c>
      <c r="S212" s="200">
        <v>1.6999999999999999E-3</v>
      </c>
      <c r="T212" s="201">
        <f>S212*H212</f>
        <v>6.4599999999999991E-2</v>
      </c>
      <c r="U212" s="35"/>
      <c r="V212" s="35"/>
      <c r="W212" s="35"/>
      <c r="X212" s="35"/>
      <c r="Y212" s="35"/>
      <c r="Z212" s="35"/>
      <c r="AA212" s="35"/>
      <c r="AB212" s="35"/>
      <c r="AC212" s="35"/>
      <c r="AD212" s="35"/>
      <c r="AE212" s="35"/>
      <c r="AR212" s="202" t="s">
        <v>183</v>
      </c>
      <c r="AT212" s="202" t="s">
        <v>136</v>
      </c>
      <c r="AU212" s="202" t="s">
        <v>91</v>
      </c>
      <c r="AY212" s="17" t="s">
        <v>133</v>
      </c>
      <c r="BE212" s="203">
        <f>IF(N212="základní",J212,0)</f>
        <v>0</v>
      </c>
      <c r="BF212" s="203">
        <f>IF(N212="snížená",J212,0)</f>
        <v>0</v>
      </c>
      <c r="BG212" s="203">
        <f>IF(N212="zákl. přenesená",J212,0)</f>
        <v>0</v>
      </c>
      <c r="BH212" s="203">
        <f>IF(N212="sníž. přenesená",J212,0)</f>
        <v>0</v>
      </c>
      <c r="BI212" s="203">
        <f>IF(N212="nulová",J212,0)</f>
        <v>0</v>
      </c>
      <c r="BJ212" s="17" t="s">
        <v>21</v>
      </c>
      <c r="BK212" s="203">
        <f>ROUND(I212*H212,2)</f>
        <v>0</v>
      </c>
      <c r="BL212" s="17" t="s">
        <v>183</v>
      </c>
      <c r="BM212" s="202" t="s">
        <v>281</v>
      </c>
    </row>
    <row r="213" spans="1:65" s="14" customFormat="1" ht="11.25">
      <c r="B213" s="219"/>
      <c r="C213" s="220"/>
      <c r="D213" s="204" t="s">
        <v>144</v>
      </c>
      <c r="E213" s="221" t="s">
        <v>1</v>
      </c>
      <c r="F213" s="222" t="s">
        <v>282</v>
      </c>
      <c r="G213" s="220"/>
      <c r="H213" s="223">
        <v>38</v>
      </c>
      <c r="I213" s="224"/>
      <c r="J213" s="220"/>
      <c r="K213" s="220"/>
      <c r="L213" s="225"/>
      <c r="M213" s="226"/>
      <c r="N213" s="227"/>
      <c r="O213" s="227"/>
      <c r="P213" s="227"/>
      <c r="Q213" s="227"/>
      <c r="R213" s="227"/>
      <c r="S213" s="227"/>
      <c r="T213" s="228"/>
      <c r="AT213" s="229" t="s">
        <v>144</v>
      </c>
      <c r="AU213" s="229" t="s">
        <v>91</v>
      </c>
      <c r="AV213" s="14" t="s">
        <v>91</v>
      </c>
      <c r="AW213" s="14" t="s">
        <v>38</v>
      </c>
      <c r="AX213" s="14" t="s">
        <v>82</v>
      </c>
      <c r="AY213" s="229" t="s">
        <v>133</v>
      </c>
    </row>
    <row r="214" spans="1:65" s="15" customFormat="1" ht="11.25">
      <c r="B214" s="230"/>
      <c r="C214" s="231"/>
      <c r="D214" s="204" t="s">
        <v>144</v>
      </c>
      <c r="E214" s="232" t="s">
        <v>1</v>
      </c>
      <c r="F214" s="233" t="s">
        <v>148</v>
      </c>
      <c r="G214" s="231"/>
      <c r="H214" s="234">
        <v>38</v>
      </c>
      <c r="I214" s="235"/>
      <c r="J214" s="231"/>
      <c r="K214" s="231"/>
      <c r="L214" s="236"/>
      <c r="M214" s="237"/>
      <c r="N214" s="238"/>
      <c r="O214" s="238"/>
      <c r="P214" s="238"/>
      <c r="Q214" s="238"/>
      <c r="R214" s="238"/>
      <c r="S214" s="238"/>
      <c r="T214" s="239"/>
      <c r="AT214" s="240" t="s">
        <v>144</v>
      </c>
      <c r="AU214" s="240" t="s">
        <v>91</v>
      </c>
      <c r="AV214" s="15" t="s">
        <v>140</v>
      </c>
      <c r="AW214" s="15" t="s">
        <v>38</v>
      </c>
      <c r="AX214" s="15" t="s">
        <v>21</v>
      </c>
      <c r="AY214" s="240" t="s">
        <v>133</v>
      </c>
    </row>
    <row r="215" spans="1:65" s="2" customFormat="1" ht="21.75" customHeight="1">
      <c r="A215" s="35"/>
      <c r="B215" s="36"/>
      <c r="C215" s="190" t="s">
        <v>283</v>
      </c>
      <c r="D215" s="190" t="s">
        <v>136</v>
      </c>
      <c r="E215" s="191" t="s">
        <v>284</v>
      </c>
      <c r="F215" s="192" t="s">
        <v>285</v>
      </c>
      <c r="G215" s="193" t="s">
        <v>280</v>
      </c>
      <c r="H215" s="194">
        <v>44.6</v>
      </c>
      <c r="I215" s="195"/>
      <c r="J215" s="196">
        <f>ROUND(I215*H215,2)</f>
        <v>0</v>
      </c>
      <c r="K215" s="197"/>
      <c r="L215" s="40"/>
      <c r="M215" s="198" t="s">
        <v>1</v>
      </c>
      <c r="N215" s="199" t="s">
        <v>47</v>
      </c>
      <c r="O215" s="72"/>
      <c r="P215" s="200">
        <f>O215*H215</f>
        <v>0</v>
      </c>
      <c r="Q215" s="200">
        <v>0</v>
      </c>
      <c r="R215" s="200">
        <f>Q215*H215</f>
        <v>0</v>
      </c>
      <c r="S215" s="200">
        <v>1.91E-3</v>
      </c>
      <c r="T215" s="201">
        <f>S215*H215</f>
        <v>8.5185999999999998E-2</v>
      </c>
      <c r="U215" s="35"/>
      <c r="V215" s="35"/>
      <c r="W215" s="35"/>
      <c r="X215" s="35"/>
      <c r="Y215" s="35"/>
      <c r="Z215" s="35"/>
      <c r="AA215" s="35"/>
      <c r="AB215" s="35"/>
      <c r="AC215" s="35"/>
      <c r="AD215" s="35"/>
      <c r="AE215" s="35"/>
      <c r="AR215" s="202" t="s">
        <v>183</v>
      </c>
      <c r="AT215" s="202" t="s">
        <v>136</v>
      </c>
      <c r="AU215" s="202" t="s">
        <v>91</v>
      </c>
      <c r="AY215" s="17" t="s">
        <v>133</v>
      </c>
      <c r="BE215" s="203">
        <f>IF(N215="základní",J215,0)</f>
        <v>0</v>
      </c>
      <c r="BF215" s="203">
        <f>IF(N215="snížená",J215,0)</f>
        <v>0</v>
      </c>
      <c r="BG215" s="203">
        <f>IF(N215="zákl. přenesená",J215,0)</f>
        <v>0</v>
      </c>
      <c r="BH215" s="203">
        <f>IF(N215="sníž. přenesená",J215,0)</f>
        <v>0</v>
      </c>
      <c r="BI215" s="203">
        <f>IF(N215="nulová",J215,0)</f>
        <v>0</v>
      </c>
      <c r="BJ215" s="17" t="s">
        <v>21</v>
      </c>
      <c r="BK215" s="203">
        <f>ROUND(I215*H215,2)</f>
        <v>0</v>
      </c>
      <c r="BL215" s="17" t="s">
        <v>183</v>
      </c>
      <c r="BM215" s="202" t="s">
        <v>286</v>
      </c>
    </row>
    <row r="216" spans="1:65" s="14" customFormat="1" ht="11.25">
      <c r="B216" s="219"/>
      <c r="C216" s="220"/>
      <c r="D216" s="204" t="s">
        <v>144</v>
      </c>
      <c r="E216" s="221" t="s">
        <v>1</v>
      </c>
      <c r="F216" s="222" t="s">
        <v>287</v>
      </c>
      <c r="G216" s="220"/>
      <c r="H216" s="223">
        <v>44.6</v>
      </c>
      <c r="I216" s="224"/>
      <c r="J216" s="220"/>
      <c r="K216" s="220"/>
      <c r="L216" s="225"/>
      <c r="M216" s="226"/>
      <c r="N216" s="227"/>
      <c r="O216" s="227"/>
      <c r="P216" s="227"/>
      <c r="Q216" s="227"/>
      <c r="R216" s="227"/>
      <c r="S216" s="227"/>
      <c r="T216" s="228"/>
      <c r="AT216" s="229" t="s">
        <v>144</v>
      </c>
      <c r="AU216" s="229" t="s">
        <v>91</v>
      </c>
      <c r="AV216" s="14" t="s">
        <v>91</v>
      </c>
      <c r="AW216" s="14" t="s">
        <v>38</v>
      </c>
      <c r="AX216" s="14" t="s">
        <v>82</v>
      </c>
      <c r="AY216" s="229" t="s">
        <v>133</v>
      </c>
    </row>
    <row r="217" spans="1:65" s="15" customFormat="1" ht="11.25">
      <c r="B217" s="230"/>
      <c r="C217" s="231"/>
      <c r="D217" s="204" t="s">
        <v>144</v>
      </c>
      <c r="E217" s="232" t="s">
        <v>1</v>
      </c>
      <c r="F217" s="233" t="s">
        <v>148</v>
      </c>
      <c r="G217" s="231"/>
      <c r="H217" s="234">
        <v>44.6</v>
      </c>
      <c r="I217" s="235"/>
      <c r="J217" s="231"/>
      <c r="K217" s="231"/>
      <c r="L217" s="236"/>
      <c r="M217" s="237"/>
      <c r="N217" s="238"/>
      <c r="O217" s="238"/>
      <c r="P217" s="238"/>
      <c r="Q217" s="238"/>
      <c r="R217" s="238"/>
      <c r="S217" s="238"/>
      <c r="T217" s="239"/>
      <c r="AT217" s="240" t="s">
        <v>144</v>
      </c>
      <c r="AU217" s="240" t="s">
        <v>91</v>
      </c>
      <c r="AV217" s="15" t="s">
        <v>140</v>
      </c>
      <c r="AW217" s="15" t="s">
        <v>38</v>
      </c>
      <c r="AX217" s="15" t="s">
        <v>21</v>
      </c>
      <c r="AY217" s="240" t="s">
        <v>133</v>
      </c>
    </row>
    <row r="218" spans="1:65" s="2" customFormat="1" ht="16.5" customHeight="1">
      <c r="A218" s="35"/>
      <c r="B218" s="36"/>
      <c r="C218" s="190" t="s">
        <v>288</v>
      </c>
      <c r="D218" s="190" t="s">
        <v>136</v>
      </c>
      <c r="E218" s="191" t="s">
        <v>289</v>
      </c>
      <c r="F218" s="192" t="s">
        <v>290</v>
      </c>
      <c r="G218" s="193" t="s">
        <v>280</v>
      </c>
      <c r="H218" s="194">
        <v>19</v>
      </c>
      <c r="I218" s="195"/>
      <c r="J218" s="196">
        <f>ROUND(I218*H218,2)</f>
        <v>0</v>
      </c>
      <c r="K218" s="197"/>
      <c r="L218" s="40"/>
      <c r="M218" s="198" t="s">
        <v>1</v>
      </c>
      <c r="N218" s="199" t="s">
        <v>47</v>
      </c>
      <c r="O218" s="72"/>
      <c r="P218" s="200">
        <f>O218*H218</f>
        <v>0</v>
      </c>
      <c r="Q218" s="200">
        <v>0</v>
      </c>
      <c r="R218" s="200">
        <f>Q218*H218</f>
        <v>0</v>
      </c>
      <c r="S218" s="200">
        <v>2.5999999999999999E-3</v>
      </c>
      <c r="T218" s="201">
        <f>S218*H218</f>
        <v>4.9399999999999999E-2</v>
      </c>
      <c r="U218" s="35"/>
      <c r="V218" s="35"/>
      <c r="W218" s="35"/>
      <c r="X218" s="35"/>
      <c r="Y218" s="35"/>
      <c r="Z218" s="35"/>
      <c r="AA218" s="35"/>
      <c r="AB218" s="35"/>
      <c r="AC218" s="35"/>
      <c r="AD218" s="35"/>
      <c r="AE218" s="35"/>
      <c r="AR218" s="202" t="s">
        <v>183</v>
      </c>
      <c r="AT218" s="202" t="s">
        <v>136</v>
      </c>
      <c r="AU218" s="202" t="s">
        <v>91</v>
      </c>
      <c r="AY218" s="17" t="s">
        <v>133</v>
      </c>
      <c r="BE218" s="203">
        <f>IF(N218="základní",J218,0)</f>
        <v>0</v>
      </c>
      <c r="BF218" s="203">
        <f>IF(N218="snížená",J218,0)</f>
        <v>0</v>
      </c>
      <c r="BG218" s="203">
        <f>IF(N218="zákl. přenesená",J218,0)</f>
        <v>0</v>
      </c>
      <c r="BH218" s="203">
        <f>IF(N218="sníž. přenesená",J218,0)</f>
        <v>0</v>
      </c>
      <c r="BI218" s="203">
        <f>IF(N218="nulová",J218,0)</f>
        <v>0</v>
      </c>
      <c r="BJ218" s="17" t="s">
        <v>21</v>
      </c>
      <c r="BK218" s="203">
        <f>ROUND(I218*H218,2)</f>
        <v>0</v>
      </c>
      <c r="BL218" s="17" t="s">
        <v>183</v>
      </c>
      <c r="BM218" s="202" t="s">
        <v>291</v>
      </c>
    </row>
    <row r="219" spans="1:65" s="14" customFormat="1" ht="11.25">
      <c r="B219" s="219"/>
      <c r="C219" s="220"/>
      <c r="D219" s="204" t="s">
        <v>144</v>
      </c>
      <c r="E219" s="221" t="s">
        <v>1</v>
      </c>
      <c r="F219" s="222" t="s">
        <v>248</v>
      </c>
      <c r="G219" s="220"/>
      <c r="H219" s="223">
        <v>19</v>
      </c>
      <c r="I219" s="224"/>
      <c r="J219" s="220"/>
      <c r="K219" s="220"/>
      <c r="L219" s="225"/>
      <c r="M219" s="226"/>
      <c r="N219" s="227"/>
      <c r="O219" s="227"/>
      <c r="P219" s="227"/>
      <c r="Q219" s="227"/>
      <c r="R219" s="227"/>
      <c r="S219" s="227"/>
      <c r="T219" s="228"/>
      <c r="AT219" s="229" t="s">
        <v>144</v>
      </c>
      <c r="AU219" s="229" t="s">
        <v>91</v>
      </c>
      <c r="AV219" s="14" t="s">
        <v>91</v>
      </c>
      <c r="AW219" s="14" t="s">
        <v>38</v>
      </c>
      <c r="AX219" s="14" t="s">
        <v>82</v>
      </c>
      <c r="AY219" s="229" t="s">
        <v>133</v>
      </c>
    </row>
    <row r="220" spans="1:65" s="15" customFormat="1" ht="11.25">
      <c r="B220" s="230"/>
      <c r="C220" s="231"/>
      <c r="D220" s="204" t="s">
        <v>144</v>
      </c>
      <c r="E220" s="232" t="s">
        <v>1</v>
      </c>
      <c r="F220" s="233" t="s">
        <v>148</v>
      </c>
      <c r="G220" s="231"/>
      <c r="H220" s="234">
        <v>19</v>
      </c>
      <c r="I220" s="235"/>
      <c r="J220" s="231"/>
      <c r="K220" s="231"/>
      <c r="L220" s="236"/>
      <c r="M220" s="237"/>
      <c r="N220" s="238"/>
      <c r="O220" s="238"/>
      <c r="P220" s="238"/>
      <c r="Q220" s="238"/>
      <c r="R220" s="238"/>
      <c r="S220" s="238"/>
      <c r="T220" s="239"/>
      <c r="AT220" s="240" t="s">
        <v>144</v>
      </c>
      <c r="AU220" s="240" t="s">
        <v>91</v>
      </c>
      <c r="AV220" s="15" t="s">
        <v>140</v>
      </c>
      <c r="AW220" s="15" t="s">
        <v>38</v>
      </c>
      <c r="AX220" s="15" t="s">
        <v>21</v>
      </c>
      <c r="AY220" s="240" t="s">
        <v>133</v>
      </c>
    </row>
    <row r="221" spans="1:65" s="2" customFormat="1" ht="16.5" customHeight="1">
      <c r="A221" s="35"/>
      <c r="B221" s="36"/>
      <c r="C221" s="190" t="s">
        <v>292</v>
      </c>
      <c r="D221" s="190" t="s">
        <v>136</v>
      </c>
      <c r="E221" s="191" t="s">
        <v>293</v>
      </c>
      <c r="F221" s="192" t="s">
        <v>294</v>
      </c>
      <c r="G221" s="193" t="s">
        <v>280</v>
      </c>
      <c r="H221" s="194">
        <v>8.1</v>
      </c>
      <c r="I221" s="195"/>
      <c r="J221" s="196">
        <f>ROUND(I221*H221,2)</f>
        <v>0</v>
      </c>
      <c r="K221" s="197"/>
      <c r="L221" s="40"/>
      <c r="M221" s="198" t="s">
        <v>1</v>
      </c>
      <c r="N221" s="199" t="s">
        <v>47</v>
      </c>
      <c r="O221" s="72"/>
      <c r="P221" s="200">
        <f>O221*H221</f>
        <v>0</v>
      </c>
      <c r="Q221" s="200">
        <v>0</v>
      </c>
      <c r="R221" s="200">
        <f>Q221*H221</f>
        <v>0</v>
      </c>
      <c r="S221" s="200">
        <v>3.9399999999999999E-3</v>
      </c>
      <c r="T221" s="201">
        <f>S221*H221</f>
        <v>3.1913999999999998E-2</v>
      </c>
      <c r="U221" s="35"/>
      <c r="V221" s="35"/>
      <c r="W221" s="35"/>
      <c r="X221" s="35"/>
      <c r="Y221" s="35"/>
      <c r="Z221" s="35"/>
      <c r="AA221" s="35"/>
      <c r="AB221" s="35"/>
      <c r="AC221" s="35"/>
      <c r="AD221" s="35"/>
      <c r="AE221" s="35"/>
      <c r="AR221" s="202" t="s">
        <v>183</v>
      </c>
      <c r="AT221" s="202" t="s">
        <v>136</v>
      </c>
      <c r="AU221" s="202" t="s">
        <v>91</v>
      </c>
      <c r="AY221" s="17" t="s">
        <v>133</v>
      </c>
      <c r="BE221" s="203">
        <f>IF(N221="základní",J221,0)</f>
        <v>0</v>
      </c>
      <c r="BF221" s="203">
        <f>IF(N221="snížená",J221,0)</f>
        <v>0</v>
      </c>
      <c r="BG221" s="203">
        <f>IF(N221="zákl. přenesená",J221,0)</f>
        <v>0</v>
      </c>
      <c r="BH221" s="203">
        <f>IF(N221="sníž. přenesená",J221,0)</f>
        <v>0</v>
      </c>
      <c r="BI221" s="203">
        <f>IF(N221="nulová",J221,0)</f>
        <v>0</v>
      </c>
      <c r="BJ221" s="17" t="s">
        <v>21</v>
      </c>
      <c r="BK221" s="203">
        <f>ROUND(I221*H221,2)</f>
        <v>0</v>
      </c>
      <c r="BL221" s="17" t="s">
        <v>183</v>
      </c>
      <c r="BM221" s="202" t="s">
        <v>295</v>
      </c>
    </row>
    <row r="222" spans="1:65" s="14" customFormat="1" ht="11.25">
      <c r="B222" s="219"/>
      <c r="C222" s="220"/>
      <c r="D222" s="204" t="s">
        <v>144</v>
      </c>
      <c r="E222" s="221" t="s">
        <v>1</v>
      </c>
      <c r="F222" s="222" t="s">
        <v>296</v>
      </c>
      <c r="G222" s="220"/>
      <c r="H222" s="223">
        <v>8.1</v>
      </c>
      <c r="I222" s="224"/>
      <c r="J222" s="220"/>
      <c r="K222" s="220"/>
      <c r="L222" s="225"/>
      <c r="M222" s="226"/>
      <c r="N222" s="227"/>
      <c r="O222" s="227"/>
      <c r="P222" s="227"/>
      <c r="Q222" s="227"/>
      <c r="R222" s="227"/>
      <c r="S222" s="227"/>
      <c r="T222" s="228"/>
      <c r="AT222" s="229" t="s">
        <v>144</v>
      </c>
      <c r="AU222" s="229" t="s">
        <v>91</v>
      </c>
      <c r="AV222" s="14" t="s">
        <v>91</v>
      </c>
      <c r="AW222" s="14" t="s">
        <v>38</v>
      </c>
      <c r="AX222" s="14" t="s">
        <v>82</v>
      </c>
      <c r="AY222" s="229" t="s">
        <v>133</v>
      </c>
    </row>
    <row r="223" spans="1:65" s="15" customFormat="1" ht="11.25">
      <c r="B223" s="230"/>
      <c r="C223" s="231"/>
      <c r="D223" s="204" t="s">
        <v>144</v>
      </c>
      <c r="E223" s="232" t="s">
        <v>1</v>
      </c>
      <c r="F223" s="233" t="s">
        <v>148</v>
      </c>
      <c r="G223" s="231"/>
      <c r="H223" s="234">
        <v>8.1</v>
      </c>
      <c r="I223" s="235"/>
      <c r="J223" s="231"/>
      <c r="K223" s="231"/>
      <c r="L223" s="236"/>
      <c r="M223" s="237"/>
      <c r="N223" s="238"/>
      <c r="O223" s="238"/>
      <c r="P223" s="238"/>
      <c r="Q223" s="238"/>
      <c r="R223" s="238"/>
      <c r="S223" s="238"/>
      <c r="T223" s="239"/>
      <c r="AT223" s="240" t="s">
        <v>144</v>
      </c>
      <c r="AU223" s="240" t="s">
        <v>91</v>
      </c>
      <c r="AV223" s="15" t="s">
        <v>140</v>
      </c>
      <c r="AW223" s="15" t="s">
        <v>38</v>
      </c>
      <c r="AX223" s="15" t="s">
        <v>21</v>
      </c>
      <c r="AY223" s="240" t="s">
        <v>133</v>
      </c>
    </row>
    <row r="224" spans="1:65" s="2" customFormat="1" ht="16.5" customHeight="1">
      <c r="A224" s="35"/>
      <c r="B224" s="36"/>
      <c r="C224" s="190" t="s">
        <v>297</v>
      </c>
      <c r="D224" s="190" t="s">
        <v>136</v>
      </c>
      <c r="E224" s="191" t="s">
        <v>298</v>
      </c>
      <c r="F224" s="192" t="s">
        <v>299</v>
      </c>
      <c r="G224" s="193" t="s">
        <v>169</v>
      </c>
      <c r="H224" s="194">
        <v>354</v>
      </c>
      <c r="I224" s="195"/>
      <c r="J224" s="196">
        <f>ROUND(I224*H224,2)</f>
        <v>0</v>
      </c>
      <c r="K224" s="197"/>
      <c r="L224" s="40"/>
      <c r="M224" s="198" t="s">
        <v>1</v>
      </c>
      <c r="N224" s="199" t="s">
        <v>47</v>
      </c>
      <c r="O224" s="72"/>
      <c r="P224" s="200">
        <f>O224*H224</f>
        <v>0</v>
      </c>
      <c r="Q224" s="200">
        <v>4.0000000000000001E-3</v>
      </c>
      <c r="R224" s="200">
        <f>Q224*H224</f>
        <v>1.4159999999999999</v>
      </c>
      <c r="S224" s="200">
        <v>0</v>
      </c>
      <c r="T224" s="201">
        <f>S224*H224</f>
        <v>0</v>
      </c>
      <c r="U224" s="35"/>
      <c r="V224" s="35"/>
      <c r="W224" s="35"/>
      <c r="X224" s="35"/>
      <c r="Y224" s="35"/>
      <c r="Z224" s="35"/>
      <c r="AA224" s="35"/>
      <c r="AB224" s="35"/>
      <c r="AC224" s="35"/>
      <c r="AD224" s="35"/>
      <c r="AE224" s="35"/>
      <c r="AR224" s="202" t="s">
        <v>183</v>
      </c>
      <c r="AT224" s="202" t="s">
        <v>136</v>
      </c>
      <c r="AU224" s="202" t="s">
        <v>91</v>
      </c>
      <c r="AY224" s="17" t="s">
        <v>133</v>
      </c>
      <c r="BE224" s="203">
        <f>IF(N224="základní",J224,0)</f>
        <v>0</v>
      </c>
      <c r="BF224" s="203">
        <f>IF(N224="snížená",J224,0)</f>
        <v>0</v>
      </c>
      <c r="BG224" s="203">
        <f>IF(N224="zákl. přenesená",J224,0)</f>
        <v>0</v>
      </c>
      <c r="BH224" s="203">
        <f>IF(N224="sníž. přenesená",J224,0)</f>
        <v>0</v>
      </c>
      <c r="BI224" s="203">
        <f>IF(N224="nulová",J224,0)</f>
        <v>0</v>
      </c>
      <c r="BJ224" s="17" t="s">
        <v>21</v>
      </c>
      <c r="BK224" s="203">
        <f>ROUND(I224*H224,2)</f>
        <v>0</v>
      </c>
      <c r="BL224" s="17" t="s">
        <v>183</v>
      </c>
      <c r="BM224" s="202" t="s">
        <v>300</v>
      </c>
    </row>
    <row r="225" spans="1:65" s="14" customFormat="1" ht="11.25">
      <c r="B225" s="219"/>
      <c r="C225" s="220"/>
      <c r="D225" s="204" t="s">
        <v>144</v>
      </c>
      <c r="E225" s="221" t="s">
        <v>1</v>
      </c>
      <c r="F225" s="222" t="s">
        <v>254</v>
      </c>
      <c r="G225" s="220"/>
      <c r="H225" s="223">
        <v>354</v>
      </c>
      <c r="I225" s="224"/>
      <c r="J225" s="220"/>
      <c r="K225" s="220"/>
      <c r="L225" s="225"/>
      <c r="M225" s="226"/>
      <c r="N225" s="227"/>
      <c r="O225" s="227"/>
      <c r="P225" s="227"/>
      <c r="Q225" s="227"/>
      <c r="R225" s="227"/>
      <c r="S225" s="227"/>
      <c r="T225" s="228"/>
      <c r="AT225" s="229" t="s">
        <v>144</v>
      </c>
      <c r="AU225" s="229" t="s">
        <v>91</v>
      </c>
      <c r="AV225" s="14" t="s">
        <v>91</v>
      </c>
      <c r="AW225" s="14" t="s">
        <v>38</v>
      </c>
      <c r="AX225" s="14" t="s">
        <v>82</v>
      </c>
      <c r="AY225" s="229" t="s">
        <v>133</v>
      </c>
    </row>
    <row r="226" spans="1:65" s="15" customFormat="1" ht="11.25">
      <c r="B226" s="230"/>
      <c r="C226" s="231"/>
      <c r="D226" s="204" t="s">
        <v>144</v>
      </c>
      <c r="E226" s="232" t="s">
        <v>1</v>
      </c>
      <c r="F226" s="233" t="s">
        <v>148</v>
      </c>
      <c r="G226" s="231"/>
      <c r="H226" s="234">
        <v>354</v>
      </c>
      <c r="I226" s="235"/>
      <c r="J226" s="231"/>
      <c r="K226" s="231"/>
      <c r="L226" s="236"/>
      <c r="M226" s="237"/>
      <c r="N226" s="238"/>
      <c r="O226" s="238"/>
      <c r="P226" s="238"/>
      <c r="Q226" s="238"/>
      <c r="R226" s="238"/>
      <c r="S226" s="238"/>
      <c r="T226" s="239"/>
      <c r="AT226" s="240" t="s">
        <v>144</v>
      </c>
      <c r="AU226" s="240" t="s">
        <v>91</v>
      </c>
      <c r="AV226" s="15" t="s">
        <v>140</v>
      </c>
      <c r="AW226" s="15" t="s">
        <v>38</v>
      </c>
      <c r="AX226" s="15" t="s">
        <v>21</v>
      </c>
      <c r="AY226" s="240" t="s">
        <v>133</v>
      </c>
    </row>
    <row r="227" spans="1:65" s="2" customFormat="1" ht="21.75" customHeight="1">
      <c r="A227" s="35"/>
      <c r="B227" s="36"/>
      <c r="C227" s="190" t="s">
        <v>301</v>
      </c>
      <c r="D227" s="190" t="s">
        <v>136</v>
      </c>
      <c r="E227" s="191" t="s">
        <v>302</v>
      </c>
      <c r="F227" s="192" t="s">
        <v>303</v>
      </c>
      <c r="G227" s="193" t="s">
        <v>280</v>
      </c>
      <c r="H227" s="194">
        <v>38</v>
      </c>
      <c r="I227" s="195"/>
      <c r="J227" s="196">
        <f>ROUND(I227*H227,2)</f>
        <v>0</v>
      </c>
      <c r="K227" s="197"/>
      <c r="L227" s="40"/>
      <c r="M227" s="198" t="s">
        <v>1</v>
      </c>
      <c r="N227" s="199" t="s">
        <v>47</v>
      </c>
      <c r="O227" s="72"/>
      <c r="P227" s="200">
        <f>O227*H227</f>
        <v>0</v>
      </c>
      <c r="Q227" s="200">
        <v>5.1000000000000004E-4</v>
      </c>
      <c r="R227" s="200">
        <f>Q227*H227</f>
        <v>1.9380000000000001E-2</v>
      </c>
      <c r="S227" s="200">
        <v>0</v>
      </c>
      <c r="T227" s="201">
        <f>S227*H227</f>
        <v>0</v>
      </c>
      <c r="U227" s="35"/>
      <c r="V227" s="35"/>
      <c r="W227" s="35"/>
      <c r="X227" s="35"/>
      <c r="Y227" s="35"/>
      <c r="Z227" s="35"/>
      <c r="AA227" s="35"/>
      <c r="AB227" s="35"/>
      <c r="AC227" s="35"/>
      <c r="AD227" s="35"/>
      <c r="AE227" s="35"/>
      <c r="AR227" s="202" t="s">
        <v>183</v>
      </c>
      <c r="AT227" s="202" t="s">
        <v>136</v>
      </c>
      <c r="AU227" s="202" t="s">
        <v>91</v>
      </c>
      <c r="AY227" s="17" t="s">
        <v>133</v>
      </c>
      <c r="BE227" s="203">
        <f>IF(N227="základní",J227,0)</f>
        <v>0</v>
      </c>
      <c r="BF227" s="203">
        <f>IF(N227="snížená",J227,0)</f>
        <v>0</v>
      </c>
      <c r="BG227" s="203">
        <f>IF(N227="zákl. přenesená",J227,0)</f>
        <v>0</v>
      </c>
      <c r="BH227" s="203">
        <f>IF(N227="sníž. přenesená",J227,0)</f>
        <v>0</v>
      </c>
      <c r="BI227" s="203">
        <f>IF(N227="nulová",J227,0)</f>
        <v>0</v>
      </c>
      <c r="BJ227" s="17" t="s">
        <v>21</v>
      </c>
      <c r="BK227" s="203">
        <f>ROUND(I227*H227,2)</f>
        <v>0</v>
      </c>
      <c r="BL227" s="17" t="s">
        <v>183</v>
      </c>
      <c r="BM227" s="202" t="s">
        <v>304</v>
      </c>
    </row>
    <row r="228" spans="1:65" s="2" customFormat="1" ht="48.75">
      <c r="A228" s="35"/>
      <c r="B228" s="36"/>
      <c r="C228" s="37"/>
      <c r="D228" s="204" t="s">
        <v>142</v>
      </c>
      <c r="E228" s="37"/>
      <c r="F228" s="205" t="s">
        <v>305</v>
      </c>
      <c r="G228" s="37"/>
      <c r="H228" s="37"/>
      <c r="I228" s="206"/>
      <c r="J228" s="37"/>
      <c r="K228" s="37"/>
      <c r="L228" s="40"/>
      <c r="M228" s="207"/>
      <c r="N228" s="208"/>
      <c r="O228" s="72"/>
      <c r="P228" s="72"/>
      <c r="Q228" s="72"/>
      <c r="R228" s="72"/>
      <c r="S228" s="72"/>
      <c r="T228" s="73"/>
      <c r="U228" s="35"/>
      <c r="V228" s="35"/>
      <c r="W228" s="35"/>
      <c r="X228" s="35"/>
      <c r="Y228" s="35"/>
      <c r="Z228" s="35"/>
      <c r="AA228" s="35"/>
      <c r="AB228" s="35"/>
      <c r="AC228" s="35"/>
      <c r="AD228" s="35"/>
      <c r="AE228" s="35"/>
      <c r="AT228" s="17" t="s">
        <v>142</v>
      </c>
      <c r="AU228" s="17" t="s">
        <v>91</v>
      </c>
    </row>
    <row r="229" spans="1:65" s="13" customFormat="1" ht="11.25">
      <c r="B229" s="209"/>
      <c r="C229" s="210"/>
      <c r="D229" s="204" t="s">
        <v>144</v>
      </c>
      <c r="E229" s="211" t="s">
        <v>1</v>
      </c>
      <c r="F229" s="212" t="s">
        <v>306</v>
      </c>
      <c r="G229" s="210"/>
      <c r="H229" s="211" t="s">
        <v>1</v>
      </c>
      <c r="I229" s="213"/>
      <c r="J229" s="210"/>
      <c r="K229" s="210"/>
      <c r="L229" s="214"/>
      <c r="M229" s="215"/>
      <c r="N229" s="216"/>
      <c r="O229" s="216"/>
      <c r="P229" s="216"/>
      <c r="Q229" s="216"/>
      <c r="R229" s="216"/>
      <c r="S229" s="216"/>
      <c r="T229" s="217"/>
      <c r="AT229" s="218" t="s">
        <v>144</v>
      </c>
      <c r="AU229" s="218" t="s">
        <v>91</v>
      </c>
      <c r="AV229" s="13" t="s">
        <v>21</v>
      </c>
      <c r="AW229" s="13" t="s">
        <v>38</v>
      </c>
      <c r="AX229" s="13" t="s">
        <v>82</v>
      </c>
      <c r="AY229" s="218" t="s">
        <v>133</v>
      </c>
    </row>
    <row r="230" spans="1:65" s="14" customFormat="1" ht="11.25">
      <c r="B230" s="219"/>
      <c r="C230" s="220"/>
      <c r="D230" s="204" t="s">
        <v>144</v>
      </c>
      <c r="E230" s="221" t="s">
        <v>1</v>
      </c>
      <c r="F230" s="222" t="s">
        <v>282</v>
      </c>
      <c r="G230" s="220"/>
      <c r="H230" s="223">
        <v>38</v>
      </c>
      <c r="I230" s="224"/>
      <c r="J230" s="220"/>
      <c r="K230" s="220"/>
      <c r="L230" s="225"/>
      <c r="M230" s="226"/>
      <c r="N230" s="227"/>
      <c r="O230" s="227"/>
      <c r="P230" s="227"/>
      <c r="Q230" s="227"/>
      <c r="R230" s="227"/>
      <c r="S230" s="227"/>
      <c r="T230" s="228"/>
      <c r="AT230" s="229" t="s">
        <v>144</v>
      </c>
      <c r="AU230" s="229" t="s">
        <v>91</v>
      </c>
      <c r="AV230" s="14" t="s">
        <v>91</v>
      </c>
      <c r="AW230" s="14" t="s">
        <v>38</v>
      </c>
      <c r="AX230" s="14" t="s">
        <v>82</v>
      </c>
      <c r="AY230" s="229" t="s">
        <v>133</v>
      </c>
    </row>
    <row r="231" spans="1:65" s="15" customFormat="1" ht="11.25">
      <c r="B231" s="230"/>
      <c r="C231" s="231"/>
      <c r="D231" s="204" t="s">
        <v>144</v>
      </c>
      <c r="E231" s="232" t="s">
        <v>1</v>
      </c>
      <c r="F231" s="233" t="s">
        <v>148</v>
      </c>
      <c r="G231" s="231"/>
      <c r="H231" s="234">
        <v>38</v>
      </c>
      <c r="I231" s="235"/>
      <c r="J231" s="231"/>
      <c r="K231" s="231"/>
      <c r="L231" s="236"/>
      <c r="M231" s="237"/>
      <c r="N231" s="238"/>
      <c r="O231" s="238"/>
      <c r="P231" s="238"/>
      <c r="Q231" s="238"/>
      <c r="R231" s="238"/>
      <c r="S231" s="238"/>
      <c r="T231" s="239"/>
      <c r="AT231" s="240" t="s">
        <v>144</v>
      </c>
      <c r="AU231" s="240" t="s">
        <v>91</v>
      </c>
      <c r="AV231" s="15" t="s">
        <v>140</v>
      </c>
      <c r="AW231" s="15" t="s">
        <v>38</v>
      </c>
      <c r="AX231" s="15" t="s">
        <v>21</v>
      </c>
      <c r="AY231" s="240" t="s">
        <v>133</v>
      </c>
    </row>
    <row r="232" spans="1:65" s="2" customFormat="1" ht="33" customHeight="1">
      <c r="A232" s="35"/>
      <c r="B232" s="36"/>
      <c r="C232" s="190" t="s">
        <v>172</v>
      </c>
      <c r="D232" s="190" t="s">
        <v>136</v>
      </c>
      <c r="E232" s="191" t="s">
        <v>307</v>
      </c>
      <c r="F232" s="192" t="s">
        <v>308</v>
      </c>
      <c r="G232" s="193" t="s">
        <v>280</v>
      </c>
      <c r="H232" s="194">
        <v>9.6</v>
      </c>
      <c r="I232" s="195"/>
      <c r="J232" s="196">
        <f>ROUND(I232*H232,2)</f>
        <v>0</v>
      </c>
      <c r="K232" s="197"/>
      <c r="L232" s="40"/>
      <c r="M232" s="198" t="s">
        <v>1</v>
      </c>
      <c r="N232" s="199" t="s">
        <v>47</v>
      </c>
      <c r="O232" s="72"/>
      <c r="P232" s="200">
        <f>O232*H232</f>
        <v>0</v>
      </c>
      <c r="Q232" s="200">
        <v>6.0999999999999997E-4</v>
      </c>
      <c r="R232" s="200">
        <f>Q232*H232</f>
        <v>5.8559999999999992E-3</v>
      </c>
      <c r="S232" s="200">
        <v>0</v>
      </c>
      <c r="T232" s="201">
        <f>S232*H232</f>
        <v>0</v>
      </c>
      <c r="U232" s="35"/>
      <c r="V232" s="35"/>
      <c r="W232" s="35"/>
      <c r="X232" s="35"/>
      <c r="Y232" s="35"/>
      <c r="Z232" s="35"/>
      <c r="AA232" s="35"/>
      <c r="AB232" s="35"/>
      <c r="AC232" s="35"/>
      <c r="AD232" s="35"/>
      <c r="AE232" s="35"/>
      <c r="AR232" s="202" t="s">
        <v>183</v>
      </c>
      <c r="AT232" s="202" t="s">
        <v>136</v>
      </c>
      <c r="AU232" s="202" t="s">
        <v>91</v>
      </c>
      <c r="AY232" s="17" t="s">
        <v>133</v>
      </c>
      <c r="BE232" s="203">
        <f>IF(N232="základní",J232,0)</f>
        <v>0</v>
      </c>
      <c r="BF232" s="203">
        <f>IF(N232="snížená",J232,0)</f>
        <v>0</v>
      </c>
      <c r="BG232" s="203">
        <f>IF(N232="zákl. přenesená",J232,0)</f>
        <v>0</v>
      </c>
      <c r="BH232" s="203">
        <f>IF(N232="sníž. přenesená",J232,0)</f>
        <v>0</v>
      </c>
      <c r="BI232" s="203">
        <f>IF(N232="nulová",J232,0)</f>
        <v>0</v>
      </c>
      <c r="BJ232" s="17" t="s">
        <v>21</v>
      </c>
      <c r="BK232" s="203">
        <f>ROUND(I232*H232,2)</f>
        <v>0</v>
      </c>
      <c r="BL232" s="17" t="s">
        <v>183</v>
      </c>
      <c r="BM232" s="202" t="s">
        <v>309</v>
      </c>
    </row>
    <row r="233" spans="1:65" s="13" customFormat="1" ht="11.25">
      <c r="B233" s="209"/>
      <c r="C233" s="210"/>
      <c r="D233" s="204" t="s">
        <v>144</v>
      </c>
      <c r="E233" s="211" t="s">
        <v>1</v>
      </c>
      <c r="F233" s="212" t="s">
        <v>310</v>
      </c>
      <c r="G233" s="210"/>
      <c r="H233" s="211" t="s">
        <v>1</v>
      </c>
      <c r="I233" s="213"/>
      <c r="J233" s="210"/>
      <c r="K233" s="210"/>
      <c r="L233" s="214"/>
      <c r="M233" s="215"/>
      <c r="N233" s="216"/>
      <c r="O233" s="216"/>
      <c r="P233" s="216"/>
      <c r="Q233" s="216"/>
      <c r="R233" s="216"/>
      <c r="S233" s="216"/>
      <c r="T233" s="217"/>
      <c r="AT233" s="218" t="s">
        <v>144</v>
      </c>
      <c r="AU233" s="218" t="s">
        <v>91</v>
      </c>
      <c r="AV233" s="13" t="s">
        <v>21</v>
      </c>
      <c r="AW233" s="13" t="s">
        <v>38</v>
      </c>
      <c r="AX233" s="13" t="s">
        <v>82</v>
      </c>
      <c r="AY233" s="218" t="s">
        <v>133</v>
      </c>
    </row>
    <row r="234" spans="1:65" s="14" customFormat="1" ht="11.25">
      <c r="B234" s="219"/>
      <c r="C234" s="220"/>
      <c r="D234" s="204" t="s">
        <v>144</v>
      </c>
      <c r="E234" s="221" t="s">
        <v>1</v>
      </c>
      <c r="F234" s="222" t="s">
        <v>311</v>
      </c>
      <c r="G234" s="220"/>
      <c r="H234" s="223">
        <v>9.6</v>
      </c>
      <c r="I234" s="224"/>
      <c r="J234" s="220"/>
      <c r="K234" s="220"/>
      <c r="L234" s="225"/>
      <c r="M234" s="226"/>
      <c r="N234" s="227"/>
      <c r="O234" s="227"/>
      <c r="P234" s="227"/>
      <c r="Q234" s="227"/>
      <c r="R234" s="227"/>
      <c r="S234" s="227"/>
      <c r="T234" s="228"/>
      <c r="AT234" s="229" t="s">
        <v>144</v>
      </c>
      <c r="AU234" s="229" t="s">
        <v>91</v>
      </c>
      <c r="AV234" s="14" t="s">
        <v>91</v>
      </c>
      <c r="AW234" s="14" t="s">
        <v>38</v>
      </c>
      <c r="AX234" s="14" t="s">
        <v>82</v>
      </c>
      <c r="AY234" s="229" t="s">
        <v>133</v>
      </c>
    </row>
    <row r="235" spans="1:65" s="15" customFormat="1" ht="11.25">
      <c r="B235" s="230"/>
      <c r="C235" s="231"/>
      <c r="D235" s="204" t="s">
        <v>144</v>
      </c>
      <c r="E235" s="232" t="s">
        <v>1</v>
      </c>
      <c r="F235" s="233" t="s">
        <v>148</v>
      </c>
      <c r="G235" s="231"/>
      <c r="H235" s="234">
        <v>9.6</v>
      </c>
      <c r="I235" s="235"/>
      <c r="J235" s="231"/>
      <c r="K235" s="231"/>
      <c r="L235" s="236"/>
      <c r="M235" s="237"/>
      <c r="N235" s="238"/>
      <c r="O235" s="238"/>
      <c r="P235" s="238"/>
      <c r="Q235" s="238"/>
      <c r="R235" s="238"/>
      <c r="S235" s="238"/>
      <c r="T235" s="239"/>
      <c r="AT235" s="240" t="s">
        <v>144</v>
      </c>
      <c r="AU235" s="240" t="s">
        <v>91</v>
      </c>
      <c r="AV235" s="15" t="s">
        <v>140</v>
      </c>
      <c r="AW235" s="15" t="s">
        <v>38</v>
      </c>
      <c r="AX235" s="15" t="s">
        <v>21</v>
      </c>
      <c r="AY235" s="240" t="s">
        <v>133</v>
      </c>
    </row>
    <row r="236" spans="1:65" s="2" customFormat="1" ht="33" customHeight="1">
      <c r="A236" s="35"/>
      <c r="B236" s="36"/>
      <c r="C236" s="190" t="s">
        <v>312</v>
      </c>
      <c r="D236" s="190" t="s">
        <v>136</v>
      </c>
      <c r="E236" s="191" t="s">
        <v>313</v>
      </c>
      <c r="F236" s="192" t="s">
        <v>314</v>
      </c>
      <c r="G236" s="193" t="s">
        <v>280</v>
      </c>
      <c r="H236" s="194">
        <v>9.6</v>
      </c>
      <c r="I236" s="195"/>
      <c r="J236" s="196">
        <f>ROUND(I236*H236,2)</f>
        <v>0</v>
      </c>
      <c r="K236" s="197"/>
      <c r="L236" s="40"/>
      <c r="M236" s="198" t="s">
        <v>1</v>
      </c>
      <c r="N236" s="199" t="s">
        <v>47</v>
      </c>
      <c r="O236" s="72"/>
      <c r="P236" s="200">
        <f>O236*H236</f>
        <v>0</v>
      </c>
      <c r="Q236" s="200">
        <v>7.7999999999999999E-4</v>
      </c>
      <c r="R236" s="200">
        <f>Q236*H236</f>
        <v>7.4879999999999999E-3</v>
      </c>
      <c r="S236" s="200">
        <v>0</v>
      </c>
      <c r="T236" s="201">
        <f>S236*H236</f>
        <v>0</v>
      </c>
      <c r="U236" s="35"/>
      <c r="V236" s="35"/>
      <c r="W236" s="35"/>
      <c r="X236" s="35"/>
      <c r="Y236" s="35"/>
      <c r="Z236" s="35"/>
      <c r="AA236" s="35"/>
      <c r="AB236" s="35"/>
      <c r="AC236" s="35"/>
      <c r="AD236" s="35"/>
      <c r="AE236" s="35"/>
      <c r="AR236" s="202" t="s">
        <v>183</v>
      </c>
      <c r="AT236" s="202" t="s">
        <v>136</v>
      </c>
      <c r="AU236" s="202" t="s">
        <v>91</v>
      </c>
      <c r="AY236" s="17" t="s">
        <v>133</v>
      </c>
      <c r="BE236" s="203">
        <f>IF(N236="základní",J236,0)</f>
        <v>0</v>
      </c>
      <c r="BF236" s="203">
        <f>IF(N236="snížená",J236,0)</f>
        <v>0</v>
      </c>
      <c r="BG236" s="203">
        <f>IF(N236="zákl. přenesená",J236,0)</f>
        <v>0</v>
      </c>
      <c r="BH236" s="203">
        <f>IF(N236="sníž. přenesená",J236,0)</f>
        <v>0</v>
      </c>
      <c r="BI236" s="203">
        <f>IF(N236="nulová",J236,0)</f>
        <v>0</v>
      </c>
      <c r="BJ236" s="17" t="s">
        <v>21</v>
      </c>
      <c r="BK236" s="203">
        <f>ROUND(I236*H236,2)</f>
        <v>0</v>
      </c>
      <c r="BL236" s="17" t="s">
        <v>183</v>
      </c>
      <c r="BM236" s="202" t="s">
        <v>315</v>
      </c>
    </row>
    <row r="237" spans="1:65" s="13" customFormat="1" ht="11.25">
      <c r="B237" s="209"/>
      <c r="C237" s="210"/>
      <c r="D237" s="204" t="s">
        <v>144</v>
      </c>
      <c r="E237" s="211" t="s">
        <v>1</v>
      </c>
      <c r="F237" s="212" t="s">
        <v>316</v>
      </c>
      <c r="G237" s="210"/>
      <c r="H237" s="211" t="s">
        <v>1</v>
      </c>
      <c r="I237" s="213"/>
      <c r="J237" s="210"/>
      <c r="K237" s="210"/>
      <c r="L237" s="214"/>
      <c r="M237" s="215"/>
      <c r="N237" s="216"/>
      <c r="O237" s="216"/>
      <c r="P237" s="216"/>
      <c r="Q237" s="216"/>
      <c r="R237" s="216"/>
      <c r="S237" s="216"/>
      <c r="T237" s="217"/>
      <c r="AT237" s="218" t="s">
        <v>144</v>
      </c>
      <c r="AU237" s="218" t="s">
        <v>91</v>
      </c>
      <c r="AV237" s="13" t="s">
        <v>21</v>
      </c>
      <c r="AW237" s="13" t="s">
        <v>38</v>
      </c>
      <c r="AX237" s="13" t="s">
        <v>82</v>
      </c>
      <c r="AY237" s="218" t="s">
        <v>133</v>
      </c>
    </row>
    <row r="238" spans="1:65" s="14" customFormat="1" ht="11.25">
      <c r="B238" s="219"/>
      <c r="C238" s="220"/>
      <c r="D238" s="204" t="s">
        <v>144</v>
      </c>
      <c r="E238" s="221" t="s">
        <v>1</v>
      </c>
      <c r="F238" s="222" t="s">
        <v>311</v>
      </c>
      <c r="G238" s="220"/>
      <c r="H238" s="223">
        <v>9.6</v>
      </c>
      <c r="I238" s="224"/>
      <c r="J238" s="220"/>
      <c r="K238" s="220"/>
      <c r="L238" s="225"/>
      <c r="M238" s="226"/>
      <c r="N238" s="227"/>
      <c r="O238" s="227"/>
      <c r="P238" s="227"/>
      <c r="Q238" s="227"/>
      <c r="R238" s="227"/>
      <c r="S238" s="227"/>
      <c r="T238" s="228"/>
      <c r="AT238" s="229" t="s">
        <v>144</v>
      </c>
      <c r="AU238" s="229" t="s">
        <v>91</v>
      </c>
      <c r="AV238" s="14" t="s">
        <v>91</v>
      </c>
      <c r="AW238" s="14" t="s">
        <v>38</v>
      </c>
      <c r="AX238" s="14" t="s">
        <v>82</v>
      </c>
      <c r="AY238" s="229" t="s">
        <v>133</v>
      </c>
    </row>
    <row r="239" spans="1:65" s="15" customFormat="1" ht="11.25">
      <c r="B239" s="230"/>
      <c r="C239" s="231"/>
      <c r="D239" s="204" t="s">
        <v>144</v>
      </c>
      <c r="E239" s="232" t="s">
        <v>1</v>
      </c>
      <c r="F239" s="233" t="s">
        <v>148</v>
      </c>
      <c r="G239" s="231"/>
      <c r="H239" s="234">
        <v>9.6</v>
      </c>
      <c r="I239" s="235"/>
      <c r="J239" s="231"/>
      <c r="K239" s="231"/>
      <c r="L239" s="236"/>
      <c r="M239" s="237"/>
      <c r="N239" s="238"/>
      <c r="O239" s="238"/>
      <c r="P239" s="238"/>
      <c r="Q239" s="238"/>
      <c r="R239" s="238"/>
      <c r="S239" s="238"/>
      <c r="T239" s="239"/>
      <c r="AT239" s="240" t="s">
        <v>144</v>
      </c>
      <c r="AU239" s="240" t="s">
        <v>91</v>
      </c>
      <c r="AV239" s="15" t="s">
        <v>140</v>
      </c>
      <c r="AW239" s="15" t="s">
        <v>38</v>
      </c>
      <c r="AX239" s="15" t="s">
        <v>21</v>
      </c>
      <c r="AY239" s="240" t="s">
        <v>133</v>
      </c>
    </row>
    <row r="240" spans="1:65" s="2" customFormat="1" ht="33" customHeight="1">
      <c r="A240" s="35"/>
      <c r="B240" s="36"/>
      <c r="C240" s="190" t="s">
        <v>259</v>
      </c>
      <c r="D240" s="190" t="s">
        <v>136</v>
      </c>
      <c r="E240" s="191" t="s">
        <v>317</v>
      </c>
      <c r="F240" s="192" t="s">
        <v>318</v>
      </c>
      <c r="G240" s="193" t="s">
        <v>280</v>
      </c>
      <c r="H240" s="194">
        <v>27.1</v>
      </c>
      <c r="I240" s="195"/>
      <c r="J240" s="196">
        <f>ROUND(I240*H240,2)</f>
        <v>0</v>
      </c>
      <c r="K240" s="197"/>
      <c r="L240" s="40"/>
      <c r="M240" s="198" t="s">
        <v>1</v>
      </c>
      <c r="N240" s="199" t="s">
        <v>47</v>
      </c>
      <c r="O240" s="72"/>
      <c r="P240" s="200">
        <f>O240*H240</f>
        <v>0</v>
      </c>
      <c r="Q240" s="200">
        <v>1.6999999999999999E-3</v>
      </c>
      <c r="R240" s="200">
        <f>Q240*H240</f>
        <v>4.607E-2</v>
      </c>
      <c r="S240" s="200">
        <v>0</v>
      </c>
      <c r="T240" s="201">
        <f>S240*H240</f>
        <v>0</v>
      </c>
      <c r="U240" s="35"/>
      <c r="V240" s="35"/>
      <c r="W240" s="35"/>
      <c r="X240" s="35"/>
      <c r="Y240" s="35"/>
      <c r="Z240" s="35"/>
      <c r="AA240" s="35"/>
      <c r="AB240" s="35"/>
      <c r="AC240" s="35"/>
      <c r="AD240" s="35"/>
      <c r="AE240" s="35"/>
      <c r="AR240" s="202" t="s">
        <v>183</v>
      </c>
      <c r="AT240" s="202" t="s">
        <v>136</v>
      </c>
      <c r="AU240" s="202" t="s">
        <v>91</v>
      </c>
      <c r="AY240" s="17" t="s">
        <v>133</v>
      </c>
      <c r="BE240" s="203">
        <f>IF(N240="základní",J240,0)</f>
        <v>0</v>
      </c>
      <c r="BF240" s="203">
        <f>IF(N240="snížená",J240,0)</f>
        <v>0</v>
      </c>
      <c r="BG240" s="203">
        <f>IF(N240="zákl. přenesená",J240,0)</f>
        <v>0</v>
      </c>
      <c r="BH240" s="203">
        <f>IF(N240="sníž. přenesená",J240,0)</f>
        <v>0</v>
      </c>
      <c r="BI240" s="203">
        <f>IF(N240="nulová",J240,0)</f>
        <v>0</v>
      </c>
      <c r="BJ240" s="17" t="s">
        <v>21</v>
      </c>
      <c r="BK240" s="203">
        <f>ROUND(I240*H240,2)</f>
        <v>0</v>
      </c>
      <c r="BL240" s="17" t="s">
        <v>183</v>
      </c>
      <c r="BM240" s="202" t="s">
        <v>319</v>
      </c>
    </row>
    <row r="241" spans="1:65" s="13" customFormat="1" ht="11.25">
      <c r="B241" s="209"/>
      <c r="C241" s="210"/>
      <c r="D241" s="204" t="s">
        <v>144</v>
      </c>
      <c r="E241" s="211" t="s">
        <v>1</v>
      </c>
      <c r="F241" s="212" t="s">
        <v>320</v>
      </c>
      <c r="G241" s="210"/>
      <c r="H241" s="211" t="s">
        <v>1</v>
      </c>
      <c r="I241" s="213"/>
      <c r="J241" s="210"/>
      <c r="K241" s="210"/>
      <c r="L241" s="214"/>
      <c r="M241" s="215"/>
      <c r="N241" s="216"/>
      <c r="O241" s="216"/>
      <c r="P241" s="216"/>
      <c r="Q241" s="216"/>
      <c r="R241" s="216"/>
      <c r="S241" s="216"/>
      <c r="T241" s="217"/>
      <c r="AT241" s="218" t="s">
        <v>144</v>
      </c>
      <c r="AU241" s="218" t="s">
        <v>91</v>
      </c>
      <c r="AV241" s="13" t="s">
        <v>21</v>
      </c>
      <c r="AW241" s="13" t="s">
        <v>38</v>
      </c>
      <c r="AX241" s="13" t="s">
        <v>82</v>
      </c>
      <c r="AY241" s="218" t="s">
        <v>133</v>
      </c>
    </row>
    <row r="242" spans="1:65" s="14" customFormat="1" ht="11.25">
      <c r="B242" s="219"/>
      <c r="C242" s="220"/>
      <c r="D242" s="204" t="s">
        <v>144</v>
      </c>
      <c r="E242" s="221" t="s">
        <v>1</v>
      </c>
      <c r="F242" s="222" t="s">
        <v>311</v>
      </c>
      <c r="G242" s="220"/>
      <c r="H242" s="223">
        <v>9.6</v>
      </c>
      <c r="I242" s="224"/>
      <c r="J242" s="220"/>
      <c r="K242" s="220"/>
      <c r="L242" s="225"/>
      <c r="M242" s="226"/>
      <c r="N242" s="227"/>
      <c r="O242" s="227"/>
      <c r="P242" s="227"/>
      <c r="Q242" s="227"/>
      <c r="R242" s="227"/>
      <c r="S242" s="227"/>
      <c r="T242" s="228"/>
      <c r="AT242" s="229" t="s">
        <v>144</v>
      </c>
      <c r="AU242" s="229" t="s">
        <v>91</v>
      </c>
      <c r="AV242" s="14" t="s">
        <v>91</v>
      </c>
      <c r="AW242" s="14" t="s">
        <v>38</v>
      </c>
      <c r="AX242" s="14" t="s">
        <v>82</v>
      </c>
      <c r="AY242" s="229" t="s">
        <v>133</v>
      </c>
    </row>
    <row r="243" spans="1:65" s="13" customFormat="1" ht="11.25">
      <c r="B243" s="209"/>
      <c r="C243" s="210"/>
      <c r="D243" s="204" t="s">
        <v>144</v>
      </c>
      <c r="E243" s="211" t="s">
        <v>1</v>
      </c>
      <c r="F243" s="212" t="s">
        <v>321</v>
      </c>
      <c r="G243" s="210"/>
      <c r="H243" s="211" t="s">
        <v>1</v>
      </c>
      <c r="I243" s="213"/>
      <c r="J243" s="210"/>
      <c r="K243" s="210"/>
      <c r="L243" s="214"/>
      <c r="M243" s="215"/>
      <c r="N243" s="216"/>
      <c r="O243" s="216"/>
      <c r="P243" s="216"/>
      <c r="Q243" s="216"/>
      <c r="R243" s="216"/>
      <c r="S243" s="216"/>
      <c r="T243" s="217"/>
      <c r="AT243" s="218" t="s">
        <v>144</v>
      </c>
      <c r="AU243" s="218" t="s">
        <v>91</v>
      </c>
      <c r="AV243" s="13" t="s">
        <v>21</v>
      </c>
      <c r="AW243" s="13" t="s">
        <v>38</v>
      </c>
      <c r="AX243" s="13" t="s">
        <v>82</v>
      </c>
      <c r="AY243" s="218" t="s">
        <v>133</v>
      </c>
    </row>
    <row r="244" spans="1:65" s="14" customFormat="1" ht="11.25">
      <c r="B244" s="219"/>
      <c r="C244" s="220"/>
      <c r="D244" s="204" t="s">
        <v>144</v>
      </c>
      <c r="E244" s="221" t="s">
        <v>1</v>
      </c>
      <c r="F244" s="222" t="s">
        <v>322</v>
      </c>
      <c r="G244" s="220"/>
      <c r="H244" s="223">
        <v>17.5</v>
      </c>
      <c r="I244" s="224"/>
      <c r="J244" s="220"/>
      <c r="K244" s="220"/>
      <c r="L244" s="225"/>
      <c r="M244" s="226"/>
      <c r="N244" s="227"/>
      <c r="O244" s="227"/>
      <c r="P244" s="227"/>
      <c r="Q244" s="227"/>
      <c r="R244" s="227"/>
      <c r="S244" s="227"/>
      <c r="T244" s="228"/>
      <c r="AT244" s="229" t="s">
        <v>144</v>
      </c>
      <c r="AU244" s="229" t="s">
        <v>91</v>
      </c>
      <c r="AV244" s="14" t="s">
        <v>91</v>
      </c>
      <c r="AW244" s="14" t="s">
        <v>38</v>
      </c>
      <c r="AX244" s="14" t="s">
        <v>82</v>
      </c>
      <c r="AY244" s="229" t="s">
        <v>133</v>
      </c>
    </row>
    <row r="245" spans="1:65" s="15" customFormat="1" ht="11.25">
      <c r="B245" s="230"/>
      <c r="C245" s="231"/>
      <c r="D245" s="204" t="s">
        <v>144</v>
      </c>
      <c r="E245" s="232" t="s">
        <v>1</v>
      </c>
      <c r="F245" s="233" t="s">
        <v>148</v>
      </c>
      <c r="G245" s="231"/>
      <c r="H245" s="234">
        <v>27.1</v>
      </c>
      <c r="I245" s="235"/>
      <c r="J245" s="231"/>
      <c r="K245" s="231"/>
      <c r="L245" s="236"/>
      <c r="M245" s="237"/>
      <c r="N245" s="238"/>
      <c r="O245" s="238"/>
      <c r="P245" s="238"/>
      <c r="Q245" s="238"/>
      <c r="R245" s="238"/>
      <c r="S245" s="238"/>
      <c r="T245" s="239"/>
      <c r="AT245" s="240" t="s">
        <v>144</v>
      </c>
      <c r="AU245" s="240" t="s">
        <v>91</v>
      </c>
      <c r="AV245" s="15" t="s">
        <v>140</v>
      </c>
      <c r="AW245" s="15" t="s">
        <v>38</v>
      </c>
      <c r="AX245" s="15" t="s">
        <v>21</v>
      </c>
      <c r="AY245" s="240" t="s">
        <v>133</v>
      </c>
    </row>
    <row r="246" spans="1:65" s="2" customFormat="1" ht="21.75" customHeight="1">
      <c r="A246" s="35"/>
      <c r="B246" s="36"/>
      <c r="C246" s="190" t="s">
        <v>323</v>
      </c>
      <c r="D246" s="190" t="s">
        <v>136</v>
      </c>
      <c r="E246" s="191" t="s">
        <v>324</v>
      </c>
      <c r="F246" s="192" t="s">
        <v>325</v>
      </c>
      <c r="G246" s="193" t="s">
        <v>280</v>
      </c>
      <c r="H246" s="194">
        <v>19</v>
      </c>
      <c r="I246" s="195"/>
      <c r="J246" s="196">
        <f>ROUND(I246*H246,2)</f>
        <v>0</v>
      </c>
      <c r="K246" s="197"/>
      <c r="L246" s="40"/>
      <c r="M246" s="198" t="s">
        <v>1</v>
      </c>
      <c r="N246" s="199" t="s">
        <v>47</v>
      </c>
      <c r="O246" s="72"/>
      <c r="P246" s="200">
        <f>O246*H246</f>
        <v>0</v>
      </c>
      <c r="Q246" s="200">
        <v>9.1E-4</v>
      </c>
      <c r="R246" s="200">
        <f>Q246*H246</f>
        <v>1.729E-2</v>
      </c>
      <c r="S246" s="200">
        <v>0</v>
      </c>
      <c r="T246" s="201">
        <f>S246*H246</f>
        <v>0</v>
      </c>
      <c r="U246" s="35"/>
      <c r="V246" s="35"/>
      <c r="W246" s="35"/>
      <c r="X246" s="35"/>
      <c r="Y246" s="35"/>
      <c r="Z246" s="35"/>
      <c r="AA246" s="35"/>
      <c r="AB246" s="35"/>
      <c r="AC246" s="35"/>
      <c r="AD246" s="35"/>
      <c r="AE246" s="35"/>
      <c r="AR246" s="202" t="s">
        <v>183</v>
      </c>
      <c r="AT246" s="202" t="s">
        <v>136</v>
      </c>
      <c r="AU246" s="202" t="s">
        <v>91</v>
      </c>
      <c r="AY246" s="17" t="s">
        <v>133</v>
      </c>
      <c r="BE246" s="203">
        <f>IF(N246="základní",J246,0)</f>
        <v>0</v>
      </c>
      <c r="BF246" s="203">
        <f>IF(N246="snížená",J246,0)</f>
        <v>0</v>
      </c>
      <c r="BG246" s="203">
        <f>IF(N246="zákl. přenesená",J246,0)</f>
        <v>0</v>
      </c>
      <c r="BH246" s="203">
        <f>IF(N246="sníž. přenesená",J246,0)</f>
        <v>0</v>
      </c>
      <c r="BI246" s="203">
        <f>IF(N246="nulová",J246,0)</f>
        <v>0</v>
      </c>
      <c r="BJ246" s="17" t="s">
        <v>21</v>
      </c>
      <c r="BK246" s="203">
        <f>ROUND(I246*H246,2)</f>
        <v>0</v>
      </c>
      <c r="BL246" s="17" t="s">
        <v>183</v>
      </c>
      <c r="BM246" s="202" t="s">
        <v>326</v>
      </c>
    </row>
    <row r="247" spans="1:65" s="14" customFormat="1" ht="11.25">
      <c r="B247" s="219"/>
      <c r="C247" s="220"/>
      <c r="D247" s="204" t="s">
        <v>144</v>
      </c>
      <c r="E247" s="221" t="s">
        <v>1</v>
      </c>
      <c r="F247" s="222" t="s">
        <v>248</v>
      </c>
      <c r="G247" s="220"/>
      <c r="H247" s="223">
        <v>19</v>
      </c>
      <c r="I247" s="224"/>
      <c r="J247" s="220"/>
      <c r="K247" s="220"/>
      <c r="L247" s="225"/>
      <c r="M247" s="226"/>
      <c r="N247" s="227"/>
      <c r="O247" s="227"/>
      <c r="P247" s="227"/>
      <c r="Q247" s="227"/>
      <c r="R247" s="227"/>
      <c r="S247" s="227"/>
      <c r="T247" s="228"/>
      <c r="AT247" s="229" t="s">
        <v>144</v>
      </c>
      <c r="AU247" s="229" t="s">
        <v>91</v>
      </c>
      <c r="AV247" s="14" t="s">
        <v>91</v>
      </c>
      <c r="AW247" s="14" t="s">
        <v>38</v>
      </c>
      <c r="AX247" s="14" t="s">
        <v>82</v>
      </c>
      <c r="AY247" s="229" t="s">
        <v>133</v>
      </c>
    </row>
    <row r="248" spans="1:65" s="15" customFormat="1" ht="11.25">
      <c r="B248" s="230"/>
      <c r="C248" s="231"/>
      <c r="D248" s="204" t="s">
        <v>144</v>
      </c>
      <c r="E248" s="232" t="s">
        <v>1</v>
      </c>
      <c r="F248" s="233" t="s">
        <v>148</v>
      </c>
      <c r="G248" s="231"/>
      <c r="H248" s="234">
        <v>19</v>
      </c>
      <c r="I248" s="235"/>
      <c r="J248" s="231"/>
      <c r="K248" s="231"/>
      <c r="L248" s="236"/>
      <c r="M248" s="237"/>
      <c r="N248" s="238"/>
      <c r="O248" s="238"/>
      <c r="P248" s="238"/>
      <c r="Q248" s="238"/>
      <c r="R248" s="238"/>
      <c r="S248" s="238"/>
      <c r="T248" s="239"/>
      <c r="AT248" s="240" t="s">
        <v>144</v>
      </c>
      <c r="AU248" s="240" t="s">
        <v>91</v>
      </c>
      <c r="AV248" s="15" t="s">
        <v>140</v>
      </c>
      <c r="AW248" s="15" t="s">
        <v>38</v>
      </c>
      <c r="AX248" s="15" t="s">
        <v>21</v>
      </c>
      <c r="AY248" s="240" t="s">
        <v>133</v>
      </c>
    </row>
    <row r="249" spans="1:65" s="2" customFormat="1" ht="21.75" customHeight="1">
      <c r="A249" s="35"/>
      <c r="B249" s="36"/>
      <c r="C249" s="190" t="s">
        <v>327</v>
      </c>
      <c r="D249" s="190" t="s">
        <v>136</v>
      </c>
      <c r="E249" s="191" t="s">
        <v>328</v>
      </c>
      <c r="F249" s="192" t="s">
        <v>329</v>
      </c>
      <c r="G249" s="193" t="s">
        <v>155</v>
      </c>
      <c r="H249" s="194">
        <v>1</v>
      </c>
      <c r="I249" s="195"/>
      <c r="J249" s="196">
        <f>ROUND(I249*H249,2)</f>
        <v>0</v>
      </c>
      <c r="K249" s="197"/>
      <c r="L249" s="40"/>
      <c r="M249" s="198" t="s">
        <v>1</v>
      </c>
      <c r="N249" s="199" t="s">
        <v>47</v>
      </c>
      <c r="O249" s="72"/>
      <c r="P249" s="200">
        <f>O249*H249</f>
        <v>0</v>
      </c>
      <c r="Q249" s="200">
        <v>3.4000000000000002E-4</v>
      </c>
      <c r="R249" s="200">
        <f>Q249*H249</f>
        <v>3.4000000000000002E-4</v>
      </c>
      <c r="S249" s="200">
        <v>0</v>
      </c>
      <c r="T249" s="201">
        <f>S249*H249</f>
        <v>0</v>
      </c>
      <c r="U249" s="35"/>
      <c r="V249" s="35"/>
      <c r="W249" s="35"/>
      <c r="X249" s="35"/>
      <c r="Y249" s="35"/>
      <c r="Z249" s="35"/>
      <c r="AA249" s="35"/>
      <c r="AB249" s="35"/>
      <c r="AC249" s="35"/>
      <c r="AD249" s="35"/>
      <c r="AE249" s="35"/>
      <c r="AR249" s="202" t="s">
        <v>183</v>
      </c>
      <c r="AT249" s="202" t="s">
        <v>136</v>
      </c>
      <c r="AU249" s="202" t="s">
        <v>91</v>
      </c>
      <c r="AY249" s="17" t="s">
        <v>133</v>
      </c>
      <c r="BE249" s="203">
        <f>IF(N249="základní",J249,0)</f>
        <v>0</v>
      </c>
      <c r="BF249" s="203">
        <f>IF(N249="snížená",J249,0)</f>
        <v>0</v>
      </c>
      <c r="BG249" s="203">
        <f>IF(N249="zákl. přenesená",J249,0)</f>
        <v>0</v>
      </c>
      <c r="BH249" s="203">
        <f>IF(N249="sníž. přenesená",J249,0)</f>
        <v>0</v>
      </c>
      <c r="BI249" s="203">
        <f>IF(N249="nulová",J249,0)</f>
        <v>0</v>
      </c>
      <c r="BJ249" s="17" t="s">
        <v>21</v>
      </c>
      <c r="BK249" s="203">
        <f>ROUND(I249*H249,2)</f>
        <v>0</v>
      </c>
      <c r="BL249" s="17" t="s">
        <v>183</v>
      </c>
      <c r="BM249" s="202" t="s">
        <v>330</v>
      </c>
    </row>
    <row r="250" spans="1:65" s="14" customFormat="1" ht="11.25">
      <c r="B250" s="219"/>
      <c r="C250" s="220"/>
      <c r="D250" s="204" t="s">
        <v>144</v>
      </c>
      <c r="E250" s="221" t="s">
        <v>1</v>
      </c>
      <c r="F250" s="222" t="s">
        <v>21</v>
      </c>
      <c r="G250" s="220"/>
      <c r="H250" s="223">
        <v>1</v>
      </c>
      <c r="I250" s="224"/>
      <c r="J250" s="220"/>
      <c r="K250" s="220"/>
      <c r="L250" s="225"/>
      <c r="M250" s="226"/>
      <c r="N250" s="227"/>
      <c r="O250" s="227"/>
      <c r="P250" s="227"/>
      <c r="Q250" s="227"/>
      <c r="R250" s="227"/>
      <c r="S250" s="227"/>
      <c r="T250" s="228"/>
      <c r="AT250" s="229" t="s">
        <v>144</v>
      </c>
      <c r="AU250" s="229" t="s">
        <v>91</v>
      </c>
      <c r="AV250" s="14" t="s">
        <v>91</v>
      </c>
      <c r="AW250" s="14" t="s">
        <v>38</v>
      </c>
      <c r="AX250" s="14" t="s">
        <v>82</v>
      </c>
      <c r="AY250" s="229" t="s">
        <v>133</v>
      </c>
    </row>
    <row r="251" spans="1:65" s="15" customFormat="1" ht="11.25">
      <c r="B251" s="230"/>
      <c r="C251" s="231"/>
      <c r="D251" s="204" t="s">
        <v>144</v>
      </c>
      <c r="E251" s="232" t="s">
        <v>1</v>
      </c>
      <c r="F251" s="233" t="s">
        <v>148</v>
      </c>
      <c r="G251" s="231"/>
      <c r="H251" s="234">
        <v>1</v>
      </c>
      <c r="I251" s="235"/>
      <c r="J251" s="231"/>
      <c r="K251" s="231"/>
      <c r="L251" s="236"/>
      <c r="M251" s="237"/>
      <c r="N251" s="238"/>
      <c r="O251" s="238"/>
      <c r="P251" s="238"/>
      <c r="Q251" s="238"/>
      <c r="R251" s="238"/>
      <c r="S251" s="238"/>
      <c r="T251" s="239"/>
      <c r="AT251" s="240" t="s">
        <v>144</v>
      </c>
      <c r="AU251" s="240" t="s">
        <v>91</v>
      </c>
      <c r="AV251" s="15" t="s">
        <v>140</v>
      </c>
      <c r="AW251" s="15" t="s">
        <v>38</v>
      </c>
      <c r="AX251" s="15" t="s">
        <v>21</v>
      </c>
      <c r="AY251" s="240" t="s">
        <v>133</v>
      </c>
    </row>
    <row r="252" spans="1:65" s="2" customFormat="1" ht="21.75" customHeight="1">
      <c r="A252" s="35"/>
      <c r="B252" s="36"/>
      <c r="C252" s="190" t="s">
        <v>331</v>
      </c>
      <c r="D252" s="190" t="s">
        <v>136</v>
      </c>
      <c r="E252" s="191" t="s">
        <v>332</v>
      </c>
      <c r="F252" s="192" t="s">
        <v>333</v>
      </c>
      <c r="G252" s="193" t="s">
        <v>155</v>
      </c>
      <c r="H252" s="194">
        <v>1</v>
      </c>
      <c r="I252" s="195"/>
      <c r="J252" s="196">
        <f>ROUND(I252*H252,2)</f>
        <v>0</v>
      </c>
      <c r="K252" s="197"/>
      <c r="L252" s="40"/>
      <c r="M252" s="198" t="s">
        <v>1</v>
      </c>
      <c r="N252" s="199" t="s">
        <v>47</v>
      </c>
      <c r="O252" s="72"/>
      <c r="P252" s="200">
        <f>O252*H252</f>
        <v>0</v>
      </c>
      <c r="Q252" s="200">
        <v>1.9000000000000001E-4</v>
      </c>
      <c r="R252" s="200">
        <f>Q252*H252</f>
        <v>1.9000000000000001E-4</v>
      </c>
      <c r="S252" s="200">
        <v>0</v>
      </c>
      <c r="T252" s="201">
        <f>S252*H252</f>
        <v>0</v>
      </c>
      <c r="U252" s="35"/>
      <c r="V252" s="35"/>
      <c r="W252" s="35"/>
      <c r="X252" s="35"/>
      <c r="Y252" s="35"/>
      <c r="Z252" s="35"/>
      <c r="AA252" s="35"/>
      <c r="AB252" s="35"/>
      <c r="AC252" s="35"/>
      <c r="AD252" s="35"/>
      <c r="AE252" s="35"/>
      <c r="AR252" s="202" t="s">
        <v>183</v>
      </c>
      <c r="AT252" s="202" t="s">
        <v>136</v>
      </c>
      <c r="AU252" s="202" t="s">
        <v>91</v>
      </c>
      <c r="AY252" s="17" t="s">
        <v>133</v>
      </c>
      <c r="BE252" s="203">
        <f>IF(N252="základní",J252,0)</f>
        <v>0</v>
      </c>
      <c r="BF252" s="203">
        <f>IF(N252="snížená",J252,0)</f>
        <v>0</v>
      </c>
      <c r="BG252" s="203">
        <f>IF(N252="zákl. přenesená",J252,0)</f>
        <v>0</v>
      </c>
      <c r="BH252" s="203">
        <f>IF(N252="sníž. přenesená",J252,0)</f>
        <v>0</v>
      </c>
      <c r="BI252" s="203">
        <f>IF(N252="nulová",J252,0)</f>
        <v>0</v>
      </c>
      <c r="BJ252" s="17" t="s">
        <v>21</v>
      </c>
      <c r="BK252" s="203">
        <f>ROUND(I252*H252,2)</f>
        <v>0</v>
      </c>
      <c r="BL252" s="17" t="s">
        <v>183</v>
      </c>
      <c r="BM252" s="202" t="s">
        <v>334</v>
      </c>
    </row>
    <row r="253" spans="1:65" s="14" customFormat="1" ht="11.25">
      <c r="B253" s="219"/>
      <c r="C253" s="220"/>
      <c r="D253" s="204" t="s">
        <v>144</v>
      </c>
      <c r="E253" s="221" t="s">
        <v>1</v>
      </c>
      <c r="F253" s="222" t="s">
        <v>21</v>
      </c>
      <c r="G253" s="220"/>
      <c r="H253" s="223">
        <v>1</v>
      </c>
      <c r="I253" s="224"/>
      <c r="J253" s="220"/>
      <c r="K253" s="220"/>
      <c r="L253" s="225"/>
      <c r="M253" s="226"/>
      <c r="N253" s="227"/>
      <c r="O253" s="227"/>
      <c r="P253" s="227"/>
      <c r="Q253" s="227"/>
      <c r="R253" s="227"/>
      <c r="S253" s="227"/>
      <c r="T253" s="228"/>
      <c r="AT253" s="229" t="s">
        <v>144</v>
      </c>
      <c r="AU253" s="229" t="s">
        <v>91</v>
      </c>
      <c r="AV253" s="14" t="s">
        <v>91</v>
      </c>
      <c r="AW253" s="14" t="s">
        <v>38</v>
      </c>
      <c r="AX253" s="14" t="s">
        <v>82</v>
      </c>
      <c r="AY253" s="229" t="s">
        <v>133</v>
      </c>
    </row>
    <row r="254" spans="1:65" s="15" customFormat="1" ht="11.25">
      <c r="B254" s="230"/>
      <c r="C254" s="231"/>
      <c r="D254" s="204" t="s">
        <v>144</v>
      </c>
      <c r="E254" s="232" t="s">
        <v>1</v>
      </c>
      <c r="F254" s="233" t="s">
        <v>148</v>
      </c>
      <c r="G254" s="231"/>
      <c r="H254" s="234">
        <v>1</v>
      </c>
      <c r="I254" s="235"/>
      <c r="J254" s="231"/>
      <c r="K254" s="231"/>
      <c r="L254" s="236"/>
      <c r="M254" s="237"/>
      <c r="N254" s="238"/>
      <c r="O254" s="238"/>
      <c r="P254" s="238"/>
      <c r="Q254" s="238"/>
      <c r="R254" s="238"/>
      <c r="S254" s="238"/>
      <c r="T254" s="239"/>
      <c r="AT254" s="240" t="s">
        <v>144</v>
      </c>
      <c r="AU254" s="240" t="s">
        <v>91</v>
      </c>
      <c r="AV254" s="15" t="s">
        <v>140</v>
      </c>
      <c r="AW254" s="15" t="s">
        <v>38</v>
      </c>
      <c r="AX254" s="15" t="s">
        <v>21</v>
      </c>
      <c r="AY254" s="240" t="s">
        <v>133</v>
      </c>
    </row>
    <row r="255" spans="1:65" s="2" customFormat="1" ht="21.75" customHeight="1">
      <c r="A255" s="35"/>
      <c r="B255" s="36"/>
      <c r="C255" s="190" t="s">
        <v>335</v>
      </c>
      <c r="D255" s="190" t="s">
        <v>136</v>
      </c>
      <c r="E255" s="191" t="s">
        <v>336</v>
      </c>
      <c r="F255" s="192" t="s">
        <v>337</v>
      </c>
      <c r="G255" s="193" t="s">
        <v>280</v>
      </c>
      <c r="H255" s="194">
        <v>8.1</v>
      </c>
      <c r="I255" s="195"/>
      <c r="J255" s="196">
        <f>ROUND(I255*H255,2)</f>
        <v>0</v>
      </c>
      <c r="K255" s="197"/>
      <c r="L255" s="40"/>
      <c r="M255" s="198" t="s">
        <v>1</v>
      </c>
      <c r="N255" s="199" t="s">
        <v>47</v>
      </c>
      <c r="O255" s="72"/>
      <c r="P255" s="200">
        <f>O255*H255</f>
        <v>0</v>
      </c>
      <c r="Q255" s="200">
        <v>1.3799999999999999E-3</v>
      </c>
      <c r="R255" s="200">
        <f>Q255*H255</f>
        <v>1.1177999999999999E-2</v>
      </c>
      <c r="S255" s="200">
        <v>0</v>
      </c>
      <c r="T255" s="201">
        <f>S255*H255</f>
        <v>0</v>
      </c>
      <c r="U255" s="35"/>
      <c r="V255" s="35"/>
      <c r="W255" s="35"/>
      <c r="X255" s="35"/>
      <c r="Y255" s="35"/>
      <c r="Z255" s="35"/>
      <c r="AA255" s="35"/>
      <c r="AB255" s="35"/>
      <c r="AC255" s="35"/>
      <c r="AD255" s="35"/>
      <c r="AE255" s="35"/>
      <c r="AR255" s="202" t="s">
        <v>183</v>
      </c>
      <c r="AT255" s="202" t="s">
        <v>136</v>
      </c>
      <c r="AU255" s="202" t="s">
        <v>91</v>
      </c>
      <c r="AY255" s="17" t="s">
        <v>133</v>
      </c>
      <c r="BE255" s="203">
        <f>IF(N255="základní",J255,0)</f>
        <v>0</v>
      </c>
      <c r="BF255" s="203">
        <f>IF(N255="snížená",J255,0)</f>
        <v>0</v>
      </c>
      <c r="BG255" s="203">
        <f>IF(N255="zákl. přenesená",J255,0)</f>
        <v>0</v>
      </c>
      <c r="BH255" s="203">
        <f>IF(N255="sníž. přenesená",J255,0)</f>
        <v>0</v>
      </c>
      <c r="BI255" s="203">
        <f>IF(N255="nulová",J255,0)</f>
        <v>0</v>
      </c>
      <c r="BJ255" s="17" t="s">
        <v>21</v>
      </c>
      <c r="BK255" s="203">
        <f>ROUND(I255*H255,2)</f>
        <v>0</v>
      </c>
      <c r="BL255" s="17" t="s">
        <v>183</v>
      </c>
      <c r="BM255" s="202" t="s">
        <v>338</v>
      </c>
    </row>
    <row r="256" spans="1:65" s="14" customFormat="1" ht="11.25">
      <c r="B256" s="219"/>
      <c r="C256" s="220"/>
      <c r="D256" s="204" t="s">
        <v>144</v>
      </c>
      <c r="E256" s="221" t="s">
        <v>1</v>
      </c>
      <c r="F256" s="222" t="s">
        <v>339</v>
      </c>
      <c r="G256" s="220"/>
      <c r="H256" s="223">
        <v>8.1</v>
      </c>
      <c r="I256" s="224"/>
      <c r="J256" s="220"/>
      <c r="K256" s="220"/>
      <c r="L256" s="225"/>
      <c r="M256" s="226"/>
      <c r="N256" s="227"/>
      <c r="O256" s="227"/>
      <c r="P256" s="227"/>
      <c r="Q256" s="227"/>
      <c r="R256" s="227"/>
      <c r="S256" s="227"/>
      <c r="T256" s="228"/>
      <c r="AT256" s="229" t="s">
        <v>144</v>
      </c>
      <c r="AU256" s="229" t="s">
        <v>91</v>
      </c>
      <c r="AV256" s="14" t="s">
        <v>91</v>
      </c>
      <c r="AW256" s="14" t="s">
        <v>38</v>
      </c>
      <c r="AX256" s="14" t="s">
        <v>82</v>
      </c>
      <c r="AY256" s="229" t="s">
        <v>133</v>
      </c>
    </row>
    <row r="257" spans="1:65" s="15" customFormat="1" ht="11.25">
      <c r="B257" s="230"/>
      <c r="C257" s="231"/>
      <c r="D257" s="204" t="s">
        <v>144</v>
      </c>
      <c r="E257" s="232" t="s">
        <v>1</v>
      </c>
      <c r="F257" s="233" t="s">
        <v>148</v>
      </c>
      <c r="G257" s="231"/>
      <c r="H257" s="234">
        <v>8.1</v>
      </c>
      <c r="I257" s="235"/>
      <c r="J257" s="231"/>
      <c r="K257" s="231"/>
      <c r="L257" s="236"/>
      <c r="M257" s="237"/>
      <c r="N257" s="238"/>
      <c r="O257" s="238"/>
      <c r="P257" s="238"/>
      <c r="Q257" s="238"/>
      <c r="R257" s="238"/>
      <c r="S257" s="238"/>
      <c r="T257" s="239"/>
      <c r="AT257" s="240" t="s">
        <v>144</v>
      </c>
      <c r="AU257" s="240" t="s">
        <v>91</v>
      </c>
      <c r="AV257" s="15" t="s">
        <v>140</v>
      </c>
      <c r="AW257" s="15" t="s">
        <v>38</v>
      </c>
      <c r="AX257" s="15" t="s">
        <v>21</v>
      </c>
      <c r="AY257" s="240" t="s">
        <v>133</v>
      </c>
    </row>
    <row r="258" spans="1:65" s="2" customFormat="1" ht="21.75" customHeight="1">
      <c r="A258" s="35"/>
      <c r="B258" s="36"/>
      <c r="C258" s="190" t="s">
        <v>340</v>
      </c>
      <c r="D258" s="190" t="s">
        <v>136</v>
      </c>
      <c r="E258" s="191" t="s">
        <v>341</v>
      </c>
      <c r="F258" s="192" t="s">
        <v>342</v>
      </c>
      <c r="G258" s="193" t="s">
        <v>194</v>
      </c>
      <c r="H258" s="194">
        <v>1.524</v>
      </c>
      <c r="I258" s="195"/>
      <c r="J258" s="196">
        <f>ROUND(I258*H258,2)</f>
        <v>0</v>
      </c>
      <c r="K258" s="197"/>
      <c r="L258" s="40"/>
      <c r="M258" s="198" t="s">
        <v>1</v>
      </c>
      <c r="N258" s="199" t="s">
        <v>47</v>
      </c>
      <c r="O258" s="72"/>
      <c r="P258" s="200">
        <f>O258*H258</f>
        <v>0</v>
      </c>
      <c r="Q258" s="200">
        <v>0</v>
      </c>
      <c r="R258" s="200">
        <f>Q258*H258</f>
        <v>0</v>
      </c>
      <c r="S258" s="200">
        <v>0</v>
      </c>
      <c r="T258" s="201">
        <f>S258*H258</f>
        <v>0</v>
      </c>
      <c r="U258" s="35"/>
      <c r="V258" s="35"/>
      <c r="W258" s="35"/>
      <c r="X258" s="35"/>
      <c r="Y258" s="35"/>
      <c r="Z258" s="35"/>
      <c r="AA258" s="35"/>
      <c r="AB258" s="35"/>
      <c r="AC258" s="35"/>
      <c r="AD258" s="35"/>
      <c r="AE258" s="35"/>
      <c r="AR258" s="202" t="s">
        <v>183</v>
      </c>
      <c r="AT258" s="202" t="s">
        <v>136</v>
      </c>
      <c r="AU258" s="202" t="s">
        <v>91</v>
      </c>
      <c r="AY258" s="17" t="s">
        <v>133</v>
      </c>
      <c r="BE258" s="203">
        <f>IF(N258="základní",J258,0)</f>
        <v>0</v>
      </c>
      <c r="BF258" s="203">
        <f>IF(N258="snížená",J258,0)</f>
        <v>0</v>
      </c>
      <c r="BG258" s="203">
        <f>IF(N258="zákl. přenesená",J258,0)</f>
        <v>0</v>
      </c>
      <c r="BH258" s="203">
        <f>IF(N258="sníž. přenesená",J258,0)</f>
        <v>0</v>
      </c>
      <c r="BI258" s="203">
        <f>IF(N258="nulová",J258,0)</f>
        <v>0</v>
      </c>
      <c r="BJ258" s="17" t="s">
        <v>21</v>
      </c>
      <c r="BK258" s="203">
        <f>ROUND(I258*H258,2)</f>
        <v>0</v>
      </c>
      <c r="BL258" s="17" t="s">
        <v>183</v>
      </c>
      <c r="BM258" s="202" t="s">
        <v>343</v>
      </c>
    </row>
    <row r="259" spans="1:65" s="2" customFormat="1" ht="107.25">
      <c r="A259" s="35"/>
      <c r="B259" s="36"/>
      <c r="C259" s="37"/>
      <c r="D259" s="204" t="s">
        <v>142</v>
      </c>
      <c r="E259" s="37"/>
      <c r="F259" s="205" t="s">
        <v>344</v>
      </c>
      <c r="G259" s="37"/>
      <c r="H259" s="37"/>
      <c r="I259" s="206"/>
      <c r="J259" s="37"/>
      <c r="K259" s="37"/>
      <c r="L259" s="40"/>
      <c r="M259" s="207"/>
      <c r="N259" s="208"/>
      <c r="O259" s="72"/>
      <c r="P259" s="72"/>
      <c r="Q259" s="72"/>
      <c r="R259" s="72"/>
      <c r="S259" s="72"/>
      <c r="T259" s="73"/>
      <c r="U259" s="35"/>
      <c r="V259" s="35"/>
      <c r="W259" s="35"/>
      <c r="X259" s="35"/>
      <c r="Y259" s="35"/>
      <c r="Z259" s="35"/>
      <c r="AA259" s="35"/>
      <c r="AB259" s="35"/>
      <c r="AC259" s="35"/>
      <c r="AD259" s="35"/>
      <c r="AE259" s="35"/>
      <c r="AT259" s="17" t="s">
        <v>142</v>
      </c>
      <c r="AU259" s="17" t="s">
        <v>91</v>
      </c>
    </row>
    <row r="260" spans="1:65" s="2" customFormat="1" ht="21.75" customHeight="1">
      <c r="A260" s="35"/>
      <c r="B260" s="36"/>
      <c r="C260" s="190" t="s">
        <v>282</v>
      </c>
      <c r="D260" s="190" t="s">
        <v>136</v>
      </c>
      <c r="E260" s="191" t="s">
        <v>345</v>
      </c>
      <c r="F260" s="192" t="s">
        <v>346</v>
      </c>
      <c r="G260" s="193" t="s">
        <v>194</v>
      </c>
      <c r="H260" s="194">
        <v>1.524</v>
      </c>
      <c r="I260" s="195"/>
      <c r="J260" s="196">
        <f>ROUND(I260*H260,2)</f>
        <v>0</v>
      </c>
      <c r="K260" s="197"/>
      <c r="L260" s="40"/>
      <c r="M260" s="198" t="s">
        <v>1</v>
      </c>
      <c r="N260" s="199" t="s">
        <v>47</v>
      </c>
      <c r="O260" s="72"/>
      <c r="P260" s="200">
        <f>O260*H260</f>
        <v>0</v>
      </c>
      <c r="Q260" s="200">
        <v>0</v>
      </c>
      <c r="R260" s="200">
        <f>Q260*H260</f>
        <v>0</v>
      </c>
      <c r="S260" s="200">
        <v>0</v>
      </c>
      <c r="T260" s="201">
        <f>S260*H260</f>
        <v>0</v>
      </c>
      <c r="U260" s="35"/>
      <c r="V260" s="35"/>
      <c r="W260" s="35"/>
      <c r="X260" s="35"/>
      <c r="Y260" s="35"/>
      <c r="Z260" s="35"/>
      <c r="AA260" s="35"/>
      <c r="AB260" s="35"/>
      <c r="AC260" s="35"/>
      <c r="AD260" s="35"/>
      <c r="AE260" s="35"/>
      <c r="AR260" s="202" t="s">
        <v>183</v>
      </c>
      <c r="AT260" s="202" t="s">
        <v>136</v>
      </c>
      <c r="AU260" s="202" t="s">
        <v>91</v>
      </c>
      <c r="AY260" s="17" t="s">
        <v>133</v>
      </c>
      <c r="BE260" s="203">
        <f>IF(N260="základní",J260,0)</f>
        <v>0</v>
      </c>
      <c r="BF260" s="203">
        <f>IF(N260="snížená",J260,0)</f>
        <v>0</v>
      </c>
      <c r="BG260" s="203">
        <f>IF(N260="zákl. přenesená",J260,0)</f>
        <v>0</v>
      </c>
      <c r="BH260" s="203">
        <f>IF(N260="sníž. přenesená",J260,0)</f>
        <v>0</v>
      </c>
      <c r="BI260" s="203">
        <f>IF(N260="nulová",J260,0)</f>
        <v>0</v>
      </c>
      <c r="BJ260" s="17" t="s">
        <v>21</v>
      </c>
      <c r="BK260" s="203">
        <f>ROUND(I260*H260,2)</f>
        <v>0</v>
      </c>
      <c r="BL260" s="17" t="s">
        <v>183</v>
      </c>
      <c r="BM260" s="202" t="s">
        <v>347</v>
      </c>
    </row>
    <row r="261" spans="1:65" s="2" customFormat="1" ht="107.25">
      <c r="A261" s="35"/>
      <c r="B261" s="36"/>
      <c r="C261" s="37"/>
      <c r="D261" s="204" t="s">
        <v>142</v>
      </c>
      <c r="E261" s="37"/>
      <c r="F261" s="205" t="s">
        <v>344</v>
      </c>
      <c r="G261" s="37"/>
      <c r="H261" s="37"/>
      <c r="I261" s="206"/>
      <c r="J261" s="37"/>
      <c r="K261" s="37"/>
      <c r="L261" s="40"/>
      <c r="M261" s="207"/>
      <c r="N261" s="208"/>
      <c r="O261" s="72"/>
      <c r="P261" s="72"/>
      <c r="Q261" s="72"/>
      <c r="R261" s="72"/>
      <c r="S261" s="72"/>
      <c r="T261" s="73"/>
      <c r="U261" s="35"/>
      <c r="V261" s="35"/>
      <c r="W261" s="35"/>
      <c r="X261" s="35"/>
      <c r="Y261" s="35"/>
      <c r="Z261" s="35"/>
      <c r="AA261" s="35"/>
      <c r="AB261" s="35"/>
      <c r="AC261" s="35"/>
      <c r="AD261" s="35"/>
      <c r="AE261" s="35"/>
      <c r="AT261" s="17" t="s">
        <v>142</v>
      </c>
      <c r="AU261" s="17" t="s">
        <v>91</v>
      </c>
    </row>
    <row r="262" spans="1:65" s="12" customFormat="1" ht="22.9" customHeight="1">
      <c r="B262" s="174"/>
      <c r="C262" s="175"/>
      <c r="D262" s="176" t="s">
        <v>81</v>
      </c>
      <c r="E262" s="188" t="s">
        <v>348</v>
      </c>
      <c r="F262" s="188" t="s">
        <v>349</v>
      </c>
      <c r="G262" s="175"/>
      <c r="H262" s="175"/>
      <c r="I262" s="178"/>
      <c r="J262" s="189">
        <f>BK262</f>
        <v>0</v>
      </c>
      <c r="K262" s="175"/>
      <c r="L262" s="180"/>
      <c r="M262" s="181"/>
      <c r="N262" s="182"/>
      <c r="O262" s="182"/>
      <c r="P262" s="183">
        <f>SUM(P263:P270)</f>
        <v>0</v>
      </c>
      <c r="Q262" s="182"/>
      <c r="R262" s="183">
        <f>SUM(R263:R270)</f>
        <v>0</v>
      </c>
      <c r="S262" s="182"/>
      <c r="T262" s="184">
        <f>SUM(T263:T270)</f>
        <v>5.4347900000000005</v>
      </c>
      <c r="AR262" s="185" t="s">
        <v>91</v>
      </c>
      <c r="AT262" s="186" t="s">
        <v>81</v>
      </c>
      <c r="AU262" s="186" t="s">
        <v>21</v>
      </c>
      <c r="AY262" s="185" t="s">
        <v>133</v>
      </c>
      <c r="BK262" s="187">
        <f>SUM(BK263:BK270)</f>
        <v>0</v>
      </c>
    </row>
    <row r="263" spans="1:65" s="2" customFormat="1" ht="21.75" customHeight="1">
      <c r="A263" s="35"/>
      <c r="B263" s="36"/>
      <c r="C263" s="190" t="s">
        <v>350</v>
      </c>
      <c r="D263" s="190" t="s">
        <v>136</v>
      </c>
      <c r="E263" s="191" t="s">
        <v>351</v>
      </c>
      <c r="F263" s="192" t="s">
        <v>352</v>
      </c>
      <c r="G263" s="193" t="s">
        <v>169</v>
      </c>
      <c r="H263" s="194">
        <v>354</v>
      </c>
      <c r="I263" s="195"/>
      <c r="J263" s="196">
        <f>ROUND(I263*H263,2)</f>
        <v>0</v>
      </c>
      <c r="K263" s="197"/>
      <c r="L263" s="40"/>
      <c r="M263" s="198" t="s">
        <v>1</v>
      </c>
      <c r="N263" s="199" t="s">
        <v>47</v>
      </c>
      <c r="O263" s="72"/>
      <c r="P263" s="200">
        <f>O263*H263</f>
        <v>0</v>
      </c>
      <c r="Q263" s="200">
        <v>0</v>
      </c>
      <c r="R263" s="200">
        <f>Q263*H263</f>
        <v>0</v>
      </c>
      <c r="S263" s="200">
        <v>1.533E-2</v>
      </c>
      <c r="T263" s="201">
        <f>S263*H263</f>
        <v>5.4268200000000002</v>
      </c>
      <c r="U263" s="35"/>
      <c r="V263" s="35"/>
      <c r="W263" s="35"/>
      <c r="X263" s="35"/>
      <c r="Y263" s="35"/>
      <c r="Z263" s="35"/>
      <c r="AA263" s="35"/>
      <c r="AB263" s="35"/>
      <c r="AC263" s="35"/>
      <c r="AD263" s="35"/>
      <c r="AE263" s="35"/>
      <c r="AR263" s="202" t="s">
        <v>183</v>
      </c>
      <c r="AT263" s="202" t="s">
        <v>136</v>
      </c>
      <c r="AU263" s="202" t="s">
        <v>91</v>
      </c>
      <c r="AY263" s="17" t="s">
        <v>133</v>
      </c>
      <c r="BE263" s="203">
        <f>IF(N263="základní",J263,0)</f>
        <v>0</v>
      </c>
      <c r="BF263" s="203">
        <f>IF(N263="snížená",J263,0)</f>
        <v>0</v>
      </c>
      <c r="BG263" s="203">
        <f>IF(N263="zákl. přenesená",J263,0)</f>
        <v>0</v>
      </c>
      <c r="BH263" s="203">
        <f>IF(N263="sníž. přenesená",J263,0)</f>
        <v>0</v>
      </c>
      <c r="BI263" s="203">
        <f>IF(N263="nulová",J263,0)</f>
        <v>0</v>
      </c>
      <c r="BJ263" s="17" t="s">
        <v>21</v>
      </c>
      <c r="BK263" s="203">
        <f>ROUND(I263*H263,2)</f>
        <v>0</v>
      </c>
      <c r="BL263" s="17" t="s">
        <v>183</v>
      </c>
      <c r="BM263" s="202" t="s">
        <v>353</v>
      </c>
    </row>
    <row r="264" spans="1:65" s="2" customFormat="1" ht="19.5">
      <c r="A264" s="35"/>
      <c r="B264" s="36"/>
      <c r="C264" s="37"/>
      <c r="D264" s="204" t="s">
        <v>142</v>
      </c>
      <c r="E264" s="37"/>
      <c r="F264" s="205" t="s">
        <v>354</v>
      </c>
      <c r="G264" s="37"/>
      <c r="H264" s="37"/>
      <c r="I264" s="206"/>
      <c r="J264" s="37"/>
      <c r="K264" s="37"/>
      <c r="L264" s="40"/>
      <c r="M264" s="207"/>
      <c r="N264" s="208"/>
      <c r="O264" s="72"/>
      <c r="P264" s="72"/>
      <c r="Q264" s="72"/>
      <c r="R264" s="72"/>
      <c r="S264" s="72"/>
      <c r="T264" s="73"/>
      <c r="U264" s="35"/>
      <c r="V264" s="35"/>
      <c r="W264" s="35"/>
      <c r="X264" s="35"/>
      <c r="Y264" s="35"/>
      <c r="Z264" s="35"/>
      <c r="AA264" s="35"/>
      <c r="AB264" s="35"/>
      <c r="AC264" s="35"/>
      <c r="AD264" s="35"/>
      <c r="AE264" s="35"/>
      <c r="AT264" s="17" t="s">
        <v>142</v>
      </c>
      <c r="AU264" s="17" t="s">
        <v>91</v>
      </c>
    </row>
    <row r="265" spans="1:65" s="14" customFormat="1" ht="11.25">
      <c r="B265" s="219"/>
      <c r="C265" s="220"/>
      <c r="D265" s="204" t="s">
        <v>144</v>
      </c>
      <c r="E265" s="221" t="s">
        <v>1</v>
      </c>
      <c r="F265" s="222" t="s">
        <v>254</v>
      </c>
      <c r="G265" s="220"/>
      <c r="H265" s="223">
        <v>354</v>
      </c>
      <c r="I265" s="224"/>
      <c r="J265" s="220"/>
      <c r="K265" s="220"/>
      <c r="L265" s="225"/>
      <c r="M265" s="226"/>
      <c r="N265" s="227"/>
      <c r="O265" s="227"/>
      <c r="P265" s="227"/>
      <c r="Q265" s="227"/>
      <c r="R265" s="227"/>
      <c r="S265" s="227"/>
      <c r="T265" s="228"/>
      <c r="AT265" s="229" t="s">
        <v>144</v>
      </c>
      <c r="AU265" s="229" t="s">
        <v>91</v>
      </c>
      <c r="AV265" s="14" t="s">
        <v>91</v>
      </c>
      <c r="AW265" s="14" t="s">
        <v>38</v>
      </c>
      <c r="AX265" s="14" t="s">
        <v>82</v>
      </c>
      <c r="AY265" s="229" t="s">
        <v>133</v>
      </c>
    </row>
    <row r="266" spans="1:65" s="15" customFormat="1" ht="11.25">
      <c r="B266" s="230"/>
      <c r="C266" s="231"/>
      <c r="D266" s="204" t="s">
        <v>144</v>
      </c>
      <c r="E266" s="232" t="s">
        <v>1</v>
      </c>
      <c r="F266" s="233" t="s">
        <v>148</v>
      </c>
      <c r="G266" s="231"/>
      <c r="H266" s="234">
        <v>354</v>
      </c>
      <c r="I266" s="235"/>
      <c r="J266" s="231"/>
      <c r="K266" s="231"/>
      <c r="L266" s="236"/>
      <c r="M266" s="237"/>
      <c r="N266" s="238"/>
      <c r="O266" s="238"/>
      <c r="P266" s="238"/>
      <c r="Q266" s="238"/>
      <c r="R266" s="238"/>
      <c r="S266" s="238"/>
      <c r="T266" s="239"/>
      <c r="AT266" s="240" t="s">
        <v>144</v>
      </c>
      <c r="AU266" s="240" t="s">
        <v>91</v>
      </c>
      <c r="AV266" s="15" t="s">
        <v>140</v>
      </c>
      <c r="AW266" s="15" t="s">
        <v>38</v>
      </c>
      <c r="AX266" s="15" t="s">
        <v>21</v>
      </c>
      <c r="AY266" s="240" t="s">
        <v>133</v>
      </c>
    </row>
    <row r="267" spans="1:65" s="2" customFormat="1" ht="21.75" customHeight="1">
      <c r="A267" s="35"/>
      <c r="B267" s="36"/>
      <c r="C267" s="190" t="s">
        <v>355</v>
      </c>
      <c r="D267" s="190" t="s">
        <v>136</v>
      </c>
      <c r="E267" s="191" t="s">
        <v>356</v>
      </c>
      <c r="F267" s="192" t="s">
        <v>357</v>
      </c>
      <c r="G267" s="193" t="s">
        <v>280</v>
      </c>
      <c r="H267" s="194">
        <v>1</v>
      </c>
      <c r="I267" s="195"/>
      <c r="J267" s="196">
        <f>ROUND(I267*H267,2)</f>
        <v>0</v>
      </c>
      <c r="K267" s="197"/>
      <c r="L267" s="40"/>
      <c r="M267" s="198" t="s">
        <v>1</v>
      </c>
      <c r="N267" s="199" t="s">
        <v>47</v>
      </c>
      <c r="O267" s="72"/>
      <c r="P267" s="200">
        <f>O267*H267</f>
        <v>0</v>
      </c>
      <c r="Q267" s="200">
        <v>0</v>
      </c>
      <c r="R267" s="200">
        <f>Q267*H267</f>
        <v>0</v>
      </c>
      <c r="S267" s="200">
        <v>7.9699999999999997E-3</v>
      </c>
      <c r="T267" s="201">
        <f>S267*H267</f>
        <v>7.9699999999999997E-3</v>
      </c>
      <c r="U267" s="35"/>
      <c r="V267" s="35"/>
      <c r="W267" s="35"/>
      <c r="X267" s="35"/>
      <c r="Y267" s="35"/>
      <c r="Z267" s="35"/>
      <c r="AA267" s="35"/>
      <c r="AB267" s="35"/>
      <c r="AC267" s="35"/>
      <c r="AD267" s="35"/>
      <c r="AE267" s="35"/>
      <c r="AR267" s="202" t="s">
        <v>183</v>
      </c>
      <c r="AT267" s="202" t="s">
        <v>136</v>
      </c>
      <c r="AU267" s="202" t="s">
        <v>91</v>
      </c>
      <c r="AY267" s="17" t="s">
        <v>133</v>
      </c>
      <c r="BE267" s="203">
        <f>IF(N267="základní",J267,0)</f>
        <v>0</v>
      </c>
      <c r="BF267" s="203">
        <f>IF(N267="snížená",J267,0)</f>
        <v>0</v>
      </c>
      <c r="BG267" s="203">
        <f>IF(N267="zákl. přenesená",J267,0)</f>
        <v>0</v>
      </c>
      <c r="BH267" s="203">
        <f>IF(N267="sníž. přenesená",J267,0)</f>
        <v>0</v>
      </c>
      <c r="BI267" s="203">
        <f>IF(N267="nulová",J267,0)</f>
        <v>0</v>
      </c>
      <c r="BJ267" s="17" t="s">
        <v>21</v>
      </c>
      <c r="BK267" s="203">
        <f>ROUND(I267*H267,2)</f>
        <v>0</v>
      </c>
      <c r="BL267" s="17" t="s">
        <v>183</v>
      </c>
      <c r="BM267" s="202" t="s">
        <v>358</v>
      </c>
    </row>
    <row r="268" spans="1:65" s="2" customFormat="1" ht="19.5">
      <c r="A268" s="35"/>
      <c r="B268" s="36"/>
      <c r="C268" s="37"/>
      <c r="D268" s="204" t="s">
        <v>142</v>
      </c>
      <c r="E268" s="37"/>
      <c r="F268" s="205" t="s">
        <v>354</v>
      </c>
      <c r="G268" s="37"/>
      <c r="H268" s="37"/>
      <c r="I268" s="206"/>
      <c r="J268" s="37"/>
      <c r="K268" s="37"/>
      <c r="L268" s="40"/>
      <c r="M268" s="207"/>
      <c r="N268" s="208"/>
      <c r="O268" s="72"/>
      <c r="P268" s="72"/>
      <c r="Q268" s="72"/>
      <c r="R268" s="72"/>
      <c r="S268" s="72"/>
      <c r="T268" s="73"/>
      <c r="U268" s="35"/>
      <c r="V268" s="35"/>
      <c r="W268" s="35"/>
      <c r="X268" s="35"/>
      <c r="Y268" s="35"/>
      <c r="Z268" s="35"/>
      <c r="AA268" s="35"/>
      <c r="AB268" s="35"/>
      <c r="AC268" s="35"/>
      <c r="AD268" s="35"/>
      <c r="AE268" s="35"/>
      <c r="AT268" s="17" t="s">
        <v>142</v>
      </c>
      <c r="AU268" s="17" t="s">
        <v>91</v>
      </c>
    </row>
    <row r="269" spans="1:65" s="14" customFormat="1" ht="11.25">
      <c r="B269" s="219"/>
      <c r="C269" s="220"/>
      <c r="D269" s="204" t="s">
        <v>144</v>
      </c>
      <c r="E269" s="221" t="s">
        <v>1</v>
      </c>
      <c r="F269" s="222" t="s">
        <v>21</v>
      </c>
      <c r="G269" s="220"/>
      <c r="H269" s="223">
        <v>1</v>
      </c>
      <c r="I269" s="224"/>
      <c r="J269" s="220"/>
      <c r="K269" s="220"/>
      <c r="L269" s="225"/>
      <c r="M269" s="226"/>
      <c r="N269" s="227"/>
      <c r="O269" s="227"/>
      <c r="P269" s="227"/>
      <c r="Q269" s="227"/>
      <c r="R269" s="227"/>
      <c r="S269" s="227"/>
      <c r="T269" s="228"/>
      <c r="AT269" s="229" t="s">
        <v>144</v>
      </c>
      <c r="AU269" s="229" t="s">
        <v>91</v>
      </c>
      <c r="AV269" s="14" t="s">
        <v>91</v>
      </c>
      <c r="AW269" s="14" t="s">
        <v>38</v>
      </c>
      <c r="AX269" s="14" t="s">
        <v>82</v>
      </c>
      <c r="AY269" s="229" t="s">
        <v>133</v>
      </c>
    </row>
    <row r="270" spans="1:65" s="15" customFormat="1" ht="11.25">
      <c r="B270" s="230"/>
      <c r="C270" s="231"/>
      <c r="D270" s="204" t="s">
        <v>144</v>
      </c>
      <c r="E270" s="232" t="s">
        <v>1</v>
      </c>
      <c r="F270" s="233" t="s">
        <v>148</v>
      </c>
      <c r="G270" s="231"/>
      <c r="H270" s="234">
        <v>1</v>
      </c>
      <c r="I270" s="235"/>
      <c r="J270" s="231"/>
      <c r="K270" s="231"/>
      <c r="L270" s="236"/>
      <c r="M270" s="237"/>
      <c r="N270" s="238"/>
      <c r="O270" s="238"/>
      <c r="P270" s="238"/>
      <c r="Q270" s="238"/>
      <c r="R270" s="238"/>
      <c r="S270" s="238"/>
      <c r="T270" s="239"/>
      <c r="AT270" s="240" t="s">
        <v>144</v>
      </c>
      <c r="AU270" s="240" t="s">
        <v>91</v>
      </c>
      <c r="AV270" s="15" t="s">
        <v>140</v>
      </c>
      <c r="AW270" s="15" t="s">
        <v>38</v>
      </c>
      <c r="AX270" s="15" t="s">
        <v>21</v>
      </c>
      <c r="AY270" s="240" t="s">
        <v>133</v>
      </c>
    </row>
    <row r="271" spans="1:65" s="12" customFormat="1" ht="22.9" customHeight="1">
      <c r="B271" s="174"/>
      <c r="C271" s="175"/>
      <c r="D271" s="176" t="s">
        <v>81</v>
      </c>
      <c r="E271" s="188" t="s">
        <v>359</v>
      </c>
      <c r="F271" s="188" t="s">
        <v>360</v>
      </c>
      <c r="G271" s="175"/>
      <c r="H271" s="175"/>
      <c r="I271" s="178"/>
      <c r="J271" s="189">
        <f>BK271</f>
        <v>0</v>
      </c>
      <c r="K271" s="175"/>
      <c r="L271" s="180"/>
      <c r="M271" s="181"/>
      <c r="N271" s="182"/>
      <c r="O271" s="182"/>
      <c r="P271" s="183">
        <f>SUM(P272:P277)</f>
        <v>0</v>
      </c>
      <c r="Q271" s="182"/>
      <c r="R271" s="183">
        <f>SUM(R272:R277)</f>
        <v>8.7278560000000005E-2</v>
      </c>
      <c r="S271" s="182"/>
      <c r="T271" s="184">
        <f>SUM(T272:T277)</f>
        <v>0</v>
      </c>
      <c r="AR271" s="185" t="s">
        <v>91</v>
      </c>
      <c r="AT271" s="186" t="s">
        <v>81</v>
      </c>
      <c r="AU271" s="186" t="s">
        <v>21</v>
      </c>
      <c r="AY271" s="185" t="s">
        <v>133</v>
      </c>
      <c r="BK271" s="187">
        <f>SUM(BK272:BK277)</f>
        <v>0</v>
      </c>
    </row>
    <row r="272" spans="1:65" s="2" customFormat="1" ht="21.75" customHeight="1">
      <c r="A272" s="35"/>
      <c r="B272" s="36"/>
      <c r="C272" s="190" t="s">
        <v>29</v>
      </c>
      <c r="D272" s="190" t="s">
        <v>136</v>
      </c>
      <c r="E272" s="191" t="s">
        <v>361</v>
      </c>
      <c r="F272" s="192" t="s">
        <v>362</v>
      </c>
      <c r="G272" s="193" t="s">
        <v>169</v>
      </c>
      <c r="H272" s="194">
        <v>235.88800000000001</v>
      </c>
      <c r="I272" s="195"/>
      <c r="J272" s="196">
        <f>ROUND(I272*H272,2)</f>
        <v>0</v>
      </c>
      <c r="K272" s="197"/>
      <c r="L272" s="40"/>
      <c r="M272" s="198" t="s">
        <v>1</v>
      </c>
      <c r="N272" s="199" t="s">
        <v>47</v>
      </c>
      <c r="O272" s="72"/>
      <c r="P272" s="200">
        <f>O272*H272</f>
        <v>0</v>
      </c>
      <c r="Q272" s="200">
        <v>8.0000000000000007E-5</v>
      </c>
      <c r="R272" s="200">
        <f>Q272*H272</f>
        <v>1.8871040000000002E-2</v>
      </c>
      <c r="S272" s="200">
        <v>0</v>
      </c>
      <c r="T272" s="201">
        <f>S272*H272</f>
        <v>0</v>
      </c>
      <c r="U272" s="35"/>
      <c r="V272" s="35"/>
      <c r="W272" s="35"/>
      <c r="X272" s="35"/>
      <c r="Y272" s="35"/>
      <c r="Z272" s="35"/>
      <c r="AA272" s="35"/>
      <c r="AB272" s="35"/>
      <c r="AC272" s="35"/>
      <c r="AD272" s="35"/>
      <c r="AE272" s="35"/>
      <c r="AR272" s="202" t="s">
        <v>183</v>
      </c>
      <c r="AT272" s="202" t="s">
        <v>136</v>
      </c>
      <c r="AU272" s="202" t="s">
        <v>91</v>
      </c>
      <c r="AY272" s="17" t="s">
        <v>133</v>
      </c>
      <c r="BE272" s="203">
        <f>IF(N272="základní",J272,0)</f>
        <v>0</v>
      </c>
      <c r="BF272" s="203">
        <f>IF(N272="snížená",J272,0)</f>
        <v>0</v>
      </c>
      <c r="BG272" s="203">
        <f>IF(N272="zákl. přenesená",J272,0)</f>
        <v>0</v>
      </c>
      <c r="BH272" s="203">
        <f>IF(N272="sníž. přenesená",J272,0)</f>
        <v>0</v>
      </c>
      <c r="BI272" s="203">
        <f>IF(N272="nulová",J272,0)</f>
        <v>0</v>
      </c>
      <c r="BJ272" s="17" t="s">
        <v>21</v>
      </c>
      <c r="BK272" s="203">
        <f>ROUND(I272*H272,2)</f>
        <v>0</v>
      </c>
      <c r="BL272" s="17" t="s">
        <v>183</v>
      </c>
      <c r="BM272" s="202" t="s">
        <v>363</v>
      </c>
    </row>
    <row r="273" spans="1:65" s="13" customFormat="1" ht="11.25">
      <c r="B273" s="209"/>
      <c r="C273" s="210"/>
      <c r="D273" s="204" t="s">
        <v>144</v>
      </c>
      <c r="E273" s="211" t="s">
        <v>1</v>
      </c>
      <c r="F273" s="212" t="s">
        <v>364</v>
      </c>
      <c r="G273" s="210"/>
      <c r="H273" s="211" t="s">
        <v>1</v>
      </c>
      <c r="I273" s="213"/>
      <c r="J273" s="210"/>
      <c r="K273" s="210"/>
      <c r="L273" s="214"/>
      <c r="M273" s="215"/>
      <c r="N273" s="216"/>
      <c r="O273" s="216"/>
      <c r="P273" s="216"/>
      <c r="Q273" s="216"/>
      <c r="R273" s="216"/>
      <c r="S273" s="216"/>
      <c r="T273" s="217"/>
      <c r="AT273" s="218" t="s">
        <v>144</v>
      </c>
      <c r="AU273" s="218" t="s">
        <v>91</v>
      </c>
      <c r="AV273" s="13" t="s">
        <v>21</v>
      </c>
      <c r="AW273" s="13" t="s">
        <v>38</v>
      </c>
      <c r="AX273" s="13" t="s">
        <v>82</v>
      </c>
      <c r="AY273" s="218" t="s">
        <v>133</v>
      </c>
    </row>
    <row r="274" spans="1:65" s="14" customFormat="1" ht="11.25">
      <c r="B274" s="219"/>
      <c r="C274" s="220"/>
      <c r="D274" s="204" t="s">
        <v>144</v>
      </c>
      <c r="E274" s="221" t="s">
        <v>1</v>
      </c>
      <c r="F274" s="222" t="s">
        <v>365</v>
      </c>
      <c r="G274" s="220"/>
      <c r="H274" s="223">
        <v>235.88800000000001</v>
      </c>
      <c r="I274" s="224"/>
      <c r="J274" s="220"/>
      <c r="K274" s="220"/>
      <c r="L274" s="225"/>
      <c r="M274" s="226"/>
      <c r="N274" s="227"/>
      <c r="O274" s="227"/>
      <c r="P274" s="227"/>
      <c r="Q274" s="227"/>
      <c r="R274" s="227"/>
      <c r="S274" s="227"/>
      <c r="T274" s="228"/>
      <c r="AT274" s="229" t="s">
        <v>144</v>
      </c>
      <c r="AU274" s="229" t="s">
        <v>91</v>
      </c>
      <c r="AV274" s="14" t="s">
        <v>91</v>
      </c>
      <c r="AW274" s="14" t="s">
        <v>38</v>
      </c>
      <c r="AX274" s="14" t="s">
        <v>82</v>
      </c>
      <c r="AY274" s="229" t="s">
        <v>133</v>
      </c>
    </row>
    <row r="275" spans="1:65" s="15" customFormat="1" ht="11.25">
      <c r="B275" s="230"/>
      <c r="C275" s="231"/>
      <c r="D275" s="204" t="s">
        <v>144</v>
      </c>
      <c r="E275" s="232" t="s">
        <v>1</v>
      </c>
      <c r="F275" s="233" t="s">
        <v>148</v>
      </c>
      <c r="G275" s="231"/>
      <c r="H275" s="234">
        <v>235.88800000000001</v>
      </c>
      <c r="I275" s="235"/>
      <c r="J275" s="231"/>
      <c r="K275" s="231"/>
      <c r="L275" s="236"/>
      <c r="M275" s="237"/>
      <c r="N275" s="238"/>
      <c r="O275" s="238"/>
      <c r="P275" s="238"/>
      <c r="Q275" s="238"/>
      <c r="R275" s="238"/>
      <c r="S275" s="238"/>
      <c r="T275" s="239"/>
      <c r="AT275" s="240" t="s">
        <v>144</v>
      </c>
      <c r="AU275" s="240" t="s">
        <v>91</v>
      </c>
      <c r="AV275" s="15" t="s">
        <v>140</v>
      </c>
      <c r="AW275" s="15" t="s">
        <v>38</v>
      </c>
      <c r="AX275" s="15" t="s">
        <v>21</v>
      </c>
      <c r="AY275" s="240" t="s">
        <v>133</v>
      </c>
    </row>
    <row r="276" spans="1:65" s="2" customFormat="1" ht="21.75" customHeight="1">
      <c r="A276" s="35"/>
      <c r="B276" s="36"/>
      <c r="C276" s="190" t="s">
        <v>366</v>
      </c>
      <c r="D276" s="190" t="s">
        <v>136</v>
      </c>
      <c r="E276" s="191" t="s">
        <v>367</v>
      </c>
      <c r="F276" s="192" t="s">
        <v>368</v>
      </c>
      <c r="G276" s="193" t="s">
        <v>169</v>
      </c>
      <c r="H276" s="194">
        <v>235.88800000000001</v>
      </c>
      <c r="I276" s="195"/>
      <c r="J276" s="196">
        <f>ROUND(I276*H276,2)</f>
        <v>0</v>
      </c>
      <c r="K276" s="197"/>
      <c r="L276" s="40"/>
      <c r="M276" s="198" t="s">
        <v>1</v>
      </c>
      <c r="N276" s="199" t="s">
        <v>47</v>
      </c>
      <c r="O276" s="72"/>
      <c r="P276" s="200">
        <f>O276*H276</f>
        <v>0</v>
      </c>
      <c r="Q276" s="200">
        <v>1.7000000000000001E-4</v>
      </c>
      <c r="R276" s="200">
        <f>Q276*H276</f>
        <v>4.0100960000000005E-2</v>
      </c>
      <c r="S276" s="200">
        <v>0</v>
      </c>
      <c r="T276" s="201">
        <f>S276*H276</f>
        <v>0</v>
      </c>
      <c r="U276" s="35"/>
      <c r="V276" s="35"/>
      <c r="W276" s="35"/>
      <c r="X276" s="35"/>
      <c r="Y276" s="35"/>
      <c r="Z276" s="35"/>
      <c r="AA276" s="35"/>
      <c r="AB276" s="35"/>
      <c r="AC276" s="35"/>
      <c r="AD276" s="35"/>
      <c r="AE276" s="35"/>
      <c r="AR276" s="202" t="s">
        <v>183</v>
      </c>
      <c r="AT276" s="202" t="s">
        <v>136</v>
      </c>
      <c r="AU276" s="202" t="s">
        <v>91</v>
      </c>
      <c r="AY276" s="17" t="s">
        <v>133</v>
      </c>
      <c r="BE276" s="203">
        <f>IF(N276="základní",J276,0)</f>
        <v>0</v>
      </c>
      <c r="BF276" s="203">
        <f>IF(N276="snížená",J276,0)</f>
        <v>0</v>
      </c>
      <c r="BG276" s="203">
        <f>IF(N276="zákl. přenesená",J276,0)</f>
        <v>0</v>
      </c>
      <c r="BH276" s="203">
        <f>IF(N276="sníž. přenesená",J276,0)</f>
        <v>0</v>
      </c>
      <c r="BI276" s="203">
        <f>IF(N276="nulová",J276,0)</f>
        <v>0</v>
      </c>
      <c r="BJ276" s="17" t="s">
        <v>21</v>
      </c>
      <c r="BK276" s="203">
        <f>ROUND(I276*H276,2)</f>
        <v>0</v>
      </c>
      <c r="BL276" s="17" t="s">
        <v>183</v>
      </c>
      <c r="BM276" s="202" t="s">
        <v>369</v>
      </c>
    </row>
    <row r="277" spans="1:65" s="2" customFormat="1" ht="21.75" customHeight="1">
      <c r="A277" s="35"/>
      <c r="B277" s="36"/>
      <c r="C277" s="190" t="s">
        <v>370</v>
      </c>
      <c r="D277" s="190" t="s">
        <v>136</v>
      </c>
      <c r="E277" s="191" t="s">
        <v>371</v>
      </c>
      <c r="F277" s="192" t="s">
        <v>372</v>
      </c>
      <c r="G277" s="193" t="s">
        <v>169</v>
      </c>
      <c r="H277" s="194">
        <v>235.88800000000001</v>
      </c>
      <c r="I277" s="195"/>
      <c r="J277" s="196">
        <f>ROUND(I277*H277,2)</f>
        <v>0</v>
      </c>
      <c r="K277" s="197"/>
      <c r="L277" s="40"/>
      <c r="M277" s="252" t="s">
        <v>1</v>
      </c>
      <c r="N277" s="253" t="s">
        <v>47</v>
      </c>
      <c r="O277" s="254"/>
      <c r="P277" s="255">
        <f>O277*H277</f>
        <v>0</v>
      </c>
      <c r="Q277" s="255">
        <v>1.2E-4</v>
      </c>
      <c r="R277" s="255">
        <f>Q277*H277</f>
        <v>2.8306560000000001E-2</v>
      </c>
      <c r="S277" s="255">
        <v>0</v>
      </c>
      <c r="T277" s="256">
        <f>S277*H277</f>
        <v>0</v>
      </c>
      <c r="U277" s="35"/>
      <c r="V277" s="35"/>
      <c r="W277" s="35"/>
      <c r="X277" s="35"/>
      <c r="Y277" s="35"/>
      <c r="Z277" s="35"/>
      <c r="AA277" s="35"/>
      <c r="AB277" s="35"/>
      <c r="AC277" s="35"/>
      <c r="AD277" s="35"/>
      <c r="AE277" s="35"/>
      <c r="AR277" s="202" t="s">
        <v>183</v>
      </c>
      <c r="AT277" s="202" t="s">
        <v>136</v>
      </c>
      <c r="AU277" s="202" t="s">
        <v>91</v>
      </c>
      <c r="AY277" s="17" t="s">
        <v>133</v>
      </c>
      <c r="BE277" s="203">
        <f>IF(N277="základní",J277,0)</f>
        <v>0</v>
      </c>
      <c r="BF277" s="203">
        <f>IF(N277="snížená",J277,0)</f>
        <v>0</v>
      </c>
      <c r="BG277" s="203">
        <f>IF(N277="zákl. přenesená",J277,0)</f>
        <v>0</v>
      </c>
      <c r="BH277" s="203">
        <f>IF(N277="sníž. přenesená",J277,0)</f>
        <v>0</v>
      </c>
      <c r="BI277" s="203">
        <f>IF(N277="nulová",J277,0)</f>
        <v>0</v>
      </c>
      <c r="BJ277" s="17" t="s">
        <v>21</v>
      </c>
      <c r="BK277" s="203">
        <f>ROUND(I277*H277,2)</f>
        <v>0</v>
      </c>
      <c r="BL277" s="17" t="s">
        <v>183</v>
      </c>
      <c r="BM277" s="202" t="s">
        <v>373</v>
      </c>
    </row>
    <row r="278" spans="1:65" s="2" customFormat="1" ht="6.95" customHeight="1">
      <c r="A278" s="35"/>
      <c r="B278" s="55"/>
      <c r="C278" s="56"/>
      <c r="D278" s="56"/>
      <c r="E278" s="56"/>
      <c r="F278" s="56"/>
      <c r="G278" s="56"/>
      <c r="H278" s="56"/>
      <c r="I278" s="56"/>
      <c r="J278" s="56"/>
      <c r="K278" s="56"/>
      <c r="L278" s="40"/>
      <c r="M278" s="35"/>
      <c r="O278" s="35"/>
      <c r="P278" s="35"/>
      <c r="Q278" s="35"/>
      <c r="R278" s="35"/>
      <c r="S278" s="35"/>
      <c r="T278" s="35"/>
      <c r="U278" s="35"/>
      <c r="V278" s="35"/>
      <c r="W278" s="35"/>
      <c r="X278" s="35"/>
      <c r="Y278" s="35"/>
      <c r="Z278" s="35"/>
      <c r="AA278" s="35"/>
      <c r="AB278" s="35"/>
      <c r="AC278" s="35"/>
      <c r="AD278" s="35"/>
      <c r="AE278" s="35"/>
    </row>
  </sheetData>
  <sheetProtection algorithmName="SHA-512" hashValue="vdq/4rH6CbkCPlGONtibSmEd/fTxrjlplaJkZWG/zB2fYWWQMXQq1TQ8YWdc9jPnGb1DwN2ypUor5mrP6l6flg==" saltValue="QpZR931si3LNSKGHzi633V8FV5deU8zVNmU6w+C2ScU+nPWfT39eU3Cpz2qhNGn3a9inV2pOZJXqxfWO8PbK/g==" spinCount="100000" sheet="1" objects="1" scenarios="1" formatColumns="0" formatRows="0" autoFilter="0"/>
  <autoFilter ref="C126:K277"/>
  <mergeCells count="9">
    <mergeCell ref="E86:H86"/>
    <mergeCell ref="E117:H117"/>
    <mergeCell ref="E119:H119"/>
    <mergeCell ref="L2:V2"/>
    <mergeCell ref="E7:H7"/>
    <mergeCell ref="E9:H9"/>
    <mergeCell ref="E18:H18"/>
    <mergeCell ref="E27:H27"/>
    <mergeCell ref="E84:H84"/>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2"/>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0"/>
      <c r="M2" s="300"/>
      <c r="N2" s="300"/>
      <c r="O2" s="300"/>
      <c r="P2" s="300"/>
      <c r="Q2" s="300"/>
      <c r="R2" s="300"/>
      <c r="S2" s="300"/>
      <c r="T2" s="300"/>
      <c r="U2" s="300"/>
      <c r="V2" s="300"/>
      <c r="AT2" s="17" t="s">
        <v>94</v>
      </c>
    </row>
    <row r="3" spans="1:46" s="1" customFormat="1" ht="6.95" customHeight="1">
      <c r="B3" s="109"/>
      <c r="C3" s="110"/>
      <c r="D3" s="110"/>
      <c r="E3" s="110"/>
      <c r="F3" s="110"/>
      <c r="G3" s="110"/>
      <c r="H3" s="110"/>
      <c r="I3" s="110"/>
      <c r="J3" s="110"/>
      <c r="K3" s="110"/>
      <c r="L3" s="20"/>
      <c r="AT3" s="17" t="s">
        <v>91</v>
      </c>
    </row>
    <row r="4" spans="1:46" s="1" customFormat="1" ht="24.95" customHeight="1">
      <c r="B4" s="20"/>
      <c r="D4" s="111" t="s">
        <v>98</v>
      </c>
      <c r="L4" s="20"/>
      <c r="M4" s="112" t="s">
        <v>10</v>
      </c>
      <c r="AT4" s="17" t="s">
        <v>4</v>
      </c>
    </row>
    <row r="5" spans="1:46" s="1" customFormat="1" ht="6.95" customHeight="1">
      <c r="B5" s="20"/>
      <c r="L5" s="20"/>
    </row>
    <row r="6" spans="1:46" s="1" customFormat="1" ht="12" customHeight="1">
      <c r="B6" s="20"/>
      <c r="D6" s="113" t="s">
        <v>16</v>
      </c>
      <c r="L6" s="20"/>
    </row>
    <row r="7" spans="1:46" s="1" customFormat="1" ht="16.5" customHeight="1">
      <c r="B7" s="20"/>
      <c r="E7" s="301" t="str">
        <f>'Rekapitulace stavby'!K6</f>
        <v>Středisko Kostomlaty m.L. 2  Oprava střechy garáží a dílny</v>
      </c>
      <c r="F7" s="302"/>
      <c r="G7" s="302"/>
      <c r="H7" s="302"/>
      <c r="L7" s="20"/>
    </row>
    <row r="8" spans="1:46" s="2" customFormat="1" ht="12" customHeight="1">
      <c r="A8" s="35"/>
      <c r="B8" s="40"/>
      <c r="C8" s="35"/>
      <c r="D8" s="113" t="s">
        <v>99</v>
      </c>
      <c r="E8" s="35"/>
      <c r="F8" s="35"/>
      <c r="G8" s="35"/>
      <c r="H8" s="35"/>
      <c r="I8" s="35"/>
      <c r="J8" s="35"/>
      <c r="K8" s="35"/>
      <c r="L8" s="52"/>
      <c r="S8" s="35"/>
      <c r="T8" s="35"/>
      <c r="U8" s="35"/>
      <c r="V8" s="35"/>
      <c r="W8" s="35"/>
      <c r="X8" s="35"/>
      <c r="Y8" s="35"/>
      <c r="Z8" s="35"/>
      <c r="AA8" s="35"/>
      <c r="AB8" s="35"/>
      <c r="AC8" s="35"/>
      <c r="AD8" s="35"/>
      <c r="AE8" s="35"/>
    </row>
    <row r="9" spans="1:46" s="2" customFormat="1" ht="30" customHeight="1">
      <c r="A9" s="35"/>
      <c r="B9" s="40"/>
      <c r="C9" s="35"/>
      <c r="D9" s="35"/>
      <c r="E9" s="303" t="s">
        <v>374</v>
      </c>
      <c r="F9" s="304"/>
      <c r="G9" s="304"/>
      <c r="H9" s="304"/>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19</v>
      </c>
      <c r="G11" s="35"/>
      <c r="H11" s="35"/>
      <c r="I11" s="113" t="s">
        <v>20</v>
      </c>
      <c r="J11" s="114" t="s">
        <v>21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22</v>
      </c>
      <c r="E12" s="35"/>
      <c r="F12" s="114" t="s">
        <v>23</v>
      </c>
      <c r="G12" s="35"/>
      <c r="H12" s="35"/>
      <c r="I12" s="113" t="s">
        <v>24</v>
      </c>
      <c r="J12" s="115" t="str">
        <f>'Rekapitulace stavby'!AN8</f>
        <v>11. 5. 2019</v>
      </c>
      <c r="K12" s="35"/>
      <c r="L12" s="52"/>
      <c r="S12" s="35"/>
      <c r="T12" s="35"/>
      <c r="U12" s="35"/>
      <c r="V12" s="35"/>
      <c r="W12" s="35"/>
      <c r="X12" s="35"/>
      <c r="Y12" s="35"/>
      <c r="Z12" s="35"/>
      <c r="AA12" s="35"/>
      <c r="AB12" s="35"/>
      <c r="AC12" s="35"/>
      <c r="AD12" s="35"/>
      <c r="AE12" s="35"/>
    </row>
    <row r="13" spans="1:46" s="2" customFormat="1" ht="21.75" customHeight="1">
      <c r="A13" s="35"/>
      <c r="B13" s="40"/>
      <c r="C13" s="35"/>
      <c r="D13" s="116" t="s">
        <v>26</v>
      </c>
      <c r="E13" s="35"/>
      <c r="F13" s="117" t="s">
        <v>27</v>
      </c>
      <c r="G13" s="35"/>
      <c r="H13" s="35"/>
      <c r="I13" s="116" t="s">
        <v>28</v>
      </c>
      <c r="J13" s="117" t="s">
        <v>29</v>
      </c>
      <c r="K13" s="35"/>
      <c r="L13" s="52"/>
      <c r="S13" s="35"/>
      <c r="T13" s="35"/>
      <c r="U13" s="35"/>
      <c r="V13" s="35"/>
      <c r="W13" s="35"/>
      <c r="X13" s="35"/>
      <c r="Y13" s="35"/>
      <c r="Z13" s="35"/>
      <c r="AA13" s="35"/>
      <c r="AB13" s="35"/>
      <c r="AC13" s="35"/>
      <c r="AD13" s="35"/>
      <c r="AE13" s="35"/>
    </row>
    <row r="14" spans="1:46" s="2" customFormat="1" ht="12" customHeight="1">
      <c r="A14" s="35"/>
      <c r="B14" s="40"/>
      <c r="C14" s="35"/>
      <c r="D14" s="113" t="s">
        <v>30</v>
      </c>
      <c r="E14" s="35"/>
      <c r="F14" s="35"/>
      <c r="G14" s="35"/>
      <c r="H14" s="35"/>
      <c r="I14" s="113" t="s">
        <v>31</v>
      </c>
      <c r="J14" s="114" t="s">
        <v>1</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32</v>
      </c>
      <c r="F15" s="35"/>
      <c r="G15" s="35"/>
      <c r="H15" s="35"/>
      <c r="I15" s="113" t="s">
        <v>33</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34</v>
      </c>
      <c r="E17" s="35"/>
      <c r="F17" s="35"/>
      <c r="G17" s="35"/>
      <c r="H17" s="35"/>
      <c r="I17" s="113" t="s">
        <v>31</v>
      </c>
      <c r="J17" s="30"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05" t="str">
        <f>'Rekapitulace stavby'!E14</f>
        <v>Vyplň údaj</v>
      </c>
      <c r="F18" s="306"/>
      <c r="G18" s="306"/>
      <c r="H18" s="306"/>
      <c r="I18" s="113" t="s">
        <v>33</v>
      </c>
      <c r="J18" s="30"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36</v>
      </c>
      <c r="E20" s="35"/>
      <c r="F20" s="35"/>
      <c r="G20" s="35"/>
      <c r="H20" s="35"/>
      <c r="I20" s="113" t="s">
        <v>31</v>
      </c>
      <c r="J20" s="114" t="s">
        <v>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
        <v>37</v>
      </c>
      <c r="F21" s="35"/>
      <c r="G21" s="35"/>
      <c r="H21" s="35"/>
      <c r="I21" s="113" t="s">
        <v>33</v>
      </c>
      <c r="J21" s="114" t="s">
        <v>1</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39</v>
      </c>
      <c r="E23" s="35"/>
      <c r="F23" s="35"/>
      <c r="G23" s="35"/>
      <c r="H23" s="35"/>
      <c r="I23" s="113" t="s">
        <v>31</v>
      </c>
      <c r="J23" s="114"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37</v>
      </c>
      <c r="F24" s="35"/>
      <c r="G24" s="35"/>
      <c r="H24" s="35"/>
      <c r="I24" s="113" t="s">
        <v>33</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40</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8"/>
      <c r="B27" s="119"/>
      <c r="C27" s="118"/>
      <c r="D27" s="118"/>
      <c r="E27" s="307" t="s">
        <v>1</v>
      </c>
      <c r="F27" s="307"/>
      <c r="G27" s="307"/>
      <c r="H27" s="307"/>
      <c r="I27" s="118"/>
      <c r="J27" s="118"/>
      <c r="K27" s="118"/>
      <c r="L27" s="120"/>
      <c r="S27" s="118"/>
      <c r="T27" s="118"/>
      <c r="U27" s="118"/>
      <c r="V27" s="118"/>
      <c r="W27" s="118"/>
      <c r="X27" s="118"/>
      <c r="Y27" s="118"/>
      <c r="Z27" s="118"/>
      <c r="AA27" s="118"/>
      <c r="AB27" s="118"/>
      <c r="AC27" s="118"/>
      <c r="AD27" s="118"/>
      <c r="AE27" s="118"/>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21"/>
      <c r="E29" s="121"/>
      <c r="F29" s="121"/>
      <c r="G29" s="121"/>
      <c r="H29" s="121"/>
      <c r="I29" s="121"/>
      <c r="J29" s="121"/>
      <c r="K29" s="121"/>
      <c r="L29" s="52"/>
      <c r="S29" s="35"/>
      <c r="T29" s="35"/>
      <c r="U29" s="35"/>
      <c r="V29" s="35"/>
      <c r="W29" s="35"/>
      <c r="X29" s="35"/>
      <c r="Y29" s="35"/>
      <c r="Z29" s="35"/>
      <c r="AA29" s="35"/>
      <c r="AB29" s="35"/>
      <c r="AC29" s="35"/>
      <c r="AD29" s="35"/>
      <c r="AE29" s="35"/>
    </row>
    <row r="30" spans="1:31" s="2" customFormat="1" ht="25.35" customHeight="1">
      <c r="A30" s="35"/>
      <c r="B30" s="40"/>
      <c r="C30" s="35"/>
      <c r="D30" s="122" t="s">
        <v>42</v>
      </c>
      <c r="E30" s="35"/>
      <c r="F30" s="35"/>
      <c r="G30" s="35"/>
      <c r="H30" s="35"/>
      <c r="I30" s="35"/>
      <c r="J30" s="123">
        <f>ROUND(J126,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21"/>
      <c r="E31" s="121"/>
      <c r="F31" s="121"/>
      <c r="G31" s="121"/>
      <c r="H31" s="121"/>
      <c r="I31" s="121"/>
      <c r="J31" s="121"/>
      <c r="K31" s="121"/>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4" t="s">
        <v>44</v>
      </c>
      <c r="G32" s="35"/>
      <c r="H32" s="35"/>
      <c r="I32" s="124" t="s">
        <v>43</v>
      </c>
      <c r="J32" s="124" t="s">
        <v>45</v>
      </c>
      <c r="K32" s="35"/>
      <c r="L32" s="52"/>
      <c r="S32" s="35"/>
      <c r="T32" s="35"/>
      <c r="U32" s="35"/>
      <c r="V32" s="35"/>
      <c r="W32" s="35"/>
      <c r="X32" s="35"/>
      <c r="Y32" s="35"/>
      <c r="Z32" s="35"/>
      <c r="AA32" s="35"/>
      <c r="AB32" s="35"/>
      <c r="AC32" s="35"/>
      <c r="AD32" s="35"/>
      <c r="AE32" s="35"/>
    </row>
    <row r="33" spans="1:31" s="2" customFormat="1" ht="14.45" customHeight="1">
      <c r="A33" s="35"/>
      <c r="B33" s="40"/>
      <c r="C33" s="35"/>
      <c r="D33" s="125" t="s">
        <v>46</v>
      </c>
      <c r="E33" s="113" t="s">
        <v>47</v>
      </c>
      <c r="F33" s="126">
        <f>ROUND((SUM(BE126:BE271)),  2)</f>
        <v>0</v>
      </c>
      <c r="G33" s="35"/>
      <c r="H33" s="35"/>
      <c r="I33" s="127">
        <v>0.21</v>
      </c>
      <c r="J33" s="126">
        <f>ROUND(((SUM(BE126:BE271))*I33),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48</v>
      </c>
      <c r="F34" s="126">
        <f>ROUND((SUM(BF126:BF271)),  2)</f>
        <v>0</v>
      </c>
      <c r="G34" s="35"/>
      <c r="H34" s="35"/>
      <c r="I34" s="127">
        <v>0.15</v>
      </c>
      <c r="J34" s="126">
        <f>ROUND(((SUM(BF126:BF271))*I34),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49</v>
      </c>
      <c r="F35" s="126">
        <f>ROUND((SUM(BG126:BG271)),  2)</f>
        <v>0</v>
      </c>
      <c r="G35" s="35"/>
      <c r="H35" s="35"/>
      <c r="I35" s="127">
        <v>0.21</v>
      </c>
      <c r="J35" s="126">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50</v>
      </c>
      <c r="F36" s="126">
        <f>ROUND((SUM(BH126:BH271)),  2)</f>
        <v>0</v>
      </c>
      <c r="G36" s="35"/>
      <c r="H36" s="35"/>
      <c r="I36" s="127">
        <v>0.15</v>
      </c>
      <c r="J36" s="126">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51</v>
      </c>
      <c r="F37" s="126">
        <f>ROUND((SUM(BI126:BI271)),  2)</f>
        <v>0</v>
      </c>
      <c r="G37" s="35"/>
      <c r="H37" s="35"/>
      <c r="I37" s="127">
        <v>0</v>
      </c>
      <c r="J37" s="126">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8"/>
      <c r="D39" s="129" t="s">
        <v>52</v>
      </c>
      <c r="E39" s="130"/>
      <c r="F39" s="130"/>
      <c r="G39" s="131" t="s">
        <v>53</v>
      </c>
      <c r="H39" s="132" t="s">
        <v>54</v>
      </c>
      <c r="I39" s="130"/>
      <c r="J39" s="133">
        <f>SUM(J30:J37)</f>
        <v>0</v>
      </c>
      <c r="K39" s="134"/>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2" customFormat="1" ht="14.45" customHeight="1">
      <c r="B49" s="52"/>
      <c r="D49" s="135" t="s">
        <v>55</v>
      </c>
      <c r="E49" s="136"/>
      <c r="F49" s="136"/>
      <c r="G49" s="135" t="s">
        <v>56</v>
      </c>
      <c r="H49" s="136"/>
      <c r="I49" s="136"/>
      <c r="J49" s="136"/>
      <c r="K49" s="136"/>
      <c r="L49" s="52"/>
    </row>
    <row r="50" spans="1:31" ht="11.25">
      <c r="B50" s="20"/>
      <c r="L50" s="20"/>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s="2" customFormat="1" ht="12.75">
      <c r="A60" s="35"/>
      <c r="B60" s="40"/>
      <c r="C60" s="35"/>
      <c r="D60" s="137" t="s">
        <v>57</v>
      </c>
      <c r="E60" s="138"/>
      <c r="F60" s="139" t="s">
        <v>58</v>
      </c>
      <c r="G60" s="137" t="s">
        <v>57</v>
      </c>
      <c r="H60" s="138"/>
      <c r="I60" s="138"/>
      <c r="J60" s="140" t="s">
        <v>58</v>
      </c>
      <c r="K60" s="138"/>
      <c r="L60" s="52"/>
      <c r="S60" s="35"/>
      <c r="T60" s="35"/>
      <c r="U60" s="35"/>
      <c r="V60" s="35"/>
      <c r="W60" s="35"/>
      <c r="X60" s="35"/>
      <c r="Y60" s="35"/>
      <c r="Z60" s="35"/>
      <c r="AA60" s="35"/>
      <c r="AB60" s="35"/>
      <c r="AC60" s="35"/>
      <c r="AD60" s="35"/>
      <c r="AE60" s="35"/>
    </row>
    <row r="61" spans="1:31" ht="11.25">
      <c r="B61" s="20"/>
      <c r="L61" s="20"/>
    </row>
    <row r="62" spans="1:31" ht="11.25">
      <c r="B62" s="20"/>
      <c r="L62" s="20"/>
    </row>
    <row r="63" spans="1:31" ht="11.25">
      <c r="B63" s="20"/>
      <c r="L63" s="20"/>
    </row>
    <row r="64" spans="1:31" s="2" customFormat="1" ht="12.75">
      <c r="A64" s="35"/>
      <c r="B64" s="40"/>
      <c r="C64" s="35"/>
      <c r="D64" s="135" t="s">
        <v>59</v>
      </c>
      <c r="E64" s="141"/>
      <c r="F64" s="141"/>
      <c r="G64" s="135" t="s">
        <v>60</v>
      </c>
      <c r="H64" s="141"/>
      <c r="I64" s="141"/>
      <c r="J64" s="141"/>
      <c r="K64" s="141"/>
      <c r="L64" s="52"/>
      <c r="S64" s="35"/>
      <c r="T64" s="35"/>
      <c r="U64" s="35"/>
      <c r="V64" s="35"/>
      <c r="W64" s="35"/>
      <c r="X64" s="35"/>
      <c r="Y64" s="35"/>
      <c r="Z64" s="35"/>
      <c r="AA64" s="35"/>
      <c r="AB64" s="35"/>
      <c r="AC64" s="35"/>
      <c r="AD64" s="35"/>
      <c r="AE64" s="35"/>
    </row>
    <row r="65" spans="1:31" ht="11.25">
      <c r="B65" s="20"/>
      <c r="L65" s="20"/>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s="2" customFormat="1" ht="12.75">
      <c r="A75" s="35"/>
      <c r="B75" s="40"/>
      <c r="C75" s="35"/>
      <c r="D75" s="137" t="s">
        <v>57</v>
      </c>
      <c r="E75" s="138"/>
      <c r="F75" s="139" t="s">
        <v>58</v>
      </c>
      <c r="G75" s="137" t="s">
        <v>57</v>
      </c>
      <c r="H75" s="138"/>
      <c r="I75" s="138"/>
      <c r="J75" s="140" t="s">
        <v>58</v>
      </c>
      <c r="K75" s="138"/>
      <c r="L75" s="52"/>
      <c r="S75" s="35"/>
      <c r="T75" s="35"/>
      <c r="U75" s="35"/>
      <c r="V75" s="35"/>
      <c r="W75" s="35"/>
      <c r="X75" s="35"/>
      <c r="Y75" s="35"/>
      <c r="Z75" s="35"/>
      <c r="AA75" s="35"/>
      <c r="AB75" s="35"/>
      <c r="AC75" s="35"/>
      <c r="AD75" s="35"/>
      <c r="AE75" s="35"/>
    </row>
    <row r="76" spans="1:31" s="2" customFormat="1" ht="14.45" customHeight="1">
      <c r="A76" s="35"/>
      <c r="B76" s="142"/>
      <c r="C76" s="143"/>
      <c r="D76" s="143"/>
      <c r="E76" s="143"/>
      <c r="F76" s="143"/>
      <c r="G76" s="143"/>
      <c r="H76" s="143"/>
      <c r="I76" s="143"/>
      <c r="J76" s="143"/>
      <c r="K76" s="143"/>
      <c r="L76" s="52"/>
      <c r="S76" s="35"/>
      <c r="T76" s="35"/>
      <c r="U76" s="35"/>
      <c r="V76" s="35"/>
      <c r="W76" s="35"/>
      <c r="X76" s="35"/>
      <c r="Y76" s="35"/>
      <c r="Z76" s="35"/>
      <c r="AA76" s="35"/>
      <c r="AB76" s="35"/>
      <c r="AC76" s="35"/>
      <c r="AD76" s="35"/>
      <c r="AE76" s="35"/>
    </row>
    <row r="80" spans="1:31" s="2" customFormat="1" ht="6.95" customHeight="1">
      <c r="A80" s="35"/>
      <c r="B80" s="144"/>
      <c r="C80" s="145"/>
      <c r="D80" s="145"/>
      <c r="E80" s="145"/>
      <c r="F80" s="145"/>
      <c r="G80" s="145"/>
      <c r="H80" s="145"/>
      <c r="I80" s="145"/>
      <c r="J80" s="145"/>
      <c r="K80" s="145"/>
      <c r="L80" s="52"/>
      <c r="S80" s="35"/>
      <c r="T80" s="35"/>
      <c r="U80" s="35"/>
      <c r="V80" s="35"/>
      <c r="W80" s="35"/>
      <c r="X80" s="35"/>
      <c r="Y80" s="35"/>
      <c r="Z80" s="35"/>
      <c r="AA80" s="35"/>
      <c r="AB80" s="35"/>
      <c r="AC80" s="35"/>
      <c r="AD80" s="35"/>
      <c r="AE80" s="35"/>
    </row>
    <row r="81" spans="1:47" s="2" customFormat="1" ht="24.95" customHeight="1">
      <c r="A81" s="35"/>
      <c r="B81" s="36"/>
      <c r="C81" s="23" t="s">
        <v>101</v>
      </c>
      <c r="D81" s="37"/>
      <c r="E81" s="37"/>
      <c r="F81" s="37"/>
      <c r="G81" s="37"/>
      <c r="H81" s="37"/>
      <c r="I81" s="37"/>
      <c r="J81" s="37"/>
      <c r="K81" s="37"/>
      <c r="L81" s="52"/>
      <c r="S81" s="35"/>
      <c r="T81" s="35"/>
      <c r="U81" s="35"/>
      <c r="V81" s="35"/>
      <c r="W81" s="35"/>
      <c r="X81" s="35"/>
      <c r="Y81" s="35"/>
      <c r="Z81" s="35"/>
      <c r="AA81" s="35"/>
      <c r="AB81" s="35"/>
      <c r="AC81" s="35"/>
      <c r="AD81" s="35"/>
      <c r="AE81" s="35"/>
    </row>
    <row r="82" spans="1:47" s="2" customFormat="1" ht="6.95" customHeight="1">
      <c r="A82" s="35"/>
      <c r="B82" s="36"/>
      <c r="C82" s="37"/>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12" customHeight="1">
      <c r="A83" s="35"/>
      <c r="B83" s="36"/>
      <c r="C83" s="29" t="s">
        <v>16</v>
      </c>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6.5" customHeight="1">
      <c r="A84" s="35"/>
      <c r="B84" s="36"/>
      <c r="C84" s="37"/>
      <c r="D84" s="37"/>
      <c r="E84" s="308" t="str">
        <f>E7</f>
        <v>Středisko Kostomlaty m.L. 2  Oprava střechy garáží a dílny</v>
      </c>
      <c r="F84" s="309"/>
      <c r="G84" s="309"/>
      <c r="H84" s="309"/>
      <c r="I84" s="37"/>
      <c r="J84" s="37"/>
      <c r="K84" s="37"/>
      <c r="L84" s="52"/>
      <c r="S84" s="35"/>
      <c r="T84" s="35"/>
      <c r="U84" s="35"/>
      <c r="V84" s="35"/>
      <c r="W84" s="35"/>
      <c r="X84" s="35"/>
      <c r="Y84" s="35"/>
      <c r="Z84" s="35"/>
      <c r="AA84" s="35"/>
      <c r="AB84" s="35"/>
      <c r="AC84" s="35"/>
      <c r="AD84" s="35"/>
      <c r="AE84" s="35"/>
    </row>
    <row r="85" spans="1:47" s="2" customFormat="1" ht="12" customHeight="1">
      <c r="A85" s="35"/>
      <c r="B85" s="36"/>
      <c r="C85" s="29" t="s">
        <v>99</v>
      </c>
      <c r="D85" s="37"/>
      <c r="E85" s="37"/>
      <c r="F85" s="37"/>
      <c r="G85" s="37"/>
      <c r="H85" s="37"/>
      <c r="I85" s="37"/>
      <c r="J85" s="37"/>
      <c r="K85" s="37"/>
      <c r="L85" s="52"/>
      <c r="S85" s="35"/>
      <c r="T85" s="35"/>
      <c r="U85" s="35"/>
      <c r="V85" s="35"/>
      <c r="W85" s="35"/>
      <c r="X85" s="35"/>
      <c r="Y85" s="35"/>
      <c r="Z85" s="35"/>
      <c r="AA85" s="35"/>
      <c r="AB85" s="35"/>
      <c r="AC85" s="35"/>
      <c r="AD85" s="35"/>
      <c r="AE85" s="35"/>
    </row>
    <row r="86" spans="1:47" s="2" customFormat="1" ht="30" customHeight="1">
      <c r="A86" s="35"/>
      <c r="B86" s="36"/>
      <c r="C86" s="37"/>
      <c r="D86" s="37"/>
      <c r="E86" s="279" t="str">
        <f>E9</f>
        <v>12052019b - Středisko Kostomlaty m.L. 2  Oprava střechy dílny - stavební část</v>
      </c>
      <c r="F86" s="310"/>
      <c r="G86" s="310"/>
      <c r="H86" s="310"/>
      <c r="I86" s="37"/>
      <c r="J86" s="37"/>
      <c r="K86" s="37"/>
      <c r="L86" s="52"/>
      <c r="S86" s="35"/>
      <c r="T86" s="35"/>
      <c r="U86" s="35"/>
      <c r="V86" s="35"/>
      <c r="W86" s="35"/>
      <c r="X86" s="35"/>
      <c r="Y86" s="35"/>
      <c r="Z86" s="35"/>
      <c r="AA86" s="35"/>
      <c r="AB86" s="35"/>
      <c r="AC86" s="35"/>
      <c r="AD86" s="35"/>
      <c r="AE86" s="35"/>
    </row>
    <row r="87" spans="1:47" s="2" customFormat="1" ht="6.95" customHeight="1">
      <c r="A87" s="35"/>
      <c r="B87" s="36"/>
      <c r="C87" s="37"/>
      <c r="D87" s="37"/>
      <c r="E87" s="37"/>
      <c r="F87" s="37"/>
      <c r="G87" s="37"/>
      <c r="H87" s="37"/>
      <c r="I87" s="37"/>
      <c r="J87" s="37"/>
      <c r="K87" s="37"/>
      <c r="L87" s="52"/>
      <c r="S87" s="35"/>
      <c r="T87" s="35"/>
      <c r="U87" s="35"/>
      <c r="V87" s="35"/>
      <c r="W87" s="35"/>
      <c r="X87" s="35"/>
      <c r="Y87" s="35"/>
      <c r="Z87" s="35"/>
      <c r="AA87" s="35"/>
      <c r="AB87" s="35"/>
      <c r="AC87" s="35"/>
      <c r="AD87" s="35"/>
      <c r="AE87" s="35"/>
    </row>
    <row r="88" spans="1:47" s="2" customFormat="1" ht="12" customHeight="1">
      <c r="A88" s="35"/>
      <c r="B88" s="36"/>
      <c r="C88" s="29" t="s">
        <v>22</v>
      </c>
      <c r="D88" s="37"/>
      <c r="E88" s="37"/>
      <c r="F88" s="27" t="str">
        <f>F12</f>
        <v>Kostomlaty nad Labem</v>
      </c>
      <c r="G88" s="37"/>
      <c r="H88" s="37"/>
      <c r="I88" s="29" t="s">
        <v>24</v>
      </c>
      <c r="J88" s="67" t="str">
        <f>IF(J12="","",J12)</f>
        <v>11. 5. 2019</v>
      </c>
      <c r="K88" s="37"/>
      <c r="L88" s="52"/>
      <c r="S88" s="35"/>
      <c r="T88" s="35"/>
      <c r="U88" s="35"/>
      <c r="V88" s="35"/>
      <c r="W88" s="35"/>
      <c r="X88" s="35"/>
      <c r="Y88" s="35"/>
      <c r="Z88" s="35"/>
      <c r="AA88" s="35"/>
      <c r="AB88" s="35"/>
      <c r="AC88" s="35"/>
      <c r="AD88" s="35"/>
      <c r="AE88" s="35"/>
    </row>
    <row r="89" spans="1:47" s="2" customFormat="1" ht="6.95" customHeight="1">
      <c r="A89" s="35"/>
      <c r="B89" s="36"/>
      <c r="C89" s="37"/>
      <c r="D89" s="37"/>
      <c r="E89" s="37"/>
      <c r="F89" s="37"/>
      <c r="G89" s="37"/>
      <c r="H89" s="37"/>
      <c r="I89" s="37"/>
      <c r="J89" s="37"/>
      <c r="K89" s="37"/>
      <c r="L89" s="52"/>
      <c r="S89" s="35"/>
      <c r="T89" s="35"/>
      <c r="U89" s="35"/>
      <c r="V89" s="35"/>
      <c r="W89" s="35"/>
      <c r="X89" s="35"/>
      <c r="Y89" s="35"/>
      <c r="Z89" s="35"/>
      <c r="AA89" s="35"/>
      <c r="AB89" s="35"/>
      <c r="AC89" s="35"/>
      <c r="AD89" s="35"/>
      <c r="AE89" s="35"/>
    </row>
    <row r="90" spans="1:47" s="2" customFormat="1" ht="15.2" customHeight="1">
      <c r="A90" s="35"/>
      <c r="B90" s="36"/>
      <c r="C90" s="29" t="s">
        <v>30</v>
      </c>
      <c r="D90" s="37"/>
      <c r="E90" s="37"/>
      <c r="F90" s="27" t="str">
        <f>E15</f>
        <v>Povodí Labe s. p, Kostomlaty n.L.</v>
      </c>
      <c r="G90" s="37"/>
      <c r="H90" s="37"/>
      <c r="I90" s="29" t="s">
        <v>36</v>
      </c>
      <c r="J90" s="33" t="str">
        <f>E21</f>
        <v>Ing.arch.Jiří Dvořák</v>
      </c>
      <c r="K90" s="37"/>
      <c r="L90" s="52"/>
      <c r="S90" s="35"/>
      <c r="T90" s="35"/>
      <c r="U90" s="35"/>
      <c r="V90" s="35"/>
      <c r="W90" s="35"/>
      <c r="X90" s="35"/>
      <c r="Y90" s="35"/>
      <c r="Z90" s="35"/>
      <c r="AA90" s="35"/>
      <c r="AB90" s="35"/>
      <c r="AC90" s="35"/>
      <c r="AD90" s="35"/>
      <c r="AE90" s="35"/>
    </row>
    <row r="91" spans="1:47" s="2" customFormat="1" ht="15.2" customHeight="1">
      <c r="A91" s="35"/>
      <c r="B91" s="36"/>
      <c r="C91" s="29" t="s">
        <v>34</v>
      </c>
      <c r="D91" s="37"/>
      <c r="E91" s="37"/>
      <c r="F91" s="27" t="str">
        <f>IF(E18="","",E18)</f>
        <v>Vyplň údaj</v>
      </c>
      <c r="G91" s="37"/>
      <c r="H91" s="37"/>
      <c r="I91" s="29" t="s">
        <v>39</v>
      </c>
      <c r="J91" s="33" t="str">
        <f>E24</f>
        <v>Ing.arch.Jiří Dvořák</v>
      </c>
      <c r="K91" s="37"/>
      <c r="L91" s="52"/>
      <c r="S91" s="35"/>
      <c r="T91" s="35"/>
      <c r="U91" s="35"/>
      <c r="V91" s="35"/>
      <c r="W91" s="35"/>
      <c r="X91" s="35"/>
      <c r="Y91" s="35"/>
      <c r="Z91" s="35"/>
      <c r="AA91" s="35"/>
      <c r="AB91" s="35"/>
      <c r="AC91" s="35"/>
      <c r="AD91" s="35"/>
      <c r="AE91" s="35"/>
    </row>
    <row r="92" spans="1:47" s="2" customFormat="1" ht="10.35" customHeight="1">
      <c r="A92" s="35"/>
      <c r="B92" s="36"/>
      <c r="C92" s="37"/>
      <c r="D92" s="37"/>
      <c r="E92" s="37"/>
      <c r="F92" s="37"/>
      <c r="G92" s="37"/>
      <c r="H92" s="37"/>
      <c r="I92" s="37"/>
      <c r="J92" s="37"/>
      <c r="K92" s="37"/>
      <c r="L92" s="52"/>
      <c r="S92" s="35"/>
      <c r="T92" s="35"/>
      <c r="U92" s="35"/>
      <c r="V92" s="35"/>
      <c r="W92" s="35"/>
      <c r="X92" s="35"/>
      <c r="Y92" s="35"/>
      <c r="Z92" s="35"/>
      <c r="AA92" s="35"/>
      <c r="AB92" s="35"/>
      <c r="AC92" s="35"/>
      <c r="AD92" s="35"/>
      <c r="AE92" s="35"/>
    </row>
    <row r="93" spans="1:47" s="2" customFormat="1" ht="29.25" customHeight="1">
      <c r="A93" s="35"/>
      <c r="B93" s="36"/>
      <c r="C93" s="146" t="s">
        <v>102</v>
      </c>
      <c r="D93" s="147"/>
      <c r="E93" s="147"/>
      <c r="F93" s="147"/>
      <c r="G93" s="147"/>
      <c r="H93" s="147"/>
      <c r="I93" s="147"/>
      <c r="J93" s="148" t="s">
        <v>103</v>
      </c>
      <c r="K93" s="147"/>
      <c r="L93" s="52"/>
      <c r="S93" s="35"/>
      <c r="T93" s="35"/>
      <c r="U93" s="35"/>
      <c r="V93" s="35"/>
      <c r="W93" s="35"/>
      <c r="X93" s="35"/>
      <c r="Y93" s="35"/>
      <c r="Z93" s="35"/>
      <c r="AA93" s="35"/>
      <c r="AB93" s="35"/>
      <c r="AC93" s="35"/>
      <c r="AD93" s="35"/>
      <c r="AE93" s="35"/>
    </row>
    <row r="94" spans="1:47" s="2" customFormat="1" ht="10.35" customHeight="1">
      <c r="A94" s="35"/>
      <c r="B94" s="36"/>
      <c r="C94" s="37"/>
      <c r="D94" s="37"/>
      <c r="E94" s="37"/>
      <c r="F94" s="37"/>
      <c r="G94" s="37"/>
      <c r="H94" s="37"/>
      <c r="I94" s="37"/>
      <c r="J94" s="37"/>
      <c r="K94" s="37"/>
      <c r="L94" s="52"/>
      <c r="S94" s="35"/>
      <c r="T94" s="35"/>
      <c r="U94" s="35"/>
      <c r="V94" s="35"/>
      <c r="W94" s="35"/>
      <c r="X94" s="35"/>
      <c r="Y94" s="35"/>
      <c r="Z94" s="35"/>
      <c r="AA94" s="35"/>
      <c r="AB94" s="35"/>
      <c r="AC94" s="35"/>
      <c r="AD94" s="35"/>
      <c r="AE94" s="35"/>
    </row>
    <row r="95" spans="1:47" s="2" customFormat="1" ht="22.9" customHeight="1">
      <c r="A95" s="35"/>
      <c r="B95" s="36"/>
      <c r="C95" s="149" t="s">
        <v>104</v>
      </c>
      <c r="D95" s="37"/>
      <c r="E95" s="37"/>
      <c r="F95" s="37"/>
      <c r="G95" s="37"/>
      <c r="H95" s="37"/>
      <c r="I95" s="37"/>
      <c r="J95" s="85">
        <f>J126</f>
        <v>0</v>
      </c>
      <c r="K95" s="37"/>
      <c r="L95" s="52"/>
      <c r="S95" s="35"/>
      <c r="T95" s="35"/>
      <c r="U95" s="35"/>
      <c r="V95" s="35"/>
      <c r="W95" s="35"/>
      <c r="X95" s="35"/>
      <c r="Y95" s="35"/>
      <c r="Z95" s="35"/>
      <c r="AA95" s="35"/>
      <c r="AB95" s="35"/>
      <c r="AC95" s="35"/>
      <c r="AD95" s="35"/>
      <c r="AE95" s="35"/>
      <c r="AU95" s="17" t="s">
        <v>105</v>
      </c>
    </row>
    <row r="96" spans="1:47" s="9" customFormat="1" ht="24.95" customHeight="1">
      <c r="B96" s="150"/>
      <c r="C96" s="151"/>
      <c r="D96" s="152" t="s">
        <v>106</v>
      </c>
      <c r="E96" s="153"/>
      <c r="F96" s="153"/>
      <c r="G96" s="153"/>
      <c r="H96" s="153"/>
      <c r="I96" s="153"/>
      <c r="J96" s="154">
        <f>J127</f>
        <v>0</v>
      </c>
      <c r="K96" s="151"/>
      <c r="L96" s="155"/>
    </row>
    <row r="97" spans="1:31" s="10" customFormat="1" ht="19.899999999999999" customHeight="1">
      <c r="B97" s="156"/>
      <c r="C97" s="157"/>
      <c r="D97" s="158" t="s">
        <v>107</v>
      </c>
      <c r="E97" s="159"/>
      <c r="F97" s="159"/>
      <c r="G97" s="159"/>
      <c r="H97" s="159"/>
      <c r="I97" s="159"/>
      <c r="J97" s="160">
        <f>J128</f>
        <v>0</v>
      </c>
      <c r="K97" s="157"/>
      <c r="L97" s="161"/>
    </row>
    <row r="98" spans="1:31" s="10" customFormat="1" ht="19.899999999999999" customHeight="1">
      <c r="B98" s="156"/>
      <c r="C98" s="157"/>
      <c r="D98" s="158" t="s">
        <v>375</v>
      </c>
      <c r="E98" s="159"/>
      <c r="F98" s="159"/>
      <c r="G98" s="159"/>
      <c r="H98" s="159"/>
      <c r="I98" s="159"/>
      <c r="J98" s="160">
        <f>J136</f>
        <v>0</v>
      </c>
      <c r="K98" s="157"/>
      <c r="L98" s="161"/>
    </row>
    <row r="99" spans="1:31" s="10" customFormat="1" ht="19.899999999999999" customHeight="1">
      <c r="B99" s="156"/>
      <c r="C99" s="157"/>
      <c r="D99" s="158" t="s">
        <v>109</v>
      </c>
      <c r="E99" s="159"/>
      <c r="F99" s="159"/>
      <c r="G99" s="159"/>
      <c r="H99" s="159"/>
      <c r="I99" s="159"/>
      <c r="J99" s="160">
        <f>J156</f>
        <v>0</v>
      </c>
      <c r="K99" s="157"/>
      <c r="L99" s="161"/>
    </row>
    <row r="100" spans="1:31" s="10" customFormat="1" ht="19.899999999999999" customHeight="1">
      <c r="B100" s="156"/>
      <c r="C100" s="157"/>
      <c r="D100" s="158" t="s">
        <v>110</v>
      </c>
      <c r="E100" s="159"/>
      <c r="F100" s="159"/>
      <c r="G100" s="159"/>
      <c r="H100" s="159"/>
      <c r="I100" s="159"/>
      <c r="J100" s="160">
        <f>J179</f>
        <v>0</v>
      </c>
      <c r="K100" s="157"/>
      <c r="L100" s="161"/>
    </row>
    <row r="101" spans="1:31" s="9" customFormat="1" ht="24.95" customHeight="1">
      <c r="B101" s="150"/>
      <c r="C101" s="151"/>
      <c r="D101" s="152" t="s">
        <v>111</v>
      </c>
      <c r="E101" s="153"/>
      <c r="F101" s="153"/>
      <c r="G101" s="153"/>
      <c r="H101" s="153"/>
      <c r="I101" s="153"/>
      <c r="J101" s="154">
        <f>J182</f>
        <v>0</v>
      </c>
      <c r="K101" s="151"/>
      <c r="L101" s="155"/>
    </row>
    <row r="102" spans="1:31" s="10" customFormat="1" ht="19.899999999999999" customHeight="1">
      <c r="B102" s="156"/>
      <c r="C102" s="157"/>
      <c r="D102" s="158" t="s">
        <v>112</v>
      </c>
      <c r="E102" s="159"/>
      <c r="F102" s="159"/>
      <c r="G102" s="159"/>
      <c r="H102" s="159"/>
      <c r="I102" s="159"/>
      <c r="J102" s="160">
        <f>J183</f>
        <v>0</v>
      </c>
      <c r="K102" s="157"/>
      <c r="L102" s="161"/>
    </row>
    <row r="103" spans="1:31" s="10" customFormat="1" ht="19.899999999999999" customHeight="1">
      <c r="B103" s="156"/>
      <c r="C103" s="157"/>
      <c r="D103" s="158" t="s">
        <v>114</v>
      </c>
      <c r="E103" s="159"/>
      <c r="F103" s="159"/>
      <c r="G103" s="159"/>
      <c r="H103" s="159"/>
      <c r="I103" s="159"/>
      <c r="J103" s="160">
        <f>J191</f>
        <v>0</v>
      </c>
      <c r="K103" s="157"/>
      <c r="L103" s="161"/>
    </row>
    <row r="104" spans="1:31" s="10" customFormat="1" ht="19.899999999999999" customHeight="1">
      <c r="B104" s="156"/>
      <c r="C104" s="157"/>
      <c r="D104" s="158" t="s">
        <v>115</v>
      </c>
      <c r="E104" s="159"/>
      <c r="F104" s="159"/>
      <c r="G104" s="159"/>
      <c r="H104" s="159"/>
      <c r="I104" s="159"/>
      <c r="J104" s="160">
        <f>J207</f>
        <v>0</v>
      </c>
      <c r="K104" s="157"/>
      <c r="L104" s="161"/>
    </row>
    <row r="105" spans="1:31" s="10" customFormat="1" ht="19.899999999999999" customHeight="1">
      <c r="B105" s="156"/>
      <c r="C105" s="157"/>
      <c r="D105" s="158" t="s">
        <v>116</v>
      </c>
      <c r="E105" s="159"/>
      <c r="F105" s="159"/>
      <c r="G105" s="159"/>
      <c r="H105" s="159"/>
      <c r="I105" s="159"/>
      <c r="J105" s="160">
        <f>J252</f>
        <v>0</v>
      </c>
      <c r="K105" s="157"/>
      <c r="L105" s="161"/>
    </row>
    <row r="106" spans="1:31" s="10" customFormat="1" ht="19.899999999999999" customHeight="1">
      <c r="B106" s="156"/>
      <c r="C106" s="157"/>
      <c r="D106" s="158" t="s">
        <v>117</v>
      </c>
      <c r="E106" s="159"/>
      <c r="F106" s="159"/>
      <c r="G106" s="159"/>
      <c r="H106" s="159"/>
      <c r="I106" s="159"/>
      <c r="J106" s="160">
        <f>J261</f>
        <v>0</v>
      </c>
      <c r="K106" s="157"/>
      <c r="L106" s="161"/>
    </row>
    <row r="107" spans="1:31" s="2" customFormat="1" ht="21.75" customHeight="1">
      <c r="A107" s="35"/>
      <c r="B107" s="36"/>
      <c r="C107" s="37"/>
      <c r="D107" s="37"/>
      <c r="E107" s="37"/>
      <c r="F107" s="37"/>
      <c r="G107" s="37"/>
      <c r="H107" s="37"/>
      <c r="I107" s="37"/>
      <c r="J107" s="37"/>
      <c r="K107" s="37"/>
      <c r="L107" s="52"/>
      <c r="S107" s="35"/>
      <c r="T107" s="35"/>
      <c r="U107" s="35"/>
      <c r="V107" s="35"/>
      <c r="W107" s="35"/>
      <c r="X107" s="35"/>
      <c r="Y107" s="35"/>
      <c r="Z107" s="35"/>
      <c r="AA107" s="35"/>
      <c r="AB107" s="35"/>
      <c r="AC107" s="35"/>
      <c r="AD107" s="35"/>
      <c r="AE107" s="35"/>
    </row>
    <row r="108" spans="1:31" s="2" customFormat="1" ht="6.95" customHeight="1">
      <c r="A108" s="35"/>
      <c r="B108" s="55"/>
      <c r="C108" s="56"/>
      <c r="D108" s="56"/>
      <c r="E108" s="56"/>
      <c r="F108" s="56"/>
      <c r="G108" s="56"/>
      <c r="H108" s="56"/>
      <c r="I108" s="56"/>
      <c r="J108" s="56"/>
      <c r="K108" s="56"/>
      <c r="L108" s="52"/>
      <c r="S108" s="35"/>
      <c r="T108" s="35"/>
      <c r="U108" s="35"/>
      <c r="V108" s="35"/>
      <c r="W108" s="35"/>
      <c r="X108" s="35"/>
      <c r="Y108" s="35"/>
      <c r="Z108" s="35"/>
      <c r="AA108" s="35"/>
      <c r="AB108" s="35"/>
      <c r="AC108" s="35"/>
      <c r="AD108" s="35"/>
      <c r="AE108" s="35"/>
    </row>
    <row r="112" spans="1:31" s="2" customFormat="1" ht="6.95" customHeight="1">
      <c r="A112" s="35"/>
      <c r="B112" s="57"/>
      <c r="C112" s="58"/>
      <c r="D112" s="58"/>
      <c r="E112" s="58"/>
      <c r="F112" s="58"/>
      <c r="G112" s="58"/>
      <c r="H112" s="58"/>
      <c r="I112" s="58"/>
      <c r="J112" s="58"/>
      <c r="K112" s="58"/>
      <c r="L112" s="52"/>
      <c r="S112" s="35"/>
      <c r="T112" s="35"/>
      <c r="U112" s="35"/>
      <c r="V112" s="35"/>
      <c r="W112" s="35"/>
      <c r="X112" s="35"/>
      <c r="Y112" s="35"/>
      <c r="Z112" s="35"/>
      <c r="AA112" s="35"/>
      <c r="AB112" s="35"/>
      <c r="AC112" s="35"/>
      <c r="AD112" s="35"/>
      <c r="AE112" s="35"/>
    </row>
    <row r="113" spans="1:63" s="2" customFormat="1" ht="24.95" customHeight="1">
      <c r="A113" s="35"/>
      <c r="B113" s="36"/>
      <c r="C113" s="23" t="s">
        <v>118</v>
      </c>
      <c r="D113" s="37"/>
      <c r="E113" s="37"/>
      <c r="F113" s="37"/>
      <c r="G113" s="37"/>
      <c r="H113" s="37"/>
      <c r="I113" s="37"/>
      <c r="J113" s="37"/>
      <c r="K113" s="37"/>
      <c r="L113" s="52"/>
      <c r="S113" s="35"/>
      <c r="T113" s="35"/>
      <c r="U113" s="35"/>
      <c r="V113" s="35"/>
      <c r="W113" s="35"/>
      <c r="X113" s="35"/>
      <c r="Y113" s="35"/>
      <c r="Z113" s="35"/>
      <c r="AA113" s="35"/>
      <c r="AB113" s="35"/>
      <c r="AC113" s="35"/>
      <c r="AD113" s="35"/>
      <c r="AE113" s="35"/>
    </row>
    <row r="114" spans="1:63" s="2" customFormat="1" ht="6.95" customHeight="1">
      <c r="A114" s="35"/>
      <c r="B114" s="36"/>
      <c r="C114" s="37"/>
      <c r="D114" s="37"/>
      <c r="E114" s="37"/>
      <c r="F114" s="37"/>
      <c r="G114" s="37"/>
      <c r="H114" s="37"/>
      <c r="I114" s="37"/>
      <c r="J114" s="37"/>
      <c r="K114" s="37"/>
      <c r="L114" s="52"/>
      <c r="S114" s="35"/>
      <c r="T114" s="35"/>
      <c r="U114" s="35"/>
      <c r="V114" s="35"/>
      <c r="W114" s="35"/>
      <c r="X114" s="35"/>
      <c r="Y114" s="35"/>
      <c r="Z114" s="35"/>
      <c r="AA114" s="35"/>
      <c r="AB114" s="35"/>
      <c r="AC114" s="35"/>
      <c r="AD114" s="35"/>
      <c r="AE114" s="35"/>
    </row>
    <row r="115" spans="1:63" s="2" customFormat="1" ht="12" customHeight="1">
      <c r="A115" s="35"/>
      <c r="B115" s="36"/>
      <c r="C115" s="29" t="s">
        <v>16</v>
      </c>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3" s="2" customFormat="1" ht="16.5" customHeight="1">
      <c r="A116" s="35"/>
      <c r="B116" s="36"/>
      <c r="C116" s="37"/>
      <c r="D116" s="37"/>
      <c r="E116" s="308" t="str">
        <f>E7</f>
        <v>Středisko Kostomlaty m.L. 2  Oprava střechy garáží a dílny</v>
      </c>
      <c r="F116" s="309"/>
      <c r="G116" s="309"/>
      <c r="H116" s="309"/>
      <c r="I116" s="37"/>
      <c r="J116" s="37"/>
      <c r="K116" s="37"/>
      <c r="L116" s="52"/>
      <c r="S116" s="35"/>
      <c r="T116" s="35"/>
      <c r="U116" s="35"/>
      <c r="V116" s="35"/>
      <c r="W116" s="35"/>
      <c r="X116" s="35"/>
      <c r="Y116" s="35"/>
      <c r="Z116" s="35"/>
      <c r="AA116" s="35"/>
      <c r="AB116" s="35"/>
      <c r="AC116" s="35"/>
      <c r="AD116" s="35"/>
      <c r="AE116" s="35"/>
    </row>
    <row r="117" spans="1:63" s="2" customFormat="1" ht="12" customHeight="1">
      <c r="A117" s="35"/>
      <c r="B117" s="36"/>
      <c r="C117" s="29" t="s">
        <v>99</v>
      </c>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63" s="2" customFormat="1" ht="30" customHeight="1">
      <c r="A118" s="35"/>
      <c r="B118" s="36"/>
      <c r="C118" s="37"/>
      <c r="D118" s="37"/>
      <c r="E118" s="279" t="str">
        <f>E9</f>
        <v>12052019b - Středisko Kostomlaty m.L. 2  Oprava střechy dílny - stavební část</v>
      </c>
      <c r="F118" s="310"/>
      <c r="G118" s="310"/>
      <c r="H118" s="310"/>
      <c r="I118" s="37"/>
      <c r="J118" s="37"/>
      <c r="K118" s="37"/>
      <c r="L118" s="52"/>
      <c r="S118" s="35"/>
      <c r="T118" s="35"/>
      <c r="U118" s="35"/>
      <c r="V118" s="35"/>
      <c r="W118" s="35"/>
      <c r="X118" s="35"/>
      <c r="Y118" s="35"/>
      <c r="Z118" s="35"/>
      <c r="AA118" s="35"/>
      <c r="AB118" s="35"/>
      <c r="AC118" s="35"/>
      <c r="AD118" s="35"/>
      <c r="AE118" s="35"/>
    </row>
    <row r="119" spans="1:63" s="2" customFormat="1" ht="6.95" customHeight="1">
      <c r="A119" s="35"/>
      <c r="B119" s="36"/>
      <c r="C119" s="37"/>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63" s="2" customFormat="1" ht="12" customHeight="1">
      <c r="A120" s="35"/>
      <c r="B120" s="36"/>
      <c r="C120" s="29" t="s">
        <v>22</v>
      </c>
      <c r="D120" s="37"/>
      <c r="E120" s="37"/>
      <c r="F120" s="27" t="str">
        <f>F12</f>
        <v>Kostomlaty nad Labem</v>
      </c>
      <c r="G120" s="37"/>
      <c r="H120" s="37"/>
      <c r="I120" s="29" t="s">
        <v>24</v>
      </c>
      <c r="J120" s="67" t="str">
        <f>IF(J12="","",J12)</f>
        <v>11. 5. 2019</v>
      </c>
      <c r="K120" s="37"/>
      <c r="L120" s="52"/>
      <c r="S120" s="35"/>
      <c r="T120" s="35"/>
      <c r="U120" s="35"/>
      <c r="V120" s="35"/>
      <c r="W120" s="35"/>
      <c r="X120" s="35"/>
      <c r="Y120" s="35"/>
      <c r="Z120" s="35"/>
      <c r="AA120" s="35"/>
      <c r="AB120" s="35"/>
      <c r="AC120" s="35"/>
      <c r="AD120" s="35"/>
      <c r="AE120" s="35"/>
    </row>
    <row r="121" spans="1:63" s="2" customFormat="1" ht="6.95" customHeight="1">
      <c r="A121" s="35"/>
      <c r="B121" s="36"/>
      <c r="C121" s="37"/>
      <c r="D121" s="37"/>
      <c r="E121" s="37"/>
      <c r="F121" s="37"/>
      <c r="G121" s="37"/>
      <c r="H121" s="37"/>
      <c r="I121" s="37"/>
      <c r="J121" s="37"/>
      <c r="K121" s="37"/>
      <c r="L121" s="52"/>
      <c r="S121" s="35"/>
      <c r="T121" s="35"/>
      <c r="U121" s="35"/>
      <c r="V121" s="35"/>
      <c r="W121" s="35"/>
      <c r="X121" s="35"/>
      <c r="Y121" s="35"/>
      <c r="Z121" s="35"/>
      <c r="AA121" s="35"/>
      <c r="AB121" s="35"/>
      <c r="AC121" s="35"/>
      <c r="AD121" s="35"/>
      <c r="AE121" s="35"/>
    </row>
    <row r="122" spans="1:63" s="2" customFormat="1" ht="15.2" customHeight="1">
      <c r="A122" s="35"/>
      <c r="B122" s="36"/>
      <c r="C122" s="29" t="s">
        <v>30</v>
      </c>
      <c r="D122" s="37"/>
      <c r="E122" s="37"/>
      <c r="F122" s="27" t="str">
        <f>E15</f>
        <v>Povodí Labe s. p, Kostomlaty n.L.</v>
      </c>
      <c r="G122" s="37"/>
      <c r="H122" s="37"/>
      <c r="I122" s="29" t="s">
        <v>36</v>
      </c>
      <c r="J122" s="33" t="str">
        <f>E21</f>
        <v>Ing.arch.Jiří Dvořák</v>
      </c>
      <c r="K122" s="37"/>
      <c r="L122" s="52"/>
      <c r="S122" s="35"/>
      <c r="T122" s="35"/>
      <c r="U122" s="35"/>
      <c r="V122" s="35"/>
      <c r="W122" s="35"/>
      <c r="X122" s="35"/>
      <c r="Y122" s="35"/>
      <c r="Z122" s="35"/>
      <c r="AA122" s="35"/>
      <c r="AB122" s="35"/>
      <c r="AC122" s="35"/>
      <c r="AD122" s="35"/>
      <c r="AE122" s="35"/>
    </row>
    <row r="123" spans="1:63" s="2" customFormat="1" ht="15.2" customHeight="1">
      <c r="A123" s="35"/>
      <c r="B123" s="36"/>
      <c r="C123" s="29" t="s">
        <v>34</v>
      </c>
      <c r="D123" s="37"/>
      <c r="E123" s="37"/>
      <c r="F123" s="27" t="str">
        <f>IF(E18="","",E18)</f>
        <v>Vyplň údaj</v>
      </c>
      <c r="G123" s="37"/>
      <c r="H123" s="37"/>
      <c r="I123" s="29" t="s">
        <v>39</v>
      </c>
      <c r="J123" s="33" t="str">
        <f>E24</f>
        <v>Ing.arch.Jiří Dvořák</v>
      </c>
      <c r="K123" s="37"/>
      <c r="L123" s="52"/>
      <c r="S123" s="35"/>
      <c r="T123" s="35"/>
      <c r="U123" s="35"/>
      <c r="V123" s="35"/>
      <c r="W123" s="35"/>
      <c r="X123" s="35"/>
      <c r="Y123" s="35"/>
      <c r="Z123" s="35"/>
      <c r="AA123" s="35"/>
      <c r="AB123" s="35"/>
      <c r="AC123" s="35"/>
      <c r="AD123" s="35"/>
      <c r="AE123" s="35"/>
    </row>
    <row r="124" spans="1:63" s="2" customFormat="1" ht="10.35" customHeight="1">
      <c r="A124" s="35"/>
      <c r="B124" s="36"/>
      <c r="C124" s="37"/>
      <c r="D124" s="37"/>
      <c r="E124" s="37"/>
      <c r="F124" s="37"/>
      <c r="G124" s="37"/>
      <c r="H124" s="37"/>
      <c r="I124" s="37"/>
      <c r="J124" s="37"/>
      <c r="K124" s="37"/>
      <c r="L124" s="52"/>
      <c r="S124" s="35"/>
      <c r="T124" s="35"/>
      <c r="U124" s="35"/>
      <c r="V124" s="35"/>
      <c r="W124" s="35"/>
      <c r="X124" s="35"/>
      <c r="Y124" s="35"/>
      <c r="Z124" s="35"/>
      <c r="AA124" s="35"/>
      <c r="AB124" s="35"/>
      <c r="AC124" s="35"/>
      <c r="AD124" s="35"/>
      <c r="AE124" s="35"/>
    </row>
    <row r="125" spans="1:63" s="11" customFormat="1" ht="29.25" customHeight="1">
      <c r="A125" s="162"/>
      <c r="B125" s="163"/>
      <c r="C125" s="164" t="s">
        <v>119</v>
      </c>
      <c r="D125" s="165" t="s">
        <v>67</v>
      </c>
      <c r="E125" s="165" t="s">
        <v>63</v>
      </c>
      <c r="F125" s="165" t="s">
        <v>64</v>
      </c>
      <c r="G125" s="165" t="s">
        <v>120</v>
      </c>
      <c r="H125" s="165" t="s">
        <v>121</v>
      </c>
      <c r="I125" s="165" t="s">
        <v>122</v>
      </c>
      <c r="J125" s="166" t="s">
        <v>103</v>
      </c>
      <c r="K125" s="167" t="s">
        <v>123</v>
      </c>
      <c r="L125" s="168"/>
      <c r="M125" s="76" t="s">
        <v>1</v>
      </c>
      <c r="N125" s="77" t="s">
        <v>46</v>
      </c>
      <c r="O125" s="77" t="s">
        <v>124</v>
      </c>
      <c r="P125" s="77" t="s">
        <v>125</v>
      </c>
      <c r="Q125" s="77" t="s">
        <v>126</v>
      </c>
      <c r="R125" s="77" t="s">
        <v>127</v>
      </c>
      <c r="S125" s="77" t="s">
        <v>128</v>
      </c>
      <c r="T125" s="78" t="s">
        <v>129</v>
      </c>
      <c r="U125" s="162"/>
      <c r="V125" s="162"/>
      <c r="W125" s="162"/>
      <c r="X125" s="162"/>
      <c r="Y125" s="162"/>
      <c r="Z125" s="162"/>
      <c r="AA125" s="162"/>
      <c r="AB125" s="162"/>
      <c r="AC125" s="162"/>
      <c r="AD125" s="162"/>
      <c r="AE125" s="162"/>
    </row>
    <row r="126" spans="1:63" s="2" customFormat="1" ht="22.9" customHeight="1">
      <c r="A126" s="35"/>
      <c r="B126" s="36"/>
      <c r="C126" s="83" t="s">
        <v>130</v>
      </c>
      <c r="D126" s="37"/>
      <c r="E126" s="37"/>
      <c r="F126" s="37"/>
      <c r="G126" s="37"/>
      <c r="H126" s="37"/>
      <c r="I126" s="37"/>
      <c r="J126" s="169">
        <f>BK126</f>
        <v>0</v>
      </c>
      <c r="K126" s="37"/>
      <c r="L126" s="40"/>
      <c r="M126" s="79"/>
      <c r="N126" s="170"/>
      <c r="O126" s="80"/>
      <c r="P126" s="171">
        <f>P127+P182</f>
        <v>0</v>
      </c>
      <c r="Q126" s="80"/>
      <c r="R126" s="171">
        <f>R127+R182</f>
        <v>6.7987769000000009</v>
      </c>
      <c r="S126" s="80"/>
      <c r="T126" s="172">
        <f>T127+T182</f>
        <v>2.9158620000000002</v>
      </c>
      <c r="U126" s="35"/>
      <c r="V126" s="35"/>
      <c r="W126" s="35"/>
      <c r="X126" s="35"/>
      <c r="Y126" s="35"/>
      <c r="Z126" s="35"/>
      <c r="AA126" s="35"/>
      <c r="AB126" s="35"/>
      <c r="AC126" s="35"/>
      <c r="AD126" s="35"/>
      <c r="AE126" s="35"/>
      <c r="AT126" s="17" t="s">
        <v>81</v>
      </c>
      <c r="AU126" s="17" t="s">
        <v>105</v>
      </c>
      <c r="BK126" s="173">
        <f>BK127+BK182</f>
        <v>0</v>
      </c>
    </row>
    <row r="127" spans="1:63" s="12" customFormat="1" ht="25.9" customHeight="1">
      <c r="B127" s="174"/>
      <c r="C127" s="175"/>
      <c r="D127" s="176" t="s">
        <v>81</v>
      </c>
      <c r="E127" s="177" t="s">
        <v>131</v>
      </c>
      <c r="F127" s="177" t="s">
        <v>132</v>
      </c>
      <c r="G127" s="175"/>
      <c r="H127" s="175"/>
      <c r="I127" s="178"/>
      <c r="J127" s="179">
        <f>BK127</f>
        <v>0</v>
      </c>
      <c r="K127" s="175"/>
      <c r="L127" s="180"/>
      <c r="M127" s="181"/>
      <c r="N127" s="182"/>
      <c r="O127" s="182"/>
      <c r="P127" s="183">
        <f>P128+P136+P156+P179</f>
        <v>0</v>
      </c>
      <c r="Q127" s="182"/>
      <c r="R127" s="183">
        <f>R128+R136+R156+R179</f>
        <v>5.4138812000000005</v>
      </c>
      <c r="S127" s="182"/>
      <c r="T127" s="184">
        <f>T128+T136+T156+T179</f>
        <v>0</v>
      </c>
      <c r="AR127" s="185" t="s">
        <v>21</v>
      </c>
      <c r="AT127" s="186" t="s">
        <v>81</v>
      </c>
      <c r="AU127" s="186" t="s">
        <v>82</v>
      </c>
      <c r="AY127" s="185" t="s">
        <v>133</v>
      </c>
      <c r="BK127" s="187">
        <f>BK128+BK136+BK156+BK179</f>
        <v>0</v>
      </c>
    </row>
    <row r="128" spans="1:63" s="12" customFormat="1" ht="22.9" customHeight="1">
      <c r="B128" s="174"/>
      <c r="C128" s="175"/>
      <c r="D128" s="176" t="s">
        <v>81</v>
      </c>
      <c r="E128" s="188" t="s">
        <v>134</v>
      </c>
      <c r="F128" s="188" t="s">
        <v>135</v>
      </c>
      <c r="G128" s="175"/>
      <c r="H128" s="175"/>
      <c r="I128" s="178"/>
      <c r="J128" s="189">
        <f>BK128</f>
        <v>0</v>
      </c>
      <c r="K128" s="175"/>
      <c r="L128" s="180"/>
      <c r="M128" s="181"/>
      <c r="N128" s="182"/>
      <c r="O128" s="182"/>
      <c r="P128" s="183">
        <f>SUM(P129:P135)</f>
        <v>0</v>
      </c>
      <c r="Q128" s="182"/>
      <c r="R128" s="183">
        <f>SUM(R129:R135)</f>
        <v>1.3718498000000001</v>
      </c>
      <c r="S128" s="182"/>
      <c r="T128" s="184">
        <f>SUM(T129:T135)</f>
        <v>0</v>
      </c>
      <c r="AR128" s="185" t="s">
        <v>21</v>
      </c>
      <c r="AT128" s="186" t="s">
        <v>81</v>
      </c>
      <c r="AU128" s="186" t="s">
        <v>21</v>
      </c>
      <c r="AY128" s="185" t="s">
        <v>133</v>
      </c>
      <c r="BK128" s="187">
        <f>SUM(BK129:BK135)</f>
        <v>0</v>
      </c>
    </row>
    <row r="129" spans="1:65" s="2" customFormat="1" ht="16.5" customHeight="1">
      <c r="A129" s="35"/>
      <c r="B129" s="36"/>
      <c r="C129" s="190" t="s">
        <v>21</v>
      </c>
      <c r="D129" s="190" t="s">
        <v>136</v>
      </c>
      <c r="E129" s="191" t="s">
        <v>21</v>
      </c>
      <c r="F129" s="192" t="s">
        <v>150</v>
      </c>
      <c r="G129" s="193" t="s">
        <v>151</v>
      </c>
      <c r="H129" s="194">
        <v>1</v>
      </c>
      <c r="I129" s="195"/>
      <c r="J129" s="196">
        <f>ROUND(I129*H129,2)</f>
        <v>0</v>
      </c>
      <c r="K129" s="197"/>
      <c r="L129" s="40"/>
      <c r="M129" s="198" t="s">
        <v>1</v>
      </c>
      <c r="N129" s="199" t="s">
        <v>47</v>
      </c>
      <c r="O129" s="72"/>
      <c r="P129" s="200">
        <f>O129*H129</f>
        <v>0</v>
      </c>
      <c r="Q129" s="200">
        <v>0.75</v>
      </c>
      <c r="R129" s="200">
        <f>Q129*H129</f>
        <v>0.75</v>
      </c>
      <c r="S129" s="200">
        <v>0</v>
      </c>
      <c r="T129" s="201">
        <f>S129*H129</f>
        <v>0</v>
      </c>
      <c r="U129" s="35"/>
      <c r="V129" s="35"/>
      <c r="W129" s="35"/>
      <c r="X129" s="35"/>
      <c r="Y129" s="35"/>
      <c r="Z129" s="35"/>
      <c r="AA129" s="35"/>
      <c r="AB129" s="35"/>
      <c r="AC129" s="35"/>
      <c r="AD129" s="35"/>
      <c r="AE129" s="35"/>
      <c r="AR129" s="202" t="s">
        <v>140</v>
      </c>
      <c r="AT129" s="202" t="s">
        <v>136</v>
      </c>
      <c r="AU129" s="202" t="s">
        <v>91</v>
      </c>
      <c r="AY129" s="17" t="s">
        <v>133</v>
      </c>
      <c r="BE129" s="203">
        <f>IF(N129="základní",J129,0)</f>
        <v>0</v>
      </c>
      <c r="BF129" s="203">
        <f>IF(N129="snížená",J129,0)</f>
        <v>0</v>
      </c>
      <c r="BG129" s="203">
        <f>IF(N129="zákl. přenesená",J129,0)</f>
        <v>0</v>
      </c>
      <c r="BH129" s="203">
        <f>IF(N129="sníž. přenesená",J129,0)</f>
        <v>0</v>
      </c>
      <c r="BI129" s="203">
        <f>IF(N129="nulová",J129,0)</f>
        <v>0</v>
      </c>
      <c r="BJ129" s="17" t="s">
        <v>21</v>
      </c>
      <c r="BK129" s="203">
        <f>ROUND(I129*H129,2)</f>
        <v>0</v>
      </c>
      <c r="BL129" s="17" t="s">
        <v>140</v>
      </c>
      <c r="BM129" s="202" t="s">
        <v>376</v>
      </c>
    </row>
    <row r="130" spans="1:65" s="2" customFormat="1" ht="21.75" customHeight="1">
      <c r="A130" s="35"/>
      <c r="B130" s="36"/>
      <c r="C130" s="190" t="s">
        <v>91</v>
      </c>
      <c r="D130" s="190" t="s">
        <v>136</v>
      </c>
      <c r="E130" s="191" t="s">
        <v>137</v>
      </c>
      <c r="F130" s="192" t="s">
        <v>138</v>
      </c>
      <c r="G130" s="193" t="s">
        <v>139</v>
      </c>
      <c r="H130" s="194">
        <v>0.374</v>
      </c>
      <c r="I130" s="195"/>
      <c r="J130" s="196">
        <f>ROUND(I130*H130,2)</f>
        <v>0</v>
      </c>
      <c r="K130" s="197"/>
      <c r="L130" s="40"/>
      <c r="M130" s="198" t="s">
        <v>1</v>
      </c>
      <c r="N130" s="199" t="s">
        <v>47</v>
      </c>
      <c r="O130" s="72"/>
      <c r="P130" s="200">
        <f>O130*H130</f>
        <v>0</v>
      </c>
      <c r="Q130" s="200">
        <v>1.6627000000000001</v>
      </c>
      <c r="R130" s="200">
        <f>Q130*H130</f>
        <v>0.62184980000000001</v>
      </c>
      <c r="S130" s="200">
        <v>0</v>
      </c>
      <c r="T130" s="201">
        <f>S130*H130</f>
        <v>0</v>
      </c>
      <c r="U130" s="35"/>
      <c r="V130" s="35"/>
      <c r="W130" s="35"/>
      <c r="X130" s="35"/>
      <c r="Y130" s="35"/>
      <c r="Z130" s="35"/>
      <c r="AA130" s="35"/>
      <c r="AB130" s="35"/>
      <c r="AC130" s="35"/>
      <c r="AD130" s="35"/>
      <c r="AE130" s="35"/>
      <c r="AR130" s="202" t="s">
        <v>140</v>
      </c>
      <c r="AT130" s="202" t="s">
        <v>136</v>
      </c>
      <c r="AU130" s="202" t="s">
        <v>91</v>
      </c>
      <c r="AY130" s="17" t="s">
        <v>133</v>
      </c>
      <c r="BE130" s="203">
        <f>IF(N130="základní",J130,0)</f>
        <v>0</v>
      </c>
      <c r="BF130" s="203">
        <f>IF(N130="snížená",J130,0)</f>
        <v>0</v>
      </c>
      <c r="BG130" s="203">
        <f>IF(N130="zákl. přenesená",J130,0)</f>
        <v>0</v>
      </c>
      <c r="BH130" s="203">
        <f>IF(N130="sníž. přenesená",J130,0)</f>
        <v>0</v>
      </c>
      <c r="BI130" s="203">
        <f>IF(N130="nulová",J130,0)</f>
        <v>0</v>
      </c>
      <c r="BJ130" s="17" t="s">
        <v>21</v>
      </c>
      <c r="BK130" s="203">
        <f>ROUND(I130*H130,2)</f>
        <v>0</v>
      </c>
      <c r="BL130" s="17" t="s">
        <v>140</v>
      </c>
      <c r="BM130" s="202" t="s">
        <v>377</v>
      </c>
    </row>
    <row r="131" spans="1:65" s="2" customFormat="1" ht="87.75">
      <c r="A131" s="35"/>
      <c r="B131" s="36"/>
      <c r="C131" s="37"/>
      <c r="D131" s="204" t="s">
        <v>142</v>
      </c>
      <c r="E131" s="37"/>
      <c r="F131" s="205" t="s">
        <v>143</v>
      </c>
      <c r="G131" s="37"/>
      <c r="H131" s="37"/>
      <c r="I131" s="206"/>
      <c r="J131" s="37"/>
      <c r="K131" s="37"/>
      <c r="L131" s="40"/>
      <c r="M131" s="207"/>
      <c r="N131" s="208"/>
      <c r="O131" s="72"/>
      <c r="P131" s="72"/>
      <c r="Q131" s="72"/>
      <c r="R131" s="72"/>
      <c r="S131" s="72"/>
      <c r="T131" s="73"/>
      <c r="U131" s="35"/>
      <c r="V131" s="35"/>
      <c r="W131" s="35"/>
      <c r="X131" s="35"/>
      <c r="Y131" s="35"/>
      <c r="Z131" s="35"/>
      <c r="AA131" s="35"/>
      <c r="AB131" s="35"/>
      <c r="AC131" s="35"/>
      <c r="AD131" s="35"/>
      <c r="AE131" s="35"/>
      <c r="AT131" s="17" t="s">
        <v>142</v>
      </c>
      <c r="AU131" s="17" t="s">
        <v>91</v>
      </c>
    </row>
    <row r="132" spans="1:65" s="13" customFormat="1" ht="11.25">
      <c r="B132" s="209"/>
      <c r="C132" s="210"/>
      <c r="D132" s="204" t="s">
        <v>144</v>
      </c>
      <c r="E132" s="211" t="s">
        <v>1</v>
      </c>
      <c r="F132" s="212" t="s">
        <v>378</v>
      </c>
      <c r="G132" s="210"/>
      <c r="H132" s="211" t="s">
        <v>1</v>
      </c>
      <c r="I132" s="213"/>
      <c r="J132" s="210"/>
      <c r="K132" s="210"/>
      <c r="L132" s="214"/>
      <c r="M132" s="215"/>
      <c r="N132" s="216"/>
      <c r="O132" s="216"/>
      <c r="P132" s="216"/>
      <c r="Q132" s="216"/>
      <c r="R132" s="216"/>
      <c r="S132" s="216"/>
      <c r="T132" s="217"/>
      <c r="AT132" s="218" t="s">
        <v>144</v>
      </c>
      <c r="AU132" s="218" t="s">
        <v>91</v>
      </c>
      <c r="AV132" s="13" t="s">
        <v>21</v>
      </c>
      <c r="AW132" s="13" t="s">
        <v>38</v>
      </c>
      <c r="AX132" s="13" t="s">
        <v>82</v>
      </c>
      <c r="AY132" s="218" t="s">
        <v>133</v>
      </c>
    </row>
    <row r="133" spans="1:65" s="14" customFormat="1" ht="11.25">
      <c r="B133" s="219"/>
      <c r="C133" s="220"/>
      <c r="D133" s="204" t="s">
        <v>144</v>
      </c>
      <c r="E133" s="221" t="s">
        <v>1</v>
      </c>
      <c r="F133" s="222" t="s">
        <v>379</v>
      </c>
      <c r="G133" s="220"/>
      <c r="H133" s="223">
        <v>0.374</v>
      </c>
      <c r="I133" s="224"/>
      <c r="J133" s="220"/>
      <c r="K133" s="220"/>
      <c r="L133" s="225"/>
      <c r="M133" s="226"/>
      <c r="N133" s="227"/>
      <c r="O133" s="227"/>
      <c r="P133" s="227"/>
      <c r="Q133" s="227"/>
      <c r="R133" s="227"/>
      <c r="S133" s="227"/>
      <c r="T133" s="228"/>
      <c r="AT133" s="229" t="s">
        <v>144</v>
      </c>
      <c r="AU133" s="229" t="s">
        <v>91</v>
      </c>
      <c r="AV133" s="14" t="s">
        <v>91</v>
      </c>
      <c r="AW133" s="14" t="s">
        <v>38</v>
      </c>
      <c r="AX133" s="14" t="s">
        <v>82</v>
      </c>
      <c r="AY133" s="229" t="s">
        <v>133</v>
      </c>
    </row>
    <row r="134" spans="1:65" s="15" customFormat="1" ht="11.25">
      <c r="B134" s="230"/>
      <c r="C134" s="231"/>
      <c r="D134" s="204" t="s">
        <v>144</v>
      </c>
      <c r="E134" s="232" t="s">
        <v>1</v>
      </c>
      <c r="F134" s="233" t="s">
        <v>148</v>
      </c>
      <c r="G134" s="231"/>
      <c r="H134" s="234">
        <v>0.374</v>
      </c>
      <c r="I134" s="235"/>
      <c r="J134" s="231"/>
      <c r="K134" s="231"/>
      <c r="L134" s="236"/>
      <c r="M134" s="237"/>
      <c r="N134" s="238"/>
      <c r="O134" s="238"/>
      <c r="P134" s="238"/>
      <c r="Q134" s="238"/>
      <c r="R134" s="238"/>
      <c r="S134" s="238"/>
      <c r="T134" s="239"/>
      <c r="AT134" s="240" t="s">
        <v>144</v>
      </c>
      <c r="AU134" s="240" t="s">
        <v>91</v>
      </c>
      <c r="AV134" s="15" t="s">
        <v>140</v>
      </c>
      <c r="AW134" s="15" t="s">
        <v>38</v>
      </c>
      <c r="AX134" s="15" t="s">
        <v>21</v>
      </c>
      <c r="AY134" s="240" t="s">
        <v>133</v>
      </c>
    </row>
    <row r="135" spans="1:65" s="2" customFormat="1" ht="16.5" customHeight="1">
      <c r="A135" s="35"/>
      <c r="B135" s="36"/>
      <c r="C135" s="190" t="s">
        <v>134</v>
      </c>
      <c r="D135" s="190" t="s">
        <v>136</v>
      </c>
      <c r="E135" s="191" t="s">
        <v>158</v>
      </c>
      <c r="F135" s="192" t="s">
        <v>159</v>
      </c>
      <c r="G135" s="193" t="s">
        <v>151</v>
      </c>
      <c r="H135" s="194">
        <v>1</v>
      </c>
      <c r="I135" s="195"/>
      <c r="J135" s="196">
        <f>ROUND(I135*H135,2)</f>
        <v>0</v>
      </c>
      <c r="K135" s="197"/>
      <c r="L135" s="40"/>
      <c r="M135" s="198" t="s">
        <v>1</v>
      </c>
      <c r="N135" s="199" t="s">
        <v>47</v>
      </c>
      <c r="O135" s="72"/>
      <c r="P135" s="200">
        <f>O135*H135</f>
        <v>0</v>
      </c>
      <c r="Q135" s="200">
        <v>0</v>
      </c>
      <c r="R135" s="200">
        <f>Q135*H135</f>
        <v>0</v>
      </c>
      <c r="S135" s="200">
        <v>0</v>
      </c>
      <c r="T135" s="201">
        <f>S135*H135</f>
        <v>0</v>
      </c>
      <c r="U135" s="35"/>
      <c r="V135" s="35"/>
      <c r="W135" s="35"/>
      <c r="X135" s="35"/>
      <c r="Y135" s="35"/>
      <c r="Z135" s="35"/>
      <c r="AA135" s="35"/>
      <c r="AB135" s="35"/>
      <c r="AC135" s="35"/>
      <c r="AD135" s="35"/>
      <c r="AE135" s="35"/>
      <c r="AR135" s="202" t="s">
        <v>140</v>
      </c>
      <c r="AT135" s="202" t="s">
        <v>136</v>
      </c>
      <c r="AU135" s="202" t="s">
        <v>91</v>
      </c>
      <c r="AY135" s="17" t="s">
        <v>133</v>
      </c>
      <c r="BE135" s="203">
        <f>IF(N135="základní",J135,0)</f>
        <v>0</v>
      </c>
      <c r="BF135" s="203">
        <f>IF(N135="snížená",J135,0)</f>
        <v>0</v>
      </c>
      <c r="BG135" s="203">
        <f>IF(N135="zákl. přenesená",J135,0)</f>
        <v>0</v>
      </c>
      <c r="BH135" s="203">
        <f>IF(N135="sníž. přenesená",J135,0)</f>
        <v>0</v>
      </c>
      <c r="BI135" s="203">
        <f>IF(N135="nulová",J135,0)</f>
        <v>0</v>
      </c>
      <c r="BJ135" s="17" t="s">
        <v>21</v>
      </c>
      <c r="BK135" s="203">
        <f>ROUND(I135*H135,2)</f>
        <v>0</v>
      </c>
      <c r="BL135" s="17" t="s">
        <v>140</v>
      </c>
      <c r="BM135" s="202" t="s">
        <v>380</v>
      </c>
    </row>
    <row r="136" spans="1:65" s="12" customFormat="1" ht="22.9" customHeight="1">
      <c r="B136" s="174"/>
      <c r="C136" s="175"/>
      <c r="D136" s="176" t="s">
        <v>81</v>
      </c>
      <c r="E136" s="188" t="s">
        <v>165</v>
      </c>
      <c r="F136" s="188" t="s">
        <v>381</v>
      </c>
      <c r="G136" s="175"/>
      <c r="H136" s="175"/>
      <c r="I136" s="178"/>
      <c r="J136" s="189">
        <f>BK136</f>
        <v>0</v>
      </c>
      <c r="K136" s="175"/>
      <c r="L136" s="180"/>
      <c r="M136" s="181"/>
      <c r="N136" s="182"/>
      <c r="O136" s="182"/>
      <c r="P136" s="183">
        <f>SUM(P137:P155)</f>
        <v>0</v>
      </c>
      <c r="Q136" s="182"/>
      <c r="R136" s="183">
        <f>SUM(R137:R155)</f>
        <v>4.0420313999999999</v>
      </c>
      <c r="S136" s="182"/>
      <c r="T136" s="184">
        <f>SUM(T137:T155)</f>
        <v>0</v>
      </c>
      <c r="AR136" s="185" t="s">
        <v>21</v>
      </c>
      <c r="AT136" s="186" t="s">
        <v>81</v>
      </c>
      <c r="AU136" s="186" t="s">
        <v>21</v>
      </c>
      <c r="AY136" s="185" t="s">
        <v>133</v>
      </c>
      <c r="BK136" s="187">
        <f>SUM(BK137:BK155)</f>
        <v>0</v>
      </c>
    </row>
    <row r="137" spans="1:65" s="2" customFormat="1" ht="21.75" customHeight="1">
      <c r="A137" s="35"/>
      <c r="B137" s="36"/>
      <c r="C137" s="190" t="s">
        <v>140</v>
      </c>
      <c r="D137" s="190" t="s">
        <v>136</v>
      </c>
      <c r="E137" s="191" t="s">
        <v>167</v>
      </c>
      <c r="F137" s="192" t="s">
        <v>168</v>
      </c>
      <c r="G137" s="193" t="s">
        <v>169</v>
      </c>
      <c r="H137" s="194">
        <v>15</v>
      </c>
      <c r="I137" s="195"/>
      <c r="J137" s="196">
        <f>ROUND(I137*H137,2)</f>
        <v>0</v>
      </c>
      <c r="K137" s="197"/>
      <c r="L137" s="40"/>
      <c r="M137" s="198" t="s">
        <v>1</v>
      </c>
      <c r="N137" s="199" t="s">
        <v>47</v>
      </c>
      <c r="O137" s="72"/>
      <c r="P137" s="200">
        <f>O137*H137</f>
        <v>0</v>
      </c>
      <c r="Q137" s="200">
        <v>4.0000000000000001E-3</v>
      </c>
      <c r="R137" s="200">
        <f>Q137*H137</f>
        <v>0.06</v>
      </c>
      <c r="S137" s="200">
        <v>0</v>
      </c>
      <c r="T137" s="201">
        <f>S137*H137</f>
        <v>0</v>
      </c>
      <c r="U137" s="35"/>
      <c r="V137" s="35"/>
      <c r="W137" s="35"/>
      <c r="X137" s="35"/>
      <c r="Y137" s="35"/>
      <c r="Z137" s="35"/>
      <c r="AA137" s="35"/>
      <c r="AB137" s="35"/>
      <c r="AC137" s="35"/>
      <c r="AD137" s="35"/>
      <c r="AE137" s="35"/>
      <c r="AR137" s="202" t="s">
        <v>140</v>
      </c>
      <c r="AT137" s="202" t="s">
        <v>136</v>
      </c>
      <c r="AU137" s="202" t="s">
        <v>91</v>
      </c>
      <c r="AY137" s="17" t="s">
        <v>133</v>
      </c>
      <c r="BE137" s="203">
        <f>IF(N137="základní",J137,0)</f>
        <v>0</v>
      </c>
      <c r="BF137" s="203">
        <f>IF(N137="snížená",J137,0)</f>
        <v>0</v>
      </c>
      <c r="BG137" s="203">
        <f>IF(N137="zákl. přenesená",J137,0)</f>
        <v>0</v>
      </c>
      <c r="BH137" s="203">
        <f>IF(N137="sníž. přenesená",J137,0)</f>
        <v>0</v>
      </c>
      <c r="BI137" s="203">
        <f>IF(N137="nulová",J137,0)</f>
        <v>0</v>
      </c>
      <c r="BJ137" s="17" t="s">
        <v>21</v>
      </c>
      <c r="BK137" s="203">
        <f>ROUND(I137*H137,2)</f>
        <v>0</v>
      </c>
      <c r="BL137" s="17" t="s">
        <v>140</v>
      </c>
      <c r="BM137" s="202" t="s">
        <v>382</v>
      </c>
    </row>
    <row r="138" spans="1:65" s="13" customFormat="1" ht="11.25">
      <c r="B138" s="209"/>
      <c r="C138" s="210"/>
      <c r="D138" s="204" t="s">
        <v>144</v>
      </c>
      <c r="E138" s="211" t="s">
        <v>1</v>
      </c>
      <c r="F138" s="212" t="s">
        <v>171</v>
      </c>
      <c r="G138" s="210"/>
      <c r="H138" s="211" t="s">
        <v>1</v>
      </c>
      <c r="I138" s="213"/>
      <c r="J138" s="210"/>
      <c r="K138" s="210"/>
      <c r="L138" s="214"/>
      <c r="M138" s="215"/>
      <c r="N138" s="216"/>
      <c r="O138" s="216"/>
      <c r="P138" s="216"/>
      <c r="Q138" s="216"/>
      <c r="R138" s="216"/>
      <c r="S138" s="216"/>
      <c r="T138" s="217"/>
      <c r="AT138" s="218" t="s">
        <v>144</v>
      </c>
      <c r="AU138" s="218" t="s">
        <v>91</v>
      </c>
      <c r="AV138" s="13" t="s">
        <v>21</v>
      </c>
      <c r="AW138" s="13" t="s">
        <v>38</v>
      </c>
      <c r="AX138" s="13" t="s">
        <v>82</v>
      </c>
      <c r="AY138" s="218" t="s">
        <v>133</v>
      </c>
    </row>
    <row r="139" spans="1:65" s="14" customFormat="1" ht="11.25">
      <c r="B139" s="219"/>
      <c r="C139" s="220"/>
      <c r="D139" s="204" t="s">
        <v>144</v>
      </c>
      <c r="E139" s="221" t="s">
        <v>1</v>
      </c>
      <c r="F139" s="222" t="s">
        <v>8</v>
      </c>
      <c r="G139" s="220"/>
      <c r="H139" s="223">
        <v>15</v>
      </c>
      <c r="I139" s="224"/>
      <c r="J139" s="220"/>
      <c r="K139" s="220"/>
      <c r="L139" s="225"/>
      <c r="M139" s="226"/>
      <c r="N139" s="227"/>
      <c r="O139" s="227"/>
      <c r="P139" s="227"/>
      <c r="Q139" s="227"/>
      <c r="R139" s="227"/>
      <c r="S139" s="227"/>
      <c r="T139" s="228"/>
      <c r="AT139" s="229" t="s">
        <v>144</v>
      </c>
      <c r="AU139" s="229" t="s">
        <v>91</v>
      </c>
      <c r="AV139" s="14" t="s">
        <v>91</v>
      </c>
      <c r="AW139" s="14" t="s">
        <v>38</v>
      </c>
      <c r="AX139" s="14" t="s">
        <v>82</v>
      </c>
      <c r="AY139" s="229" t="s">
        <v>133</v>
      </c>
    </row>
    <row r="140" spans="1:65" s="15" customFormat="1" ht="11.25">
      <c r="B140" s="230"/>
      <c r="C140" s="231"/>
      <c r="D140" s="204" t="s">
        <v>144</v>
      </c>
      <c r="E140" s="232" t="s">
        <v>1</v>
      </c>
      <c r="F140" s="233" t="s">
        <v>148</v>
      </c>
      <c r="G140" s="231"/>
      <c r="H140" s="234">
        <v>15</v>
      </c>
      <c r="I140" s="235"/>
      <c r="J140" s="231"/>
      <c r="K140" s="231"/>
      <c r="L140" s="236"/>
      <c r="M140" s="237"/>
      <c r="N140" s="238"/>
      <c r="O140" s="238"/>
      <c r="P140" s="238"/>
      <c r="Q140" s="238"/>
      <c r="R140" s="238"/>
      <c r="S140" s="238"/>
      <c r="T140" s="239"/>
      <c r="AT140" s="240" t="s">
        <v>144</v>
      </c>
      <c r="AU140" s="240" t="s">
        <v>91</v>
      </c>
      <c r="AV140" s="15" t="s">
        <v>140</v>
      </c>
      <c r="AW140" s="15" t="s">
        <v>38</v>
      </c>
      <c r="AX140" s="15" t="s">
        <v>21</v>
      </c>
      <c r="AY140" s="240" t="s">
        <v>133</v>
      </c>
    </row>
    <row r="141" spans="1:65" s="2" customFormat="1" ht="21.75" customHeight="1">
      <c r="A141" s="35"/>
      <c r="B141" s="36"/>
      <c r="C141" s="190" t="s">
        <v>161</v>
      </c>
      <c r="D141" s="190" t="s">
        <v>136</v>
      </c>
      <c r="E141" s="191" t="s">
        <v>174</v>
      </c>
      <c r="F141" s="192" t="s">
        <v>175</v>
      </c>
      <c r="G141" s="193" t="s">
        <v>169</v>
      </c>
      <c r="H141" s="194">
        <v>4.9800000000000004</v>
      </c>
      <c r="I141" s="195"/>
      <c r="J141" s="196">
        <f>ROUND(I141*H141,2)</f>
        <v>0</v>
      </c>
      <c r="K141" s="197"/>
      <c r="L141" s="40"/>
      <c r="M141" s="198" t="s">
        <v>1</v>
      </c>
      <c r="N141" s="199" t="s">
        <v>47</v>
      </c>
      <c r="O141" s="72"/>
      <c r="P141" s="200">
        <f>O141*H141</f>
        <v>0</v>
      </c>
      <c r="Q141" s="200">
        <v>2.3230000000000001E-2</v>
      </c>
      <c r="R141" s="200">
        <f>Q141*H141</f>
        <v>0.11568540000000001</v>
      </c>
      <c r="S141" s="200">
        <v>0</v>
      </c>
      <c r="T141" s="201">
        <f>S141*H141</f>
        <v>0</v>
      </c>
      <c r="U141" s="35"/>
      <c r="V141" s="35"/>
      <c r="W141" s="35"/>
      <c r="X141" s="35"/>
      <c r="Y141" s="35"/>
      <c r="Z141" s="35"/>
      <c r="AA141" s="35"/>
      <c r="AB141" s="35"/>
      <c r="AC141" s="35"/>
      <c r="AD141" s="35"/>
      <c r="AE141" s="35"/>
      <c r="AR141" s="202" t="s">
        <v>140</v>
      </c>
      <c r="AT141" s="202" t="s">
        <v>136</v>
      </c>
      <c r="AU141" s="202" t="s">
        <v>91</v>
      </c>
      <c r="AY141" s="17" t="s">
        <v>133</v>
      </c>
      <c r="BE141" s="203">
        <f>IF(N141="základní",J141,0)</f>
        <v>0</v>
      </c>
      <c r="BF141" s="203">
        <f>IF(N141="snížená",J141,0)</f>
        <v>0</v>
      </c>
      <c r="BG141" s="203">
        <f>IF(N141="zákl. přenesená",J141,0)</f>
        <v>0</v>
      </c>
      <c r="BH141" s="203">
        <f>IF(N141="sníž. přenesená",J141,0)</f>
        <v>0</v>
      </c>
      <c r="BI141" s="203">
        <f>IF(N141="nulová",J141,0)</f>
        <v>0</v>
      </c>
      <c r="BJ141" s="17" t="s">
        <v>21</v>
      </c>
      <c r="BK141" s="203">
        <f>ROUND(I141*H141,2)</f>
        <v>0</v>
      </c>
      <c r="BL141" s="17" t="s">
        <v>140</v>
      </c>
      <c r="BM141" s="202" t="s">
        <v>383</v>
      </c>
    </row>
    <row r="142" spans="1:65" s="2" customFormat="1" ht="48.75">
      <c r="A142" s="35"/>
      <c r="B142" s="36"/>
      <c r="C142" s="37"/>
      <c r="D142" s="204" t="s">
        <v>142</v>
      </c>
      <c r="E142" s="37"/>
      <c r="F142" s="205" t="s">
        <v>177</v>
      </c>
      <c r="G142" s="37"/>
      <c r="H142" s="37"/>
      <c r="I142" s="206"/>
      <c r="J142" s="37"/>
      <c r="K142" s="37"/>
      <c r="L142" s="40"/>
      <c r="M142" s="207"/>
      <c r="N142" s="208"/>
      <c r="O142" s="72"/>
      <c r="P142" s="72"/>
      <c r="Q142" s="72"/>
      <c r="R142" s="72"/>
      <c r="S142" s="72"/>
      <c r="T142" s="73"/>
      <c r="U142" s="35"/>
      <c r="V142" s="35"/>
      <c r="W142" s="35"/>
      <c r="X142" s="35"/>
      <c r="Y142" s="35"/>
      <c r="Z142" s="35"/>
      <c r="AA142" s="35"/>
      <c r="AB142" s="35"/>
      <c r="AC142" s="35"/>
      <c r="AD142" s="35"/>
      <c r="AE142" s="35"/>
      <c r="AT142" s="17" t="s">
        <v>142</v>
      </c>
      <c r="AU142" s="17" t="s">
        <v>91</v>
      </c>
    </row>
    <row r="143" spans="1:65" s="13" customFormat="1" ht="11.25">
      <c r="B143" s="209"/>
      <c r="C143" s="210"/>
      <c r="D143" s="204" t="s">
        <v>144</v>
      </c>
      <c r="E143" s="211" t="s">
        <v>1</v>
      </c>
      <c r="F143" s="212" t="s">
        <v>178</v>
      </c>
      <c r="G143" s="210"/>
      <c r="H143" s="211" t="s">
        <v>1</v>
      </c>
      <c r="I143" s="213"/>
      <c r="J143" s="210"/>
      <c r="K143" s="210"/>
      <c r="L143" s="214"/>
      <c r="M143" s="215"/>
      <c r="N143" s="216"/>
      <c r="O143" s="216"/>
      <c r="P143" s="216"/>
      <c r="Q143" s="216"/>
      <c r="R143" s="216"/>
      <c r="S143" s="216"/>
      <c r="T143" s="217"/>
      <c r="AT143" s="218" t="s">
        <v>144</v>
      </c>
      <c r="AU143" s="218" t="s">
        <v>91</v>
      </c>
      <c r="AV143" s="13" t="s">
        <v>21</v>
      </c>
      <c r="AW143" s="13" t="s">
        <v>38</v>
      </c>
      <c r="AX143" s="13" t="s">
        <v>82</v>
      </c>
      <c r="AY143" s="218" t="s">
        <v>133</v>
      </c>
    </row>
    <row r="144" spans="1:65" s="14" customFormat="1" ht="11.25">
      <c r="B144" s="219"/>
      <c r="C144" s="220"/>
      <c r="D144" s="204" t="s">
        <v>144</v>
      </c>
      <c r="E144" s="221" t="s">
        <v>1</v>
      </c>
      <c r="F144" s="222" t="s">
        <v>384</v>
      </c>
      <c r="G144" s="220"/>
      <c r="H144" s="223">
        <v>4.9800000000000004</v>
      </c>
      <c r="I144" s="224"/>
      <c r="J144" s="220"/>
      <c r="K144" s="220"/>
      <c r="L144" s="225"/>
      <c r="M144" s="226"/>
      <c r="N144" s="227"/>
      <c r="O144" s="227"/>
      <c r="P144" s="227"/>
      <c r="Q144" s="227"/>
      <c r="R144" s="227"/>
      <c r="S144" s="227"/>
      <c r="T144" s="228"/>
      <c r="AT144" s="229" t="s">
        <v>144</v>
      </c>
      <c r="AU144" s="229" t="s">
        <v>91</v>
      </c>
      <c r="AV144" s="14" t="s">
        <v>91</v>
      </c>
      <c r="AW144" s="14" t="s">
        <v>38</v>
      </c>
      <c r="AX144" s="14" t="s">
        <v>82</v>
      </c>
      <c r="AY144" s="229" t="s">
        <v>133</v>
      </c>
    </row>
    <row r="145" spans="1:65" s="15" customFormat="1" ht="11.25">
      <c r="B145" s="230"/>
      <c r="C145" s="231"/>
      <c r="D145" s="204" t="s">
        <v>144</v>
      </c>
      <c r="E145" s="232" t="s">
        <v>1</v>
      </c>
      <c r="F145" s="233" t="s">
        <v>148</v>
      </c>
      <c r="G145" s="231"/>
      <c r="H145" s="234">
        <v>4.9800000000000004</v>
      </c>
      <c r="I145" s="235"/>
      <c r="J145" s="231"/>
      <c r="K145" s="231"/>
      <c r="L145" s="236"/>
      <c r="M145" s="237"/>
      <c r="N145" s="238"/>
      <c r="O145" s="238"/>
      <c r="P145" s="238"/>
      <c r="Q145" s="238"/>
      <c r="R145" s="238"/>
      <c r="S145" s="238"/>
      <c r="T145" s="239"/>
      <c r="AT145" s="240" t="s">
        <v>144</v>
      </c>
      <c r="AU145" s="240" t="s">
        <v>91</v>
      </c>
      <c r="AV145" s="15" t="s">
        <v>140</v>
      </c>
      <c r="AW145" s="15" t="s">
        <v>38</v>
      </c>
      <c r="AX145" s="15" t="s">
        <v>21</v>
      </c>
      <c r="AY145" s="240" t="s">
        <v>133</v>
      </c>
    </row>
    <row r="146" spans="1:65" s="2" customFormat="1" ht="21.75" customHeight="1">
      <c r="A146" s="35"/>
      <c r="B146" s="36"/>
      <c r="C146" s="190" t="s">
        <v>165</v>
      </c>
      <c r="D146" s="190" t="s">
        <v>136</v>
      </c>
      <c r="E146" s="191" t="s">
        <v>181</v>
      </c>
      <c r="F146" s="192" t="s">
        <v>182</v>
      </c>
      <c r="G146" s="193" t="s">
        <v>169</v>
      </c>
      <c r="H146" s="194">
        <v>7.3650000000000002</v>
      </c>
      <c r="I146" s="195"/>
      <c r="J146" s="196">
        <f>ROUND(I146*H146,2)</f>
        <v>0</v>
      </c>
      <c r="K146" s="197"/>
      <c r="L146" s="40"/>
      <c r="M146" s="198" t="s">
        <v>1</v>
      </c>
      <c r="N146" s="199" t="s">
        <v>47</v>
      </c>
      <c r="O146" s="72"/>
      <c r="P146" s="200">
        <f>O146*H146</f>
        <v>0</v>
      </c>
      <c r="Q146" s="200">
        <v>4.2000000000000003E-2</v>
      </c>
      <c r="R146" s="200">
        <f>Q146*H146</f>
        <v>0.30933000000000005</v>
      </c>
      <c r="S146" s="200">
        <v>0</v>
      </c>
      <c r="T146" s="201">
        <f>S146*H146</f>
        <v>0</v>
      </c>
      <c r="U146" s="35"/>
      <c r="V146" s="35"/>
      <c r="W146" s="35"/>
      <c r="X146" s="35"/>
      <c r="Y146" s="35"/>
      <c r="Z146" s="35"/>
      <c r="AA146" s="35"/>
      <c r="AB146" s="35"/>
      <c r="AC146" s="35"/>
      <c r="AD146" s="35"/>
      <c r="AE146" s="35"/>
      <c r="AR146" s="202" t="s">
        <v>183</v>
      </c>
      <c r="AT146" s="202" t="s">
        <v>136</v>
      </c>
      <c r="AU146" s="202" t="s">
        <v>91</v>
      </c>
      <c r="AY146" s="17" t="s">
        <v>133</v>
      </c>
      <c r="BE146" s="203">
        <f>IF(N146="základní",J146,0)</f>
        <v>0</v>
      </c>
      <c r="BF146" s="203">
        <f>IF(N146="snížená",J146,0)</f>
        <v>0</v>
      </c>
      <c r="BG146" s="203">
        <f>IF(N146="zákl. přenesená",J146,0)</f>
        <v>0</v>
      </c>
      <c r="BH146" s="203">
        <f>IF(N146="sníž. přenesená",J146,0)</f>
        <v>0</v>
      </c>
      <c r="BI146" s="203">
        <f>IF(N146="nulová",J146,0)</f>
        <v>0</v>
      </c>
      <c r="BJ146" s="17" t="s">
        <v>21</v>
      </c>
      <c r="BK146" s="203">
        <f>ROUND(I146*H146,2)</f>
        <v>0</v>
      </c>
      <c r="BL146" s="17" t="s">
        <v>183</v>
      </c>
      <c r="BM146" s="202" t="s">
        <v>385</v>
      </c>
    </row>
    <row r="147" spans="1:65" s="2" customFormat="1" ht="146.25">
      <c r="A147" s="35"/>
      <c r="B147" s="36"/>
      <c r="C147" s="37"/>
      <c r="D147" s="204" t="s">
        <v>142</v>
      </c>
      <c r="E147" s="37"/>
      <c r="F147" s="205" t="s">
        <v>185</v>
      </c>
      <c r="G147" s="37"/>
      <c r="H147" s="37"/>
      <c r="I147" s="206"/>
      <c r="J147" s="37"/>
      <c r="K147" s="37"/>
      <c r="L147" s="40"/>
      <c r="M147" s="207"/>
      <c r="N147" s="208"/>
      <c r="O147" s="72"/>
      <c r="P147" s="72"/>
      <c r="Q147" s="72"/>
      <c r="R147" s="72"/>
      <c r="S147" s="72"/>
      <c r="T147" s="73"/>
      <c r="U147" s="35"/>
      <c r="V147" s="35"/>
      <c r="W147" s="35"/>
      <c r="X147" s="35"/>
      <c r="Y147" s="35"/>
      <c r="Z147" s="35"/>
      <c r="AA147" s="35"/>
      <c r="AB147" s="35"/>
      <c r="AC147" s="35"/>
      <c r="AD147" s="35"/>
      <c r="AE147" s="35"/>
      <c r="AT147" s="17" t="s">
        <v>142</v>
      </c>
      <c r="AU147" s="17" t="s">
        <v>91</v>
      </c>
    </row>
    <row r="148" spans="1:65" s="13" customFormat="1" ht="11.25">
      <c r="B148" s="209"/>
      <c r="C148" s="210"/>
      <c r="D148" s="204" t="s">
        <v>144</v>
      </c>
      <c r="E148" s="211" t="s">
        <v>1</v>
      </c>
      <c r="F148" s="212" t="s">
        <v>186</v>
      </c>
      <c r="G148" s="210"/>
      <c r="H148" s="211" t="s">
        <v>1</v>
      </c>
      <c r="I148" s="213"/>
      <c r="J148" s="210"/>
      <c r="K148" s="210"/>
      <c r="L148" s="214"/>
      <c r="M148" s="215"/>
      <c r="N148" s="216"/>
      <c r="O148" s="216"/>
      <c r="P148" s="216"/>
      <c r="Q148" s="216"/>
      <c r="R148" s="216"/>
      <c r="S148" s="216"/>
      <c r="T148" s="217"/>
      <c r="AT148" s="218" t="s">
        <v>144</v>
      </c>
      <c r="AU148" s="218" t="s">
        <v>91</v>
      </c>
      <c r="AV148" s="13" t="s">
        <v>21</v>
      </c>
      <c r="AW148" s="13" t="s">
        <v>38</v>
      </c>
      <c r="AX148" s="13" t="s">
        <v>82</v>
      </c>
      <c r="AY148" s="218" t="s">
        <v>133</v>
      </c>
    </row>
    <row r="149" spans="1:65" s="14" customFormat="1" ht="11.25">
      <c r="B149" s="219"/>
      <c r="C149" s="220"/>
      <c r="D149" s="204" t="s">
        <v>144</v>
      </c>
      <c r="E149" s="221" t="s">
        <v>1</v>
      </c>
      <c r="F149" s="222" t="s">
        <v>187</v>
      </c>
      <c r="G149" s="220"/>
      <c r="H149" s="223">
        <v>5.91</v>
      </c>
      <c r="I149" s="224"/>
      <c r="J149" s="220"/>
      <c r="K149" s="220"/>
      <c r="L149" s="225"/>
      <c r="M149" s="226"/>
      <c r="N149" s="227"/>
      <c r="O149" s="227"/>
      <c r="P149" s="227"/>
      <c r="Q149" s="227"/>
      <c r="R149" s="227"/>
      <c r="S149" s="227"/>
      <c r="T149" s="228"/>
      <c r="AT149" s="229" t="s">
        <v>144</v>
      </c>
      <c r="AU149" s="229" t="s">
        <v>91</v>
      </c>
      <c r="AV149" s="14" t="s">
        <v>91</v>
      </c>
      <c r="AW149" s="14" t="s">
        <v>38</v>
      </c>
      <c r="AX149" s="14" t="s">
        <v>82</v>
      </c>
      <c r="AY149" s="229" t="s">
        <v>133</v>
      </c>
    </row>
    <row r="150" spans="1:65" s="14" customFormat="1" ht="11.25">
      <c r="B150" s="219"/>
      <c r="C150" s="220"/>
      <c r="D150" s="204" t="s">
        <v>144</v>
      </c>
      <c r="E150" s="221" t="s">
        <v>1</v>
      </c>
      <c r="F150" s="222" t="s">
        <v>188</v>
      </c>
      <c r="G150" s="220"/>
      <c r="H150" s="223">
        <v>1.4550000000000001</v>
      </c>
      <c r="I150" s="224"/>
      <c r="J150" s="220"/>
      <c r="K150" s="220"/>
      <c r="L150" s="225"/>
      <c r="M150" s="226"/>
      <c r="N150" s="227"/>
      <c r="O150" s="227"/>
      <c r="P150" s="227"/>
      <c r="Q150" s="227"/>
      <c r="R150" s="227"/>
      <c r="S150" s="227"/>
      <c r="T150" s="228"/>
      <c r="AT150" s="229" t="s">
        <v>144</v>
      </c>
      <c r="AU150" s="229" t="s">
        <v>91</v>
      </c>
      <c r="AV150" s="14" t="s">
        <v>91</v>
      </c>
      <c r="AW150" s="14" t="s">
        <v>38</v>
      </c>
      <c r="AX150" s="14" t="s">
        <v>82</v>
      </c>
      <c r="AY150" s="229" t="s">
        <v>133</v>
      </c>
    </row>
    <row r="151" spans="1:65" s="15" customFormat="1" ht="11.25">
      <c r="B151" s="230"/>
      <c r="C151" s="231"/>
      <c r="D151" s="204" t="s">
        <v>144</v>
      </c>
      <c r="E151" s="232" t="s">
        <v>1</v>
      </c>
      <c r="F151" s="233" t="s">
        <v>148</v>
      </c>
      <c r="G151" s="231"/>
      <c r="H151" s="234">
        <v>7.3650000000000002</v>
      </c>
      <c r="I151" s="235"/>
      <c r="J151" s="231"/>
      <c r="K151" s="231"/>
      <c r="L151" s="236"/>
      <c r="M151" s="237"/>
      <c r="N151" s="238"/>
      <c r="O151" s="238"/>
      <c r="P151" s="238"/>
      <c r="Q151" s="238"/>
      <c r="R151" s="238"/>
      <c r="S151" s="238"/>
      <c r="T151" s="239"/>
      <c r="AT151" s="240" t="s">
        <v>144</v>
      </c>
      <c r="AU151" s="240" t="s">
        <v>91</v>
      </c>
      <c r="AV151" s="15" t="s">
        <v>140</v>
      </c>
      <c r="AW151" s="15" t="s">
        <v>38</v>
      </c>
      <c r="AX151" s="15" t="s">
        <v>21</v>
      </c>
      <c r="AY151" s="240" t="s">
        <v>133</v>
      </c>
    </row>
    <row r="152" spans="1:65" s="2" customFormat="1" ht="21.75" customHeight="1">
      <c r="A152" s="35"/>
      <c r="B152" s="36"/>
      <c r="C152" s="190" t="s">
        <v>173</v>
      </c>
      <c r="D152" s="190" t="s">
        <v>136</v>
      </c>
      <c r="E152" s="191" t="s">
        <v>386</v>
      </c>
      <c r="F152" s="192" t="s">
        <v>387</v>
      </c>
      <c r="G152" s="193" t="s">
        <v>169</v>
      </c>
      <c r="H152" s="194">
        <v>38.1</v>
      </c>
      <c r="I152" s="195"/>
      <c r="J152" s="196">
        <f>ROUND(I152*H152,2)</f>
        <v>0</v>
      </c>
      <c r="K152" s="197"/>
      <c r="L152" s="40"/>
      <c r="M152" s="198" t="s">
        <v>1</v>
      </c>
      <c r="N152" s="199" t="s">
        <v>47</v>
      </c>
      <c r="O152" s="72"/>
      <c r="P152" s="200">
        <f>O152*H152</f>
        <v>0</v>
      </c>
      <c r="Q152" s="200">
        <v>9.3359999999999999E-2</v>
      </c>
      <c r="R152" s="200">
        <f>Q152*H152</f>
        <v>3.557016</v>
      </c>
      <c r="S152" s="200">
        <v>0</v>
      </c>
      <c r="T152" s="201">
        <f>S152*H152</f>
        <v>0</v>
      </c>
      <c r="U152" s="35"/>
      <c r="V152" s="35"/>
      <c r="W152" s="35"/>
      <c r="X152" s="35"/>
      <c r="Y152" s="35"/>
      <c r="Z152" s="35"/>
      <c r="AA152" s="35"/>
      <c r="AB152" s="35"/>
      <c r="AC152" s="35"/>
      <c r="AD152" s="35"/>
      <c r="AE152" s="35"/>
      <c r="AR152" s="202" t="s">
        <v>140</v>
      </c>
      <c r="AT152" s="202" t="s">
        <v>136</v>
      </c>
      <c r="AU152" s="202" t="s">
        <v>91</v>
      </c>
      <c r="AY152" s="17" t="s">
        <v>133</v>
      </c>
      <c r="BE152" s="203">
        <f>IF(N152="základní",J152,0)</f>
        <v>0</v>
      </c>
      <c r="BF152" s="203">
        <f>IF(N152="snížená",J152,0)</f>
        <v>0</v>
      </c>
      <c r="BG152" s="203">
        <f>IF(N152="zákl. přenesená",J152,0)</f>
        <v>0</v>
      </c>
      <c r="BH152" s="203">
        <f>IF(N152="sníž. přenesená",J152,0)</f>
        <v>0</v>
      </c>
      <c r="BI152" s="203">
        <f>IF(N152="nulová",J152,0)</f>
        <v>0</v>
      </c>
      <c r="BJ152" s="17" t="s">
        <v>21</v>
      </c>
      <c r="BK152" s="203">
        <f>ROUND(I152*H152,2)</f>
        <v>0</v>
      </c>
      <c r="BL152" s="17" t="s">
        <v>140</v>
      </c>
      <c r="BM152" s="202" t="s">
        <v>388</v>
      </c>
    </row>
    <row r="153" spans="1:65" s="13" customFormat="1" ht="11.25">
      <c r="B153" s="209"/>
      <c r="C153" s="210"/>
      <c r="D153" s="204" t="s">
        <v>144</v>
      </c>
      <c r="E153" s="211" t="s">
        <v>1</v>
      </c>
      <c r="F153" s="212" t="s">
        <v>389</v>
      </c>
      <c r="G153" s="210"/>
      <c r="H153" s="211" t="s">
        <v>1</v>
      </c>
      <c r="I153" s="213"/>
      <c r="J153" s="210"/>
      <c r="K153" s="210"/>
      <c r="L153" s="214"/>
      <c r="M153" s="215"/>
      <c r="N153" s="216"/>
      <c r="O153" s="216"/>
      <c r="P153" s="216"/>
      <c r="Q153" s="216"/>
      <c r="R153" s="216"/>
      <c r="S153" s="216"/>
      <c r="T153" s="217"/>
      <c r="AT153" s="218" t="s">
        <v>144</v>
      </c>
      <c r="AU153" s="218" t="s">
        <v>91</v>
      </c>
      <c r="AV153" s="13" t="s">
        <v>21</v>
      </c>
      <c r="AW153" s="13" t="s">
        <v>38</v>
      </c>
      <c r="AX153" s="13" t="s">
        <v>82</v>
      </c>
      <c r="AY153" s="218" t="s">
        <v>133</v>
      </c>
    </row>
    <row r="154" spans="1:65" s="14" customFormat="1" ht="11.25">
      <c r="B154" s="219"/>
      <c r="C154" s="220"/>
      <c r="D154" s="204" t="s">
        <v>144</v>
      </c>
      <c r="E154" s="221" t="s">
        <v>1</v>
      </c>
      <c r="F154" s="222" t="s">
        <v>390</v>
      </c>
      <c r="G154" s="220"/>
      <c r="H154" s="223">
        <v>38.1</v>
      </c>
      <c r="I154" s="224"/>
      <c r="J154" s="220"/>
      <c r="K154" s="220"/>
      <c r="L154" s="225"/>
      <c r="M154" s="226"/>
      <c r="N154" s="227"/>
      <c r="O154" s="227"/>
      <c r="P154" s="227"/>
      <c r="Q154" s="227"/>
      <c r="R154" s="227"/>
      <c r="S154" s="227"/>
      <c r="T154" s="228"/>
      <c r="AT154" s="229" t="s">
        <v>144</v>
      </c>
      <c r="AU154" s="229" t="s">
        <v>91</v>
      </c>
      <c r="AV154" s="14" t="s">
        <v>91</v>
      </c>
      <c r="AW154" s="14" t="s">
        <v>38</v>
      </c>
      <c r="AX154" s="14" t="s">
        <v>82</v>
      </c>
      <c r="AY154" s="229" t="s">
        <v>133</v>
      </c>
    </row>
    <row r="155" spans="1:65" s="15" customFormat="1" ht="11.25">
      <c r="B155" s="230"/>
      <c r="C155" s="231"/>
      <c r="D155" s="204" t="s">
        <v>144</v>
      </c>
      <c r="E155" s="232" t="s">
        <v>1</v>
      </c>
      <c r="F155" s="233" t="s">
        <v>148</v>
      </c>
      <c r="G155" s="231"/>
      <c r="H155" s="234">
        <v>38.1</v>
      </c>
      <c r="I155" s="235"/>
      <c r="J155" s="231"/>
      <c r="K155" s="231"/>
      <c r="L155" s="236"/>
      <c r="M155" s="237"/>
      <c r="N155" s="238"/>
      <c r="O155" s="238"/>
      <c r="P155" s="238"/>
      <c r="Q155" s="238"/>
      <c r="R155" s="238"/>
      <c r="S155" s="238"/>
      <c r="T155" s="239"/>
      <c r="AT155" s="240" t="s">
        <v>144</v>
      </c>
      <c r="AU155" s="240" t="s">
        <v>91</v>
      </c>
      <c r="AV155" s="15" t="s">
        <v>140</v>
      </c>
      <c r="AW155" s="15" t="s">
        <v>38</v>
      </c>
      <c r="AX155" s="15" t="s">
        <v>21</v>
      </c>
      <c r="AY155" s="240" t="s">
        <v>133</v>
      </c>
    </row>
    <row r="156" spans="1:65" s="12" customFormat="1" ht="22.9" customHeight="1">
      <c r="B156" s="174"/>
      <c r="C156" s="175"/>
      <c r="D156" s="176" t="s">
        <v>81</v>
      </c>
      <c r="E156" s="188" t="s">
        <v>189</v>
      </c>
      <c r="F156" s="188" t="s">
        <v>190</v>
      </c>
      <c r="G156" s="175"/>
      <c r="H156" s="175"/>
      <c r="I156" s="178"/>
      <c r="J156" s="189">
        <f>BK156</f>
        <v>0</v>
      </c>
      <c r="K156" s="175"/>
      <c r="L156" s="180"/>
      <c r="M156" s="181"/>
      <c r="N156" s="182"/>
      <c r="O156" s="182"/>
      <c r="P156" s="183">
        <f>SUM(P157:P178)</f>
        <v>0</v>
      </c>
      <c r="Q156" s="182"/>
      <c r="R156" s="183">
        <f>SUM(R157:R178)</f>
        <v>0</v>
      </c>
      <c r="S156" s="182"/>
      <c r="T156" s="184">
        <f>SUM(T157:T178)</f>
        <v>0</v>
      </c>
      <c r="AR156" s="185" t="s">
        <v>21</v>
      </c>
      <c r="AT156" s="186" t="s">
        <v>81</v>
      </c>
      <c r="AU156" s="186" t="s">
        <v>21</v>
      </c>
      <c r="AY156" s="185" t="s">
        <v>133</v>
      </c>
      <c r="BK156" s="187">
        <f>SUM(BK157:BK178)</f>
        <v>0</v>
      </c>
    </row>
    <row r="157" spans="1:65" s="2" customFormat="1" ht="21.75" customHeight="1">
      <c r="A157" s="35"/>
      <c r="B157" s="36"/>
      <c r="C157" s="190" t="s">
        <v>180</v>
      </c>
      <c r="D157" s="190" t="s">
        <v>136</v>
      </c>
      <c r="E157" s="191" t="s">
        <v>391</v>
      </c>
      <c r="F157" s="192" t="s">
        <v>392</v>
      </c>
      <c r="G157" s="193" t="s">
        <v>194</v>
      </c>
      <c r="H157" s="194">
        <v>2.9159999999999999</v>
      </c>
      <c r="I157" s="195"/>
      <c r="J157" s="196">
        <f>ROUND(I157*H157,2)</f>
        <v>0</v>
      </c>
      <c r="K157" s="197"/>
      <c r="L157" s="40"/>
      <c r="M157" s="198" t="s">
        <v>1</v>
      </c>
      <c r="N157" s="199" t="s">
        <v>47</v>
      </c>
      <c r="O157" s="72"/>
      <c r="P157" s="200">
        <f>O157*H157</f>
        <v>0</v>
      </c>
      <c r="Q157" s="200">
        <v>0</v>
      </c>
      <c r="R157" s="200">
        <f>Q157*H157</f>
        <v>0</v>
      </c>
      <c r="S157" s="200">
        <v>0</v>
      </c>
      <c r="T157" s="201">
        <f>S157*H157</f>
        <v>0</v>
      </c>
      <c r="U157" s="35"/>
      <c r="V157" s="35"/>
      <c r="W157" s="35"/>
      <c r="X157" s="35"/>
      <c r="Y157" s="35"/>
      <c r="Z157" s="35"/>
      <c r="AA157" s="35"/>
      <c r="AB157" s="35"/>
      <c r="AC157" s="35"/>
      <c r="AD157" s="35"/>
      <c r="AE157" s="35"/>
      <c r="AR157" s="202" t="s">
        <v>140</v>
      </c>
      <c r="AT157" s="202" t="s">
        <v>136</v>
      </c>
      <c r="AU157" s="202" t="s">
        <v>91</v>
      </c>
      <c r="AY157" s="17" t="s">
        <v>133</v>
      </c>
      <c r="BE157" s="203">
        <f>IF(N157="základní",J157,0)</f>
        <v>0</v>
      </c>
      <c r="BF157" s="203">
        <f>IF(N157="snížená",J157,0)</f>
        <v>0</v>
      </c>
      <c r="BG157" s="203">
        <f>IF(N157="zákl. přenesená",J157,0)</f>
        <v>0</v>
      </c>
      <c r="BH157" s="203">
        <f>IF(N157="sníž. přenesená",J157,0)</f>
        <v>0</v>
      </c>
      <c r="BI157" s="203">
        <f>IF(N157="nulová",J157,0)</f>
        <v>0</v>
      </c>
      <c r="BJ157" s="17" t="s">
        <v>21</v>
      </c>
      <c r="BK157" s="203">
        <f>ROUND(I157*H157,2)</f>
        <v>0</v>
      </c>
      <c r="BL157" s="17" t="s">
        <v>140</v>
      </c>
      <c r="BM157" s="202" t="s">
        <v>393</v>
      </c>
    </row>
    <row r="158" spans="1:65" s="2" customFormat="1" ht="78">
      <c r="A158" s="35"/>
      <c r="B158" s="36"/>
      <c r="C158" s="37"/>
      <c r="D158" s="204" t="s">
        <v>142</v>
      </c>
      <c r="E158" s="37"/>
      <c r="F158" s="205" t="s">
        <v>394</v>
      </c>
      <c r="G158" s="37"/>
      <c r="H158" s="37"/>
      <c r="I158" s="206"/>
      <c r="J158" s="37"/>
      <c r="K158" s="37"/>
      <c r="L158" s="40"/>
      <c r="M158" s="207"/>
      <c r="N158" s="208"/>
      <c r="O158" s="72"/>
      <c r="P158" s="72"/>
      <c r="Q158" s="72"/>
      <c r="R158" s="72"/>
      <c r="S158" s="72"/>
      <c r="T158" s="73"/>
      <c r="U158" s="35"/>
      <c r="V158" s="35"/>
      <c r="W158" s="35"/>
      <c r="X158" s="35"/>
      <c r="Y158" s="35"/>
      <c r="Z158" s="35"/>
      <c r="AA158" s="35"/>
      <c r="AB158" s="35"/>
      <c r="AC158" s="35"/>
      <c r="AD158" s="35"/>
      <c r="AE158" s="35"/>
      <c r="AT158" s="17" t="s">
        <v>142</v>
      </c>
      <c r="AU158" s="17" t="s">
        <v>91</v>
      </c>
    </row>
    <row r="159" spans="1:65" s="14" customFormat="1" ht="11.25">
      <c r="B159" s="219"/>
      <c r="C159" s="220"/>
      <c r="D159" s="204" t="s">
        <v>144</v>
      </c>
      <c r="E159" s="221" t="s">
        <v>1</v>
      </c>
      <c r="F159" s="222" t="s">
        <v>395</v>
      </c>
      <c r="G159" s="220"/>
      <c r="H159" s="223">
        <v>2.9159999999999999</v>
      </c>
      <c r="I159" s="224"/>
      <c r="J159" s="220"/>
      <c r="K159" s="220"/>
      <c r="L159" s="225"/>
      <c r="M159" s="226"/>
      <c r="N159" s="227"/>
      <c r="O159" s="227"/>
      <c r="P159" s="227"/>
      <c r="Q159" s="227"/>
      <c r="R159" s="227"/>
      <c r="S159" s="227"/>
      <c r="T159" s="228"/>
      <c r="AT159" s="229" t="s">
        <v>144</v>
      </c>
      <c r="AU159" s="229" t="s">
        <v>91</v>
      </c>
      <c r="AV159" s="14" t="s">
        <v>91</v>
      </c>
      <c r="AW159" s="14" t="s">
        <v>38</v>
      </c>
      <c r="AX159" s="14" t="s">
        <v>82</v>
      </c>
      <c r="AY159" s="229" t="s">
        <v>133</v>
      </c>
    </row>
    <row r="160" spans="1:65" s="15" customFormat="1" ht="11.25">
      <c r="B160" s="230"/>
      <c r="C160" s="231"/>
      <c r="D160" s="204" t="s">
        <v>144</v>
      </c>
      <c r="E160" s="232" t="s">
        <v>1</v>
      </c>
      <c r="F160" s="233" t="s">
        <v>148</v>
      </c>
      <c r="G160" s="231"/>
      <c r="H160" s="234">
        <v>2.9159999999999999</v>
      </c>
      <c r="I160" s="235"/>
      <c r="J160" s="231"/>
      <c r="K160" s="231"/>
      <c r="L160" s="236"/>
      <c r="M160" s="237"/>
      <c r="N160" s="238"/>
      <c r="O160" s="238"/>
      <c r="P160" s="238"/>
      <c r="Q160" s="238"/>
      <c r="R160" s="238"/>
      <c r="S160" s="238"/>
      <c r="T160" s="239"/>
      <c r="AT160" s="240" t="s">
        <v>144</v>
      </c>
      <c r="AU160" s="240" t="s">
        <v>91</v>
      </c>
      <c r="AV160" s="15" t="s">
        <v>140</v>
      </c>
      <c r="AW160" s="15" t="s">
        <v>38</v>
      </c>
      <c r="AX160" s="15" t="s">
        <v>21</v>
      </c>
      <c r="AY160" s="240" t="s">
        <v>133</v>
      </c>
    </row>
    <row r="161" spans="1:65" s="2" customFormat="1" ht="16.5" customHeight="1">
      <c r="A161" s="35"/>
      <c r="B161" s="36"/>
      <c r="C161" s="190" t="s">
        <v>191</v>
      </c>
      <c r="D161" s="190" t="s">
        <v>136</v>
      </c>
      <c r="E161" s="191" t="s">
        <v>192</v>
      </c>
      <c r="F161" s="192" t="s">
        <v>193</v>
      </c>
      <c r="G161" s="193" t="s">
        <v>194</v>
      </c>
      <c r="H161" s="194">
        <v>2.9159999999999999</v>
      </c>
      <c r="I161" s="195"/>
      <c r="J161" s="196">
        <f>ROUND(I161*H161,2)</f>
        <v>0</v>
      </c>
      <c r="K161" s="197"/>
      <c r="L161" s="40"/>
      <c r="M161" s="198" t="s">
        <v>1</v>
      </c>
      <c r="N161" s="199" t="s">
        <v>47</v>
      </c>
      <c r="O161" s="72"/>
      <c r="P161" s="200">
        <f>O161*H161</f>
        <v>0</v>
      </c>
      <c r="Q161" s="200">
        <v>0</v>
      </c>
      <c r="R161" s="200">
        <f>Q161*H161</f>
        <v>0</v>
      </c>
      <c r="S161" s="200">
        <v>0</v>
      </c>
      <c r="T161" s="201">
        <f>S161*H161</f>
        <v>0</v>
      </c>
      <c r="U161" s="35"/>
      <c r="V161" s="35"/>
      <c r="W161" s="35"/>
      <c r="X161" s="35"/>
      <c r="Y161" s="35"/>
      <c r="Z161" s="35"/>
      <c r="AA161" s="35"/>
      <c r="AB161" s="35"/>
      <c r="AC161" s="35"/>
      <c r="AD161" s="35"/>
      <c r="AE161" s="35"/>
      <c r="AR161" s="202" t="s">
        <v>140</v>
      </c>
      <c r="AT161" s="202" t="s">
        <v>136</v>
      </c>
      <c r="AU161" s="202" t="s">
        <v>91</v>
      </c>
      <c r="AY161" s="17" t="s">
        <v>133</v>
      </c>
      <c r="BE161" s="203">
        <f>IF(N161="základní",J161,0)</f>
        <v>0</v>
      </c>
      <c r="BF161" s="203">
        <f>IF(N161="snížená",J161,0)</f>
        <v>0</v>
      </c>
      <c r="BG161" s="203">
        <f>IF(N161="zákl. přenesená",J161,0)</f>
        <v>0</v>
      </c>
      <c r="BH161" s="203">
        <f>IF(N161="sníž. přenesená",J161,0)</f>
        <v>0</v>
      </c>
      <c r="BI161" s="203">
        <f>IF(N161="nulová",J161,0)</f>
        <v>0</v>
      </c>
      <c r="BJ161" s="17" t="s">
        <v>21</v>
      </c>
      <c r="BK161" s="203">
        <f>ROUND(I161*H161,2)</f>
        <v>0</v>
      </c>
      <c r="BL161" s="17" t="s">
        <v>140</v>
      </c>
      <c r="BM161" s="202" t="s">
        <v>396</v>
      </c>
    </row>
    <row r="162" spans="1:65" s="2" customFormat="1" ht="68.25">
      <c r="A162" s="35"/>
      <c r="B162" s="36"/>
      <c r="C162" s="37"/>
      <c r="D162" s="204" t="s">
        <v>142</v>
      </c>
      <c r="E162" s="37"/>
      <c r="F162" s="205" t="s">
        <v>196</v>
      </c>
      <c r="G162" s="37"/>
      <c r="H162" s="37"/>
      <c r="I162" s="206"/>
      <c r="J162" s="37"/>
      <c r="K162" s="37"/>
      <c r="L162" s="40"/>
      <c r="M162" s="207"/>
      <c r="N162" s="208"/>
      <c r="O162" s="72"/>
      <c r="P162" s="72"/>
      <c r="Q162" s="72"/>
      <c r="R162" s="72"/>
      <c r="S162" s="72"/>
      <c r="T162" s="73"/>
      <c r="U162" s="35"/>
      <c r="V162" s="35"/>
      <c r="W162" s="35"/>
      <c r="X162" s="35"/>
      <c r="Y162" s="35"/>
      <c r="Z162" s="35"/>
      <c r="AA162" s="35"/>
      <c r="AB162" s="35"/>
      <c r="AC162" s="35"/>
      <c r="AD162" s="35"/>
      <c r="AE162" s="35"/>
      <c r="AT162" s="17" t="s">
        <v>142</v>
      </c>
      <c r="AU162" s="17" t="s">
        <v>91</v>
      </c>
    </row>
    <row r="163" spans="1:65" s="14" customFormat="1" ht="11.25">
      <c r="B163" s="219"/>
      <c r="C163" s="220"/>
      <c r="D163" s="204" t="s">
        <v>144</v>
      </c>
      <c r="E163" s="221" t="s">
        <v>1</v>
      </c>
      <c r="F163" s="222" t="s">
        <v>395</v>
      </c>
      <c r="G163" s="220"/>
      <c r="H163" s="223">
        <v>2.9159999999999999</v>
      </c>
      <c r="I163" s="224"/>
      <c r="J163" s="220"/>
      <c r="K163" s="220"/>
      <c r="L163" s="225"/>
      <c r="M163" s="226"/>
      <c r="N163" s="227"/>
      <c r="O163" s="227"/>
      <c r="P163" s="227"/>
      <c r="Q163" s="227"/>
      <c r="R163" s="227"/>
      <c r="S163" s="227"/>
      <c r="T163" s="228"/>
      <c r="AT163" s="229" t="s">
        <v>144</v>
      </c>
      <c r="AU163" s="229" t="s">
        <v>91</v>
      </c>
      <c r="AV163" s="14" t="s">
        <v>91</v>
      </c>
      <c r="AW163" s="14" t="s">
        <v>38</v>
      </c>
      <c r="AX163" s="14" t="s">
        <v>82</v>
      </c>
      <c r="AY163" s="229" t="s">
        <v>133</v>
      </c>
    </row>
    <row r="164" spans="1:65" s="15" customFormat="1" ht="11.25">
      <c r="B164" s="230"/>
      <c r="C164" s="231"/>
      <c r="D164" s="204" t="s">
        <v>144</v>
      </c>
      <c r="E164" s="232" t="s">
        <v>1</v>
      </c>
      <c r="F164" s="233" t="s">
        <v>148</v>
      </c>
      <c r="G164" s="231"/>
      <c r="H164" s="234">
        <v>2.9159999999999999</v>
      </c>
      <c r="I164" s="235"/>
      <c r="J164" s="231"/>
      <c r="K164" s="231"/>
      <c r="L164" s="236"/>
      <c r="M164" s="237"/>
      <c r="N164" s="238"/>
      <c r="O164" s="238"/>
      <c r="P164" s="238"/>
      <c r="Q164" s="238"/>
      <c r="R164" s="238"/>
      <c r="S164" s="238"/>
      <c r="T164" s="239"/>
      <c r="AT164" s="240" t="s">
        <v>144</v>
      </c>
      <c r="AU164" s="240" t="s">
        <v>91</v>
      </c>
      <c r="AV164" s="15" t="s">
        <v>140</v>
      </c>
      <c r="AW164" s="15" t="s">
        <v>38</v>
      </c>
      <c r="AX164" s="15" t="s">
        <v>21</v>
      </c>
      <c r="AY164" s="240" t="s">
        <v>133</v>
      </c>
    </row>
    <row r="165" spans="1:65" s="2" customFormat="1" ht="21.75" customHeight="1">
      <c r="A165" s="35"/>
      <c r="B165" s="36"/>
      <c r="C165" s="190" t="s">
        <v>197</v>
      </c>
      <c r="D165" s="190" t="s">
        <v>136</v>
      </c>
      <c r="E165" s="191" t="s">
        <v>198</v>
      </c>
      <c r="F165" s="192" t="s">
        <v>199</v>
      </c>
      <c r="G165" s="193" t="s">
        <v>194</v>
      </c>
      <c r="H165" s="194">
        <v>26.244</v>
      </c>
      <c r="I165" s="195"/>
      <c r="J165" s="196">
        <f>ROUND(I165*H165,2)</f>
        <v>0</v>
      </c>
      <c r="K165" s="197"/>
      <c r="L165" s="40"/>
      <c r="M165" s="198" t="s">
        <v>1</v>
      </c>
      <c r="N165" s="199" t="s">
        <v>47</v>
      </c>
      <c r="O165" s="72"/>
      <c r="P165" s="200">
        <f>O165*H165</f>
        <v>0</v>
      </c>
      <c r="Q165" s="200">
        <v>0</v>
      </c>
      <c r="R165" s="200">
        <f>Q165*H165</f>
        <v>0</v>
      </c>
      <c r="S165" s="200">
        <v>0</v>
      </c>
      <c r="T165" s="201">
        <f>S165*H165</f>
        <v>0</v>
      </c>
      <c r="U165" s="35"/>
      <c r="V165" s="35"/>
      <c r="W165" s="35"/>
      <c r="X165" s="35"/>
      <c r="Y165" s="35"/>
      <c r="Z165" s="35"/>
      <c r="AA165" s="35"/>
      <c r="AB165" s="35"/>
      <c r="AC165" s="35"/>
      <c r="AD165" s="35"/>
      <c r="AE165" s="35"/>
      <c r="AR165" s="202" t="s">
        <v>140</v>
      </c>
      <c r="AT165" s="202" t="s">
        <v>136</v>
      </c>
      <c r="AU165" s="202" t="s">
        <v>91</v>
      </c>
      <c r="AY165" s="17" t="s">
        <v>133</v>
      </c>
      <c r="BE165" s="203">
        <f>IF(N165="základní",J165,0)</f>
        <v>0</v>
      </c>
      <c r="BF165" s="203">
        <f>IF(N165="snížená",J165,0)</f>
        <v>0</v>
      </c>
      <c r="BG165" s="203">
        <f>IF(N165="zákl. přenesená",J165,0)</f>
        <v>0</v>
      </c>
      <c r="BH165" s="203">
        <f>IF(N165="sníž. přenesená",J165,0)</f>
        <v>0</v>
      </c>
      <c r="BI165" s="203">
        <f>IF(N165="nulová",J165,0)</f>
        <v>0</v>
      </c>
      <c r="BJ165" s="17" t="s">
        <v>21</v>
      </c>
      <c r="BK165" s="203">
        <f>ROUND(I165*H165,2)</f>
        <v>0</v>
      </c>
      <c r="BL165" s="17" t="s">
        <v>140</v>
      </c>
      <c r="BM165" s="202" t="s">
        <v>397</v>
      </c>
    </row>
    <row r="166" spans="1:65" s="2" customFormat="1" ht="68.25">
      <c r="A166" s="35"/>
      <c r="B166" s="36"/>
      <c r="C166" s="37"/>
      <c r="D166" s="204" t="s">
        <v>142</v>
      </c>
      <c r="E166" s="37"/>
      <c r="F166" s="205" t="s">
        <v>196</v>
      </c>
      <c r="G166" s="37"/>
      <c r="H166" s="37"/>
      <c r="I166" s="206"/>
      <c r="J166" s="37"/>
      <c r="K166" s="37"/>
      <c r="L166" s="40"/>
      <c r="M166" s="207"/>
      <c r="N166" s="208"/>
      <c r="O166" s="72"/>
      <c r="P166" s="72"/>
      <c r="Q166" s="72"/>
      <c r="R166" s="72"/>
      <c r="S166" s="72"/>
      <c r="T166" s="73"/>
      <c r="U166" s="35"/>
      <c r="V166" s="35"/>
      <c r="W166" s="35"/>
      <c r="X166" s="35"/>
      <c r="Y166" s="35"/>
      <c r="Z166" s="35"/>
      <c r="AA166" s="35"/>
      <c r="AB166" s="35"/>
      <c r="AC166" s="35"/>
      <c r="AD166" s="35"/>
      <c r="AE166" s="35"/>
      <c r="AT166" s="17" t="s">
        <v>142</v>
      </c>
      <c r="AU166" s="17" t="s">
        <v>91</v>
      </c>
    </row>
    <row r="167" spans="1:65" s="14" customFormat="1" ht="11.25">
      <c r="B167" s="219"/>
      <c r="C167" s="220"/>
      <c r="D167" s="204" t="s">
        <v>144</v>
      </c>
      <c r="E167" s="221" t="s">
        <v>1</v>
      </c>
      <c r="F167" s="222" t="s">
        <v>398</v>
      </c>
      <c r="G167" s="220"/>
      <c r="H167" s="223">
        <v>26.244</v>
      </c>
      <c r="I167" s="224"/>
      <c r="J167" s="220"/>
      <c r="K167" s="220"/>
      <c r="L167" s="225"/>
      <c r="M167" s="226"/>
      <c r="N167" s="227"/>
      <c r="O167" s="227"/>
      <c r="P167" s="227"/>
      <c r="Q167" s="227"/>
      <c r="R167" s="227"/>
      <c r="S167" s="227"/>
      <c r="T167" s="228"/>
      <c r="AT167" s="229" t="s">
        <v>144</v>
      </c>
      <c r="AU167" s="229" t="s">
        <v>91</v>
      </c>
      <c r="AV167" s="14" t="s">
        <v>91</v>
      </c>
      <c r="AW167" s="14" t="s">
        <v>38</v>
      </c>
      <c r="AX167" s="14" t="s">
        <v>82</v>
      </c>
      <c r="AY167" s="229" t="s">
        <v>133</v>
      </c>
    </row>
    <row r="168" spans="1:65" s="15" customFormat="1" ht="11.25">
      <c r="B168" s="230"/>
      <c r="C168" s="231"/>
      <c r="D168" s="204" t="s">
        <v>144</v>
      </c>
      <c r="E168" s="232" t="s">
        <v>1</v>
      </c>
      <c r="F168" s="233" t="s">
        <v>148</v>
      </c>
      <c r="G168" s="231"/>
      <c r="H168" s="234">
        <v>26.244</v>
      </c>
      <c r="I168" s="235"/>
      <c r="J168" s="231"/>
      <c r="K168" s="231"/>
      <c r="L168" s="236"/>
      <c r="M168" s="237"/>
      <c r="N168" s="238"/>
      <c r="O168" s="238"/>
      <c r="P168" s="238"/>
      <c r="Q168" s="238"/>
      <c r="R168" s="238"/>
      <c r="S168" s="238"/>
      <c r="T168" s="239"/>
      <c r="AT168" s="240" t="s">
        <v>144</v>
      </c>
      <c r="AU168" s="240" t="s">
        <v>91</v>
      </c>
      <c r="AV168" s="15" t="s">
        <v>140</v>
      </c>
      <c r="AW168" s="15" t="s">
        <v>38</v>
      </c>
      <c r="AX168" s="15" t="s">
        <v>21</v>
      </c>
      <c r="AY168" s="240" t="s">
        <v>133</v>
      </c>
    </row>
    <row r="169" spans="1:65" s="2" customFormat="1" ht="21.75" customHeight="1">
      <c r="A169" s="35"/>
      <c r="B169" s="36"/>
      <c r="C169" s="190" t="s">
        <v>202</v>
      </c>
      <c r="D169" s="190" t="s">
        <v>136</v>
      </c>
      <c r="E169" s="191" t="s">
        <v>203</v>
      </c>
      <c r="F169" s="192" t="s">
        <v>204</v>
      </c>
      <c r="G169" s="193" t="s">
        <v>194</v>
      </c>
      <c r="H169" s="194">
        <v>2.9159999999999999</v>
      </c>
      <c r="I169" s="195"/>
      <c r="J169" s="196">
        <f>ROUND(I169*H169,2)</f>
        <v>0</v>
      </c>
      <c r="K169" s="197"/>
      <c r="L169" s="40"/>
      <c r="M169" s="198" t="s">
        <v>1</v>
      </c>
      <c r="N169" s="199" t="s">
        <v>47</v>
      </c>
      <c r="O169" s="72"/>
      <c r="P169" s="200">
        <f>O169*H169</f>
        <v>0</v>
      </c>
      <c r="Q169" s="200">
        <v>0</v>
      </c>
      <c r="R169" s="200">
        <f>Q169*H169</f>
        <v>0</v>
      </c>
      <c r="S169" s="200">
        <v>0</v>
      </c>
      <c r="T169" s="201">
        <f>S169*H169</f>
        <v>0</v>
      </c>
      <c r="U169" s="35"/>
      <c r="V169" s="35"/>
      <c r="W169" s="35"/>
      <c r="X169" s="35"/>
      <c r="Y169" s="35"/>
      <c r="Z169" s="35"/>
      <c r="AA169" s="35"/>
      <c r="AB169" s="35"/>
      <c r="AC169" s="35"/>
      <c r="AD169" s="35"/>
      <c r="AE169" s="35"/>
      <c r="AR169" s="202" t="s">
        <v>140</v>
      </c>
      <c r="AT169" s="202" t="s">
        <v>136</v>
      </c>
      <c r="AU169" s="202" t="s">
        <v>91</v>
      </c>
      <c r="AY169" s="17" t="s">
        <v>133</v>
      </c>
      <c r="BE169" s="203">
        <f>IF(N169="základní",J169,0)</f>
        <v>0</v>
      </c>
      <c r="BF169" s="203">
        <f>IF(N169="snížená",J169,0)</f>
        <v>0</v>
      </c>
      <c r="BG169" s="203">
        <f>IF(N169="zákl. přenesená",J169,0)</f>
        <v>0</v>
      </c>
      <c r="BH169" s="203">
        <f>IF(N169="sníž. přenesená",J169,0)</f>
        <v>0</v>
      </c>
      <c r="BI169" s="203">
        <f>IF(N169="nulová",J169,0)</f>
        <v>0</v>
      </c>
      <c r="BJ169" s="17" t="s">
        <v>21</v>
      </c>
      <c r="BK169" s="203">
        <f>ROUND(I169*H169,2)</f>
        <v>0</v>
      </c>
      <c r="BL169" s="17" t="s">
        <v>140</v>
      </c>
      <c r="BM169" s="202" t="s">
        <v>399</v>
      </c>
    </row>
    <row r="170" spans="1:65" s="2" customFormat="1" ht="39">
      <c r="A170" s="35"/>
      <c r="B170" s="36"/>
      <c r="C170" s="37"/>
      <c r="D170" s="204" t="s">
        <v>142</v>
      </c>
      <c r="E170" s="37"/>
      <c r="F170" s="205" t="s">
        <v>206</v>
      </c>
      <c r="G170" s="37"/>
      <c r="H170" s="37"/>
      <c r="I170" s="206"/>
      <c r="J170" s="37"/>
      <c r="K170" s="37"/>
      <c r="L170" s="40"/>
      <c r="M170" s="207"/>
      <c r="N170" s="208"/>
      <c r="O170" s="72"/>
      <c r="P170" s="72"/>
      <c r="Q170" s="72"/>
      <c r="R170" s="72"/>
      <c r="S170" s="72"/>
      <c r="T170" s="73"/>
      <c r="U170" s="35"/>
      <c r="V170" s="35"/>
      <c r="W170" s="35"/>
      <c r="X170" s="35"/>
      <c r="Y170" s="35"/>
      <c r="Z170" s="35"/>
      <c r="AA170" s="35"/>
      <c r="AB170" s="35"/>
      <c r="AC170" s="35"/>
      <c r="AD170" s="35"/>
      <c r="AE170" s="35"/>
      <c r="AT170" s="17" t="s">
        <v>142</v>
      </c>
      <c r="AU170" s="17" t="s">
        <v>91</v>
      </c>
    </row>
    <row r="171" spans="1:65" s="14" customFormat="1" ht="11.25">
      <c r="B171" s="219"/>
      <c r="C171" s="220"/>
      <c r="D171" s="204" t="s">
        <v>144</v>
      </c>
      <c r="E171" s="221" t="s">
        <v>1</v>
      </c>
      <c r="F171" s="222" t="s">
        <v>395</v>
      </c>
      <c r="G171" s="220"/>
      <c r="H171" s="223">
        <v>2.9159999999999999</v>
      </c>
      <c r="I171" s="224"/>
      <c r="J171" s="220"/>
      <c r="K171" s="220"/>
      <c r="L171" s="225"/>
      <c r="M171" s="226"/>
      <c r="N171" s="227"/>
      <c r="O171" s="227"/>
      <c r="P171" s="227"/>
      <c r="Q171" s="227"/>
      <c r="R171" s="227"/>
      <c r="S171" s="227"/>
      <c r="T171" s="228"/>
      <c r="AT171" s="229" t="s">
        <v>144</v>
      </c>
      <c r="AU171" s="229" t="s">
        <v>91</v>
      </c>
      <c r="AV171" s="14" t="s">
        <v>91</v>
      </c>
      <c r="AW171" s="14" t="s">
        <v>38</v>
      </c>
      <c r="AX171" s="14" t="s">
        <v>82</v>
      </c>
      <c r="AY171" s="229" t="s">
        <v>133</v>
      </c>
    </row>
    <row r="172" spans="1:65" s="15" customFormat="1" ht="11.25">
      <c r="B172" s="230"/>
      <c r="C172" s="231"/>
      <c r="D172" s="204" t="s">
        <v>144</v>
      </c>
      <c r="E172" s="232" t="s">
        <v>1</v>
      </c>
      <c r="F172" s="233" t="s">
        <v>148</v>
      </c>
      <c r="G172" s="231"/>
      <c r="H172" s="234">
        <v>2.9159999999999999</v>
      </c>
      <c r="I172" s="235"/>
      <c r="J172" s="231"/>
      <c r="K172" s="231"/>
      <c r="L172" s="236"/>
      <c r="M172" s="237"/>
      <c r="N172" s="238"/>
      <c r="O172" s="238"/>
      <c r="P172" s="238"/>
      <c r="Q172" s="238"/>
      <c r="R172" s="238"/>
      <c r="S172" s="238"/>
      <c r="T172" s="239"/>
      <c r="AT172" s="240" t="s">
        <v>144</v>
      </c>
      <c r="AU172" s="240" t="s">
        <v>91</v>
      </c>
      <c r="AV172" s="15" t="s">
        <v>140</v>
      </c>
      <c r="AW172" s="15" t="s">
        <v>38</v>
      </c>
      <c r="AX172" s="15" t="s">
        <v>21</v>
      </c>
      <c r="AY172" s="240" t="s">
        <v>133</v>
      </c>
    </row>
    <row r="173" spans="1:65" s="2" customFormat="1" ht="16.5" customHeight="1">
      <c r="A173" s="35"/>
      <c r="B173" s="36"/>
      <c r="C173" s="190" t="s">
        <v>207</v>
      </c>
      <c r="D173" s="190" t="s">
        <v>136</v>
      </c>
      <c r="E173" s="191" t="s">
        <v>208</v>
      </c>
      <c r="F173" s="192" t="s">
        <v>209</v>
      </c>
      <c r="G173" s="193" t="s">
        <v>194</v>
      </c>
      <c r="H173" s="194">
        <v>0.77</v>
      </c>
      <c r="I173" s="195"/>
      <c r="J173" s="196">
        <f>ROUND(I173*H173,2)</f>
        <v>0</v>
      </c>
      <c r="K173" s="197"/>
      <c r="L173" s="40"/>
      <c r="M173" s="198" t="s">
        <v>1</v>
      </c>
      <c r="N173" s="199" t="s">
        <v>47</v>
      </c>
      <c r="O173" s="72"/>
      <c r="P173" s="200">
        <f>O173*H173</f>
        <v>0</v>
      </c>
      <c r="Q173" s="200">
        <v>0</v>
      </c>
      <c r="R173" s="200">
        <f>Q173*H173</f>
        <v>0</v>
      </c>
      <c r="S173" s="200">
        <v>0</v>
      </c>
      <c r="T173" s="201">
        <f>S173*H173</f>
        <v>0</v>
      </c>
      <c r="U173" s="35"/>
      <c r="V173" s="35"/>
      <c r="W173" s="35"/>
      <c r="X173" s="35"/>
      <c r="Y173" s="35"/>
      <c r="Z173" s="35"/>
      <c r="AA173" s="35"/>
      <c r="AB173" s="35"/>
      <c r="AC173" s="35"/>
      <c r="AD173" s="35"/>
      <c r="AE173" s="35"/>
      <c r="AR173" s="202" t="s">
        <v>140</v>
      </c>
      <c r="AT173" s="202" t="s">
        <v>136</v>
      </c>
      <c r="AU173" s="202" t="s">
        <v>91</v>
      </c>
      <c r="AY173" s="17" t="s">
        <v>133</v>
      </c>
      <c r="BE173" s="203">
        <f>IF(N173="základní",J173,0)</f>
        <v>0</v>
      </c>
      <c r="BF173" s="203">
        <f>IF(N173="snížená",J173,0)</f>
        <v>0</v>
      </c>
      <c r="BG173" s="203">
        <f>IF(N173="zákl. přenesená",J173,0)</f>
        <v>0</v>
      </c>
      <c r="BH173" s="203">
        <f>IF(N173="sníž. přenesená",J173,0)</f>
        <v>0</v>
      </c>
      <c r="BI173" s="203">
        <f>IF(N173="nulová",J173,0)</f>
        <v>0</v>
      </c>
      <c r="BJ173" s="17" t="s">
        <v>21</v>
      </c>
      <c r="BK173" s="203">
        <f>ROUND(I173*H173,2)</f>
        <v>0</v>
      </c>
      <c r="BL173" s="17" t="s">
        <v>140</v>
      </c>
      <c r="BM173" s="202" t="s">
        <v>400</v>
      </c>
    </row>
    <row r="174" spans="1:65" s="14" customFormat="1" ht="11.25">
      <c r="B174" s="219"/>
      <c r="C174" s="220"/>
      <c r="D174" s="204" t="s">
        <v>144</v>
      </c>
      <c r="E174" s="221" t="s">
        <v>1</v>
      </c>
      <c r="F174" s="222" t="s">
        <v>401</v>
      </c>
      <c r="G174" s="220"/>
      <c r="H174" s="223">
        <v>0.77</v>
      </c>
      <c r="I174" s="224"/>
      <c r="J174" s="220"/>
      <c r="K174" s="220"/>
      <c r="L174" s="225"/>
      <c r="M174" s="226"/>
      <c r="N174" s="227"/>
      <c r="O174" s="227"/>
      <c r="P174" s="227"/>
      <c r="Q174" s="227"/>
      <c r="R174" s="227"/>
      <c r="S174" s="227"/>
      <c r="T174" s="228"/>
      <c r="AT174" s="229" t="s">
        <v>144</v>
      </c>
      <c r="AU174" s="229" t="s">
        <v>91</v>
      </c>
      <c r="AV174" s="14" t="s">
        <v>91</v>
      </c>
      <c r="AW174" s="14" t="s">
        <v>38</v>
      </c>
      <c r="AX174" s="14" t="s">
        <v>82</v>
      </c>
      <c r="AY174" s="229" t="s">
        <v>133</v>
      </c>
    </row>
    <row r="175" spans="1:65" s="15" customFormat="1" ht="11.25">
      <c r="B175" s="230"/>
      <c r="C175" s="231"/>
      <c r="D175" s="204" t="s">
        <v>144</v>
      </c>
      <c r="E175" s="232" t="s">
        <v>1</v>
      </c>
      <c r="F175" s="233" t="s">
        <v>148</v>
      </c>
      <c r="G175" s="231"/>
      <c r="H175" s="234">
        <v>0.77</v>
      </c>
      <c r="I175" s="235"/>
      <c r="J175" s="231"/>
      <c r="K175" s="231"/>
      <c r="L175" s="236"/>
      <c r="M175" s="237"/>
      <c r="N175" s="238"/>
      <c r="O175" s="238"/>
      <c r="P175" s="238"/>
      <c r="Q175" s="238"/>
      <c r="R175" s="238"/>
      <c r="S175" s="238"/>
      <c r="T175" s="239"/>
      <c r="AT175" s="240" t="s">
        <v>144</v>
      </c>
      <c r="AU175" s="240" t="s">
        <v>91</v>
      </c>
      <c r="AV175" s="15" t="s">
        <v>140</v>
      </c>
      <c r="AW175" s="15" t="s">
        <v>38</v>
      </c>
      <c r="AX175" s="15" t="s">
        <v>21</v>
      </c>
      <c r="AY175" s="240" t="s">
        <v>133</v>
      </c>
    </row>
    <row r="176" spans="1:65" s="2" customFormat="1" ht="16.5" customHeight="1">
      <c r="A176" s="35"/>
      <c r="B176" s="36"/>
      <c r="C176" s="190" t="s">
        <v>212</v>
      </c>
      <c r="D176" s="190" t="s">
        <v>136</v>
      </c>
      <c r="E176" s="191" t="s">
        <v>213</v>
      </c>
      <c r="F176" s="192" t="s">
        <v>214</v>
      </c>
      <c r="G176" s="193" t="s">
        <v>194</v>
      </c>
      <c r="H176" s="194">
        <v>2.1459999999999999</v>
      </c>
      <c r="I176" s="195"/>
      <c r="J176" s="196">
        <f>ROUND(I176*H176,2)</f>
        <v>0</v>
      </c>
      <c r="K176" s="197"/>
      <c r="L176" s="40"/>
      <c r="M176" s="198" t="s">
        <v>1</v>
      </c>
      <c r="N176" s="199" t="s">
        <v>47</v>
      </c>
      <c r="O176" s="72"/>
      <c r="P176" s="200">
        <f>O176*H176</f>
        <v>0</v>
      </c>
      <c r="Q176" s="200">
        <v>0</v>
      </c>
      <c r="R176" s="200">
        <f>Q176*H176</f>
        <v>0</v>
      </c>
      <c r="S176" s="200">
        <v>0</v>
      </c>
      <c r="T176" s="201">
        <f>S176*H176</f>
        <v>0</v>
      </c>
      <c r="U176" s="35"/>
      <c r="V176" s="35"/>
      <c r="W176" s="35"/>
      <c r="X176" s="35"/>
      <c r="Y176" s="35"/>
      <c r="Z176" s="35"/>
      <c r="AA176" s="35"/>
      <c r="AB176" s="35"/>
      <c r="AC176" s="35"/>
      <c r="AD176" s="35"/>
      <c r="AE176" s="35"/>
      <c r="AR176" s="202" t="s">
        <v>140</v>
      </c>
      <c r="AT176" s="202" t="s">
        <v>136</v>
      </c>
      <c r="AU176" s="202" t="s">
        <v>91</v>
      </c>
      <c r="AY176" s="17" t="s">
        <v>133</v>
      </c>
      <c r="BE176" s="203">
        <f>IF(N176="základní",J176,0)</f>
        <v>0</v>
      </c>
      <c r="BF176" s="203">
        <f>IF(N176="snížená",J176,0)</f>
        <v>0</v>
      </c>
      <c r="BG176" s="203">
        <f>IF(N176="zákl. přenesená",J176,0)</f>
        <v>0</v>
      </c>
      <c r="BH176" s="203">
        <f>IF(N176="sníž. přenesená",J176,0)</f>
        <v>0</v>
      </c>
      <c r="BI176" s="203">
        <f>IF(N176="nulová",J176,0)</f>
        <v>0</v>
      </c>
      <c r="BJ176" s="17" t="s">
        <v>21</v>
      </c>
      <c r="BK176" s="203">
        <f>ROUND(I176*H176,2)</f>
        <v>0</v>
      </c>
      <c r="BL176" s="17" t="s">
        <v>140</v>
      </c>
      <c r="BM176" s="202" t="s">
        <v>402</v>
      </c>
    </row>
    <row r="177" spans="1:65" s="14" customFormat="1" ht="11.25">
      <c r="B177" s="219"/>
      <c r="C177" s="220"/>
      <c r="D177" s="204" t="s">
        <v>144</v>
      </c>
      <c r="E177" s="221" t="s">
        <v>1</v>
      </c>
      <c r="F177" s="222" t="s">
        <v>403</v>
      </c>
      <c r="G177" s="220"/>
      <c r="H177" s="223">
        <v>2.1459999999999999</v>
      </c>
      <c r="I177" s="224"/>
      <c r="J177" s="220"/>
      <c r="K177" s="220"/>
      <c r="L177" s="225"/>
      <c r="M177" s="226"/>
      <c r="N177" s="227"/>
      <c r="O177" s="227"/>
      <c r="P177" s="227"/>
      <c r="Q177" s="227"/>
      <c r="R177" s="227"/>
      <c r="S177" s="227"/>
      <c r="T177" s="228"/>
      <c r="AT177" s="229" t="s">
        <v>144</v>
      </c>
      <c r="AU177" s="229" t="s">
        <v>91</v>
      </c>
      <c r="AV177" s="14" t="s">
        <v>91</v>
      </c>
      <c r="AW177" s="14" t="s">
        <v>38</v>
      </c>
      <c r="AX177" s="14" t="s">
        <v>82</v>
      </c>
      <c r="AY177" s="229" t="s">
        <v>133</v>
      </c>
    </row>
    <row r="178" spans="1:65" s="15" customFormat="1" ht="11.25">
      <c r="B178" s="230"/>
      <c r="C178" s="231"/>
      <c r="D178" s="204" t="s">
        <v>144</v>
      </c>
      <c r="E178" s="232" t="s">
        <v>1</v>
      </c>
      <c r="F178" s="233" t="s">
        <v>148</v>
      </c>
      <c r="G178" s="231"/>
      <c r="H178" s="234">
        <v>2.1459999999999999</v>
      </c>
      <c r="I178" s="235"/>
      <c r="J178" s="231"/>
      <c r="K178" s="231"/>
      <c r="L178" s="236"/>
      <c r="M178" s="237"/>
      <c r="N178" s="238"/>
      <c r="O178" s="238"/>
      <c r="P178" s="238"/>
      <c r="Q178" s="238"/>
      <c r="R178" s="238"/>
      <c r="S178" s="238"/>
      <c r="T178" s="239"/>
      <c r="AT178" s="240" t="s">
        <v>144</v>
      </c>
      <c r="AU178" s="240" t="s">
        <v>91</v>
      </c>
      <c r="AV178" s="15" t="s">
        <v>140</v>
      </c>
      <c r="AW178" s="15" t="s">
        <v>38</v>
      </c>
      <c r="AX178" s="15" t="s">
        <v>21</v>
      </c>
      <c r="AY178" s="240" t="s">
        <v>133</v>
      </c>
    </row>
    <row r="179" spans="1:65" s="12" customFormat="1" ht="22.9" customHeight="1">
      <c r="B179" s="174"/>
      <c r="C179" s="175"/>
      <c r="D179" s="176" t="s">
        <v>81</v>
      </c>
      <c r="E179" s="188" t="s">
        <v>217</v>
      </c>
      <c r="F179" s="188" t="s">
        <v>218</v>
      </c>
      <c r="G179" s="175"/>
      <c r="H179" s="175"/>
      <c r="I179" s="178"/>
      <c r="J179" s="189">
        <f>BK179</f>
        <v>0</v>
      </c>
      <c r="K179" s="175"/>
      <c r="L179" s="180"/>
      <c r="M179" s="181"/>
      <c r="N179" s="182"/>
      <c r="O179" s="182"/>
      <c r="P179" s="183">
        <f>SUM(P180:P181)</f>
        <v>0</v>
      </c>
      <c r="Q179" s="182"/>
      <c r="R179" s="183">
        <f>SUM(R180:R181)</f>
        <v>0</v>
      </c>
      <c r="S179" s="182"/>
      <c r="T179" s="184">
        <f>SUM(T180:T181)</f>
        <v>0</v>
      </c>
      <c r="AR179" s="185" t="s">
        <v>21</v>
      </c>
      <c r="AT179" s="186" t="s">
        <v>81</v>
      </c>
      <c r="AU179" s="186" t="s">
        <v>21</v>
      </c>
      <c r="AY179" s="185" t="s">
        <v>133</v>
      </c>
      <c r="BK179" s="187">
        <f>SUM(BK180:BK181)</f>
        <v>0</v>
      </c>
    </row>
    <row r="180" spans="1:65" s="2" customFormat="1" ht="16.5" customHeight="1">
      <c r="A180" s="35"/>
      <c r="B180" s="36"/>
      <c r="C180" s="190" t="s">
        <v>219</v>
      </c>
      <c r="D180" s="190" t="s">
        <v>136</v>
      </c>
      <c r="E180" s="191" t="s">
        <v>220</v>
      </c>
      <c r="F180" s="192" t="s">
        <v>221</v>
      </c>
      <c r="G180" s="193" t="s">
        <v>194</v>
      </c>
      <c r="H180" s="194">
        <v>5.1050000000000004</v>
      </c>
      <c r="I180" s="195"/>
      <c r="J180" s="196">
        <f>ROUND(I180*H180,2)</f>
        <v>0</v>
      </c>
      <c r="K180" s="197"/>
      <c r="L180" s="40"/>
      <c r="M180" s="198" t="s">
        <v>1</v>
      </c>
      <c r="N180" s="199" t="s">
        <v>47</v>
      </c>
      <c r="O180" s="72"/>
      <c r="P180" s="200">
        <f>O180*H180</f>
        <v>0</v>
      </c>
      <c r="Q180" s="200">
        <v>0</v>
      </c>
      <c r="R180" s="200">
        <f>Q180*H180</f>
        <v>0</v>
      </c>
      <c r="S180" s="200">
        <v>0</v>
      </c>
      <c r="T180" s="201">
        <f>S180*H180</f>
        <v>0</v>
      </c>
      <c r="U180" s="35"/>
      <c r="V180" s="35"/>
      <c r="W180" s="35"/>
      <c r="X180" s="35"/>
      <c r="Y180" s="35"/>
      <c r="Z180" s="35"/>
      <c r="AA180" s="35"/>
      <c r="AB180" s="35"/>
      <c r="AC180" s="35"/>
      <c r="AD180" s="35"/>
      <c r="AE180" s="35"/>
      <c r="AR180" s="202" t="s">
        <v>140</v>
      </c>
      <c r="AT180" s="202" t="s">
        <v>136</v>
      </c>
      <c r="AU180" s="202" t="s">
        <v>91</v>
      </c>
      <c r="AY180" s="17" t="s">
        <v>133</v>
      </c>
      <c r="BE180" s="203">
        <f>IF(N180="základní",J180,0)</f>
        <v>0</v>
      </c>
      <c r="BF180" s="203">
        <f>IF(N180="snížená",J180,0)</f>
        <v>0</v>
      </c>
      <c r="BG180" s="203">
        <f>IF(N180="zákl. přenesená",J180,0)</f>
        <v>0</v>
      </c>
      <c r="BH180" s="203">
        <f>IF(N180="sníž. přenesená",J180,0)</f>
        <v>0</v>
      </c>
      <c r="BI180" s="203">
        <f>IF(N180="nulová",J180,0)</f>
        <v>0</v>
      </c>
      <c r="BJ180" s="17" t="s">
        <v>21</v>
      </c>
      <c r="BK180" s="203">
        <f>ROUND(I180*H180,2)</f>
        <v>0</v>
      </c>
      <c r="BL180" s="17" t="s">
        <v>140</v>
      </c>
      <c r="BM180" s="202" t="s">
        <v>404</v>
      </c>
    </row>
    <row r="181" spans="1:65" s="2" customFormat="1" ht="68.25">
      <c r="A181" s="35"/>
      <c r="B181" s="36"/>
      <c r="C181" s="37"/>
      <c r="D181" s="204" t="s">
        <v>142</v>
      </c>
      <c r="E181" s="37"/>
      <c r="F181" s="205" t="s">
        <v>223</v>
      </c>
      <c r="G181" s="37"/>
      <c r="H181" s="37"/>
      <c r="I181" s="206"/>
      <c r="J181" s="37"/>
      <c r="K181" s="37"/>
      <c r="L181" s="40"/>
      <c r="M181" s="207"/>
      <c r="N181" s="208"/>
      <c r="O181" s="72"/>
      <c r="P181" s="72"/>
      <c r="Q181" s="72"/>
      <c r="R181" s="72"/>
      <c r="S181" s="72"/>
      <c r="T181" s="73"/>
      <c r="U181" s="35"/>
      <c r="V181" s="35"/>
      <c r="W181" s="35"/>
      <c r="X181" s="35"/>
      <c r="Y181" s="35"/>
      <c r="Z181" s="35"/>
      <c r="AA181" s="35"/>
      <c r="AB181" s="35"/>
      <c r="AC181" s="35"/>
      <c r="AD181" s="35"/>
      <c r="AE181" s="35"/>
      <c r="AT181" s="17" t="s">
        <v>142</v>
      </c>
      <c r="AU181" s="17" t="s">
        <v>91</v>
      </c>
    </row>
    <row r="182" spans="1:65" s="12" customFormat="1" ht="25.9" customHeight="1">
      <c r="B182" s="174"/>
      <c r="C182" s="175"/>
      <c r="D182" s="176" t="s">
        <v>81</v>
      </c>
      <c r="E182" s="177" t="s">
        <v>224</v>
      </c>
      <c r="F182" s="177" t="s">
        <v>225</v>
      </c>
      <c r="G182" s="175"/>
      <c r="H182" s="175"/>
      <c r="I182" s="178"/>
      <c r="J182" s="179">
        <f>BK182</f>
        <v>0</v>
      </c>
      <c r="K182" s="175"/>
      <c r="L182" s="180"/>
      <c r="M182" s="181"/>
      <c r="N182" s="182"/>
      <c r="O182" s="182"/>
      <c r="P182" s="183">
        <f>P183+P191+P207+P252+P261</f>
        <v>0</v>
      </c>
      <c r="Q182" s="182"/>
      <c r="R182" s="183">
        <f>R183+R191+R207+R252+R261</f>
        <v>1.3848957000000002</v>
      </c>
      <c r="S182" s="182"/>
      <c r="T182" s="184">
        <f>T183+T191+T207+T252+T261</f>
        <v>2.9158620000000002</v>
      </c>
      <c r="AR182" s="185" t="s">
        <v>91</v>
      </c>
      <c r="AT182" s="186" t="s">
        <v>81</v>
      </c>
      <c r="AU182" s="186" t="s">
        <v>82</v>
      </c>
      <c r="AY182" s="185" t="s">
        <v>133</v>
      </c>
      <c r="BK182" s="187">
        <f>BK183+BK191+BK207+BK252+BK261</f>
        <v>0</v>
      </c>
    </row>
    <row r="183" spans="1:65" s="12" customFormat="1" ht="22.9" customHeight="1">
      <c r="B183" s="174"/>
      <c r="C183" s="175"/>
      <c r="D183" s="176" t="s">
        <v>81</v>
      </c>
      <c r="E183" s="188" t="s">
        <v>226</v>
      </c>
      <c r="F183" s="188" t="s">
        <v>227</v>
      </c>
      <c r="G183" s="175"/>
      <c r="H183" s="175"/>
      <c r="I183" s="178"/>
      <c r="J183" s="189">
        <f>BK183</f>
        <v>0</v>
      </c>
      <c r="K183" s="175"/>
      <c r="L183" s="180"/>
      <c r="M183" s="181"/>
      <c r="N183" s="182"/>
      <c r="O183" s="182"/>
      <c r="P183" s="183">
        <f>SUM(P184:P190)</f>
        <v>0</v>
      </c>
      <c r="Q183" s="182"/>
      <c r="R183" s="183">
        <f>SUM(R184:R190)</f>
        <v>2.2000000000000001E-3</v>
      </c>
      <c r="S183" s="182"/>
      <c r="T183" s="184">
        <f>SUM(T184:T190)</f>
        <v>0</v>
      </c>
      <c r="AR183" s="185" t="s">
        <v>91</v>
      </c>
      <c r="AT183" s="186" t="s">
        <v>81</v>
      </c>
      <c r="AU183" s="186" t="s">
        <v>21</v>
      </c>
      <c r="AY183" s="185" t="s">
        <v>133</v>
      </c>
      <c r="BK183" s="187">
        <f>SUM(BK184:BK190)</f>
        <v>0</v>
      </c>
    </row>
    <row r="184" spans="1:65" s="2" customFormat="1" ht="21.75" customHeight="1">
      <c r="A184" s="35"/>
      <c r="B184" s="36"/>
      <c r="C184" s="190" t="s">
        <v>8</v>
      </c>
      <c r="D184" s="190" t="s">
        <v>136</v>
      </c>
      <c r="E184" s="191" t="s">
        <v>228</v>
      </c>
      <c r="F184" s="192" t="s">
        <v>229</v>
      </c>
      <c r="G184" s="193" t="s">
        <v>155</v>
      </c>
      <c r="H184" s="194">
        <v>2</v>
      </c>
      <c r="I184" s="195"/>
      <c r="J184" s="196">
        <f>ROUND(I184*H184,2)</f>
        <v>0</v>
      </c>
      <c r="K184" s="197"/>
      <c r="L184" s="40"/>
      <c r="M184" s="198" t="s">
        <v>1</v>
      </c>
      <c r="N184" s="199" t="s">
        <v>47</v>
      </c>
      <c r="O184" s="72"/>
      <c r="P184" s="200">
        <f>O184*H184</f>
        <v>0</v>
      </c>
      <c r="Q184" s="200">
        <v>1.1000000000000001E-3</v>
      </c>
      <c r="R184" s="200">
        <f>Q184*H184</f>
        <v>2.2000000000000001E-3</v>
      </c>
      <c r="S184" s="200">
        <v>0</v>
      </c>
      <c r="T184" s="201">
        <f>S184*H184</f>
        <v>0</v>
      </c>
      <c r="U184" s="35"/>
      <c r="V184" s="35"/>
      <c r="W184" s="35"/>
      <c r="X184" s="35"/>
      <c r="Y184" s="35"/>
      <c r="Z184" s="35"/>
      <c r="AA184" s="35"/>
      <c r="AB184" s="35"/>
      <c r="AC184" s="35"/>
      <c r="AD184" s="35"/>
      <c r="AE184" s="35"/>
      <c r="AR184" s="202" t="s">
        <v>183</v>
      </c>
      <c r="AT184" s="202" t="s">
        <v>136</v>
      </c>
      <c r="AU184" s="202" t="s">
        <v>91</v>
      </c>
      <c r="AY184" s="17" t="s">
        <v>133</v>
      </c>
      <c r="BE184" s="203">
        <f>IF(N184="základní",J184,0)</f>
        <v>0</v>
      </c>
      <c r="BF184" s="203">
        <f>IF(N184="snížená",J184,0)</f>
        <v>0</v>
      </c>
      <c r="BG184" s="203">
        <f>IF(N184="zákl. přenesená",J184,0)</f>
        <v>0</v>
      </c>
      <c r="BH184" s="203">
        <f>IF(N184="sníž. přenesená",J184,0)</f>
        <v>0</v>
      </c>
      <c r="BI184" s="203">
        <f>IF(N184="nulová",J184,0)</f>
        <v>0</v>
      </c>
      <c r="BJ184" s="17" t="s">
        <v>21</v>
      </c>
      <c r="BK184" s="203">
        <f>ROUND(I184*H184,2)</f>
        <v>0</v>
      </c>
      <c r="BL184" s="17" t="s">
        <v>183</v>
      </c>
      <c r="BM184" s="202" t="s">
        <v>405</v>
      </c>
    </row>
    <row r="185" spans="1:65" s="14" customFormat="1" ht="11.25">
      <c r="B185" s="219"/>
      <c r="C185" s="220"/>
      <c r="D185" s="204" t="s">
        <v>144</v>
      </c>
      <c r="E185" s="221" t="s">
        <v>1</v>
      </c>
      <c r="F185" s="222" t="s">
        <v>91</v>
      </c>
      <c r="G185" s="220"/>
      <c r="H185" s="223">
        <v>2</v>
      </c>
      <c r="I185" s="224"/>
      <c r="J185" s="220"/>
      <c r="K185" s="220"/>
      <c r="L185" s="225"/>
      <c r="M185" s="226"/>
      <c r="N185" s="227"/>
      <c r="O185" s="227"/>
      <c r="P185" s="227"/>
      <c r="Q185" s="227"/>
      <c r="R185" s="227"/>
      <c r="S185" s="227"/>
      <c r="T185" s="228"/>
      <c r="AT185" s="229" t="s">
        <v>144</v>
      </c>
      <c r="AU185" s="229" t="s">
        <v>91</v>
      </c>
      <c r="AV185" s="14" t="s">
        <v>91</v>
      </c>
      <c r="AW185" s="14" t="s">
        <v>38</v>
      </c>
      <c r="AX185" s="14" t="s">
        <v>82</v>
      </c>
      <c r="AY185" s="229" t="s">
        <v>133</v>
      </c>
    </row>
    <row r="186" spans="1:65" s="15" customFormat="1" ht="11.25">
      <c r="B186" s="230"/>
      <c r="C186" s="231"/>
      <c r="D186" s="204" t="s">
        <v>144</v>
      </c>
      <c r="E186" s="232" t="s">
        <v>1</v>
      </c>
      <c r="F186" s="233" t="s">
        <v>148</v>
      </c>
      <c r="G186" s="231"/>
      <c r="H186" s="234">
        <v>2</v>
      </c>
      <c r="I186" s="235"/>
      <c r="J186" s="231"/>
      <c r="K186" s="231"/>
      <c r="L186" s="236"/>
      <c r="M186" s="237"/>
      <c r="N186" s="238"/>
      <c r="O186" s="238"/>
      <c r="P186" s="238"/>
      <c r="Q186" s="238"/>
      <c r="R186" s="238"/>
      <c r="S186" s="238"/>
      <c r="T186" s="239"/>
      <c r="AT186" s="240" t="s">
        <v>144</v>
      </c>
      <c r="AU186" s="240" t="s">
        <v>91</v>
      </c>
      <c r="AV186" s="15" t="s">
        <v>140</v>
      </c>
      <c r="AW186" s="15" t="s">
        <v>38</v>
      </c>
      <c r="AX186" s="15" t="s">
        <v>21</v>
      </c>
      <c r="AY186" s="240" t="s">
        <v>133</v>
      </c>
    </row>
    <row r="187" spans="1:65" s="2" customFormat="1" ht="21.75" customHeight="1">
      <c r="A187" s="35"/>
      <c r="B187" s="36"/>
      <c r="C187" s="190" t="s">
        <v>183</v>
      </c>
      <c r="D187" s="190" t="s">
        <v>136</v>
      </c>
      <c r="E187" s="191" t="s">
        <v>231</v>
      </c>
      <c r="F187" s="192" t="s">
        <v>232</v>
      </c>
      <c r="G187" s="193" t="s">
        <v>194</v>
      </c>
      <c r="H187" s="194">
        <v>2E-3</v>
      </c>
      <c r="I187" s="195"/>
      <c r="J187" s="196">
        <f>ROUND(I187*H187,2)</f>
        <v>0</v>
      </c>
      <c r="K187" s="197"/>
      <c r="L187" s="40"/>
      <c r="M187" s="198" t="s">
        <v>1</v>
      </c>
      <c r="N187" s="199" t="s">
        <v>47</v>
      </c>
      <c r="O187" s="72"/>
      <c r="P187" s="200">
        <f>O187*H187</f>
        <v>0</v>
      </c>
      <c r="Q187" s="200">
        <v>0</v>
      </c>
      <c r="R187" s="200">
        <f>Q187*H187</f>
        <v>0</v>
      </c>
      <c r="S187" s="200">
        <v>0</v>
      </c>
      <c r="T187" s="201">
        <f>S187*H187</f>
        <v>0</v>
      </c>
      <c r="U187" s="35"/>
      <c r="V187" s="35"/>
      <c r="W187" s="35"/>
      <c r="X187" s="35"/>
      <c r="Y187" s="35"/>
      <c r="Z187" s="35"/>
      <c r="AA187" s="35"/>
      <c r="AB187" s="35"/>
      <c r="AC187" s="35"/>
      <c r="AD187" s="35"/>
      <c r="AE187" s="35"/>
      <c r="AR187" s="202" t="s">
        <v>183</v>
      </c>
      <c r="AT187" s="202" t="s">
        <v>136</v>
      </c>
      <c r="AU187" s="202" t="s">
        <v>91</v>
      </c>
      <c r="AY187" s="17" t="s">
        <v>133</v>
      </c>
      <c r="BE187" s="203">
        <f>IF(N187="základní",J187,0)</f>
        <v>0</v>
      </c>
      <c r="BF187" s="203">
        <f>IF(N187="snížená",J187,0)</f>
        <v>0</v>
      </c>
      <c r="BG187" s="203">
        <f>IF(N187="zákl. přenesená",J187,0)</f>
        <v>0</v>
      </c>
      <c r="BH187" s="203">
        <f>IF(N187="sníž. přenesená",J187,0)</f>
        <v>0</v>
      </c>
      <c r="BI187" s="203">
        <f>IF(N187="nulová",J187,0)</f>
        <v>0</v>
      </c>
      <c r="BJ187" s="17" t="s">
        <v>21</v>
      </c>
      <c r="BK187" s="203">
        <f>ROUND(I187*H187,2)</f>
        <v>0</v>
      </c>
      <c r="BL187" s="17" t="s">
        <v>183</v>
      </c>
      <c r="BM187" s="202" t="s">
        <v>406</v>
      </c>
    </row>
    <row r="188" spans="1:65" s="2" customFormat="1" ht="107.25">
      <c r="A188" s="35"/>
      <c r="B188" s="36"/>
      <c r="C188" s="37"/>
      <c r="D188" s="204" t="s">
        <v>142</v>
      </c>
      <c r="E188" s="37"/>
      <c r="F188" s="205" t="s">
        <v>234</v>
      </c>
      <c r="G188" s="37"/>
      <c r="H188" s="37"/>
      <c r="I188" s="206"/>
      <c r="J188" s="37"/>
      <c r="K188" s="37"/>
      <c r="L188" s="40"/>
      <c r="M188" s="207"/>
      <c r="N188" s="208"/>
      <c r="O188" s="72"/>
      <c r="P188" s="72"/>
      <c r="Q188" s="72"/>
      <c r="R188" s="72"/>
      <c r="S188" s="72"/>
      <c r="T188" s="73"/>
      <c r="U188" s="35"/>
      <c r="V188" s="35"/>
      <c r="W188" s="35"/>
      <c r="X188" s="35"/>
      <c r="Y188" s="35"/>
      <c r="Z188" s="35"/>
      <c r="AA188" s="35"/>
      <c r="AB188" s="35"/>
      <c r="AC188" s="35"/>
      <c r="AD188" s="35"/>
      <c r="AE188" s="35"/>
      <c r="AT188" s="17" t="s">
        <v>142</v>
      </c>
      <c r="AU188" s="17" t="s">
        <v>91</v>
      </c>
    </row>
    <row r="189" spans="1:65" s="2" customFormat="1" ht="21.75" customHeight="1">
      <c r="A189" s="35"/>
      <c r="B189" s="36"/>
      <c r="C189" s="190" t="s">
        <v>235</v>
      </c>
      <c r="D189" s="190" t="s">
        <v>136</v>
      </c>
      <c r="E189" s="191" t="s">
        <v>236</v>
      </c>
      <c r="F189" s="192" t="s">
        <v>237</v>
      </c>
      <c r="G189" s="193" t="s">
        <v>194</v>
      </c>
      <c r="H189" s="194">
        <v>2E-3</v>
      </c>
      <c r="I189" s="195"/>
      <c r="J189" s="196">
        <f>ROUND(I189*H189,2)</f>
        <v>0</v>
      </c>
      <c r="K189" s="197"/>
      <c r="L189" s="40"/>
      <c r="M189" s="198" t="s">
        <v>1</v>
      </c>
      <c r="N189" s="199" t="s">
        <v>47</v>
      </c>
      <c r="O189" s="72"/>
      <c r="P189" s="200">
        <f>O189*H189</f>
        <v>0</v>
      </c>
      <c r="Q189" s="200">
        <v>0</v>
      </c>
      <c r="R189" s="200">
        <f>Q189*H189</f>
        <v>0</v>
      </c>
      <c r="S189" s="200">
        <v>0</v>
      </c>
      <c r="T189" s="201">
        <f>S189*H189</f>
        <v>0</v>
      </c>
      <c r="U189" s="35"/>
      <c r="V189" s="35"/>
      <c r="W189" s="35"/>
      <c r="X189" s="35"/>
      <c r="Y189" s="35"/>
      <c r="Z189" s="35"/>
      <c r="AA189" s="35"/>
      <c r="AB189" s="35"/>
      <c r="AC189" s="35"/>
      <c r="AD189" s="35"/>
      <c r="AE189" s="35"/>
      <c r="AR189" s="202" t="s">
        <v>183</v>
      </c>
      <c r="AT189" s="202" t="s">
        <v>136</v>
      </c>
      <c r="AU189" s="202" t="s">
        <v>91</v>
      </c>
      <c r="AY189" s="17" t="s">
        <v>133</v>
      </c>
      <c r="BE189" s="203">
        <f>IF(N189="základní",J189,0)</f>
        <v>0</v>
      </c>
      <c r="BF189" s="203">
        <f>IF(N189="snížená",J189,0)</f>
        <v>0</v>
      </c>
      <c r="BG189" s="203">
        <f>IF(N189="zákl. přenesená",J189,0)</f>
        <v>0</v>
      </c>
      <c r="BH189" s="203">
        <f>IF(N189="sníž. přenesená",J189,0)</f>
        <v>0</v>
      </c>
      <c r="BI189" s="203">
        <f>IF(N189="nulová",J189,0)</f>
        <v>0</v>
      </c>
      <c r="BJ189" s="17" t="s">
        <v>21</v>
      </c>
      <c r="BK189" s="203">
        <f>ROUND(I189*H189,2)</f>
        <v>0</v>
      </c>
      <c r="BL189" s="17" t="s">
        <v>183</v>
      </c>
      <c r="BM189" s="202" t="s">
        <v>407</v>
      </c>
    </row>
    <row r="190" spans="1:65" s="2" customFormat="1" ht="107.25">
      <c r="A190" s="35"/>
      <c r="B190" s="36"/>
      <c r="C190" s="37"/>
      <c r="D190" s="204" t="s">
        <v>142</v>
      </c>
      <c r="E190" s="37"/>
      <c r="F190" s="205" t="s">
        <v>234</v>
      </c>
      <c r="G190" s="37"/>
      <c r="H190" s="37"/>
      <c r="I190" s="206"/>
      <c r="J190" s="37"/>
      <c r="K190" s="37"/>
      <c r="L190" s="40"/>
      <c r="M190" s="207"/>
      <c r="N190" s="208"/>
      <c r="O190" s="72"/>
      <c r="P190" s="72"/>
      <c r="Q190" s="72"/>
      <c r="R190" s="72"/>
      <c r="S190" s="72"/>
      <c r="T190" s="73"/>
      <c r="U190" s="35"/>
      <c r="V190" s="35"/>
      <c r="W190" s="35"/>
      <c r="X190" s="35"/>
      <c r="Y190" s="35"/>
      <c r="Z190" s="35"/>
      <c r="AA190" s="35"/>
      <c r="AB190" s="35"/>
      <c r="AC190" s="35"/>
      <c r="AD190" s="35"/>
      <c r="AE190" s="35"/>
      <c r="AT190" s="17" t="s">
        <v>142</v>
      </c>
      <c r="AU190" s="17" t="s">
        <v>91</v>
      </c>
    </row>
    <row r="191" spans="1:65" s="12" customFormat="1" ht="22.9" customHeight="1">
      <c r="B191" s="174"/>
      <c r="C191" s="175"/>
      <c r="D191" s="176" t="s">
        <v>81</v>
      </c>
      <c r="E191" s="188" t="s">
        <v>246</v>
      </c>
      <c r="F191" s="188" t="s">
        <v>247</v>
      </c>
      <c r="G191" s="175"/>
      <c r="H191" s="175"/>
      <c r="I191" s="178"/>
      <c r="J191" s="189">
        <f>BK191</f>
        <v>0</v>
      </c>
      <c r="K191" s="175"/>
      <c r="L191" s="180"/>
      <c r="M191" s="181"/>
      <c r="N191" s="182"/>
      <c r="O191" s="182"/>
      <c r="P191" s="183">
        <f>SUM(P192:P206)</f>
        <v>0</v>
      </c>
      <c r="Q191" s="182"/>
      <c r="R191" s="183">
        <f>SUM(R192:R206)</f>
        <v>0.80465000000000009</v>
      </c>
      <c r="S191" s="182"/>
      <c r="T191" s="184">
        <f>SUM(T192:T206)</f>
        <v>0.63500000000000001</v>
      </c>
      <c r="AR191" s="185" t="s">
        <v>91</v>
      </c>
      <c r="AT191" s="186" t="s">
        <v>81</v>
      </c>
      <c r="AU191" s="186" t="s">
        <v>21</v>
      </c>
      <c r="AY191" s="185" t="s">
        <v>133</v>
      </c>
      <c r="BK191" s="187">
        <f>SUM(BK192:BK206)</f>
        <v>0</v>
      </c>
    </row>
    <row r="192" spans="1:65" s="2" customFormat="1" ht="21.75" customHeight="1">
      <c r="A192" s="35"/>
      <c r="B192" s="36"/>
      <c r="C192" s="190" t="s">
        <v>241</v>
      </c>
      <c r="D192" s="190" t="s">
        <v>136</v>
      </c>
      <c r="E192" s="191" t="s">
        <v>249</v>
      </c>
      <c r="F192" s="192" t="s">
        <v>250</v>
      </c>
      <c r="G192" s="193" t="s">
        <v>169</v>
      </c>
      <c r="H192" s="194">
        <v>127</v>
      </c>
      <c r="I192" s="195"/>
      <c r="J192" s="196">
        <f>ROUND(I192*H192,2)</f>
        <v>0</v>
      </c>
      <c r="K192" s="197"/>
      <c r="L192" s="40"/>
      <c r="M192" s="198" t="s">
        <v>1</v>
      </c>
      <c r="N192" s="199" t="s">
        <v>47</v>
      </c>
      <c r="O192" s="72"/>
      <c r="P192" s="200">
        <f>O192*H192</f>
        <v>0</v>
      </c>
      <c r="Q192" s="200">
        <v>0</v>
      </c>
      <c r="R192" s="200">
        <f>Q192*H192</f>
        <v>0</v>
      </c>
      <c r="S192" s="200">
        <v>0</v>
      </c>
      <c r="T192" s="201">
        <f>S192*H192</f>
        <v>0</v>
      </c>
      <c r="U192" s="35"/>
      <c r="V192" s="35"/>
      <c r="W192" s="35"/>
      <c r="X192" s="35"/>
      <c r="Y192" s="35"/>
      <c r="Z192" s="35"/>
      <c r="AA192" s="35"/>
      <c r="AB192" s="35"/>
      <c r="AC192" s="35"/>
      <c r="AD192" s="35"/>
      <c r="AE192" s="35"/>
      <c r="AR192" s="202" t="s">
        <v>183</v>
      </c>
      <c r="AT192" s="202" t="s">
        <v>136</v>
      </c>
      <c r="AU192" s="202" t="s">
        <v>91</v>
      </c>
      <c r="AY192" s="17" t="s">
        <v>133</v>
      </c>
      <c r="BE192" s="203">
        <f>IF(N192="základní",J192,0)</f>
        <v>0</v>
      </c>
      <c r="BF192" s="203">
        <f>IF(N192="snížená",J192,0)</f>
        <v>0</v>
      </c>
      <c r="BG192" s="203">
        <f>IF(N192="zákl. přenesená",J192,0)</f>
        <v>0</v>
      </c>
      <c r="BH192" s="203">
        <f>IF(N192="sníž. přenesená",J192,0)</f>
        <v>0</v>
      </c>
      <c r="BI192" s="203">
        <f>IF(N192="nulová",J192,0)</f>
        <v>0</v>
      </c>
      <c r="BJ192" s="17" t="s">
        <v>21</v>
      </c>
      <c r="BK192" s="203">
        <f>ROUND(I192*H192,2)</f>
        <v>0</v>
      </c>
      <c r="BL192" s="17" t="s">
        <v>183</v>
      </c>
      <c r="BM192" s="202" t="s">
        <v>408</v>
      </c>
    </row>
    <row r="193" spans="1:65" s="2" customFormat="1" ht="48.75">
      <c r="A193" s="35"/>
      <c r="B193" s="36"/>
      <c r="C193" s="37"/>
      <c r="D193" s="204" t="s">
        <v>142</v>
      </c>
      <c r="E193" s="37"/>
      <c r="F193" s="205" t="s">
        <v>252</v>
      </c>
      <c r="G193" s="37"/>
      <c r="H193" s="37"/>
      <c r="I193" s="206"/>
      <c r="J193" s="37"/>
      <c r="K193" s="37"/>
      <c r="L193" s="40"/>
      <c r="M193" s="207"/>
      <c r="N193" s="208"/>
      <c r="O193" s="72"/>
      <c r="P193" s="72"/>
      <c r="Q193" s="72"/>
      <c r="R193" s="72"/>
      <c r="S193" s="72"/>
      <c r="T193" s="73"/>
      <c r="U193" s="35"/>
      <c r="V193" s="35"/>
      <c r="W193" s="35"/>
      <c r="X193" s="35"/>
      <c r="Y193" s="35"/>
      <c r="Z193" s="35"/>
      <c r="AA193" s="35"/>
      <c r="AB193" s="35"/>
      <c r="AC193" s="35"/>
      <c r="AD193" s="35"/>
      <c r="AE193" s="35"/>
      <c r="AT193" s="17" t="s">
        <v>142</v>
      </c>
      <c r="AU193" s="17" t="s">
        <v>91</v>
      </c>
    </row>
    <row r="194" spans="1:65" s="13" customFormat="1" ht="11.25">
      <c r="B194" s="209"/>
      <c r="C194" s="210"/>
      <c r="D194" s="204" t="s">
        <v>144</v>
      </c>
      <c r="E194" s="211" t="s">
        <v>1</v>
      </c>
      <c r="F194" s="212" t="s">
        <v>253</v>
      </c>
      <c r="G194" s="210"/>
      <c r="H194" s="211" t="s">
        <v>1</v>
      </c>
      <c r="I194" s="213"/>
      <c r="J194" s="210"/>
      <c r="K194" s="210"/>
      <c r="L194" s="214"/>
      <c r="M194" s="215"/>
      <c r="N194" s="216"/>
      <c r="O194" s="216"/>
      <c r="P194" s="216"/>
      <c r="Q194" s="216"/>
      <c r="R194" s="216"/>
      <c r="S194" s="216"/>
      <c r="T194" s="217"/>
      <c r="AT194" s="218" t="s">
        <v>144</v>
      </c>
      <c r="AU194" s="218" t="s">
        <v>91</v>
      </c>
      <c r="AV194" s="13" t="s">
        <v>21</v>
      </c>
      <c r="AW194" s="13" t="s">
        <v>38</v>
      </c>
      <c r="AX194" s="13" t="s">
        <v>82</v>
      </c>
      <c r="AY194" s="218" t="s">
        <v>133</v>
      </c>
    </row>
    <row r="195" spans="1:65" s="14" customFormat="1" ht="11.25">
      <c r="B195" s="219"/>
      <c r="C195" s="220"/>
      <c r="D195" s="204" t="s">
        <v>144</v>
      </c>
      <c r="E195" s="221" t="s">
        <v>1</v>
      </c>
      <c r="F195" s="222" t="s">
        <v>409</v>
      </c>
      <c r="G195" s="220"/>
      <c r="H195" s="223">
        <v>127</v>
      </c>
      <c r="I195" s="224"/>
      <c r="J195" s="220"/>
      <c r="K195" s="220"/>
      <c r="L195" s="225"/>
      <c r="M195" s="226"/>
      <c r="N195" s="227"/>
      <c r="O195" s="227"/>
      <c r="P195" s="227"/>
      <c r="Q195" s="227"/>
      <c r="R195" s="227"/>
      <c r="S195" s="227"/>
      <c r="T195" s="228"/>
      <c r="AT195" s="229" t="s">
        <v>144</v>
      </c>
      <c r="AU195" s="229" t="s">
        <v>91</v>
      </c>
      <c r="AV195" s="14" t="s">
        <v>91</v>
      </c>
      <c r="AW195" s="14" t="s">
        <v>38</v>
      </c>
      <c r="AX195" s="14" t="s">
        <v>82</v>
      </c>
      <c r="AY195" s="229" t="s">
        <v>133</v>
      </c>
    </row>
    <row r="196" spans="1:65" s="15" customFormat="1" ht="11.25">
      <c r="B196" s="230"/>
      <c r="C196" s="231"/>
      <c r="D196" s="204" t="s">
        <v>144</v>
      </c>
      <c r="E196" s="232" t="s">
        <v>1</v>
      </c>
      <c r="F196" s="233" t="s">
        <v>148</v>
      </c>
      <c r="G196" s="231"/>
      <c r="H196" s="234">
        <v>127</v>
      </c>
      <c r="I196" s="235"/>
      <c r="J196" s="231"/>
      <c r="K196" s="231"/>
      <c r="L196" s="236"/>
      <c r="M196" s="237"/>
      <c r="N196" s="238"/>
      <c r="O196" s="238"/>
      <c r="P196" s="238"/>
      <c r="Q196" s="238"/>
      <c r="R196" s="238"/>
      <c r="S196" s="238"/>
      <c r="T196" s="239"/>
      <c r="AT196" s="240" t="s">
        <v>144</v>
      </c>
      <c r="AU196" s="240" t="s">
        <v>91</v>
      </c>
      <c r="AV196" s="15" t="s">
        <v>140</v>
      </c>
      <c r="AW196" s="15" t="s">
        <v>38</v>
      </c>
      <c r="AX196" s="15" t="s">
        <v>21</v>
      </c>
      <c r="AY196" s="240" t="s">
        <v>133</v>
      </c>
    </row>
    <row r="197" spans="1:65" s="2" customFormat="1" ht="21.75" customHeight="1">
      <c r="A197" s="35"/>
      <c r="B197" s="36"/>
      <c r="C197" s="241" t="s">
        <v>248</v>
      </c>
      <c r="D197" s="241" t="s">
        <v>256</v>
      </c>
      <c r="E197" s="242" t="s">
        <v>410</v>
      </c>
      <c r="F197" s="243" t="s">
        <v>258</v>
      </c>
      <c r="G197" s="244" t="s">
        <v>139</v>
      </c>
      <c r="H197" s="245">
        <v>1.4630000000000001</v>
      </c>
      <c r="I197" s="246"/>
      <c r="J197" s="247">
        <f>ROUND(I197*H197,2)</f>
        <v>0</v>
      </c>
      <c r="K197" s="248"/>
      <c r="L197" s="249"/>
      <c r="M197" s="250" t="s">
        <v>1</v>
      </c>
      <c r="N197" s="251" t="s">
        <v>47</v>
      </c>
      <c r="O197" s="72"/>
      <c r="P197" s="200">
        <f>O197*H197</f>
        <v>0</v>
      </c>
      <c r="Q197" s="200">
        <v>0.55000000000000004</v>
      </c>
      <c r="R197" s="200">
        <f>Q197*H197</f>
        <v>0.80465000000000009</v>
      </c>
      <c r="S197" s="200">
        <v>0</v>
      </c>
      <c r="T197" s="201">
        <f>S197*H197</f>
        <v>0</v>
      </c>
      <c r="U197" s="35"/>
      <c r="V197" s="35"/>
      <c r="W197" s="35"/>
      <c r="X197" s="35"/>
      <c r="Y197" s="35"/>
      <c r="Z197" s="35"/>
      <c r="AA197" s="35"/>
      <c r="AB197" s="35"/>
      <c r="AC197" s="35"/>
      <c r="AD197" s="35"/>
      <c r="AE197" s="35"/>
      <c r="AR197" s="202" t="s">
        <v>259</v>
      </c>
      <c r="AT197" s="202" t="s">
        <v>256</v>
      </c>
      <c r="AU197" s="202" t="s">
        <v>91</v>
      </c>
      <c r="AY197" s="17" t="s">
        <v>133</v>
      </c>
      <c r="BE197" s="203">
        <f>IF(N197="základní",J197,0)</f>
        <v>0</v>
      </c>
      <c r="BF197" s="203">
        <f>IF(N197="snížená",J197,0)</f>
        <v>0</v>
      </c>
      <c r="BG197" s="203">
        <f>IF(N197="zákl. přenesená",J197,0)</f>
        <v>0</v>
      </c>
      <c r="BH197" s="203">
        <f>IF(N197="sníž. přenesená",J197,0)</f>
        <v>0</v>
      </c>
      <c r="BI197" s="203">
        <f>IF(N197="nulová",J197,0)</f>
        <v>0</v>
      </c>
      <c r="BJ197" s="17" t="s">
        <v>21</v>
      </c>
      <c r="BK197" s="203">
        <f>ROUND(I197*H197,2)</f>
        <v>0</v>
      </c>
      <c r="BL197" s="17" t="s">
        <v>183</v>
      </c>
      <c r="BM197" s="202" t="s">
        <v>411</v>
      </c>
    </row>
    <row r="198" spans="1:65" s="14" customFormat="1" ht="11.25">
      <c r="B198" s="219"/>
      <c r="C198" s="220"/>
      <c r="D198" s="204" t="s">
        <v>144</v>
      </c>
      <c r="E198" s="221" t="s">
        <v>1</v>
      </c>
      <c r="F198" s="222" t="s">
        <v>412</v>
      </c>
      <c r="G198" s="220"/>
      <c r="H198" s="223">
        <v>1.4630000000000001</v>
      </c>
      <c r="I198" s="224"/>
      <c r="J198" s="220"/>
      <c r="K198" s="220"/>
      <c r="L198" s="225"/>
      <c r="M198" s="226"/>
      <c r="N198" s="227"/>
      <c r="O198" s="227"/>
      <c r="P198" s="227"/>
      <c r="Q198" s="227"/>
      <c r="R198" s="227"/>
      <c r="S198" s="227"/>
      <c r="T198" s="228"/>
      <c r="AT198" s="229" t="s">
        <v>144</v>
      </c>
      <c r="AU198" s="229" t="s">
        <v>91</v>
      </c>
      <c r="AV198" s="14" t="s">
        <v>91</v>
      </c>
      <c r="AW198" s="14" t="s">
        <v>38</v>
      </c>
      <c r="AX198" s="14" t="s">
        <v>82</v>
      </c>
      <c r="AY198" s="229" t="s">
        <v>133</v>
      </c>
    </row>
    <row r="199" spans="1:65" s="15" customFormat="1" ht="11.25">
      <c r="B199" s="230"/>
      <c r="C199" s="231"/>
      <c r="D199" s="204" t="s">
        <v>144</v>
      </c>
      <c r="E199" s="232" t="s">
        <v>1</v>
      </c>
      <c r="F199" s="233" t="s">
        <v>148</v>
      </c>
      <c r="G199" s="231"/>
      <c r="H199" s="234">
        <v>1.4630000000000001</v>
      </c>
      <c r="I199" s="235"/>
      <c r="J199" s="231"/>
      <c r="K199" s="231"/>
      <c r="L199" s="236"/>
      <c r="M199" s="237"/>
      <c r="N199" s="238"/>
      <c r="O199" s="238"/>
      <c r="P199" s="238"/>
      <c r="Q199" s="238"/>
      <c r="R199" s="238"/>
      <c r="S199" s="238"/>
      <c r="T199" s="239"/>
      <c r="AT199" s="240" t="s">
        <v>144</v>
      </c>
      <c r="AU199" s="240" t="s">
        <v>91</v>
      </c>
      <c r="AV199" s="15" t="s">
        <v>140</v>
      </c>
      <c r="AW199" s="15" t="s">
        <v>38</v>
      </c>
      <c r="AX199" s="15" t="s">
        <v>21</v>
      </c>
      <c r="AY199" s="240" t="s">
        <v>133</v>
      </c>
    </row>
    <row r="200" spans="1:65" s="2" customFormat="1" ht="21.75" customHeight="1">
      <c r="A200" s="35"/>
      <c r="B200" s="36"/>
      <c r="C200" s="190" t="s">
        <v>255</v>
      </c>
      <c r="D200" s="190" t="s">
        <v>136</v>
      </c>
      <c r="E200" s="191" t="s">
        <v>263</v>
      </c>
      <c r="F200" s="192" t="s">
        <v>264</v>
      </c>
      <c r="G200" s="193" t="s">
        <v>169</v>
      </c>
      <c r="H200" s="194">
        <v>127</v>
      </c>
      <c r="I200" s="195"/>
      <c r="J200" s="196">
        <f>ROUND(I200*H200,2)</f>
        <v>0</v>
      </c>
      <c r="K200" s="197"/>
      <c r="L200" s="40"/>
      <c r="M200" s="198" t="s">
        <v>1</v>
      </c>
      <c r="N200" s="199" t="s">
        <v>47</v>
      </c>
      <c r="O200" s="72"/>
      <c r="P200" s="200">
        <f>O200*H200</f>
        <v>0</v>
      </c>
      <c r="Q200" s="200">
        <v>0</v>
      </c>
      <c r="R200" s="200">
        <f>Q200*H200</f>
        <v>0</v>
      </c>
      <c r="S200" s="200">
        <v>5.0000000000000001E-3</v>
      </c>
      <c r="T200" s="201">
        <f>S200*H200</f>
        <v>0.63500000000000001</v>
      </c>
      <c r="U200" s="35"/>
      <c r="V200" s="35"/>
      <c r="W200" s="35"/>
      <c r="X200" s="35"/>
      <c r="Y200" s="35"/>
      <c r="Z200" s="35"/>
      <c r="AA200" s="35"/>
      <c r="AB200" s="35"/>
      <c r="AC200" s="35"/>
      <c r="AD200" s="35"/>
      <c r="AE200" s="35"/>
      <c r="AR200" s="202" t="s">
        <v>183</v>
      </c>
      <c r="AT200" s="202" t="s">
        <v>136</v>
      </c>
      <c r="AU200" s="202" t="s">
        <v>91</v>
      </c>
      <c r="AY200" s="17" t="s">
        <v>133</v>
      </c>
      <c r="BE200" s="203">
        <f>IF(N200="základní",J200,0)</f>
        <v>0</v>
      </c>
      <c r="BF200" s="203">
        <f>IF(N200="snížená",J200,0)</f>
        <v>0</v>
      </c>
      <c r="BG200" s="203">
        <f>IF(N200="zákl. přenesená",J200,0)</f>
        <v>0</v>
      </c>
      <c r="BH200" s="203">
        <f>IF(N200="sníž. přenesená",J200,0)</f>
        <v>0</v>
      </c>
      <c r="BI200" s="203">
        <f>IF(N200="nulová",J200,0)</f>
        <v>0</v>
      </c>
      <c r="BJ200" s="17" t="s">
        <v>21</v>
      </c>
      <c r="BK200" s="203">
        <f>ROUND(I200*H200,2)</f>
        <v>0</v>
      </c>
      <c r="BL200" s="17" t="s">
        <v>183</v>
      </c>
      <c r="BM200" s="202" t="s">
        <v>413</v>
      </c>
    </row>
    <row r="201" spans="1:65" s="14" customFormat="1" ht="11.25">
      <c r="B201" s="219"/>
      <c r="C201" s="220"/>
      <c r="D201" s="204" t="s">
        <v>144</v>
      </c>
      <c r="E201" s="221" t="s">
        <v>1</v>
      </c>
      <c r="F201" s="222" t="s">
        <v>409</v>
      </c>
      <c r="G201" s="220"/>
      <c r="H201" s="223">
        <v>127</v>
      </c>
      <c r="I201" s="224"/>
      <c r="J201" s="220"/>
      <c r="K201" s="220"/>
      <c r="L201" s="225"/>
      <c r="M201" s="226"/>
      <c r="N201" s="227"/>
      <c r="O201" s="227"/>
      <c r="P201" s="227"/>
      <c r="Q201" s="227"/>
      <c r="R201" s="227"/>
      <c r="S201" s="227"/>
      <c r="T201" s="228"/>
      <c r="AT201" s="229" t="s">
        <v>144</v>
      </c>
      <c r="AU201" s="229" t="s">
        <v>91</v>
      </c>
      <c r="AV201" s="14" t="s">
        <v>91</v>
      </c>
      <c r="AW201" s="14" t="s">
        <v>38</v>
      </c>
      <c r="AX201" s="14" t="s">
        <v>82</v>
      </c>
      <c r="AY201" s="229" t="s">
        <v>133</v>
      </c>
    </row>
    <row r="202" spans="1:65" s="15" customFormat="1" ht="11.25">
      <c r="B202" s="230"/>
      <c r="C202" s="231"/>
      <c r="D202" s="204" t="s">
        <v>144</v>
      </c>
      <c r="E202" s="232" t="s">
        <v>1</v>
      </c>
      <c r="F202" s="233" t="s">
        <v>148</v>
      </c>
      <c r="G202" s="231"/>
      <c r="H202" s="234">
        <v>127</v>
      </c>
      <c r="I202" s="235"/>
      <c r="J202" s="231"/>
      <c r="K202" s="231"/>
      <c r="L202" s="236"/>
      <c r="M202" s="237"/>
      <c r="N202" s="238"/>
      <c r="O202" s="238"/>
      <c r="P202" s="238"/>
      <c r="Q202" s="238"/>
      <c r="R202" s="238"/>
      <c r="S202" s="238"/>
      <c r="T202" s="239"/>
      <c r="AT202" s="240" t="s">
        <v>144</v>
      </c>
      <c r="AU202" s="240" t="s">
        <v>91</v>
      </c>
      <c r="AV202" s="15" t="s">
        <v>140</v>
      </c>
      <c r="AW202" s="15" t="s">
        <v>38</v>
      </c>
      <c r="AX202" s="15" t="s">
        <v>21</v>
      </c>
      <c r="AY202" s="240" t="s">
        <v>133</v>
      </c>
    </row>
    <row r="203" spans="1:65" s="2" customFormat="1" ht="21.75" customHeight="1">
      <c r="A203" s="35"/>
      <c r="B203" s="36"/>
      <c r="C203" s="190" t="s">
        <v>7</v>
      </c>
      <c r="D203" s="190" t="s">
        <v>136</v>
      </c>
      <c r="E203" s="191" t="s">
        <v>267</v>
      </c>
      <c r="F203" s="192" t="s">
        <v>268</v>
      </c>
      <c r="G203" s="193" t="s">
        <v>194</v>
      </c>
      <c r="H203" s="194">
        <v>0.80500000000000005</v>
      </c>
      <c r="I203" s="195"/>
      <c r="J203" s="196">
        <f>ROUND(I203*H203,2)</f>
        <v>0</v>
      </c>
      <c r="K203" s="197"/>
      <c r="L203" s="40"/>
      <c r="M203" s="198" t="s">
        <v>1</v>
      </c>
      <c r="N203" s="199" t="s">
        <v>47</v>
      </c>
      <c r="O203" s="72"/>
      <c r="P203" s="200">
        <f>O203*H203</f>
        <v>0</v>
      </c>
      <c r="Q203" s="200">
        <v>0</v>
      </c>
      <c r="R203" s="200">
        <f>Q203*H203</f>
        <v>0</v>
      </c>
      <c r="S203" s="200">
        <v>0</v>
      </c>
      <c r="T203" s="201">
        <f>S203*H203</f>
        <v>0</v>
      </c>
      <c r="U203" s="35"/>
      <c r="V203" s="35"/>
      <c r="W203" s="35"/>
      <c r="X203" s="35"/>
      <c r="Y203" s="35"/>
      <c r="Z203" s="35"/>
      <c r="AA203" s="35"/>
      <c r="AB203" s="35"/>
      <c r="AC203" s="35"/>
      <c r="AD203" s="35"/>
      <c r="AE203" s="35"/>
      <c r="AR203" s="202" t="s">
        <v>183</v>
      </c>
      <c r="AT203" s="202" t="s">
        <v>136</v>
      </c>
      <c r="AU203" s="202" t="s">
        <v>91</v>
      </c>
      <c r="AY203" s="17" t="s">
        <v>133</v>
      </c>
      <c r="BE203" s="203">
        <f>IF(N203="základní",J203,0)</f>
        <v>0</v>
      </c>
      <c r="BF203" s="203">
        <f>IF(N203="snížená",J203,0)</f>
        <v>0</v>
      </c>
      <c r="BG203" s="203">
        <f>IF(N203="zákl. přenesená",J203,0)</f>
        <v>0</v>
      </c>
      <c r="BH203" s="203">
        <f>IF(N203="sníž. přenesená",J203,0)</f>
        <v>0</v>
      </c>
      <c r="BI203" s="203">
        <f>IF(N203="nulová",J203,0)</f>
        <v>0</v>
      </c>
      <c r="BJ203" s="17" t="s">
        <v>21</v>
      </c>
      <c r="BK203" s="203">
        <f>ROUND(I203*H203,2)</f>
        <v>0</v>
      </c>
      <c r="BL203" s="17" t="s">
        <v>183</v>
      </c>
      <c r="BM203" s="202" t="s">
        <v>414</v>
      </c>
    </row>
    <row r="204" spans="1:65" s="2" customFormat="1" ht="107.25">
      <c r="A204" s="35"/>
      <c r="B204" s="36"/>
      <c r="C204" s="37"/>
      <c r="D204" s="204" t="s">
        <v>142</v>
      </c>
      <c r="E204" s="37"/>
      <c r="F204" s="205" t="s">
        <v>270</v>
      </c>
      <c r="G204" s="37"/>
      <c r="H204" s="37"/>
      <c r="I204" s="206"/>
      <c r="J204" s="37"/>
      <c r="K204" s="37"/>
      <c r="L204" s="40"/>
      <c r="M204" s="207"/>
      <c r="N204" s="208"/>
      <c r="O204" s="72"/>
      <c r="P204" s="72"/>
      <c r="Q204" s="72"/>
      <c r="R204" s="72"/>
      <c r="S204" s="72"/>
      <c r="T204" s="73"/>
      <c r="U204" s="35"/>
      <c r="V204" s="35"/>
      <c r="W204" s="35"/>
      <c r="X204" s="35"/>
      <c r="Y204" s="35"/>
      <c r="Z204" s="35"/>
      <c r="AA204" s="35"/>
      <c r="AB204" s="35"/>
      <c r="AC204" s="35"/>
      <c r="AD204" s="35"/>
      <c r="AE204" s="35"/>
      <c r="AT204" s="17" t="s">
        <v>142</v>
      </c>
      <c r="AU204" s="17" t="s">
        <v>91</v>
      </c>
    </row>
    <row r="205" spans="1:65" s="2" customFormat="1" ht="21.75" customHeight="1">
      <c r="A205" s="35"/>
      <c r="B205" s="36"/>
      <c r="C205" s="190" t="s">
        <v>266</v>
      </c>
      <c r="D205" s="190" t="s">
        <v>136</v>
      </c>
      <c r="E205" s="191" t="s">
        <v>272</v>
      </c>
      <c r="F205" s="192" t="s">
        <v>273</v>
      </c>
      <c r="G205" s="193" t="s">
        <v>194</v>
      </c>
      <c r="H205" s="194">
        <v>0.80500000000000005</v>
      </c>
      <c r="I205" s="195"/>
      <c r="J205" s="196">
        <f>ROUND(I205*H205,2)</f>
        <v>0</v>
      </c>
      <c r="K205" s="197"/>
      <c r="L205" s="40"/>
      <c r="M205" s="198" t="s">
        <v>1</v>
      </c>
      <c r="N205" s="199" t="s">
        <v>47</v>
      </c>
      <c r="O205" s="72"/>
      <c r="P205" s="200">
        <f>O205*H205</f>
        <v>0</v>
      </c>
      <c r="Q205" s="200">
        <v>0</v>
      </c>
      <c r="R205" s="200">
        <f>Q205*H205</f>
        <v>0</v>
      </c>
      <c r="S205" s="200">
        <v>0</v>
      </c>
      <c r="T205" s="201">
        <f>S205*H205</f>
        <v>0</v>
      </c>
      <c r="U205" s="35"/>
      <c r="V205" s="35"/>
      <c r="W205" s="35"/>
      <c r="X205" s="35"/>
      <c r="Y205" s="35"/>
      <c r="Z205" s="35"/>
      <c r="AA205" s="35"/>
      <c r="AB205" s="35"/>
      <c r="AC205" s="35"/>
      <c r="AD205" s="35"/>
      <c r="AE205" s="35"/>
      <c r="AR205" s="202" t="s">
        <v>183</v>
      </c>
      <c r="AT205" s="202" t="s">
        <v>136</v>
      </c>
      <c r="AU205" s="202" t="s">
        <v>91</v>
      </c>
      <c r="AY205" s="17" t="s">
        <v>133</v>
      </c>
      <c r="BE205" s="203">
        <f>IF(N205="základní",J205,0)</f>
        <v>0</v>
      </c>
      <c r="BF205" s="203">
        <f>IF(N205="snížená",J205,0)</f>
        <v>0</v>
      </c>
      <c r="BG205" s="203">
        <f>IF(N205="zákl. přenesená",J205,0)</f>
        <v>0</v>
      </c>
      <c r="BH205" s="203">
        <f>IF(N205="sníž. přenesená",J205,0)</f>
        <v>0</v>
      </c>
      <c r="BI205" s="203">
        <f>IF(N205="nulová",J205,0)</f>
        <v>0</v>
      </c>
      <c r="BJ205" s="17" t="s">
        <v>21</v>
      </c>
      <c r="BK205" s="203">
        <f>ROUND(I205*H205,2)</f>
        <v>0</v>
      </c>
      <c r="BL205" s="17" t="s">
        <v>183</v>
      </c>
      <c r="BM205" s="202" t="s">
        <v>415</v>
      </c>
    </row>
    <row r="206" spans="1:65" s="2" customFormat="1" ht="107.25">
      <c r="A206" s="35"/>
      <c r="B206" s="36"/>
      <c r="C206" s="37"/>
      <c r="D206" s="204" t="s">
        <v>142</v>
      </c>
      <c r="E206" s="37"/>
      <c r="F206" s="205" t="s">
        <v>270</v>
      </c>
      <c r="G206" s="37"/>
      <c r="H206" s="37"/>
      <c r="I206" s="206"/>
      <c r="J206" s="37"/>
      <c r="K206" s="37"/>
      <c r="L206" s="40"/>
      <c r="M206" s="207"/>
      <c r="N206" s="208"/>
      <c r="O206" s="72"/>
      <c r="P206" s="72"/>
      <c r="Q206" s="72"/>
      <c r="R206" s="72"/>
      <c r="S206" s="72"/>
      <c r="T206" s="73"/>
      <c r="U206" s="35"/>
      <c r="V206" s="35"/>
      <c r="W206" s="35"/>
      <c r="X206" s="35"/>
      <c r="Y206" s="35"/>
      <c r="Z206" s="35"/>
      <c r="AA206" s="35"/>
      <c r="AB206" s="35"/>
      <c r="AC206" s="35"/>
      <c r="AD206" s="35"/>
      <c r="AE206" s="35"/>
      <c r="AT206" s="17" t="s">
        <v>142</v>
      </c>
      <c r="AU206" s="17" t="s">
        <v>91</v>
      </c>
    </row>
    <row r="207" spans="1:65" s="12" customFormat="1" ht="22.9" customHeight="1">
      <c r="B207" s="174"/>
      <c r="C207" s="175"/>
      <c r="D207" s="176" t="s">
        <v>81</v>
      </c>
      <c r="E207" s="188" t="s">
        <v>275</v>
      </c>
      <c r="F207" s="188" t="s">
        <v>276</v>
      </c>
      <c r="G207" s="175"/>
      <c r="H207" s="175"/>
      <c r="I207" s="178"/>
      <c r="J207" s="189">
        <f>BK207</f>
        <v>0</v>
      </c>
      <c r="K207" s="175"/>
      <c r="L207" s="180"/>
      <c r="M207" s="181"/>
      <c r="N207" s="182"/>
      <c r="O207" s="182"/>
      <c r="P207" s="183">
        <f>SUM(P208:P251)</f>
        <v>0</v>
      </c>
      <c r="Q207" s="182"/>
      <c r="R207" s="183">
        <f>SUM(R208:R251)</f>
        <v>0.5718297</v>
      </c>
      <c r="S207" s="182"/>
      <c r="T207" s="184">
        <f>SUM(T208:T251)</f>
        <v>0.13470199999999999</v>
      </c>
      <c r="AR207" s="185" t="s">
        <v>91</v>
      </c>
      <c r="AT207" s="186" t="s">
        <v>81</v>
      </c>
      <c r="AU207" s="186" t="s">
        <v>21</v>
      </c>
      <c r="AY207" s="185" t="s">
        <v>133</v>
      </c>
      <c r="BK207" s="187">
        <f>SUM(BK208:BK251)</f>
        <v>0</v>
      </c>
    </row>
    <row r="208" spans="1:65" s="2" customFormat="1" ht="16.5" customHeight="1">
      <c r="A208" s="35"/>
      <c r="B208" s="36"/>
      <c r="C208" s="190" t="s">
        <v>271</v>
      </c>
      <c r="D208" s="190" t="s">
        <v>136</v>
      </c>
      <c r="E208" s="191" t="s">
        <v>278</v>
      </c>
      <c r="F208" s="192" t="s">
        <v>279</v>
      </c>
      <c r="G208" s="193" t="s">
        <v>280</v>
      </c>
      <c r="H208" s="194">
        <v>14.7</v>
      </c>
      <c r="I208" s="195"/>
      <c r="J208" s="196">
        <f>ROUND(I208*H208,2)</f>
        <v>0</v>
      </c>
      <c r="K208" s="197"/>
      <c r="L208" s="40"/>
      <c r="M208" s="198" t="s">
        <v>1</v>
      </c>
      <c r="N208" s="199" t="s">
        <v>47</v>
      </c>
      <c r="O208" s="72"/>
      <c r="P208" s="200">
        <f>O208*H208</f>
        <v>0</v>
      </c>
      <c r="Q208" s="200">
        <v>0</v>
      </c>
      <c r="R208" s="200">
        <f>Q208*H208</f>
        <v>0</v>
      </c>
      <c r="S208" s="200">
        <v>1.6999999999999999E-3</v>
      </c>
      <c r="T208" s="201">
        <f>S208*H208</f>
        <v>2.4989999999999998E-2</v>
      </c>
      <c r="U208" s="35"/>
      <c r="V208" s="35"/>
      <c r="W208" s="35"/>
      <c r="X208" s="35"/>
      <c r="Y208" s="35"/>
      <c r="Z208" s="35"/>
      <c r="AA208" s="35"/>
      <c r="AB208" s="35"/>
      <c r="AC208" s="35"/>
      <c r="AD208" s="35"/>
      <c r="AE208" s="35"/>
      <c r="AR208" s="202" t="s">
        <v>183</v>
      </c>
      <c r="AT208" s="202" t="s">
        <v>136</v>
      </c>
      <c r="AU208" s="202" t="s">
        <v>91</v>
      </c>
      <c r="AY208" s="17" t="s">
        <v>133</v>
      </c>
      <c r="BE208" s="203">
        <f>IF(N208="základní",J208,0)</f>
        <v>0</v>
      </c>
      <c r="BF208" s="203">
        <f>IF(N208="snížená",J208,0)</f>
        <v>0</v>
      </c>
      <c r="BG208" s="203">
        <f>IF(N208="zákl. přenesená",J208,0)</f>
        <v>0</v>
      </c>
      <c r="BH208" s="203">
        <f>IF(N208="sníž. přenesená",J208,0)</f>
        <v>0</v>
      </c>
      <c r="BI208" s="203">
        <f>IF(N208="nulová",J208,0)</f>
        <v>0</v>
      </c>
      <c r="BJ208" s="17" t="s">
        <v>21</v>
      </c>
      <c r="BK208" s="203">
        <f>ROUND(I208*H208,2)</f>
        <v>0</v>
      </c>
      <c r="BL208" s="17" t="s">
        <v>183</v>
      </c>
      <c r="BM208" s="202" t="s">
        <v>416</v>
      </c>
    </row>
    <row r="209" spans="1:65" s="14" customFormat="1" ht="11.25">
      <c r="B209" s="219"/>
      <c r="C209" s="220"/>
      <c r="D209" s="204" t="s">
        <v>144</v>
      </c>
      <c r="E209" s="221" t="s">
        <v>1</v>
      </c>
      <c r="F209" s="222" t="s">
        <v>417</v>
      </c>
      <c r="G209" s="220"/>
      <c r="H209" s="223">
        <v>14.7</v>
      </c>
      <c r="I209" s="224"/>
      <c r="J209" s="220"/>
      <c r="K209" s="220"/>
      <c r="L209" s="225"/>
      <c r="M209" s="226"/>
      <c r="N209" s="227"/>
      <c r="O209" s="227"/>
      <c r="P209" s="227"/>
      <c r="Q209" s="227"/>
      <c r="R209" s="227"/>
      <c r="S209" s="227"/>
      <c r="T209" s="228"/>
      <c r="AT209" s="229" t="s">
        <v>144</v>
      </c>
      <c r="AU209" s="229" t="s">
        <v>91</v>
      </c>
      <c r="AV209" s="14" t="s">
        <v>91</v>
      </c>
      <c r="AW209" s="14" t="s">
        <v>38</v>
      </c>
      <c r="AX209" s="14" t="s">
        <v>82</v>
      </c>
      <c r="AY209" s="229" t="s">
        <v>133</v>
      </c>
    </row>
    <row r="210" spans="1:65" s="15" customFormat="1" ht="11.25">
      <c r="B210" s="230"/>
      <c r="C210" s="231"/>
      <c r="D210" s="204" t="s">
        <v>144</v>
      </c>
      <c r="E210" s="232" t="s">
        <v>1</v>
      </c>
      <c r="F210" s="233" t="s">
        <v>148</v>
      </c>
      <c r="G210" s="231"/>
      <c r="H210" s="234">
        <v>14.7</v>
      </c>
      <c r="I210" s="235"/>
      <c r="J210" s="231"/>
      <c r="K210" s="231"/>
      <c r="L210" s="236"/>
      <c r="M210" s="237"/>
      <c r="N210" s="238"/>
      <c r="O210" s="238"/>
      <c r="P210" s="238"/>
      <c r="Q210" s="238"/>
      <c r="R210" s="238"/>
      <c r="S210" s="238"/>
      <c r="T210" s="239"/>
      <c r="AT210" s="240" t="s">
        <v>144</v>
      </c>
      <c r="AU210" s="240" t="s">
        <v>91</v>
      </c>
      <c r="AV210" s="15" t="s">
        <v>140</v>
      </c>
      <c r="AW210" s="15" t="s">
        <v>38</v>
      </c>
      <c r="AX210" s="15" t="s">
        <v>21</v>
      </c>
      <c r="AY210" s="240" t="s">
        <v>133</v>
      </c>
    </row>
    <row r="211" spans="1:65" s="2" customFormat="1" ht="21.75" customHeight="1">
      <c r="A211" s="35"/>
      <c r="B211" s="36"/>
      <c r="C211" s="190" t="s">
        <v>277</v>
      </c>
      <c r="D211" s="190" t="s">
        <v>136</v>
      </c>
      <c r="E211" s="191" t="s">
        <v>284</v>
      </c>
      <c r="F211" s="192" t="s">
        <v>285</v>
      </c>
      <c r="G211" s="193" t="s">
        <v>280</v>
      </c>
      <c r="H211" s="194">
        <v>35</v>
      </c>
      <c r="I211" s="195"/>
      <c r="J211" s="196">
        <f>ROUND(I211*H211,2)</f>
        <v>0</v>
      </c>
      <c r="K211" s="197"/>
      <c r="L211" s="40"/>
      <c r="M211" s="198" t="s">
        <v>1</v>
      </c>
      <c r="N211" s="199" t="s">
        <v>47</v>
      </c>
      <c r="O211" s="72"/>
      <c r="P211" s="200">
        <f>O211*H211</f>
        <v>0</v>
      </c>
      <c r="Q211" s="200">
        <v>0</v>
      </c>
      <c r="R211" s="200">
        <f>Q211*H211</f>
        <v>0</v>
      </c>
      <c r="S211" s="200">
        <v>1.91E-3</v>
      </c>
      <c r="T211" s="201">
        <f>S211*H211</f>
        <v>6.6850000000000007E-2</v>
      </c>
      <c r="U211" s="35"/>
      <c r="V211" s="35"/>
      <c r="W211" s="35"/>
      <c r="X211" s="35"/>
      <c r="Y211" s="35"/>
      <c r="Z211" s="35"/>
      <c r="AA211" s="35"/>
      <c r="AB211" s="35"/>
      <c r="AC211" s="35"/>
      <c r="AD211" s="35"/>
      <c r="AE211" s="35"/>
      <c r="AR211" s="202" t="s">
        <v>183</v>
      </c>
      <c r="AT211" s="202" t="s">
        <v>136</v>
      </c>
      <c r="AU211" s="202" t="s">
        <v>91</v>
      </c>
      <c r="AY211" s="17" t="s">
        <v>133</v>
      </c>
      <c r="BE211" s="203">
        <f>IF(N211="základní",J211,0)</f>
        <v>0</v>
      </c>
      <c r="BF211" s="203">
        <f>IF(N211="snížená",J211,0)</f>
        <v>0</v>
      </c>
      <c r="BG211" s="203">
        <f>IF(N211="zákl. přenesená",J211,0)</f>
        <v>0</v>
      </c>
      <c r="BH211" s="203">
        <f>IF(N211="sníž. přenesená",J211,0)</f>
        <v>0</v>
      </c>
      <c r="BI211" s="203">
        <f>IF(N211="nulová",J211,0)</f>
        <v>0</v>
      </c>
      <c r="BJ211" s="17" t="s">
        <v>21</v>
      </c>
      <c r="BK211" s="203">
        <f>ROUND(I211*H211,2)</f>
        <v>0</v>
      </c>
      <c r="BL211" s="17" t="s">
        <v>183</v>
      </c>
      <c r="BM211" s="202" t="s">
        <v>418</v>
      </c>
    </row>
    <row r="212" spans="1:65" s="14" customFormat="1" ht="11.25">
      <c r="B212" s="219"/>
      <c r="C212" s="220"/>
      <c r="D212" s="204" t="s">
        <v>144</v>
      </c>
      <c r="E212" s="221" t="s">
        <v>1</v>
      </c>
      <c r="F212" s="222" t="s">
        <v>419</v>
      </c>
      <c r="G212" s="220"/>
      <c r="H212" s="223">
        <v>35</v>
      </c>
      <c r="I212" s="224"/>
      <c r="J212" s="220"/>
      <c r="K212" s="220"/>
      <c r="L212" s="225"/>
      <c r="M212" s="226"/>
      <c r="N212" s="227"/>
      <c r="O212" s="227"/>
      <c r="P212" s="227"/>
      <c r="Q212" s="227"/>
      <c r="R212" s="227"/>
      <c r="S212" s="227"/>
      <c r="T212" s="228"/>
      <c r="AT212" s="229" t="s">
        <v>144</v>
      </c>
      <c r="AU212" s="229" t="s">
        <v>91</v>
      </c>
      <c r="AV212" s="14" t="s">
        <v>91</v>
      </c>
      <c r="AW212" s="14" t="s">
        <v>38</v>
      </c>
      <c r="AX212" s="14" t="s">
        <v>82</v>
      </c>
      <c r="AY212" s="229" t="s">
        <v>133</v>
      </c>
    </row>
    <row r="213" spans="1:65" s="15" customFormat="1" ht="11.25">
      <c r="B213" s="230"/>
      <c r="C213" s="231"/>
      <c r="D213" s="204" t="s">
        <v>144</v>
      </c>
      <c r="E213" s="232" t="s">
        <v>1</v>
      </c>
      <c r="F213" s="233" t="s">
        <v>148</v>
      </c>
      <c r="G213" s="231"/>
      <c r="H213" s="234">
        <v>35</v>
      </c>
      <c r="I213" s="235"/>
      <c r="J213" s="231"/>
      <c r="K213" s="231"/>
      <c r="L213" s="236"/>
      <c r="M213" s="237"/>
      <c r="N213" s="238"/>
      <c r="O213" s="238"/>
      <c r="P213" s="238"/>
      <c r="Q213" s="238"/>
      <c r="R213" s="238"/>
      <c r="S213" s="238"/>
      <c r="T213" s="239"/>
      <c r="AT213" s="240" t="s">
        <v>144</v>
      </c>
      <c r="AU213" s="240" t="s">
        <v>91</v>
      </c>
      <c r="AV213" s="15" t="s">
        <v>140</v>
      </c>
      <c r="AW213" s="15" t="s">
        <v>38</v>
      </c>
      <c r="AX213" s="15" t="s">
        <v>21</v>
      </c>
      <c r="AY213" s="240" t="s">
        <v>133</v>
      </c>
    </row>
    <row r="214" spans="1:65" s="2" customFormat="1" ht="16.5" customHeight="1">
      <c r="A214" s="35"/>
      <c r="B214" s="36"/>
      <c r="C214" s="190" t="s">
        <v>283</v>
      </c>
      <c r="D214" s="190" t="s">
        <v>136</v>
      </c>
      <c r="E214" s="191" t="s">
        <v>289</v>
      </c>
      <c r="F214" s="192" t="s">
        <v>290</v>
      </c>
      <c r="G214" s="193" t="s">
        <v>280</v>
      </c>
      <c r="H214" s="194">
        <v>14.97</v>
      </c>
      <c r="I214" s="195"/>
      <c r="J214" s="196">
        <f>ROUND(I214*H214,2)</f>
        <v>0</v>
      </c>
      <c r="K214" s="197"/>
      <c r="L214" s="40"/>
      <c r="M214" s="198" t="s">
        <v>1</v>
      </c>
      <c r="N214" s="199" t="s">
        <v>47</v>
      </c>
      <c r="O214" s="72"/>
      <c r="P214" s="200">
        <f>O214*H214</f>
        <v>0</v>
      </c>
      <c r="Q214" s="200">
        <v>0</v>
      </c>
      <c r="R214" s="200">
        <f>Q214*H214</f>
        <v>0</v>
      </c>
      <c r="S214" s="200">
        <v>2.5999999999999999E-3</v>
      </c>
      <c r="T214" s="201">
        <f>S214*H214</f>
        <v>3.8921999999999998E-2</v>
      </c>
      <c r="U214" s="35"/>
      <c r="V214" s="35"/>
      <c r="W214" s="35"/>
      <c r="X214" s="35"/>
      <c r="Y214" s="35"/>
      <c r="Z214" s="35"/>
      <c r="AA214" s="35"/>
      <c r="AB214" s="35"/>
      <c r="AC214" s="35"/>
      <c r="AD214" s="35"/>
      <c r="AE214" s="35"/>
      <c r="AR214" s="202" t="s">
        <v>183</v>
      </c>
      <c r="AT214" s="202" t="s">
        <v>136</v>
      </c>
      <c r="AU214" s="202" t="s">
        <v>91</v>
      </c>
      <c r="AY214" s="17" t="s">
        <v>133</v>
      </c>
      <c r="BE214" s="203">
        <f>IF(N214="základní",J214,0)</f>
        <v>0</v>
      </c>
      <c r="BF214" s="203">
        <f>IF(N214="snížená",J214,0)</f>
        <v>0</v>
      </c>
      <c r="BG214" s="203">
        <f>IF(N214="zákl. přenesená",J214,0)</f>
        <v>0</v>
      </c>
      <c r="BH214" s="203">
        <f>IF(N214="sníž. přenesená",J214,0)</f>
        <v>0</v>
      </c>
      <c r="BI214" s="203">
        <f>IF(N214="nulová",J214,0)</f>
        <v>0</v>
      </c>
      <c r="BJ214" s="17" t="s">
        <v>21</v>
      </c>
      <c r="BK214" s="203">
        <f>ROUND(I214*H214,2)</f>
        <v>0</v>
      </c>
      <c r="BL214" s="17" t="s">
        <v>183</v>
      </c>
      <c r="BM214" s="202" t="s">
        <v>420</v>
      </c>
    </row>
    <row r="215" spans="1:65" s="14" customFormat="1" ht="11.25">
      <c r="B215" s="219"/>
      <c r="C215" s="220"/>
      <c r="D215" s="204" t="s">
        <v>144</v>
      </c>
      <c r="E215" s="221" t="s">
        <v>1</v>
      </c>
      <c r="F215" s="222" t="s">
        <v>421</v>
      </c>
      <c r="G215" s="220"/>
      <c r="H215" s="223">
        <v>14.97</v>
      </c>
      <c r="I215" s="224"/>
      <c r="J215" s="220"/>
      <c r="K215" s="220"/>
      <c r="L215" s="225"/>
      <c r="M215" s="226"/>
      <c r="N215" s="227"/>
      <c r="O215" s="227"/>
      <c r="P215" s="227"/>
      <c r="Q215" s="227"/>
      <c r="R215" s="227"/>
      <c r="S215" s="227"/>
      <c r="T215" s="228"/>
      <c r="AT215" s="229" t="s">
        <v>144</v>
      </c>
      <c r="AU215" s="229" t="s">
        <v>91</v>
      </c>
      <c r="AV215" s="14" t="s">
        <v>91</v>
      </c>
      <c r="AW215" s="14" t="s">
        <v>38</v>
      </c>
      <c r="AX215" s="14" t="s">
        <v>82</v>
      </c>
      <c r="AY215" s="229" t="s">
        <v>133</v>
      </c>
    </row>
    <row r="216" spans="1:65" s="15" customFormat="1" ht="11.25">
      <c r="B216" s="230"/>
      <c r="C216" s="231"/>
      <c r="D216" s="204" t="s">
        <v>144</v>
      </c>
      <c r="E216" s="232" t="s">
        <v>1</v>
      </c>
      <c r="F216" s="233" t="s">
        <v>148</v>
      </c>
      <c r="G216" s="231"/>
      <c r="H216" s="234">
        <v>14.97</v>
      </c>
      <c r="I216" s="235"/>
      <c r="J216" s="231"/>
      <c r="K216" s="231"/>
      <c r="L216" s="236"/>
      <c r="M216" s="237"/>
      <c r="N216" s="238"/>
      <c r="O216" s="238"/>
      <c r="P216" s="238"/>
      <c r="Q216" s="238"/>
      <c r="R216" s="238"/>
      <c r="S216" s="238"/>
      <c r="T216" s="239"/>
      <c r="AT216" s="240" t="s">
        <v>144</v>
      </c>
      <c r="AU216" s="240" t="s">
        <v>91</v>
      </c>
      <c r="AV216" s="15" t="s">
        <v>140</v>
      </c>
      <c r="AW216" s="15" t="s">
        <v>38</v>
      </c>
      <c r="AX216" s="15" t="s">
        <v>21</v>
      </c>
      <c r="AY216" s="240" t="s">
        <v>133</v>
      </c>
    </row>
    <row r="217" spans="1:65" s="2" customFormat="1" ht="16.5" customHeight="1">
      <c r="A217" s="35"/>
      <c r="B217" s="36"/>
      <c r="C217" s="190" t="s">
        <v>288</v>
      </c>
      <c r="D217" s="190" t="s">
        <v>136</v>
      </c>
      <c r="E217" s="191" t="s">
        <v>293</v>
      </c>
      <c r="F217" s="192" t="s">
        <v>294</v>
      </c>
      <c r="G217" s="193" t="s">
        <v>280</v>
      </c>
      <c r="H217" s="194">
        <v>1</v>
      </c>
      <c r="I217" s="195"/>
      <c r="J217" s="196">
        <f>ROUND(I217*H217,2)</f>
        <v>0</v>
      </c>
      <c r="K217" s="197"/>
      <c r="L217" s="40"/>
      <c r="M217" s="198" t="s">
        <v>1</v>
      </c>
      <c r="N217" s="199" t="s">
        <v>47</v>
      </c>
      <c r="O217" s="72"/>
      <c r="P217" s="200">
        <f>O217*H217</f>
        <v>0</v>
      </c>
      <c r="Q217" s="200">
        <v>0</v>
      </c>
      <c r="R217" s="200">
        <f>Q217*H217</f>
        <v>0</v>
      </c>
      <c r="S217" s="200">
        <v>3.9399999999999999E-3</v>
      </c>
      <c r="T217" s="201">
        <f>S217*H217</f>
        <v>3.9399999999999999E-3</v>
      </c>
      <c r="U217" s="35"/>
      <c r="V217" s="35"/>
      <c r="W217" s="35"/>
      <c r="X217" s="35"/>
      <c r="Y217" s="35"/>
      <c r="Z217" s="35"/>
      <c r="AA217" s="35"/>
      <c r="AB217" s="35"/>
      <c r="AC217" s="35"/>
      <c r="AD217" s="35"/>
      <c r="AE217" s="35"/>
      <c r="AR217" s="202" t="s">
        <v>183</v>
      </c>
      <c r="AT217" s="202" t="s">
        <v>136</v>
      </c>
      <c r="AU217" s="202" t="s">
        <v>91</v>
      </c>
      <c r="AY217" s="17" t="s">
        <v>133</v>
      </c>
      <c r="BE217" s="203">
        <f>IF(N217="základní",J217,0)</f>
        <v>0</v>
      </c>
      <c r="BF217" s="203">
        <f>IF(N217="snížená",J217,0)</f>
        <v>0</v>
      </c>
      <c r="BG217" s="203">
        <f>IF(N217="zákl. přenesená",J217,0)</f>
        <v>0</v>
      </c>
      <c r="BH217" s="203">
        <f>IF(N217="sníž. přenesená",J217,0)</f>
        <v>0</v>
      </c>
      <c r="BI217" s="203">
        <f>IF(N217="nulová",J217,0)</f>
        <v>0</v>
      </c>
      <c r="BJ217" s="17" t="s">
        <v>21</v>
      </c>
      <c r="BK217" s="203">
        <f>ROUND(I217*H217,2)</f>
        <v>0</v>
      </c>
      <c r="BL217" s="17" t="s">
        <v>183</v>
      </c>
      <c r="BM217" s="202" t="s">
        <v>422</v>
      </c>
    </row>
    <row r="218" spans="1:65" s="15" customFormat="1" ht="11.25">
      <c r="B218" s="230"/>
      <c r="C218" s="231"/>
      <c r="D218" s="204" t="s">
        <v>144</v>
      </c>
      <c r="E218" s="232" t="s">
        <v>1</v>
      </c>
      <c r="F218" s="233" t="s">
        <v>148</v>
      </c>
      <c r="G218" s="231"/>
      <c r="H218" s="234">
        <v>0</v>
      </c>
      <c r="I218" s="235"/>
      <c r="J218" s="231"/>
      <c r="K218" s="231"/>
      <c r="L218" s="236"/>
      <c r="M218" s="237"/>
      <c r="N218" s="238"/>
      <c r="O218" s="238"/>
      <c r="P218" s="238"/>
      <c r="Q218" s="238"/>
      <c r="R218" s="238"/>
      <c r="S218" s="238"/>
      <c r="T218" s="239"/>
      <c r="AT218" s="240" t="s">
        <v>144</v>
      </c>
      <c r="AU218" s="240" t="s">
        <v>91</v>
      </c>
      <c r="AV218" s="15" t="s">
        <v>140</v>
      </c>
      <c r="AW218" s="15" t="s">
        <v>38</v>
      </c>
      <c r="AX218" s="15" t="s">
        <v>82</v>
      </c>
      <c r="AY218" s="240" t="s">
        <v>133</v>
      </c>
    </row>
    <row r="219" spans="1:65" s="14" customFormat="1" ht="11.25">
      <c r="B219" s="219"/>
      <c r="C219" s="220"/>
      <c r="D219" s="204" t="s">
        <v>144</v>
      </c>
      <c r="E219" s="221" t="s">
        <v>1</v>
      </c>
      <c r="F219" s="222" t="s">
        <v>21</v>
      </c>
      <c r="G219" s="220"/>
      <c r="H219" s="223">
        <v>1</v>
      </c>
      <c r="I219" s="224"/>
      <c r="J219" s="220"/>
      <c r="K219" s="220"/>
      <c r="L219" s="225"/>
      <c r="M219" s="226"/>
      <c r="N219" s="227"/>
      <c r="O219" s="227"/>
      <c r="P219" s="227"/>
      <c r="Q219" s="227"/>
      <c r="R219" s="227"/>
      <c r="S219" s="227"/>
      <c r="T219" s="228"/>
      <c r="AT219" s="229" t="s">
        <v>144</v>
      </c>
      <c r="AU219" s="229" t="s">
        <v>91</v>
      </c>
      <c r="AV219" s="14" t="s">
        <v>91</v>
      </c>
      <c r="AW219" s="14" t="s">
        <v>38</v>
      </c>
      <c r="AX219" s="14" t="s">
        <v>82</v>
      </c>
      <c r="AY219" s="229" t="s">
        <v>133</v>
      </c>
    </row>
    <row r="220" spans="1:65" s="15" customFormat="1" ht="11.25">
      <c r="B220" s="230"/>
      <c r="C220" s="231"/>
      <c r="D220" s="204" t="s">
        <v>144</v>
      </c>
      <c r="E220" s="232" t="s">
        <v>1</v>
      </c>
      <c r="F220" s="233" t="s">
        <v>148</v>
      </c>
      <c r="G220" s="231"/>
      <c r="H220" s="234">
        <v>1</v>
      </c>
      <c r="I220" s="235"/>
      <c r="J220" s="231"/>
      <c r="K220" s="231"/>
      <c r="L220" s="236"/>
      <c r="M220" s="237"/>
      <c r="N220" s="238"/>
      <c r="O220" s="238"/>
      <c r="P220" s="238"/>
      <c r="Q220" s="238"/>
      <c r="R220" s="238"/>
      <c r="S220" s="238"/>
      <c r="T220" s="239"/>
      <c r="AT220" s="240" t="s">
        <v>144</v>
      </c>
      <c r="AU220" s="240" t="s">
        <v>91</v>
      </c>
      <c r="AV220" s="15" t="s">
        <v>140</v>
      </c>
      <c r="AW220" s="15" t="s">
        <v>38</v>
      </c>
      <c r="AX220" s="15" t="s">
        <v>21</v>
      </c>
      <c r="AY220" s="240" t="s">
        <v>133</v>
      </c>
    </row>
    <row r="221" spans="1:65" s="2" customFormat="1" ht="16.5" customHeight="1">
      <c r="A221" s="35"/>
      <c r="B221" s="36"/>
      <c r="C221" s="190" t="s">
        <v>292</v>
      </c>
      <c r="D221" s="190" t="s">
        <v>136</v>
      </c>
      <c r="E221" s="191" t="s">
        <v>298</v>
      </c>
      <c r="F221" s="192" t="s">
        <v>299</v>
      </c>
      <c r="G221" s="193" t="s">
        <v>169</v>
      </c>
      <c r="H221" s="194">
        <v>127</v>
      </c>
      <c r="I221" s="195"/>
      <c r="J221" s="196">
        <f>ROUND(I221*H221,2)</f>
        <v>0</v>
      </c>
      <c r="K221" s="197"/>
      <c r="L221" s="40"/>
      <c r="M221" s="198" t="s">
        <v>1</v>
      </c>
      <c r="N221" s="199" t="s">
        <v>47</v>
      </c>
      <c r="O221" s="72"/>
      <c r="P221" s="200">
        <f>O221*H221</f>
        <v>0</v>
      </c>
      <c r="Q221" s="200">
        <v>4.0000000000000001E-3</v>
      </c>
      <c r="R221" s="200">
        <f>Q221*H221</f>
        <v>0.50800000000000001</v>
      </c>
      <c r="S221" s="200">
        <v>0</v>
      </c>
      <c r="T221" s="201">
        <f>S221*H221</f>
        <v>0</v>
      </c>
      <c r="U221" s="35"/>
      <c r="V221" s="35"/>
      <c r="W221" s="35"/>
      <c r="X221" s="35"/>
      <c r="Y221" s="35"/>
      <c r="Z221" s="35"/>
      <c r="AA221" s="35"/>
      <c r="AB221" s="35"/>
      <c r="AC221" s="35"/>
      <c r="AD221" s="35"/>
      <c r="AE221" s="35"/>
      <c r="AR221" s="202" t="s">
        <v>183</v>
      </c>
      <c r="AT221" s="202" t="s">
        <v>136</v>
      </c>
      <c r="AU221" s="202" t="s">
        <v>91</v>
      </c>
      <c r="AY221" s="17" t="s">
        <v>133</v>
      </c>
      <c r="BE221" s="203">
        <f>IF(N221="základní",J221,0)</f>
        <v>0</v>
      </c>
      <c r="BF221" s="203">
        <f>IF(N221="snížená",J221,0)</f>
        <v>0</v>
      </c>
      <c r="BG221" s="203">
        <f>IF(N221="zákl. přenesená",J221,0)</f>
        <v>0</v>
      </c>
      <c r="BH221" s="203">
        <f>IF(N221="sníž. přenesená",J221,0)</f>
        <v>0</v>
      </c>
      <c r="BI221" s="203">
        <f>IF(N221="nulová",J221,0)</f>
        <v>0</v>
      </c>
      <c r="BJ221" s="17" t="s">
        <v>21</v>
      </c>
      <c r="BK221" s="203">
        <f>ROUND(I221*H221,2)</f>
        <v>0</v>
      </c>
      <c r="BL221" s="17" t="s">
        <v>183</v>
      </c>
      <c r="BM221" s="202" t="s">
        <v>423</v>
      </c>
    </row>
    <row r="222" spans="1:65" s="14" customFormat="1" ht="11.25">
      <c r="B222" s="219"/>
      <c r="C222" s="220"/>
      <c r="D222" s="204" t="s">
        <v>144</v>
      </c>
      <c r="E222" s="221" t="s">
        <v>1</v>
      </c>
      <c r="F222" s="222" t="s">
        <v>409</v>
      </c>
      <c r="G222" s="220"/>
      <c r="H222" s="223">
        <v>127</v>
      </c>
      <c r="I222" s="224"/>
      <c r="J222" s="220"/>
      <c r="K222" s="220"/>
      <c r="L222" s="225"/>
      <c r="M222" s="226"/>
      <c r="N222" s="227"/>
      <c r="O222" s="227"/>
      <c r="P222" s="227"/>
      <c r="Q222" s="227"/>
      <c r="R222" s="227"/>
      <c r="S222" s="227"/>
      <c r="T222" s="228"/>
      <c r="AT222" s="229" t="s">
        <v>144</v>
      </c>
      <c r="AU222" s="229" t="s">
        <v>91</v>
      </c>
      <c r="AV222" s="14" t="s">
        <v>91</v>
      </c>
      <c r="AW222" s="14" t="s">
        <v>38</v>
      </c>
      <c r="AX222" s="14" t="s">
        <v>82</v>
      </c>
      <c r="AY222" s="229" t="s">
        <v>133</v>
      </c>
    </row>
    <row r="223" spans="1:65" s="15" customFormat="1" ht="11.25">
      <c r="B223" s="230"/>
      <c r="C223" s="231"/>
      <c r="D223" s="204" t="s">
        <v>144</v>
      </c>
      <c r="E223" s="232" t="s">
        <v>1</v>
      </c>
      <c r="F223" s="233" t="s">
        <v>148</v>
      </c>
      <c r="G223" s="231"/>
      <c r="H223" s="234">
        <v>127</v>
      </c>
      <c r="I223" s="235"/>
      <c r="J223" s="231"/>
      <c r="K223" s="231"/>
      <c r="L223" s="236"/>
      <c r="M223" s="237"/>
      <c r="N223" s="238"/>
      <c r="O223" s="238"/>
      <c r="P223" s="238"/>
      <c r="Q223" s="238"/>
      <c r="R223" s="238"/>
      <c r="S223" s="238"/>
      <c r="T223" s="239"/>
      <c r="AT223" s="240" t="s">
        <v>144</v>
      </c>
      <c r="AU223" s="240" t="s">
        <v>91</v>
      </c>
      <c r="AV223" s="15" t="s">
        <v>140</v>
      </c>
      <c r="AW223" s="15" t="s">
        <v>38</v>
      </c>
      <c r="AX223" s="15" t="s">
        <v>21</v>
      </c>
      <c r="AY223" s="240" t="s">
        <v>133</v>
      </c>
    </row>
    <row r="224" spans="1:65" s="2" customFormat="1" ht="21.75" customHeight="1">
      <c r="A224" s="35"/>
      <c r="B224" s="36"/>
      <c r="C224" s="190" t="s">
        <v>297</v>
      </c>
      <c r="D224" s="190" t="s">
        <v>136</v>
      </c>
      <c r="E224" s="191" t="s">
        <v>302</v>
      </c>
      <c r="F224" s="192" t="s">
        <v>303</v>
      </c>
      <c r="G224" s="193" t="s">
        <v>280</v>
      </c>
      <c r="H224" s="194">
        <v>14.7</v>
      </c>
      <c r="I224" s="195"/>
      <c r="J224" s="196">
        <f>ROUND(I224*H224,2)</f>
        <v>0</v>
      </c>
      <c r="K224" s="197"/>
      <c r="L224" s="40"/>
      <c r="M224" s="198" t="s">
        <v>1</v>
      </c>
      <c r="N224" s="199" t="s">
        <v>47</v>
      </c>
      <c r="O224" s="72"/>
      <c r="P224" s="200">
        <f>O224*H224</f>
        <v>0</v>
      </c>
      <c r="Q224" s="200">
        <v>5.1000000000000004E-4</v>
      </c>
      <c r="R224" s="200">
        <f>Q224*H224</f>
        <v>7.4970000000000002E-3</v>
      </c>
      <c r="S224" s="200">
        <v>0</v>
      </c>
      <c r="T224" s="201">
        <f>S224*H224</f>
        <v>0</v>
      </c>
      <c r="U224" s="35"/>
      <c r="V224" s="35"/>
      <c r="W224" s="35"/>
      <c r="X224" s="35"/>
      <c r="Y224" s="35"/>
      <c r="Z224" s="35"/>
      <c r="AA224" s="35"/>
      <c r="AB224" s="35"/>
      <c r="AC224" s="35"/>
      <c r="AD224" s="35"/>
      <c r="AE224" s="35"/>
      <c r="AR224" s="202" t="s">
        <v>183</v>
      </c>
      <c r="AT224" s="202" t="s">
        <v>136</v>
      </c>
      <c r="AU224" s="202" t="s">
        <v>91</v>
      </c>
      <c r="AY224" s="17" t="s">
        <v>133</v>
      </c>
      <c r="BE224" s="203">
        <f>IF(N224="základní",J224,0)</f>
        <v>0</v>
      </c>
      <c r="BF224" s="203">
        <f>IF(N224="snížená",J224,0)</f>
        <v>0</v>
      </c>
      <c r="BG224" s="203">
        <f>IF(N224="zákl. přenesená",J224,0)</f>
        <v>0</v>
      </c>
      <c r="BH224" s="203">
        <f>IF(N224="sníž. přenesená",J224,0)</f>
        <v>0</v>
      </c>
      <c r="BI224" s="203">
        <f>IF(N224="nulová",J224,0)</f>
        <v>0</v>
      </c>
      <c r="BJ224" s="17" t="s">
        <v>21</v>
      </c>
      <c r="BK224" s="203">
        <f>ROUND(I224*H224,2)</f>
        <v>0</v>
      </c>
      <c r="BL224" s="17" t="s">
        <v>183</v>
      </c>
      <c r="BM224" s="202" t="s">
        <v>424</v>
      </c>
    </row>
    <row r="225" spans="1:65" s="2" customFormat="1" ht="48.75">
      <c r="A225" s="35"/>
      <c r="B225" s="36"/>
      <c r="C225" s="37"/>
      <c r="D225" s="204" t="s">
        <v>142</v>
      </c>
      <c r="E225" s="37"/>
      <c r="F225" s="205" t="s">
        <v>305</v>
      </c>
      <c r="G225" s="37"/>
      <c r="H225" s="37"/>
      <c r="I225" s="206"/>
      <c r="J225" s="37"/>
      <c r="K225" s="37"/>
      <c r="L225" s="40"/>
      <c r="M225" s="207"/>
      <c r="N225" s="208"/>
      <c r="O225" s="72"/>
      <c r="P225" s="72"/>
      <c r="Q225" s="72"/>
      <c r="R225" s="72"/>
      <c r="S225" s="72"/>
      <c r="T225" s="73"/>
      <c r="U225" s="35"/>
      <c r="V225" s="35"/>
      <c r="W225" s="35"/>
      <c r="X225" s="35"/>
      <c r="Y225" s="35"/>
      <c r="Z225" s="35"/>
      <c r="AA225" s="35"/>
      <c r="AB225" s="35"/>
      <c r="AC225" s="35"/>
      <c r="AD225" s="35"/>
      <c r="AE225" s="35"/>
      <c r="AT225" s="17" t="s">
        <v>142</v>
      </c>
      <c r="AU225" s="17" t="s">
        <v>91</v>
      </c>
    </row>
    <row r="226" spans="1:65" s="13" customFormat="1" ht="11.25">
      <c r="B226" s="209"/>
      <c r="C226" s="210"/>
      <c r="D226" s="204" t="s">
        <v>144</v>
      </c>
      <c r="E226" s="211" t="s">
        <v>1</v>
      </c>
      <c r="F226" s="212" t="s">
        <v>425</v>
      </c>
      <c r="G226" s="210"/>
      <c r="H226" s="211" t="s">
        <v>1</v>
      </c>
      <c r="I226" s="213"/>
      <c r="J226" s="210"/>
      <c r="K226" s="210"/>
      <c r="L226" s="214"/>
      <c r="M226" s="215"/>
      <c r="N226" s="216"/>
      <c r="O226" s="216"/>
      <c r="P226" s="216"/>
      <c r="Q226" s="216"/>
      <c r="R226" s="216"/>
      <c r="S226" s="216"/>
      <c r="T226" s="217"/>
      <c r="AT226" s="218" t="s">
        <v>144</v>
      </c>
      <c r="AU226" s="218" t="s">
        <v>91</v>
      </c>
      <c r="AV226" s="13" t="s">
        <v>21</v>
      </c>
      <c r="AW226" s="13" t="s">
        <v>38</v>
      </c>
      <c r="AX226" s="13" t="s">
        <v>82</v>
      </c>
      <c r="AY226" s="218" t="s">
        <v>133</v>
      </c>
    </row>
    <row r="227" spans="1:65" s="14" customFormat="1" ht="11.25">
      <c r="B227" s="219"/>
      <c r="C227" s="220"/>
      <c r="D227" s="204" t="s">
        <v>144</v>
      </c>
      <c r="E227" s="221" t="s">
        <v>1</v>
      </c>
      <c r="F227" s="222" t="s">
        <v>417</v>
      </c>
      <c r="G227" s="220"/>
      <c r="H227" s="223">
        <v>14.7</v>
      </c>
      <c r="I227" s="224"/>
      <c r="J227" s="220"/>
      <c r="K227" s="220"/>
      <c r="L227" s="225"/>
      <c r="M227" s="226"/>
      <c r="N227" s="227"/>
      <c r="O227" s="227"/>
      <c r="P227" s="227"/>
      <c r="Q227" s="227"/>
      <c r="R227" s="227"/>
      <c r="S227" s="227"/>
      <c r="T227" s="228"/>
      <c r="AT227" s="229" t="s">
        <v>144</v>
      </c>
      <c r="AU227" s="229" t="s">
        <v>91</v>
      </c>
      <c r="AV227" s="14" t="s">
        <v>91</v>
      </c>
      <c r="AW227" s="14" t="s">
        <v>38</v>
      </c>
      <c r="AX227" s="14" t="s">
        <v>82</v>
      </c>
      <c r="AY227" s="229" t="s">
        <v>133</v>
      </c>
    </row>
    <row r="228" spans="1:65" s="15" customFormat="1" ht="11.25">
      <c r="B228" s="230"/>
      <c r="C228" s="231"/>
      <c r="D228" s="204" t="s">
        <v>144</v>
      </c>
      <c r="E228" s="232" t="s">
        <v>1</v>
      </c>
      <c r="F228" s="233" t="s">
        <v>148</v>
      </c>
      <c r="G228" s="231"/>
      <c r="H228" s="234">
        <v>14.7</v>
      </c>
      <c r="I228" s="235"/>
      <c r="J228" s="231"/>
      <c r="K228" s="231"/>
      <c r="L228" s="236"/>
      <c r="M228" s="237"/>
      <c r="N228" s="238"/>
      <c r="O228" s="238"/>
      <c r="P228" s="238"/>
      <c r="Q228" s="238"/>
      <c r="R228" s="238"/>
      <c r="S228" s="238"/>
      <c r="T228" s="239"/>
      <c r="AT228" s="240" t="s">
        <v>144</v>
      </c>
      <c r="AU228" s="240" t="s">
        <v>91</v>
      </c>
      <c r="AV228" s="15" t="s">
        <v>140</v>
      </c>
      <c r="AW228" s="15" t="s">
        <v>38</v>
      </c>
      <c r="AX228" s="15" t="s">
        <v>21</v>
      </c>
      <c r="AY228" s="240" t="s">
        <v>133</v>
      </c>
    </row>
    <row r="229" spans="1:65" s="2" customFormat="1" ht="33" customHeight="1">
      <c r="A229" s="35"/>
      <c r="B229" s="36"/>
      <c r="C229" s="190" t="s">
        <v>301</v>
      </c>
      <c r="D229" s="190" t="s">
        <v>136</v>
      </c>
      <c r="E229" s="191" t="s">
        <v>307</v>
      </c>
      <c r="F229" s="192" t="s">
        <v>308</v>
      </c>
      <c r="G229" s="193" t="s">
        <v>280</v>
      </c>
      <c r="H229" s="194">
        <v>17.5</v>
      </c>
      <c r="I229" s="195"/>
      <c r="J229" s="196">
        <f>ROUND(I229*H229,2)</f>
        <v>0</v>
      </c>
      <c r="K229" s="197"/>
      <c r="L229" s="40"/>
      <c r="M229" s="198" t="s">
        <v>1</v>
      </c>
      <c r="N229" s="199" t="s">
        <v>47</v>
      </c>
      <c r="O229" s="72"/>
      <c r="P229" s="200">
        <f>O229*H229</f>
        <v>0</v>
      </c>
      <c r="Q229" s="200">
        <v>6.0999999999999997E-4</v>
      </c>
      <c r="R229" s="200">
        <f>Q229*H229</f>
        <v>1.0674999999999999E-2</v>
      </c>
      <c r="S229" s="200">
        <v>0</v>
      </c>
      <c r="T229" s="201">
        <f>S229*H229</f>
        <v>0</v>
      </c>
      <c r="U229" s="35"/>
      <c r="V229" s="35"/>
      <c r="W229" s="35"/>
      <c r="X229" s="35"/>
      <c r="Y229" s="35"/>
      <c r="Z229" s="35"/>
      <c r="AA229" s="35"/>
      <c r="AB229" s="35"/>
      <c r="AC229" s="35"/>
      <c r="AD229" s="35"/>
      <c r="AE229" s="35"/>
      <c r="AR229" s="202" t="s">
        <v>183</v>
      </c>
      <c r="AT229" s="202" t="s">
        <v>136</v>
      </c>
      <c r="AU229" s="202" t="s">
        <v>91</v>
      </c>
      <c r="AY229" s="17" t="s">
        <v>133</v>
      </c>
      <c r="BE229" s="203">
        <f>IF(N229="základní",J229,0)</f>
        <v>0</v>
      </c>
      <c r="BF229" s="203">
        <f>IF(N229="snížená",J229,0)</f>
        <v>0</v>
      </c>
      <c r="BG229" s="203">
        <f>IF(N229="zákl. přenesená",J229,0)</f>
        <v>0</v>
      </c>
      <c r="BH229" s="203">
        <f>IF(N229="sníž. přenesená",J229,0)</f>
        <v>0</v>
      </c>
      <c r="BI229" s="203">
        <f>IF(N229="nulová",J229,0)</f>
        <v>0</v>
      </c>
      <c r="BJ229" s="17" t="s">
        <v>21</v>
      </c>
      <c r="BK229" s="203">
        <f>ROUND(I229*H229,2)</f>
        <v>0</v>
      </c>
      <c r="BL229" s="17" t="s">
        <v>183</v>
      </c>
      <c r="BM229" s="202" t="s">
        <v>426</v>
      </c>
    </row>
    <row r="230" spans="1:65" s="13" customFormat="1" ht="11.25">
      <c r="B230" s="209"/>
      <c r="C230" s="210"/>
      <c r="D230" s="204" t="s">
        <v>144</v>
      </c>
      <c r="E230" s="211" t="s">
        <v>1</v>
      </c>
      <c r="F230" s="212" t="s">
        <v>310</v>
      </c>
      <c r="G230" s="210"/>
      <c r="H230" s="211" t="s">
        <v>1</v>
      </c>
      <c r="I230" s="213"/>
      <c r="J230" s="210"/>
      <c r="K230" s="210"/>
      <c r="L230" s="214"/>
      <c r="M230" s="215"/>
      <c r="N230" s="216"/>
      <c r="O230" s="216"/>
      <c r="P230" s="216"/>
      <c r="Q230" s="216"/>
      <c r="R230" s="216"/>
      <c r="S230" s="216"/>
      <c r="T230" s="217"/>
      <c r="AT230" s="218" t="s">
        <v>144</v>
      </c>
      <c r="AU230" s="218" t="s">
        <v>91</v>
      </c>
      <c r="AV230" s="13" t="s">
        <v>21</v>
      </c>
      <c r="AW230" s="13" t="s">
        <v>38</v>
      </c>
      <c r="AX230" s="13" t="s">
        <v>82</v>
      </c>
      <c r="AY230" s="218" t="s">
        <v>133</v>
      </c>
    </row>
    <row r="231" spans="1:65" s="14" customFormat="1" ht="11.25">
      <c r="B231" s="219"/>
      <c r="C231" s="220"/>
      <c r="D231" s="204" t="s">
        <v>144</v>
      </c>
      <c r="E231" s="221" t="s">
        <v>1</v>
      </c>
      <c r="F231" s="222" t="s">
        <v>427</v>
      </c>
      <c r="G231" s="220"/>
      <c r="H231" s="223">
        <v>17.5</v>
      </c>
      <c r="I231" s="224"/>
      <c r="J231" s="220"/>
      <c r="K231" s="220"/>
      <c r="L231" s="225"/>
      <c r="M231" s="226"/>
      <c r="N231" s="227"/>
      <c r="O231" s="227"/>
      <c r="P231" s="227"/>
      <c r="Q231" s="227"/>
      <c r="R231" s="227"/>
      <c r="S231" s="227"/>
      <c r="T231" s="228"/>
      <c r="AT231" s="229" t="s">
        <v>144</v>
      </c>
      <c r="AU231" s="229" t="s">
        <v>91</v>
      </c>
      <c r="AV231" s="14" t="s">
        <v>91</v>
      </c>
      <c r="AW231" s="14" t="s">
        <v>38</v>
      </c>
      <c r="AX231" s="14" t="s">
        <v>82</v>
      </c>
      <c r="AY231" s="229" t="s">
        <v>133</v>
      </c>
    </row>
    <row r="232" spans="1:65" s="15" customFormat="1" ht="11.25">
      <c r="B232" s="230"/>
      <c r="C232" s="231"/>
      <c r="D232" s="204" t="s">
        <v>144</v>
      </c>
      <c r="E232" s="232" t="s">
        <v>1</v>
      </c>
      <c r="F232" s="233" t="s">
        <v>148</v>
      </c>
      <c r="G232" s="231"/>
      <c r="H232" s="234">
        <v>17.5</v>
      </c>
      <c r="I232" s="235"/>
      <c r="J232" s="231"/>
      <c r="K232" s="231"/>
      <c r="L232" s="236"/>
      <c r="M232" s="237"/>
      <c r="N232" s="238"/>
      <c r="O232" s="238"/>
      <c r="P232" s="238"/>
      <c r="Q232" s="238"/>
      <c r="R232" s="238"/>
      <c r="S232" s="238"/>
      <c r="T232" s="239"/>
      <c r="AT232" s="240" t="s">
        <v>144</v>
      </c>
      <c r="AU232" s="240" t="s">
        <v>91</v>
      </c>
      <c r="AV232" s="15" t="s">
        <v>140</v>
      </c>
      <c r="AW232" s="15" t="s">
        <v>38</v>
      </c>
      <c r="AX232" s="15" t="s">
        <v>21</v>
      </c>
      <c r="AY232" s="240" t="s">
        <v>133</v>
      </c>
    </row>
    <row r="233" spans="1:65" s="2" customFormat="1" ht="33" customHeight="1">
      <c r="A233" s="35"/>
      <c r="B233" s="36"/>
      <c r="C233" s="190" t="s">
        <v>172</v>
      </c>
      <c r="D233" s="190" t="s">
        <v>136</v>
      </c>
      <c r="E233" s="191" t="s">
        <v>428</v>
      </c>
      <c r="F233" s="192" t="s">
        <v>429</v>
      </c>
      <c r="G233" s="193" t="s">
        <v>280</v>
      </c>
      <c r="H233" s="194">
        <v>17.5</v>
      </c>
      <c r="I233" s="195"/>
      <c r="J233" s="196">
        <f>ROUND(I233*H233,2)</f>
        <v>0</v>
      </c>
      <c r="K233" s="197"/>
      <c r="L233" s="40"/>
      <c r="M233" s="198" t="s">
        <v>1</v>
      </c>
      <c r="N233" s="199" t="s">
        <v>47</v>
      </c>
      <c r="O233" s="72"/>
      <c r="P233" s="200">
        <f>O233*H233</f>
        <v>0</v>
      </c>
      <c r="Q233" s="200">
        <v>1.15E-3</v>
      </c>
      <c r="R233" s="200">
        <f>Q233*H233</f>
        <v>2.0125000000000001E-2</v>
      </c>
      <c r="S233" s="200">
        <v>0</v>
      </c>
      <c r="T233" s="201">
        <f>S233*H233</f>
        <v>0</v>
      </c>
      <c r="U233" s="35"/>
      <c r="V233" s="35"/>
      <c r="W233" s="35"/>
      <c r="X233" s="35"/>
      <c r="Y233" s="35"/>
      <c r="Z233" s="35"/>
      <c r="AA233" s="35"/>
      <c r="AB233" s="35"/>
      <c r="AC233" s="35"/>
      <c r="AD233" s="35"/>
      <c r="AE233" s="35"/>
      <c r="AR233" s="202" t="s">
        <v>183</v>
      </c>
      <c r="AT233" s="202" t="s">
        <v>136</v>
      </c>
      <c r="AU233" s="202" t="s">
        <v>91</v>
      </c>
      <c r="AY233" s="17" t="s">
        <v>133</v>
      </c>
      <c r="BE233" s="203">
        <f>IF(N233="základní",J233,0)</f>
        <v>0</v>
      </c>
      <c r="BF233" s="203">
        <f>IF(N233="snížená",J233,0)</f>
        <v>0</v>
      </c>
      <c r="BG233" s="203">
        <f>IF(N233="zákl. přenesená",J233,0)</f>
        <v>0</v>
      </c>
      <c r="BH233" s="203">
        <f>IF(N233="sníž. přenesená",J233,0)</f>
        <v>0</v>
      </c>
      <c r="BI233" s="203">
        <f>IF(N233="nulová",J233,0)</f>
        <v>0</v>
      </c>
      <c r="BJ233" s="17" t="s">
        <v>21</v>
      </c>
      <c r="BK233" s="203">
        <f>ROUND(I233*H233,2)</f>
        <v>0</v>
      </c>
      <c r="BL233" s="17" t="s">
        <v>183</v>
      </c>
      <c r="BM233" s="202" t="s">
        <v>430</v>
      </c>
    </row>
    <row r="234" spans="1:65" s="14" customFormat="1" ht="11.25">
      <c r="B234" s="219"/>
      <c r="C234" s="220"/>
      <c r="D234" s="204" t="s">
        <v>144</v>
      </c>
      <c r="E234" s="221" t="s">
        <v>1</v>
      </c>
      <c r="F234" s="222" t="s">
        <v>322</v>
      </c>
      <c r="G234" s="220"/>
      <c r="H234" s="223">
        <v>17.5</v>
      </c>
      <c r="I234" s="224"/>
      <c r="J234" s="220"/>
      <c r="K234" s="220"/>
      <c r="L234" s="225"/>
      <c r="M234" s="226"/>
      <c r="N234" s="227"/>
      <c r="O234" s="227"/>
      <c r="P234" s="227"/>
      <c r="Q234" s="227"/>
      <c r="R234" s="227"/>
      <c r="S234" s="227"/>
      <c r="T234" s="228"/>
      <c r="AT234" s="229" t="s">
        <v>144</v>
      </c>
      <c r="AU234" s="229" t="s">
        <v>91</v>
      </c>
      <c r="AV234" s="14" t="s">
        <v>91</v>
      </c>
      <c r="AW234" s="14" t="s">
        <v>38</v>
      </c>
      <c r="AX234" s="14" t="s">
        <v>82</v>
      </c>
      <c r="AY234" s="229" t="s">
        <v>133</v>
      </c>
    </row>
    <row r="235" spans="1:65" s="15" customFormat="1" ht="11.25">
      <c r="B235" s="230"/>
      <c r="C235" s="231"/>
      <c r="D235" s="204" t="s">
        <v>144</v>
      </c>
      <c r="E235" s="232" t="s">
        <v>1</v>
      </c>
      <c r="F235" s="233" t="s">
        <v>148</v>
      </c>
      <c r="G235" s="231"/>
      <c r="H235" s="234">
        <v>17.5</v>
      </c>
      <c r="I235" s="235"/>
      <c r="J235" s="231"/>
      <c r="K235" s="231"/>
      <c r="L235" s="236"/>
      <c r="M235" s="237"/>
      <c r="N235" s="238"/>
      <c r="O235" s="238"/>
      <c r="P235" s="238"/>
      <c r="Q235" s="238"/>
      <c r="R235" s="238"/>
      <c r="S235" s="238"/>
      <c r="T235" s="239"/>
      <c r="AT235" s="240" t="s">
        <v>144</v>
      </c>
      <c r="AU235" s="240" t="s">
        <v>91</v>
      </c>
      <c r="AV235" s="15" t="s">
        <v>140</v>
      </c>
      <c r="AW235" s="15" t="s">
        <v>38</v>
      </c>
      <c r="AX235" s="15" t="s">
        <v>21</v>
      </c>
      <c r="AY235" s="240" t="s">
        <v>133</v>
      </c>
    </row>
    <row r="236" spans="1:65" s="2" customFormat="1" ht="21.75" customHeight="1">
      <c r="A236" s="35"/>
      <c r="B236" s="36"/>
      <c r="C236" s="190" t="s">
        <v>312</v>
      </c>
      <c r="D236" s="190" t="s">
        <v>136</v>
      </c>
      <c r="E236" s="191" t="s">
        <v>324</v>
      </c>
      <c r="F236" s="192" t="s">
        <v>325</v>
      </c>
      <c r="G236" s="193" t="s">
        <v>280</v>
      </c>
      <c r="H236" s="194">
        <v>14.97</v>
      </c>
      <c r="I236" s="195"/>
      <c r="J236" s="196">
        <f>ROUND(I236*H236,2)</f>
        <v>0</v>
      </c>
      <c r="K236" s="197"/>
      <c r="L236" s="40"/>
      <c r="M236" s="198" t="s">
        <v>1</v>
      </c>
      <c r="N236" s="199" t="s">
        <v>47</v>
      </c>
      <c r="O236" s="72"/>
      <c r="P236" s="200">
        <f>O236*H236</f>
        <v>0</v>
      </c>
      <c r="Q236" s="200">
        <v>9.1E-4</v>
      </c>
      <c r="R236" s="200">
        <f>Q236*H236</f>
        <v>1.36227E-2</v>
      </c>
      <c r="S236" s="200">
        <v>0</v>
      </c>
      <c r="T236" s="201">
        <f>S236*H236</f>
        <v>0</v>
      </c>
      <c r="U236" s="35"/>
      <c r="V236" s="35"/>
      <c r="W236" s="35"/>
      <c r="X236" s="35"/>
      <c r="Y236" s="35"/>
      <c r="Z236" s="35"/>
      <c r="AA236" s="35"/>
      <c r="AB236" s="35"/>
      <c r="AC236" s="35"/>
      <c r="AD236" s="35"/>
      <c r="AE236" s="35"/>
      <c r="AR236" s="202" t="s">
        <v>183</v>
      </c>
      <c r="AT236" s="202" t="s">
        <v>136</v>
      </c>
      <c r="AU236" s="202" t="s">
        <v>91</v>
      </c>
      <c r="AY236" s="17" t="s">
        <v>133</v>
      </c>
      <c r="BE236" s="203">
        <f>IF(N236="základní",J236,0)</f>
        <v>0</v>
      </c>
      <c r="BF236" s="203">
        <f>IF(N236="snížená",J236,0)</f>
        <v>0</v>
      </c>
      <c r="BG236" s="203">
        <f>IF(N236="zákl. přenesená",J236,0)</f>
        <v>0</v>
      </c>
      <c r="BH236" s="203">
        <f>IF(N236="sníž. přenesená",J236,0)</f>
        <v>0</v>
      </c>
      <c r="BI236" s="203">
        <f>IF(N236="nulová",J236,0)</f>
        <v>0</v>
      </c>
      <c r="BJ236" s="17" t="s">
        <v>21</v>
      </c>
      <c r="BK236" s="203">
        <f>ROUND(I236*H236,2)</f>
        <v>0</v>
      </c>
      <c r="BL236" s="17" t="s">
        <v>183</v>
      </c>
      <c r="BM236" s="202" t="s">
        <v>431</v>
      </c>
    </row>
    <row r="237" spans="1:65" s="14" customFormat="1" ht="11.25">
      <c r="B237" s="219"/>
      <c r="C237" s="220"/>
      <c r="D237" s="204" t="s">
        <v>144</v>
      </c>
      <c r="E237" s="221" t="s">
        <v>1</v>
      </c>
      <c r="F237" s="222" t="s">
        <v>421</v>
      </c>
      <c r="G237" s="220"/>
      <c r="H237" s="223">
        <v>14.97</v>
      </c>
      <c r="I237" s="224"/>
      <c r="J237" s="220"/>
      <c r="K237" s="220"/>
      <c r="L237" s="225"/>
      <c r="M237" s="226"/>
      <c r="N237" s="227"/>
      <c r="O237" s="227"/>
      <c r="P237" s="227"/>
      <c r="Q237" s="227"/>
      <c r="R237" s="227"/>
      <c r="S237" s="227"/>
      <c r="T237" s="228"/>
      <c r="AT237" s="229" t="s">
        <v>144</v>
      </c>
      <c r="AU237" s="229" t="s">
        <v>91</v>
      </c>
      <c r="AV237" s="14" t="s">
        <v>91</v>
      </c>
      <c r="AW237" s="14" t="s">
        <v>38</v>
      </c>
      <c r="AX237" s="14" t="s">
        <v>82</v>
      </c>
      <c r="AY237" s="229" t="s">
        <v>133</v>
      </c>
    </row>
    <row r="238" spans="1:65" s="15" customFormat="1" ht="11.25">
      <c r="B238" s="230"/>
      <c r="C238" s="231"/>
      <c r="D238" s="204" t="s">
        <v>144</v>
      </c>
      <c r="E238" s="232" t="s">
        <v>1</v>
      </c>
      <c r="F238" s="233" t="s">
        <v>148</v>
      </c>
      <c r="G238" s="231"/>
      <c r="H238" s="234">
        <v>14.97</v>
      </c>
      <c r="I238" s="235"/>
      <c r="J238" s="231"/>
      <c r="K238" s="231"/>
      <c r="L238" s="236"/>
      <c r="M238" s="237"/>
      <c r="N238" s="238"/>
      <c r="O238" s="238"/>
      <c r="P238" s="238"/>
      <c r="Q238" s="238"/>
      <c r="R238" s="238"/>
      <c r="S238" s="238"/>
      <c r="T238" s="239"/>
      <c r="AT238" s="240" t="s">
        <v>144</v>
      </c>
      <c r="AU238" s="240" t="s">
        <v>91</v>
      </c>
      <c r="AV238" s="15" t="s">
        <v>140</v>
      </c>
      <c r="AW238" s="15" t="s">
        <v>38</v>
      </c>
      <c r="AX238" s="15" t="s">
        <v>21</v>
      </c>
      <c r="AY238" s="240" t="s">
        <v>133</v>
      </c>
    </row>
    <row r="239" spans="1:65" s="2" customFormat="1" ht="21.75" customHeight="1">
      <c r="A239" s="35"/>
      <c r="B239" s="36"/>
      <c r="C239" s="190" t="s">
        <v>259</v>
      </c>
      <c r="D239" s="190" t="s">
        <v>136</v>
      </c>
      <c r="E239" s="191" t="s">
        <v>328</v>
      </c>
      <c r="F239" s="192" t="s">
        <v>329</v>
      </c>
      <c r="G239" s="193" t="s">
        <v>155</v>
      </c>
      <c r="H239" s="194">
        <v>2</v>
      </c>
      <c r="I239" s="195"/>
      <c r="J239" s="196">
        <f>ROUND(I239*H239,2)</f>
        <v>0</v>
      </c>
      <c r="K239" s="197"/>
      <c r="L239" s="40"/>
      <c r="M239" s="198" t="s">
        <v>1</v>
      </c>
      <c r="N239" s="199" t="s">
        <v>47</v>
      </c>
      <c r="O239" s="72"/>
      <c r="P239" s="200">
        <f>O239*H239</f>
        <v>0</v>
      </c>
      <c r="Q239" s="200">
        <v>3.4000000000000002E-4</v>
      </c>
      <c r="R239" s="200">
        <f>Q239*H239</f>
        <v>6.8000000000000005E-4</v>
      </c>
      <c r="S239" s="200">
        <v>0</v>
      </c>
      <c r="T239" s="201">
        <f>S239*H239</f>
        <v>0</v>
      </c>
      <c r="U239" s="35"/>
      <c r="V239" s="35"/>
      <c r="W239" s="35"/>
      <c r="X239" s="35"/>
      <c r="Y239" s="35"/>
      <c r="Z239" s="35"/>
      <c r="AA239" s="35"/>
      <c r="AB239" s="35"/>
      <c r="AC239" s="35"/>
      <c r="AD239" s="35"/>
      <c r="AE239" s="35"/>
      <c r="AR239" s="202" t="s">
        <v>183</v>
      </c>
      <c r="AT239" s="202" t="s">
        <v>136</v>
      </c>
      <c r="AU239" s="202" t="s">
        <v>91</v>
      </c>
      <c r="AY239" s="17" t="s">
        <v>133</v>
      </c>
      <c r="BE239" s="203">
        <f>IF(N239="základní",J239,0)</f>
        <v>0</v>
      </c>
      <c r="BF239" s="203">
        <f>IF(N239="snížená",J239,0)</f>
        <v>0</v>
      </c>
      <c r="BG239" s="203">
        <f>IF(N239="zákl. přenesená",J239,0)</f>
        <v>0</v>
      </c>
      <c r="BH239" s="203">
        <f>IF(N239="sníž. přenesená",J239,0)</f>
        <v>0</v>
      </c>
      <c r="BI239" s="203">
        <f>IF(N239="nulová",J239,0)</f>
        <v>0</v>
      </c>
      <c r="BJ239" s="17" t="s">
        <v>21</v>
      </c>
      <c r="BK239" s="203">
        <f>ROUND(I239*H239,2)</f>
        <v>0</v>
      </c>
      <c r="BL239" s="17" t="s">
        <v>183</v>
      </c>
      <c r="BM239" s="202" t="s">
        <v>432</v>
      </c>
    </row>
    <row r="240" spans="1:65" s="14" customFormat="1" ht="11.25">
      <c r="B240" s="219"/>
      <c r="C240" s="220"/>
      <c r="D240" s="204" t="s">
        <v>144</v>
      </c>
      <c r="E240" s="221" t="s">
        <v>1</v>
      </c>
      <c r="F240" s="222" t="s">
        <v>91</v>
      </c>
      <c r="G240" s="220"/>
      <c r="H240" s="223">
        <v>2</v>
      </c>
      <c r="I240" s="224"/>
      <c r="J240" s="220"/>
      <c r="K240" s="220"/>
      <c r="L240" s="225"/>
      <c r="M240" s="226"/>
      <c r="N240" s="227"/>
      <c r="O240" s="227"/>
      <c r="P240" s="227"/>
      <c r="Q240" s="227"/>
      <c r="R240" s="227"/>
      <c r="S240" s="227"/>
      <c r="T240" s="228"/>
      <c r="AT240" s="229" t="s">
        <v>144</v>
      </c>
      <c r="AU240" s="229" t="s">
        <v>91</v>
      </c>
      <c r="AV240" s="14" t="s">
        <v>91</v>
      </c>
      <c r="AW240" s="14" t="s">
        <v>38</v>
      </c>
      <c r="AX240" s="14" t="s">
        <v>82</v>
      </c>
      <c r="AY240" s="229" t="s">
        <v>133</v>
      </c>
    </row>
    <row r="241" spans="1:65" s="15" customFormat="1" ht="11.25">
      <c r="B241" s="230"/>
      <c r="C241" s="231"/>
      <c r="D241" s="204" t="s">
        <v>144</v>
      </c>
      <c r="E241" s="232" t="s">
        <v>1</v>
      </c>
      <c r="F241" s="233" t="s">
        <v>148</v>
      </c>
      <c r="G241" s="231"/>
      <c r="H241" s="234">
        <v>2</v>
      </c>
      <c r="I241" s="235"/>
      <c r="J241" s="231"/>
      <c r="K241" s="231"/>
      <c r="L241" s="236"/>
      <c r="M241" s="237"/>
      <c r="N241" s="238"/>
      <c r="O241" s="238"/>
      <c r="P241" s="238"/>
      <c r="Q241" s="238"/>
      <c r="R241" s="238"/>
      <c r="S241" s="238"/>
      <c r="T241" s="239"/>
      <c r="AT241" s="240" t="s">
        <v>144</v>
      </c>
      <c r="AU241" s="240" t="s">
        <v>91</v>
      </c>
      <c r="AV241" s="15" t="s">
        <v>140</v>
      </c>
      <c r="AW241" s="15" t="s">
        <v>38</v>
      </c>
      <c r="AX241" s="15" t="s">
        <v>21</v>
      </c>
      <c r="AY241" s="240" t="s">
        <v>133</v>
      </c>
    </row>
    <row r="242" spans="1:65" s="2" customFormat="1" ht="21.75" customHeight="1">
      <c r="A242" s="35"/>
      <c r="B242" s="36"/>
      <c r="C242" s="190" t="s">
        <v>323</v>
      </c>
      <c r="D242" s="190" t="s">
        <v>136</v>
      </c>
      <c r="E242" s="191" t="s">
        <v>332</v>
      </c>
      <c r="F242" s="192" t="s">
        <v>333</v>
      </c>
      <c r="G242" s="193" t="s">
        <v>155</v>
      </c>
      <c r="H242" s="194">
        <v>1</v>
      </c>
      <c r="I242" s="195"/>
      <c r="J242" s="196">
        <f>ROUND(I242*H242,2)</f>
        <v>0</v>
      </c>
      <c r="K242" s="197"/>
      <c r="L242" s="40"/>
      <c r="M242" s="198" t="s">
        <v>1</v>
      </c>
      <c r="N242" s="199" t="s">
        <v>47</v>
      </c>
      <c r="O242" s="72"/>
      <c r="P242" s="200">
        <f>O242*H242</f>
        <v>0</v>
      </c>
      <c r="Q242" s="200">
        <v>1.9000000000000001E-4</v>
      </c>
      <c r="R242" s="200">
        <f>Q242*H242</f>
        <v>1.9000000000000001E-4</v>
      </c>
      <c r="S242" s="200">
        <v>0</v>
      </c>
      <c r="T242" s="201">
        <f>S242*H242</f>
        <v>0</v>
      </c>
      <c r="U242" s="35"/>
      <c r="V242" s="35"/>
      <c r="W242" s="35"/>
      <c r="X242" s="35"/>
      <c r="Y242" s="35"/>
      <c r="Z242" s="35"/>
      <c r="AA242" s="35"/>
      <c r="AB242" s="35"/>
      <c r="AC242" s="35"/>
      <c r="AD242" s="35"/>
      <c r="AE242" s="35"/>
      <c r="AR242" s="202" t="s">
        <v>183</v>
      </c>
      <c r="AT242" s="202" t="s">
        <v>136</v>
      </c>
      <c r="AU242" s="202" t="s">
        <v>91</v>
      </c>
      <c r="AY242" s="17" t="s">
        <v>133</v>
      </c>
      <c r="BE242" s="203">
        <f>IF(N242="základní",J242,0)</f>
        <v>0</v>
      </c>
      <c r="BF242" s="203">
        <f>IF(N242="snížená",J242,0)</f>
        <v>0</v>
      </c>
      <c r="BG242" s="203">
        <f>IF(N242="zákl. přenesená",J242,0)</f>
        <v>0</v>
      </c>
      <c r="BH242" s="203">
        <f>IF(N242="sníž. přenesená",J242,0)</f>
        <v>0</v>
      </c>
      <c r="BI242" s="203">
        <f>IF(N242="nulová",J242,0)</f>
        <v>0</v>
      </c>
      <c r="BJ242" s="17" t="s">
        <v>21</v>
      </c>
      <c r="BK242" s="203">
        <f>ROUND(I242*H242,2)</f>
        <v>0</v>
      </c>
      <c r="BL242" s="17" t="s">
        <v>183</v>
      </c>
      <c r="BM242" s="202" t="s">
        <v>433</v>
      </c>
    </row>
    <row r="243" spans="1:65" s="14" customFormat="1" ht="11.25">
      <c r="B243" s="219"/>
      <c r="C243" s="220"/>
      <c r="D243" s="204" t="s">
        <v>144</v>
      </c>
      <c r="E243" s="221" t="s">
        <v>1</v>
      </c>
      <c r="F243" s="222" t="s">
        <v>21</v>
      </c>
      <c r="G243" s="220"/>
      <c r="H243" s="223">
        <v>1</v>
      </c>
      <c r="I243" s="224"/>
      <c r="J243" s="220"/>
      <c r="K243" s="220"/>
      <c r="L243" s="225"/>
      <c r="M243" s="226"/>
      <c r="N243" s="227"/>
      <c r="O243" s="227"/>
      <c r="P243" s="227"/>
      <c r="Q243" s="227"/>
      <c r="R243" s="227"/>
      <c r="S243" s="227"/>
      <c r="T243" s="228"/>
      <c r="AT243" s="229" t="s">
        <v>144</v>
      </c>
      <c r="AU243" s="229" t="s">
        <v>91</v>
      </c>
      <c r="AV243" s="14" t="s">
        <v>91</v>
      </c>
      <c r="AW243" s="14" t="s">
        <v>38</v>
      </c>
      <c r="AX243" s="14" t="s">
        <v>82</v>
      </c>
      <c r="AY243" s="229" t="s">
        <v>133</v>
      </c>
    </row>
    <row r="244" spans="1:65" s="15" customFormat="1" ht="11.25">
      <c r="B244" s="230"/>
      <c r="C244" s="231"/>
      <c r="D244" s="204" t="s">
        <v>144</v>
      </c>
      <c r="E244" s="232" t="s">
        <v>1</v>
      </c>
      <c r="F244" s="233" t="s">
        <v>148</v>
      </c>
      <c r="G244" s="231"/>
      <c r="H244" s="234">
        <v>1</v>
      </c>
      <c r="I244" s="235"/>
      <c r="J244" s="231"/>
      <c r="K244" s="231"/>
      <c r="L244" s="236"/>
      <c r="M244" s="237"/>
      <c r="N244" s="238"/>
      <c r="O244" s="238"/>
      <c r="P244" s="238"/>
      <c r="Q244" s="238"/>
      <c r="R244" s="238"/>
      <c r="S244" s="238"/>
      <c r="T244" s="239"/>
      <c r="AT244" s="240" t="s">
        <v>144</v>
      </c>
      <c r="AU244" s="240" t="s">
        <v>91</v>
      </c>
      <c r="AV244" s="15" t="s">
        <v>140</v>
      </c>
      <c r="AW244" s="15" t="s">
        <v>38</v>
      </c>
      <c r="AX244" s="15" t="s">
        <v>21</v>
      </c>
      <c r="AY244" s="240" t="s">
        <v>133</v>
      </c>
    </row>
    <row r="245" spans="1:65" s="2" customFormat="1" ht="21.75" customHeight="1">
      <c r="A245" s="35"/>
      <c r="B245" s="36"/>
      <c r="C245" s="190" t="s">
        <v>327</v>
      </c>
      <c r="D245" s="190" t="s">
        <v>136</v>
      </c>
      <c r="E245" s="191" t="s">
        <v>336</v>
      </c>
      <c r="F245" s="192" t="s">
        <v>337</v>
      </c>
      <c r="G245" s="193" t="s">
        <v>280</v>
      </c>
      <c r="H245" s="194">
        <v>8</v>
      </c>
      <c r="I245" s="195"/>
      <c r="J245" s="196">
        <f>ROUND(I245*H245,2)</f>
        <v>0</v>
      </c>
      <c r="K245" s="197"/>
      <c r="L245" s="40"/>
      <c r="M245" s="198" t="s">
        <v>1</v>
      </c>
      <c r="N245" s="199" t="s">
        <v>47</v>
      </c>
      <c r="O245" s="72"/>
      <c r="P245" s="200">
        <f>O245*H245</f>
        <v>0</v>
      </c>
      <c r="Q245" s="200">
        <v>1.3799999999999999E-3</v>
      </c>
      <c r="R245" s="200">
        <f>Q245*H245</f>
        <v>1.1039999999999999E-2</v>
      </c>
      <c r="S245" s="200">
        <v>0</v>
      </c>
      <c r="T245" s="201">
        <f>S245*H245</f>
        <v>0</v>
      </c>
      <c r="U245" s="35"/>
      <c r="V245" s="35"/>
      <c r="W245" s="35"/>
      <c r="X245" s="35"/>
      <c r="Y245" s="35"/>
      <c r="Z245" s="35"/>
      <c r="AA245" s="35"/>
      <c r="AB245" s="35"/>
      <c r="AC245" s="35"/>
      <c r="AD245" s="35"/>
      <c r="AE245" s="35"/>
      <c r="AR245" s="202" t="s">
        <v>183</v>
      </c>
      <c r="AT245" s="202" t="s">
        <v>136</v>
      </c>
      <c r="AU245" s="202" t="s">
        <v>91</v>
      </c>
      <c r="AY245" s="17" t="s">
        <v>133</v>
      </c>
      <c r="BE245" s="203">
        <f>IF(N245="základní",J245,0)</f>
        <v>0</v>
      </c>
      <c r="BF245" s="203">
        <f>IF(N245="snížená",J245,0)</f>
        <v>0</v>
      </c>
      <c r="BG245" s="203">
        <f>IF(N245="zákl. přenesená",J245,0)</f>
        <v>0</v>
      </c>
      <c r="BH245" s="203">
        <f>IF(N245="sníž. přenesená",J245,0)</f>
        <v>0</v>
      </c>
      <c r="BI245" s="203">
        <f>IF(N245="nulová",J245,0)</f>
        <v>0</v>
      </c>
      <c r="BJ245" s="17" t="s">
        <v>21</v>
      </c>
      <c r="BK245" s="203">
        <f>ROUND(I245*H245,2)</f>
        <v>0</v>
      </c>
      <c r="BL245" s="17" t="s">
        <v>183</v>
      </c>
      <c r="BM245" s="202" t="s">
        <v>434</v>
      </c>
    </row>
    <row r="246" spans="1:65" s="14" customFormat="1" ht="11.25">
      <c r="B246" s="219"/>
      <c r="C246" s="220"/>
      <c r="D246" s="204" t="s">
        <v>144</v>
      </c>
      <c r="E246" s="221" t="s">
        <v>1</v>
      </c>
      <c r="F246" s="222" t="s">
        <v>180</v>
      </c>
      <c r="G246" s="220"/>
      <c r="H246" s="223">
        <v>8</v>
      </c>
      <c r="I246" s="224"/>
      <c r="J246" s="220"/>
      <c r="K246" s="220"/>
      <c r="L246" s="225"/>
      <c r="M246" s="226"/>
      <c r="N246" s="227"/>
      <c r="O246" s="227"/>
      <c r="P246" s="227"/>
      <c r="Q246" s="227"/>
      <c r="R246" s="227"/>
      <c r="S246" s="227"/>
      <c r="T246" s="228"/>
      <c r="AT246" s="229" t="s">
        <v>144</v>
      </c>
      <c r="AU246" s="229" t="s">
        <v>91</v>
      </c>
      <c r="AV246" s="14" t="s">
        <v>91</v>
      </c>
      <c r="AW246" s="14" t="s">
        <v>38</v>
      </c>
      <c r="AX246" s="14" t="s">
        <v>82</v>
      </c>
      <c r="AY246" s="229" t="s">
        <v>133</v>
      </c>
    </row>
    <row r="247" spans="1:65" s="15" customFormat="1" ht="11.25">
      <c r="B247" s="230"/>
      <c r="C247" s="231"/>
      <c r="D247" s="204" t="s">
        <v>144</v>
      </c>
      <c r="E247" s="232" t="s">
        <v>1</v>
      </c>
      <c r="F247" s="233" t="s">
        <v>148</v>
      </c>
      <c r="G247" s="231"/>
      <c r="H247" s="234">
        <v>8</v>
      </c>
      <c r="I247" s="235"/>
      <c r="J247" s="231"/>
      <c r="K247" s="231"/>
      <c r="L247" s="236"/>
      <c r="M247" s="237"/>
      <c r="N247" s="238"/>
      <c r="O247" s="238"/>
      <c r="P247" s="238"/>
      <c r="Q247" s="238"/>
      <c r="R247" s="238"/>
      <c r="S247" s="238"/>
      <c r="T247" s="239"/>
      <c r="AT247" s="240" t="s">
        <v>144</v>
      </c>
      <c r="AU247" s="240" t="s">
        <v>91</v>
      </c>
      <c r="AV247" s="15" t="s">
        <v>140</v>
      </c>
      <c r="AW247" s="15" t="s">
        <v>38</v>
      </c>
      <c r="AX247" s="15" t="s">
        <v>21</v>
      </c>
      <c r="AY247" s="240" t="s">
        <v>133</v>
      </c>
    </row>
    <row r="248" spans="1:65" s="2" customFormat="1" ht="21.75" customHeight="1">
      <c r="A248" s="35"/>
      <c r="B248" s="36"/>
      <c r="C248" s="190" t="s">
        <v>331</v>
      </c>
      <c r="D248" s="190" t="s">
        <v>136</v>
      </c>
      <c r="E248" s="191" t="s">
        <v>341</v>
      </c>
      <c r="F248" s="192" t="s">
        <v>342</v>
      </c>
      <c r="G248" s="193" t="s">
        <v>194</v>
      </c>
      <c r="H248" s="194">
        <v>0.57199999999999995</v>
      </c>
      <c r="I248" s="195"/>
      <c r="J248" s="196">
        <f>ROUND(I248*H248,2)</f>
        <v>0</v>
      </c>
      <c r="K248" s="197"/>
      <c r="L248" s="40"/>
      <c r="M248" s="198" t="s">
        <v>1</v>
      </c>
      <c r="N248" s="199" t="s">
        <v>47</v>
      </c>
      <c r="O248" s="72"/>
      <c r="P248" s="200">
        <f>O248*H248</f>
        <v>0</v>
      </c>
      <c r="Q248" s="200">
        <v>0</v>
      </c>
      <c r="R248" s="200">
        <f>Q248*H248</f>
        <v>0</v>
      </c>
      <c r="S248" s="200">
        <v>0</v>
      </c>
      <c r="T248" s="201">
        <f>S248*H248</f>
        <v>0</v>
      </c>
      <c r="U248" s="35"/>
      <c r="V248" s="35"/>
      <c r="W248" s="35"/>
      <c r="X248" s="35"/>
      <c r="Y248" s="35"/>
      <c r="Z248" s="35"/>
      <c r="AA248" s="35"/>
      <c r="AB248" s="35"/>
      <c r="AC248" s="35"/>
      <c r="AD248" s="35"/>
      <c r="AE248" s="35"/>
      <c r="AR248" s="202" t="s">
        <v>183</v>
      </c>
      <c r="AT248" s="202" t="s">
        <v>136</v>
      </c>
      <c r="AU248" s="202" t="s">
        <v>91</v>
      </c>
      <c r="AY248" s="17" t="s">
        <v>133</v>
      </c>
      <c r="BE248" s="203">
        <f>IF(N248="základní",J248,0)</f>
        <v>0</v>
      </c>
      <c r="BF248" s="203">
        <f>IF(N248="snížená",J248,0)</f>
        <v>0</v>
      </c>
      <c r="BG248" s="203">
        <f>IF(N248="zákl. přenesená",J248,0)</f>
        <v>0</v>
      </c>
      <c r="BH248" s="203">
        <f>IF(N248="sníž. přenesená",J248,0)</f>
        <v>0</v>
      </c>
      <c r="BI248" s="203">
        <f>IF(N248="nulová",J248,0)</f>
        <v>0</v>
      </c>
      <c r="BJ248" s="17" t="s">
        <v>21</v>
      </c>
      <c r="BK248" s="203">
        <f>ROUND(I248*H248,2)</f>
        <v>0</v>
      </c>
      <c r="BL248" s="17" t="s">
        <v>183</v>
      </c>
      <c r="BM248" s="202" t="s">
        <v>435</v>
      </c>
    </row>
    <row r="249" spans="1:65" s="2" customFormat="1" ht="107.25">
      <c r="A249" s="35"/>
      <c r="B249" s="36"/>
      <c r="C249" s="37"/>
      <c r="D249" s="204" t="s">
        <v>142</v>
      </c>
      <c r="E249" s="37"/>
      <c r="F249" s="205" t="s">
        <v>344</v>
      </c>
      <c r="G249" s="37"/>
      <c r="H249" s="37"/>
      <c r="I249" s="206"/>
      <c r="J249" s="37"/>
      <c r="K249" s="37"/>
      <c r="L249" s="40"/>
      <c r="M249" s="207"/>
      <c r="N249" s="208"/>
      <c r="O249" s="72"/>
      <c r="P249" s="72"/>
      <c r="Q249" s="72"/>
      <c r="R249" s="72"/>
      <c r="S249" s="72"/>
      <c r="T249" s="73"/>
      <c r="U249" s="35"/>
      <c r="V249" s="35"/>
      <c r="W249" s="35"/>
      <c r="X249" s="35"/>
      <c r="Y249" s="35"/>
      <c r="Z249" s="35"/>
      <c r="AA249" s="35"/>
      <c r="AB249" s="35"/>
      <c r="AC249" s="35"/>
      <c r="AD249" s="35"/>
      <c r="AE249" s="35"/>
      <c r="AT249" s="17" t="s">
        <v>142</v>
      </c>
      <c r="AU249" s="17" t="s">
        <v>91</v>
      </c>
    </row>
    <row r="250" spans="1:65" s="2" customFormat="1" ht="21.75" customHeight="1">
      <c r="A250" s="35"/>
      <c r="B250" s="36"/>
      <c r="C250" s="190" t="s">
        <v>335</v>
      </c>
      <c r="D250" s="190" t="s">
        <v>136</v>
      </c>
      <c r="E250" s="191" t="s">
        <v>345</v>
      </c>
      <c r="F250" s="192" t="s">
        <v>346</v>
      </c>
      <c r="G250" s="193" t="s">
        <v>194</v>
      </c>
      <c r="H250" s="194">
        <v>0.57199999999999995</v>
      </c>
      <c r="I250" s="195"/>
      <c r="J250" s="196">
        <f>ROUND(I250*H250,2)</f>
        <v>0</v>
      </c>
      <c r="K250" s="197"/>
      <c r="L250" s="40"/>
      <c r="M250" s="198" t="s">
        <v>1</v>
      </c>
      <c r="N250" s="199" t="s">
        <v>47</v>
      </c>
      <c r="O250" s="72"/>
      <c r="P250" s="200">
        <f>O250*H250</f>
        <v>0</v>
      </c>
      <c r="Q250" s="200">
        <v>0</v>
      </c>
      <c r="R250" s="200">
        <f>Q250*H250</f>
        <v>0</v>
      </c>
      <c r="S250" s="200">
        <v>0</v>
      </c>
      <c r="T250" s="201">
        <f>S250*H250</f>
        <v>0</v>
      </c>
      <c r="U250" s="35"/>
      <c r="V250" s="35"/>
      <c r="W250" s="35"/>
      <c r="X250" s="35"/>
      <c r="Y250" s="35"/>
      <c r="Z250" s="35"/>
      <c r="AA250" s="35"/>
      <c r="AB250" s="35"/>
      <c r="AC250" s="35"/>
      <c r="AD250" s="35"/>
      <c r="AE250" s="35"/>
      <c r="AR250" s="202" t="s">
        <v>183</v>
      </c>
      <c r="AT250" s="202" t="s">
        <v>136</v>
      </c>
      <c r="AU250" s="202" t="s">
        <v>91</v>
      </c>
      <c r="AY250" s="17" t="s">
        <v>133</v>
      </c>
      <c r="BE250" s="203">
        <f>IF(N250="základní",J250,0)</f>
        <v>0</v>
      </c>
      <c r="BF250" s="203">
        <f>IF(N250="snížená",J250,0)</f>
        <v>0</v>
      </c>
      <c r="BG250" s="203">
        <f>IF(N250="zákl. přenesená",J250,0)</f>
        <v>0</v>
      </c>
      <c r="BH250" s="203">
        <f>IF(N250="sníž. přenesená",J250,0)</f>
        <v>0</v>
      </c>
      <c r="BI250" s="203">
        <f>IF(N250="nulová",J250,0)</f>
        <v>0</v>
      </c>
      <c r="BJ250" s="17" t="s">
        <v>21</v>
      </c>
      <c r="BK250" s="203">
        <f>ROUND(I250*H250,2)</f>
        <v>0</v>
      </c>
      <c r="BL250" s="17" t="s">
        <v>183</v>
      </c>
      <c r="BM250" s="202" t="s">
        <v>436</v>
      </c>
    </row>
    <row r="251" spans="1:65" s="2" customFormat="1" ht="107.25">
      <c r="A251" s="35"/>
      <c r="B251" s="36"/>
      <c r="C251" s="37"/>
      <c r="D251" s="204" t="s">
        <v>142</v>
      </c>
      <c r="E251" s="37"/>
      <c r="F251" s="205" t="s">
        <v>344</v>
      </c>
      <c r="G251" s="37"/>
      <c r="H251" s="37"/>
      <c r="I251" s="206"/>
      <c r="J251" s="37"/>
      <c r="K251" s="37"/>
      <c r="L251" s="40"/>
      <c r="M251" s="207"/>
      <c r="N251" s="208"/>
      <c r="O251" s="72"/>
      <c r="P251" s="72"/>
      <c r="Q251" s="72"/>
      <c r="R251" s="72"/>
      <c r="S251" s="72"/>
      <c r="T251" s="73"/>
      <c r="U251" s="35"/>
      <c r="V251" s="35"/>
      <c r="W251" s="35"/>
      <c r="X251" s="35"/>
      <c r="Y251" s="35"/>
      <c r="Z251" s="35"/>
      <c r="AA251" s="35"/>
      <c r="AB251" s="35"/>
      <c r="AC251" s="35"/>
      <c r="AD251" s="35"/>
      <c r="AE251" s="35"/>
      <c r="AT251" s="17" t="s">
        <v>142</v>
      </c>
      <c r="AU251" s="17" t="s">
        <v>91</v>
      </c>
    </row>
    <row r="252" spans="1:65" s="12" customFormat="1" ht="22.9" customHeight="1">
      <c r="B252" s="174"/>
      <c r="C252" s="175"/>
      <c r="D252" s="176" t="s">
        <v>81</v>
      </c>
      <c r="E252" s="188" t="s">
        <v>348</v>
      </c>
      <c r="F252" s="188" t="s">
        <v>349</v>
      </c>
      <c r="G252" s="175"/>
      <c r="H252" s="175"/>
      <c r="I252" s="178"/>
      <c r="J252" s="189">
        <f>BK252</f>
        <v>0</v>
      </c>
      <c r="K252" s="175"/>
      <c r="L252" s="180"/>
      <c r="M252" s="181"/>
      <c r="N252" s="182"/>
      <c r="O252" s="182"/>
      <c r="P252" s="183">
        <f>SUM(P253:P260)</f>
        <v>0</v>
      </c>
      <c r="Q252" s="182"/>
      <c r="R252" s="183">
        <f>SUM(R253:R260)</f>
        <v>0</v>
      </c>
      <c r="S252" s="182"/>
      <c r="T252" s="184">
        <f>SUM(T253:T260)</f>
        <v>2.1461600000000001</v>
      </c>
      <c r="AR252" s="185" t="s">
        <v>91</v>
      </c>
      <c r="AT252" s="186" t="s">
        <v>81</v>
      </c>
      <c r="AU252" s="186" t="s">
        <v>21</v>
      </c>
      <c r="AY252" s="185" t="s">
        <v>133</v>
      </c>
      <c r="BK252" s="187">
        <f>SUM(BK253:BK260)</f>
        <v>0</v>
      </c>
    </row>
    <row r="253" spans="1:65" s="2" customFormat="1" ht="21.75" customHeight="1">
      <c r="A253" s="35"/>
      <c r="B253" s="36"/>
      <c r="C253" s="190" t="s">
        <v>340</v>
      </c>
      <c r="D253" s="190" t="s">
        <v>136</v>
      </c>
      <c r="E253" s="191" t="s">
        <v>351</v>
      </c>
      <c r="F253" s="192" t="s">
        <v>352</v>
      </c>
      <c r="G253" s="193" t="s">
        <v>169</v>
      </c>
      <c r="H253" s="194">
        <v>127</v>
      </c>
      <c r="I253" s="195"/>
      <c r="J253" s="196">
        <f>ROUND(I253*H253,2)</f>
        <v>0</v>
      </c>
      <c r="K253" s="197"/>
      <c r="L253" s="40"/>
      <c r="M253" s="198" t="s">
        <v>1</v>
      </c>
      <c r="N253" s="199" t="s">
        <v>47</v>
      </c>
      <c r="O253" s="72"/>
      <c r="P253" s="200">
        <f>O253*H253</f>
        <v>0</v>
      </c>
      <c r="Q253" s="200">
        <v>0</v>
      </c>
      <c r="R253" s="200">
        <f>Q253*H253</f>
        <v>0</v>
      </c>
      <c r="S253" s="200">
        <v>1.533E-2</v>
      </c>
      <c r="T253" s="201">
        <f>S253*H253</f>
        <v>1.9469099999999999</v>
      </c>
      <c r="U253" s="35"/>
      <c r="V253" s="35"/>
      <c r="W253" s="35"/>
      <c r="X253" s="35"/>
      <c r="Y253" s="35"/>
      <c r="Z253" s="35"/>
      <c r="AA253" s="35"/>
      <c r="AB253" s="35"/>
      <c r="AC253" s="35"/>
      <c r="AD253" s="35"/>
      <c r="AE253" s="35"/>
      <c r="AR253" s="202" t="s">
        <v>183</v>
      </c>
      <c r="AT253" s="202" t="s">
        <v>136</v>
      </c>
      <c r="AU253" s="202" t="s">
        <v>91</v>
      </c>
      <c r="AY253" s="17" t="s">
        <v>133</v>
      </c>
      <c r="BE253" s="203">
        <f>IF(N253="základní",J253,0)</f>
        <v>0</v>
      </c>
      <c r="BF253" s="203">
        <f>IF(N253="snížená",J253,0)</f>
        <v>0</v>
      </c>
      <c r="BG253" s="203">
        <f>IF(N253="zákl. přenesená",J253,0)</f>
        <v>0</v>
      </c>
      <c r="BH253" s="203">
        <f>IF(N253="sníž. přenesená",J253,0)</f>
        <v>0</v>
      </c>
      <c r="BI253" s="203">
        <f>IF(N253="nulová",J253,0)</f>
        <v>0</v>
      </c>
      <c r="BJ253" s="17" t="s">
        <v>21</v>
      </c>
      <c r="BK253" s="203">
        <f>ROUND(I253*H253,2)</f>
        <v>0</v>
      </c>
      <c r="BL253" s="17" t="s">
        <v>183</v>
      </c>
      <c r="BM253" s="202" t="s">
        <v>437</v>
      </c>
    </row>
    <row r="254" spans="1:65" s="2" customFormat="1" ht="19.5">
      <c r="A254" s="35"/>
      <c r="B254" s="36"/>
      <c r="C254" s="37"/>
      <c r="D254" s="204" t="s">
        <v>142</v>
      </c>
      <c r="E254" s="37"/>
      <c r="F254" s="205" t="s">
        <v>354</v>
      </c>
      <c r="G254" s="37"/>
      <c r="H254" s="37"/>
      <c r="I254" s="206"/>
      <c r="J254" s="37"/>
      <c r="K254" s="37"/>
      <c r="L254" s="40"/>
      <c r="M254" s="207"/>
      <c r="N254" s="208"/>
      <c r="O254" s="72"/>
      <c r="P254" s="72"/>
      <c r="Q254" s="72"/>
      <c r="R254" s="72"/>
      <c r="S254" s="72"/>
      <c r="T254" s="73"/>
      <c r="U254" s="35"/>
      <c r="V254" s="35"/>
      <c r="W254" s="35"/>
      <c r="X254" s="35"/>
      <c r="Y254" s="35"/>
      <c r="Z254" s="35"/>
      <c r="AA254" s="35"/>
      <c r="AB254" s="35"/>
      <c r="AC254" s="35"/>
      <c r="AD254" s="35"/>
      <c r="AE254" s="35"/>
      <c r="AT254" s="17" t="s">
        <v>142</v>
      </c>
      <c r="AU254" s="17" t="s">
        <v>91</v>
      </c>
    </row>
    <row r="255" spans="1:65" s="14" customFormat="1" ht="11.25">
      <c r="B255" s="219"/>
      <c r="C255" s="220"/>
      <c r="D255" s="204" t="s">
        <v>144</v>
      </c>
      <c r="E255" s="221" t="s">
        <v>1</v>
      </c>
      <c r="F255" s="222" t="s">
        <v>409</v>
      </c>
      <c r="G255" s="220"/>
      <c r="H255" s="223">
        <v>127</v>
      </c>
      <c r="I255" s="224"/>
      <c r="J255" s="220"/>
      <c r="K255" s="220"/>
      <c r="L255" s="225"/>
      <c r="M255" s="226"/>
      <c r="N255" s="227"/>
      <c r="O255" s="227"/>
      <c r="P255" s="227"/>
      <c r="Q255" s="227"/>
      <c r="R255" s="227"/>
      <c r="S255" s="227"/>
      <c r="T255" s="228"/>
      <c r="AT255" s="229" t="s">
        <v>144</v>
      </c>
      <c r="AU255" s="229" t="s">
        <v>91</v>
      </c>
      <c r="AV255" s="14" t="s">
        <v>91</v>
      </c>
      <c r="AW255" s="14" t="s">
        <v>38</v>
      </c>
      <c r="AX255" s="14" t="s">
        <v>82</v>
      </c>
      <c r="AY255" s="229" t="s">
        <v>133</v>
      </c>
    </row>
    <row r="256" spans="1:65" s="15" customFormat="1" ht="11.25">
      <c r="B256" s="230"/>
      <c r="C256" s="231"/>
      <c r="D256" s="204" t="s">
        <v>144</v>
      </c>
      <c r="E256" s="232" t="s">
        <v>1</v>
      </c>
      <c r="F256" s="233" t="s">
        <v>148</v>
      </c>
      <c r="G256" s="231"/>
      <c r="H256" s="234">
        <v>127</v>
      </c>
      <c r="I256" s="235"/>
      <c r="J256" s="231"/>
      <c r="K256" s="231"/>
      <c r="L256" s="236"/>
      <c r="M256" s="237"/>
      <c r="N256" s="238"/>
      <c r="O256" s="238"/>
      <c r="P256" s="238"/>
      <c r="Q256" s="238"/>
      <c r="R256" s="238"/>
      <c r="S256" s="238"/>
      <c r="T256" s="239"/>
      <c r="AT256" s="240" t="s">
        <v>144</v>
      </c>
      <c r="AU256" s="240" t="s">
        <v>91</v>
      </c>
      <c r="AV256" s="15" t="s">
        <v>140</v>
      </c>
      <c r="AW256" s="15" t="s">
        <v>38</v>
      </c>
      <c r="AX256" s="15" t="s">
        <v>21</v>
      </c>
      <c r="AY256" s="240" t="s">
        <v>133</v>
      </c>
    </row>
    <row r="257" spans="1:65" s="2" customFormat="1" ht="21.75" customHeight="1">
      <c r="A257" s="35"/>
      <c r="B257" s="36"/>
      <c r="C257" s="190" t="s">
        <v>282</v>
      </c>
      <c r="D257" s="190" t="s">
        <v>136</v>
      </c>
      <c r="E257" s="191" t="s">
        <v>356</v>
      </c>
      <c r="F257" s="192" t="s">
        <v>357</v>
      </c>
      <c r="G257" s="193" t="s">
        <v>280</v>
      </c>
      <c r="H257" s="194">
        <v>25</v>
      </c>
      <c r="I257" s="195"/>
      <c r="J257" s="196">
        <f>ROUND(I257*H257,2)</f>
        <v>0</v>
      </c>
      <c r="K257" s="197"/>
      <c r="L257" s="40"/>
      <c r="M257" s="198" t="s">
        <v>1</v>
      </c>
      <c r="N257" s="199" t="s">
        <v>47</v>
      </c>
      <c r="O257" s="72"/>
      <c r="P257" s="200">
        <f>O257*H257</f>
        <v>0</v>
      </c>
      <c r="Q257" s="200">
        <v>0</v>
      </c>
      <c r="R257" s="200">
        <f>Q257*H257</f>
        <v>0</v>
      </c>
      <c r="S257" s="200">
        <v>7.9699999999999997E-3</v>
      </c>
      <c r="T257" s="201">
        <f>S257*H257</f>
        <v>0.19924999999999998</v>
      </c>
      <c r="U257" s="35"/>
      <c r="V257" s="35"/>
      <c r="W257" s="35"/>
      <c r="X257" s="35"/>
      <c r="Y257" s="35"/>
      <c r="Z257" s="35"/>
      <c r="AA257" s="35"/>
      <c r="AB257" s="35"/>
      <c r="AC257" s="35"/>
      <c r="AD257" s="35"/>
      <c r="AE257" s="35"/>
      <c r="AR257" s="202" t="s">
        <v>183</v>
      </c>
      <c r="AT257" s="202" t="s">
        <v>136</v>
      </c>
      <c r="AU257" s="202" t="s">
        <v>91</v>
      </c>
      <c r="AY257" s="17" t="s">
        <v>133</v>
      </c>
      <c r="BE257" s="203">
        <f>IF(N257="základní",J257,0)</f>
        <v>0</v>
      </c>
      <c r="BF257" s="203">
        <f>IF(N257="snížená",J257,0)</f>
        <v>0</v>
      </c>
      <c r="BG257" s="203">
        <f>IF(N257="zákl. přenesená",J257,0)</f>
        <v>0</v>
      </c>
      <c r="BH257" s="203">
        <f>IF(N257="sníž. přenesená",J257,0)</f>
        <v>0</v>
      </c>
      <c r="BI257" s="203">
        <f>IF(N257="nulová",J257,0)</f>
        <v>0</v>
      </c>
      <c r="BJ257" s="17" t="s">
        <v>21</v>
      </c>
      <c r="BK257" s="203">
        <f>ROUND(I257*H257,2)</f>
        <v>0</v>
      </c>
      <c r="BL257" s="17" t="s">
        <v>183</v>
      </c>
      <c r="BM257" s="202" t="s">
        <v>438</v>
      </c>
    </row>
    <row r="258" spans="1:65" s="2" customFormat="1" ht="19.5">
      <c r="A258" s="35"/>
      <c r="B258" s="36"/>
      <c r="C258" s="37"/>
      <c r="D258" s="204" t="s">
        <v>142</v>
      </c>
      <c r="E258" s="37"/>
      <c r="F258" s="205" t="s">
        <v>354</v>
      </c>
      <c r="G258" s="37"/>
      <c r="H258" s="37"/>
      <c r="I258" s="206"/>
      <c r="J258" s="37"/>
      <c r="K258" s="37"/>
      <c r="L258" s="40"/>
      <c r="M258" s="207"/>
      <c r="N258" s="208"/>
      <c r="O258" s="72"/>
      <c r="P258" s="72"/>
      <c r="Q258" s="72"/>
      <c r="R258" s="72"/>
      <c r="S258" s="72"/>
      <c r="T258" s="73"/>
      <c r="U258" s="35"/>
      <c r="V258" s="35"/>
      <c r="W258" s="35"/>
      <c r="X258" s="35"/>
      <c r="Y258" s="35"/>
      <c r="Z258" s="35"/>
      <c r="AA258" s="35"/>
      <c r="AB258" s="35"/>
      <c r="AC258" s="35"/>
      <c r="AD258" s="35"/>
      <c r="AE258" s="35"/>
      <c r="AT258" s="17" t="s">
        <v>142</v>
      </c>
      <c r="AU258" s="17" t="s">
        <v>91</v>
      </c>
    </row>
    <row r="259" spans="1:65" s="14" customFormat="1" ht="11.25">
      <c r="B259" s="219"/>
      <c r="C259" s="220"/>
      <c r="D259" s="204" t="s">
        <v>144</v>
      </c>
      <c r="E259" s="221" t="s">
        <v>1</v>
      </c>
      <c r="F259" s="222" t="s">
        <v>283</v>
      </c>
      <c r="G259" s="220"/>
      <c r="H259" s="223">
        <v>25</v>
      </c>
      <c r="I259" s="224"/>
      <c r="J259" s="220"/>
      <c r="K259" s="220"/>
      <c r="L259" s="225"/>
      <c r="M259" s="226"/>
      <c r="N259" s="227"/>
      <c r="O259" s="227"/>
      <c r="P259" s="227"/>
      <c r="Q259" s="227"/>
      <c r="R259" s="227"/>
      <c r="S259" s="227"/>
      <c r="T259" s="228"/>
      <c r="AT259" s="229" t="s">
        <v>144</v>
      </c>
      <c r="AU259" s="229" t="s">
        <v>91</v>
      </c>
      <c r="AV259" s="14" t="s">
        <v>91</v>
      </c>
      <c r="AW259" s="14" t="s">
        <v>38</v>
      </c>
      <c r="AX259" s="14" t="s">
        <v>82</v>
      </c>
      <c r="AY259" s="229" t="s">
        <v>133</v>
      </c>
    </row>
    <row r="260" spans="1:65" s="15" customFormat="1" ht="11.25">
      <c r="B260" s="230"/>
      <c r="C260" s="231"/>
      <c r="D260" s="204" t="s">
        <v>144</v>
      </c>
      <c r="E260" s="232" t="s">
        <v>1</v>
      </c>
      <c r="F260" s="233" t="s">
        <v>148</v>
      </c>
      <c r="G260" s="231"/>
      <c r="H260" s="234">
        <v>25</v>
      </c>
      <c r="I260" s="235"/>
      <c r="J260" s="231"/>
      <c r="K260" s="231"/>
      <c r="L260" s="236"/>
      <c r="M260" s="237"/>
      <c r="N260" s="238"/>
      <c r="O260" s="238"/>
      <c r="P260" s="238"/>
      <c r="Q260" s="238"/>
      <c r="R260" s="238"/>
      <c r="S260" s="238"/>
      <c r="T260" s="239"/>
      <c r="AT260" s="240" t="s">
        <v>144</v>
      </c>
      <c r="AU260" s="240" t="s">
        <v>91</v>
      </c>
      <c r="AV260" s="15" t="s">
        <v>140</v>
      </c>
      <c r="AW260" s="15" t="s">
        <v>38</v>
      </c>
      <c r="AX260" s="15" t="s">
        <v>21</v>
      </c>
      <c r="AY260" s="240" t="s">
        <v>133</v>
      </c>
    </row>
    <row r="261" spans="1:65" s="12" customFormat="1" ht="22.9" customHeight="1">
      <c r="B261" s="174"/>
      <c r="C261" s="175"/>
      <c r="D261" s="176" t="s">
        <v>81</v>
      </c>
      <c r="E261" s="188" t="s">
        <v>359</v>
      </c>
      <c r="F261" s="188" t="s">
        <v>360</v>
      </c>
      <c r="G261" s="175"/>
      <c r="H261" s="175"/>
      <c r="I261" s="178"/>
      <c r="J261" s="189">
        <f>BK261</f>
        <v>0</v>
      </c>
      <c r="K261" s="175"/>
      <c r="L261" s="180"/>
      <c r="M261" s="181"/>
      <c r="N261" s="182"/>
      <c r="O261" s="182"/>
      <c r="P261" s="183">
        <f>SUM(P262:P271)</f>
        <v>0</v>
      </c>
      <c r="Q261" s="182"/>
      <c r="R261" s="183">
        <f>SUM(R262:R271)</f>
        <v>6.216000000000001E-3</v>
      </c>
      <c r="S261" s="182"/>
      <c r="T261" s="184">
        <f>SUM(T262:T271)</f>
        <v>0</v>
      </c>
      <c r="AR261" s="185" t="s">
        <v>91</v>
      </c>
      <c r="AT261" s="186" t="s">
        <v>81</v>
      </c>
      <c r="AU261" s="186" t="s">
        <v>21</v>
      </c>
      <c r="AY261" s="185" t="s">
        <v>133</v>
      </c>
      <c r="BK261" s="187">
        <f>SUM(BK262:BK271)</f>
        <v>0</v>
      </c>
    </row>
    <row r="262" spans="1:65" s="2" customFormat="1" ht="21.75" customHeight="1">
      <c r="A262" s="35"/>
      <c r="B262" s="36"/>
      <c r="C262" s="190" t="s">
        <v>350</v>
      </c>
      <c r="D262" s="190" t="s">
        <v>136</v>
      </c>
      <c r="E262" s="191" t="s">
        <v>361</v>
      </c>
      <c r="F262" s="192" t="s">
        <v>362</v>
      </c>
      <c r="G262" s="193" t="s">
        <v>169</v>
      </c>
      <c r="H262" s="194">
        <v>16.8</v>
      </c>
      <c r="I262" s="195"/>
      <c r="J262" s="196">
        <f>ROUND(I262*H262,2)</f>
        <v>0</v>
      </c>
      <c r="K262" s="197"/>
      <c r="L262" s="40"/>
      <c r="M262" s="198" t="s">
        <v>1</v>
      </c>
      <c r="N262" s="199" t="s">
        <v>47</v>
      </c>
      <c r="O262" s="72"/>
      <c r="P262" s="200">
        <f>O262*H262</f>
        <v>0</v>
      </c>
      <c r="Q262" s="200">
        <v>8.0000000000000007E-5</v>
      </c>
      <c r="R262" s="200">
        <f>Q262*H262</f>
        <v>1.3440000000000001E-3</v>
      </c>
      <c r="S262" s="200">
        <v>0</v>
      </c>
      <c r="T262" s="201">
        <f>S262*H262</f>
        <v>0</v>
      </c>
      <c r="U262" s="35"/>
      <c r="V262" s="35"/>
      <c r="W262" s="35"/>
      <c r="X262" s="35"/>
      <c r="Y262" s="35"/>
      <c r="Z262" s="35"/>
      <c r="AA262" s="35"/>
      <c r="AB262" s="35"/>
      <c r="AC262" s="35"/>
      <c r="AD262" s="35"/>
      <c r="AE262" s="35"/>
      <c r="AR262" s="202" t="s">
        <v>183</v>
      </c>
      <c r="AT262" s="202" t="s">
        <v>136</v>
      </c>
      <c r="AU262" s="202" t="s">
        <v>91</v>
      </c>
      <c r="AY262" s="17" t="s">
        <v>133</v>
      </c>
      <c r="BE262" s="203">
        <f>IF(N262="základní",J262,0)</f>
        <v>0</v>
      </c>
      <c r="BF262" s="203">
        <f>IF(N262="snížená",J262,0)</f>
        <v>0</v>
      </c>
      <c r="BG262" s="203">
        <f>IF(N262="zákl. přenesená",J262,0)</f>
        <v>0</v>
      </c>
      <c r="BH262" s="203">
        <f>IF(N262="sníž. přenesená",J262,0)</f>
        <v>0</v>
      </c>
      <c r="BI262" s="203">
        <f>IF(N262="nulová",J262,0)</f>
        <v>0</v>
      </c>
      <c r="BJ262" s="17" t="s">
        <v>21</v>
      </c>
      <c r="BK262" s="203">
        <f>ROUND(I262*H262,2)</f>
        <v>0</v>
      </c>
      <c r="BL262" s="17" t="s">
        <v>183</v>
      </c>
      <c r="BM262" s="202" t="s">
        <v>439</v>
      </c>
    </row>
    <row r="263" spans="1:65" s="13" customFormat="1" ht="11.25">
      <c r="B263" s="209"/>
      <c r="C263" s="210"/>
      <c r="D263" s="204" t="s">
        <v>144</v>
      </c>
      <c r="E263" s="211" t="s">
        <v>1</v>
      </c>
      <c r="F263" s="212" t="s">
        <v>364</v>
      </c>
      <c r="G263" s="210"/>
      <c r="H263" s="211" t="s">
        <v>1</v>
      </c>
      <c r="I263" s="213"/>
      <c r="J263" s="210"/>
      <c r="K263" s="210"/>
      <c r="L263" s="214"/>
      <c r="M263" s="215"/>
      <c r="N263" s="216"/>
      <c r="O263" s="216"/>
      <c r="P263" s="216"/>
      <c r="Q263" s="216"/>
      <c r="R263" s="216"/>
      <c r="S263" s="216"/>
      <c r="T263" s="217"/>
      <c r="AT263" s="218" t="s">
        <v>144</v>
      </c>
      <c r="AU263" s="218" t="s">
        <v>91</v>
      </c>
      <c r="AV263" s="13" t="s">
        <v>21</v>
      </c>
      <c r="AW263" s="13" t="s">
        <v>38</v>
      </c>
      <c r="AX263" s="13" t="s">
        <v>82</v>
      </c>
      <c r="AY263" s="218" t="s">
        <v>133</v>
      </c>
    </row>
    <row r="264" spans="1:65" s="14" customFormat="1" ht="11.25">
      <c r="B264" s="219"/>
      <c r="C264" s="220"/>
      <c r="D264" s="204" t="s">
        <v>144</v>
      </c>
      <c r="E264" s="221" t="s">
        <v>1</v>
      </c>
      <c r="F264" s="222" t="s">
        <v>440</v>
      </c>
      <c r="G264" s="220"/>
      <c r="H264" s="223">
        <v>16.8</v>
      </c>
      <c r="I264" s="224"/>
      <c r="J264" s="220"/>
      <c r="K264" s="220"/>
      <c r="L264" s="225"/>
      <c r="M264" s="226"/>
      <c r="N264" s="227"/>
      <c r="O264" s="227"/>
      <c r="P264" s="227"/>
      <c r="Q264" s="227"/>
      <c r="R264" s="227"/>
      <c r="S264" s="227"/>
      <c r="T264" s="228"/>
      <c r="AT264" s="229" t="s">
        <v>144</v>
      </c>
      <c r="AU264" s="229" t="s">
        <v>91</v>
      </c>
      <c r="AV264" s="14" t="s">
        <v>91</v>
      </c>
      <c r="AW264" s="14" t="s">
        <v>38</v>
      </c>
      <c r="AX264" s="14" t="s">
        <v>82</v>
      </c>
      <c r="AY264" s="229" t="s">
        <v>133</v>
      </c>
    </row>
    <row r="265" spans="1:65" s="15" customFormat="1" ht="11.25">
      <c r="B265" s="230"/>
      <c r="C265" s="231"/>
      <c r="D265" s="204" t="s">
        <v>144</v>
      </c>
      <c r="E265" s="232" t="s">
        <v>1</v>
      </c>
      <c r="F265" s="233" t="s">
        <v>148</v>
      </c>
      <c r="G265" s="231"/>
      <c r="H265" s="234">
        <v>16.8</v>
      </c>
      <c r="I265" s="235"/>
      <c r="J265" s="231"/>
      <c r="K265" s="231"/>
      <c r="L265" s="236"/>
      <c r="M265" s="237"/>
      <c r="N265" s="238"/>
      <c r="O265" s="238"/>
      <c r="P265" s="238"/>
      <c r="Q265" s="238"/>
      <c r="R265" s="238"/>
      <c r="S265" s="238"/>
      <c r="T265" s="239"/>
      <c r="AT265" s="240" t="s">
        <v>144</v>
      </c>
      <c r="AU265" s="240" t="s">
        <v>91</v>
      </c>
      <c r="AV265" s="15" t="s">
        <v>140</v>
      </c>
      <c r="AW265" s="15" t="s">
        <v>38</v>
      </c>
      <c r="AX265" s="15" t="s">
        <v>21</v>
      </c>
      <c r="AY265" s="240" t="s">
        <v>133</v>
      </c>
    </row>
    <row r="266" spans="1:65" s="2" customFormat="1" ht="21.75" customHeight="1">
      <c r="A266" s="35"/>
      <c r="B266" s="36"/>
      <c r="C266" s="190" t="s">
        <v>355</v>
      </c>
      <c r="D266" s="190" t="s">
        <v>136</v>
      </c>
      <c r="E266" s="191" t="s">
        <v>367</v>
      </c>
      <c r="F266" s="192" t="s">
        <v>368</v>
      </c>
      <c r="G266" s="193" t="s">
        <v>169</v>
      </c>
      <c r="H266" s="194">
        <v>16.8</v>
      </c>
      <c r="I266" s="195"/>
      <c r="J266" s="196">
        <f>ROUND(I266*H266,2)</f>
        <v>0</v>
      </c>
      <c r="K266" s="197"/>
      <c r="L266" s="40"/>
      <c r="M266" s="198" t="s">
        <v>1</v>
      </c>
      <c r="N266" s="199" t="s">
        <v>47</v>
      </c>
      <c r="O266" s="72"/>
      <c r="P266" s="200">
        <f>O266*H266</f>
        <v>0</v>
      </c>
      <c r="Q266" s="200">
        <v>1.7000000000000001E-4</v>
      </c>
      <c r="R266" s="200">
        <f>Q266*H266</f>
        <v>2.8560000000000005E-3</v>
      </c>
      <c r="S266" s="200">
        <v>0</v>
      </c>
      <c r="T266" s="201">
        <f>S266*H266</f>
        <v>0</v>
      </c>
      <c r="U266" s="35"/>
      <c r="V266" s="35"/>
      <c r="W266" s="35"/>
      <c r="X266" s="35"/>
      <c r="Y266" s="35"/>
      <c r="Z266" s="35"/>
      <c r="AA266" s="35"/>
      <c r="AB266" s="35"/>
      <c r="AC266" s="35"/>
      <c r="AD266" s="35"/>
      <c r="AE266" s="35"/>
      <c r="AR266" s="202" t="s">
        <v>183</v>
      </c>
      <c r="AT266" s="202" t="s">
        <v>136</v>
      </c>
      <c r="AU266" s="202" t="s">
        <v>91</v>
      </c>
      <c r="AY266" s="17" t="s">
        <v>133</v>
      </c>
      <c r="BE266" s="203">
        <f>IF(N266="základní",J266,0)</f>
        <v>0</v>
      </c>
      <c r="BF266" s="203">
        <f>IF(N266="snížená",J266,0)</f>
        <v>0</v>
      </c>
      <c r="BG266" s="203">
        <f>IF(N266="zákl. přenesená",J266,0)</f>
        <v>0</v>
      </c>
      <c r="BH266" s="203">
        <f>IF(N266="sníž. přenesená",J266,0)</f>
        <v>0</v>
      </c>
      <c r="BI266" s="203">
        <f>IF(N266="nulová",J266,0)</f>
        <v>0</v>
      </c>
      <c r="BJ266" s="17" t="s">
        <v>21</v>
      </c>
      <c r="BK266" s="203">
        <f>ROUND(I266*H266,2)</f>
        <v>0</v>
      </c>
      <c r="BL266" s="17" t="s">
        <v>183</v>
      </c>
      <c r="BM266" s="202" t="s">
        <v>441</v>
      </c>
    </row>
    <row r="267" spans="1:65" s="14" customFormat="1" ht="11.25">
      <c r="B267" s="219"/>
      <c r="C267" s="220"/>
      <c r="D267" s="204" t="s">
        <v>144</v>
      </c>
      <c r="E267" s="221" t="s">
        <v>1</v>
      </c>
      <c r="F267" s="222" t="s">
        <v>442</v>
      </c>
      <c r="G267" s="220"/>
      <c r="H267" s="223">
        <v>16.8</v>
      </c>
      <c r="I267" s="224"/>
      <c r="J267" s="220"/>
      <c r="K267" s="220"/>
      <c r="L267" s="225"/>
      <c r="M267" s="226"/>
      <c r="N267" s="227"/>
      <c r="O267" s="227"/>
      <c r="P267" s="227"/>
      <c r="Q267" s="227"/>
      <c r="R267" s="227"/>
      <c r="S267" s="227"/>
      <c r="T267" s="228"/>
      <c r="AT267" s="229" t="s">
        <v>144</v>
      </c>
      <c r="AU267" s="229" t="s">
        <v>91</v>
      </c>
      <c r="AV267" s="14" t="s">
        <v>91</v>
      </c>
      <c r="AW267" s="14" t="s">
        <v>38</v>
      </c>
      <c r="AX267" s="14" t="s">
        <v>82</v>
      </c>
      <c r="AY267" s="229" t="s">
        <v>133</v>
      </c>
    </row>
    <row r="268" spans="1:65" s="15" customFormat="1" ht="11.25">
      <c r="B268" s="230"/>
      <c r="C268" s="231"/>
      <c r="D268" s="204" t="s">
        <v>144</v>
      </c>
      <c r="E268" s="232" t="s">
        <v>1</v>
      </c>
      <c r="F268" s="233" t="s">
        <v>148</v>
      </c>
      <c r="G268" s="231"/>
      <c r="H268" s="234">
        <v>16.8</v>
      </c>
      <c r="I268" s="235"/>
      <c r="J268" s="231"/>
      <c r="K268" s="231"/>
      <c r="L268" s="236"/>
      <c r="M268" s="237"/>
      <c r="N268" s="238"/>
      <c r="O268" s="238"/>
      <c r="P268" s="238"/>
      <c r="Q268" s="238"/>
      <c r="R268" s="238"/>
      <c r="S268" s="238"/>
      <c r="T268" s="239"/>
      <c r="AT268" s="240" t="s">
        <v>144</v>
      </c>
      <c r="AU268" s="240" t="s">
        <v>91</v>
      </c>
      <c r="AV268" s="15" t="s">
        <v>140</v>
      </c>
      <c r="AW268" s="15" t="s">
        <v>38</v>
      </c>
      <c r="AX268" s="15" t="s">
        <v>21</v>
      </c>
      <c r="AY268" s="240" t="s">
        <v>133</v>
      </c>
    </row>
    <row r="269" spans="1:65" s="2" customFormat="1" ht="21.75" customHeight="1">
      <c r="A269" s="35"/>
      <c r="B269" s="36"/>
      <c r="C269" s="190" t="s">
        <v>29</v>
      </c>
      <c r="D269" s="190" t="s">
        <v>136</v>
      </c>
      <c r="E269" s="191" t="s">
        <v>371</v>
      </c>
      <c r="F269" s="192" t="s">
        <v>372</v>
      </c>
      <c r="G269" s="193" t="s">
        <v>169</v>
      </c>
      <c r="H269" s="194">
        <v>16.8</v>
      </c>
      <c r="I269" s="195"/>
      <c r="J269" s="196">
        <f>ROUND(I269*H269,2)</f>
        <v>0</v>
      </c>
      <c r="K269" s="197"/>
      <c r="L269" s="40"/>
      <c r="M269" s="198" t="s">
        <v>1</v>
      </c>
      <c r="N269" s="199" t="s">
        <v>47</v>
      </c>
      <c r="O269" s="72"/>
      <c r="P269" s="200">
        <f>O269*H269</f>
        <v>0</v>
      </c>
      <c r="Q269" s="200">
        <v>1.2E-4</v>
      </c>
      <c r="R269" s="200">
        <f>Q269*H269</f>
        <v>2.016E-3</v>
      </c>
      <c r="S269" s="200">
        <v>0</v>
      </c>
      <c r="T269" s="201">
        <f>S269*H269</f>
        <v>0</v>
      </c>
      <c r="U269" s="35"/>
      <c r="V269" s="35"/>
      <c r="W269" s="35"/>
      <c r="X269" s="35"/>
      <c r="Y269" s="35"/>
      <c r="Z269" s="35"/>
      <c r="AA269" s="35"/>
      <c r="AB269" s="35"/>
      <c r="AC269" s="35"/>
      <c r="AD269" s="35"/>
      <c r="AE269" s="35"/>
      <c r="AR269" s="202" t="s">
        <v>183</v>
      </c>
      <c r="AT269" s="202" t="s">
        <v>136</v>
      </c>
      <c r="AU269" s="202" t="s">
        <v>91</v>
      </c>
      <c r="AY269" s="17" t="s">
        <v>133</v>
      </c>
      <c r="BE269" s="203">
        <f>IF(N269="základní",J269,0)</f>
        <v>0</v>
      </c>
      <c r="BF269" s="203">
        <f>IF(N269="snížená",J269,0)</f>
        <v>0</v>
      </c>
      <c r="BG269" s="203">
        <f>IF(N269="zákl. přenesená",J269,0)</f>
        <v>0</v>
      </c>
      <c r="BH269" s="203">
        <f>IF(N269="sníž. přenesená",J269,0)</f>
        <v>0</v>
      </c>
      <c r="BI269" s="203">
        <f>IF(N269="nulová",J269,0)</f>
        <v>0</v>
      </c>
      <c r="BJ269" s="17" t="s">
        <v>21</v>
      </c>
      <c r="BK269" s="203">
        <f>ROUND(I269*H269,2)</f>
        <v>0</v>
      </c>
      <c r="BL269" s="17" t="s">
        <v>183</v>
      </c>
      <c r="BM269" s="202" t="s">
        <v>443</v>
      </c>
    </row>
    <row r="270" spans="1:65" s="14" customFormat="1" ht="11.25">
      <c r="B270" s="219"/>
      <c r="C270" s="220"/>
      <c r="D270" s="204" t="s">
        <v>144</v>
      </c>
      <c r="E270" s="221" t="s">
        <v>1</v>
      </c>
      <c r="F270" s="222" t="s">
        <v>442</v>
      </c>
      <c r="G270" s="220"/>
      <c r="H270" s="223">
        <v>16.8</v>
      </c>
      <c r="I270" s="224"/>
      <c r="J270" s="220"/>
      <c r="K270" s="220"/>
      <c r="L270" s="225"/>
      <c r="M270" s="226"/>
      <c r="N270" s="227"/>
      <c r="O270" s="227"/>
      <c r="P270" s="227"/>
      <c r="Q270" s="227"/>
      <c r="R270" s="227"/>
      <c r="S270" s="227"/>
      <c r="T270" s="228"/>
      <c r="AT270" s="229" t="s">
        <v>144</v>
      </c>
      <c r="AU270" s="229" t="s">
        <v>91</v>
      </c>
      <c r="AV270" s="14" t="s">
        <v>91</v>
      </c>
      <c r="AW270" s="14" t="s">
        <v>38</v>
      </c>
      <c r="AX270" s="14" t="s">
        <v>82</v>
      </c>
      <c r="AY270" s="229" t="s">
        <v>133</v>
      </c>
    </row>
    <row r="271" spans="1:65" s="15" customFormat="1" ht="11.25">
      <c r="B271" s="230"/>
      <c r="C271" s="231"/>
      <c r="D271" s="204" t="s">
        <v>144</v>
      </c>
      <c r="E271" s="232" t="s">
        <v>1</v>
      </c>
      <c r="F271" s="233" t="s">
        <v>148</v>
      </c>
      <c r="G271" s="231"/>
      <c r="H271" s="234">
        <v>16.8</v>
      </c>
      <c r="I271" s="235"/>
      <c r="J271" s="231"/>
      <c r="K271" s="231"/>
      <c r="L271" s="236"/>
      <c r="M271" s="257"/>
      <c r="N271" s="258"/>
      <c r="O271" s="258"/>
      <c r="P271" s="258"/>
      <c r="Q271" s="258"/>
      <c r="R271" s="258"/>
      <c r="S271" s="258"/>
      <c r="T271" s="259"/>
      <c r="AT271" s="240" t="s">
        <v>144</v>
      </c>
      <c r="AU271" s="240" t="s">
        <v>91</v>
      </c>
      <c r="AV271" s="15" t="s">
        <v>140</v>
      </c>
      <c r="AW271" s="15" t="s">
        <v>38</v>
      </c>
      <c r="AX271" s="15" t="s">
        <v>21</v>
      </c>
      <c r="AY271" s="240" t="s">
        <v>133</v>
      </c>
    </row>
    <row r="272" spans="1:65" s="2" customFormat="1" ht="6.95" customHeight="1">
      <c r="A272" s="35"/>
      <c r="B272" s="55"/>
      <c r="C272" s="56"/>
      <c r="D272" s="56"/>
      <c r="E272" s="56"/>
      <c r="F272" s="56"/>
      <c r="G272" s="56"/>
      <c r="H272" s="56"/>
      <c r="I272" s="56"/>
      <c r="J272" s="56"/>
      <c r="K272" s="56"/>
      <c r="L272" s="40"/>
      <c r="M272" s="35"/>
      <c r="O272" s="35"/>
      <c r="P272" s="35"/>
      <c r="Q272" s="35"/>
      <c r="R272" s="35"/>
      <c r="S272" s="35"/>
      <c r="T272" s="35"/>
      <c r="U272" s="35"/>
      <c r="V272" s="35"/>
      <c r="W272" s="35"/>
      <c r="X272" s="35"/>
      <c r="Y272" s="35"/>
      <c r="Z272" s="35"/>
      <c r="AA272" s="35"/>
      <c r="AB272" s="35"/>
      <c r="AC272" s="35"/>
      <c r="AD272" s="35"/>
      <c r="AE272" s="35"/>
    </row>
  </sheetData>
  <sheetProtection algorithmName="SHA-512" hashValue="CtnizvqZ71v15jOGo2INUgjbdlMwK6DWcAqEqQ95EWDlEYVDGSEFDE5nlU+zQGFyFc2iHv4nQ2BAOWaxl2vNGQ==" saltValue="HQ/y/XtfB8G/FvEi/Hp6wkTE0OdzNISMFZ64WQ87GT55ax5arGyuhn7ohXfWXbpspcXmyfuuIevgBPyOihgk2w==" spinCount="100000" sheet="1" objects="1" scenarios="1" formatColumns="0" formatRows="0" autoFilter="0"/>
  <autoFilter ref="C125:K271"/>
  <mergeCells count="9">
    <mergeCell ref="E86:H86"/>
    <mergeCell ref="E116:H116"/>
    <mergeCell ref="E118:H118"/>
    <mergeCell ref="L2:V2"/>
    <mergeCell ref="E7:H7"/>
    <mergeCell ref="E9:H9"/>
    <mergeCell ref="E18:H18"/>
    <mergeCell ref="E27:H27"/>
    <mergeCell ref="E84:H84"/>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1"/>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0"/>
      <c r="M2" s="300"/>
      <c r="N2" s="300"/>
      <c r="O2" s="300"/>
      <c r="P2" s="300"/>
      <c r="Q2" s="300"/>
      <c r="R2" s="300"/>
      <c r="S2" s="300"/>
      <c r="T2" s="300"/>
      <c r="U2" s="300"/>
      <c r="V2" s="300"/>
      <c r="AT2" s="17" t="s">
        <v>97</v>
      </c>
    </row>
    <row r="3" spans="1:46" s="1" customFormat="1" ht="6.95" customHeight="1">
      <c r="B3" s="109"/>
      <c r="C3" s="110"/>
      <c r="D3" s="110"/>
      <c r="E3" s="110"/>
      <c r="F3" s="110"/>
      <c r="G3" s="110"/>
      <c r="H3" s="110"/>
      <c r="I3" s="110"/>
      <c r="J3" s="110"/>
      <c r="K3" s="110"/>
      <c r="L3" s="20"/>
      <c r="AT3" s="17" t="s">
        <v>91</v>
      </c>
    </row>
    <row r="4" spans="1:46" s="1" customFormat="1" ht="24.95" customHeight="1">
      <c r="B4" s="20"/>
      <c r="D4" s="111" t="s">
        <v>98</v>
      </c>
      <c r="L4" s="20"/>
      <c r="M4" s="112" t="s">
        <v>10</v>
      </c>
      <c r="AT4" s="17" t="s">
        <v>4</v>
      </c>
    </row>
    <row r="5" spans="1:46" s="1" customFormat="1" ht="6.95" customHeight="1">
      <c r="B5" s="20"/>
      <c r="L5" s="20"/>
    </row>
    <row r="6" spans="1:46" s="1" customFormat="1" ht="12" customHeight="1">
      <c r="B6" s="20"/>
      <c r="D6" s="113" t="s">
        <v>16</v>
      </c>
      <c r="L6" s="20"/>
    </row>
    <row r="7" spans="1:46" s="1" customFormat="1" ht="16.5" customHeight="1">
      <c r="B7" s="20"/>
      <c r="E7" s="301" t="str">
        <f>'Rekapitulace stavby'!K6</f>
        <v>Středisko Kostomlaty m.L. 2  Oprava střechy garáží a dílny</v>
      </c>
      <c r="F7" s="302"/>
      <c r="G7" s="302"/>
      <c r="H7" s="302"/>
      <c r="L7" s="20"/>
    </row>
    <row r="8" spans="1:46" s="2" customFormat="1" ht="12" customHeight="1">
      <c r="A8" s="35"/>
      <c r="B8" s="40"/>
      <c r="C8" s="35"/>
      <c r="D8" s="113" t="s">
        <v>99</v>
      </c>
      <c r="E8" s="35"/>
      <c r="F8" s="35"/>
      <c r="G8" s="35"/>
      <c r="H8" s="35"/>
      <c r="I8" s="35"/>
      <c r="J8" s="35"/>
      <c r="K8" s="35"/>
      <c r="L8" s="52"/>
      <c r="S8" s="35"/>
      <c r="T8" s="35"/>
      <c r="U8" s="35"/>
      <c r="V8" s="35"/>
      <c r="W8" s="35"/>
      <c r="X8" s="35"/>
      <c r="Y8" s="35"/>
      <c r="Z8" s="35"/>
      <c r="AA8" s="35"/>
      <c r="AB8" s="35"/>
      <c r="AC8" s="35"/>
      <c r="AD8" s="35"/>
      <c r="AE8" s="35"/>
    </row>
    <row r="9" spans="1:46" s="2" customFormat="1" ht="30" customHeight="1">
      <c r="A9" s="35"/>
      <c r="B9" s="40"/>
      <c r="C9" s="35"/>
      <c r="D9" s="35"/>
      <c r="E9" s="303" t="s">
        <v>444</v>
      </c>
      <c r="F9" s="304"/>
      <c r="G9" s="304"/>
      <c r="H9" s="304"/>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19</v>
      </c>
      <c r="G11" s="35"/>
      <c r="H11" s="35"/>
      <c r="I11" s="113" t="s">
        <v>20</v>
      </c>
      <c r="J11" s="114" t="s">
        <v>21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22</v>
      </c>
      <c r="E12" s="35"/>
      <c r="F12" s="114" t="s">
        <v>23</v>
      </c>
      <c r="G12" s="35"/>
      <c r="H12" s="35"/>
      <c r="I12" s="113" t="s">
        <v>24</v>
      </c>
      <c r="J12" s="115" t="str">
        <f>'Rekapitulace stavby'!AN8</f>
        <v>11. 5. 2019</v>
      </c>
      <c r="K12" s="35"/>
      <c r="L12" s="52"/>
      <c r="S12" s="35"/>
      <c r="T12" s="35"/>
      <c r="U12" s="35"/>
      <c r="V12" s="35"/>
      <c r="W12" s="35"/>
      <c r="X12" s="35"/>
      <c r="Y12" s="35"/>
      <c r="Z12" s="35"/>
      <c r="AA12" s="35"/>
      <c r="AB12" s="35"/>
      <c r="AC12" s="35"/>
      <c r="AD12" s="35"/>
      <c r="AE12" s="35"/>
    </row>
    <row r="13" spans="1:46" s="2" customFormat="1" ht="21.75" customHeight="1">
      <c r="A13" s="35"/>
      <c r="B13" s="40"/>
      <c r="C13" s="35"/>
      <c r="D13" s="116" t="s">
        <v>26</v>
      </c>
      <c r="E13" s="35"/>
      <c r="F13" s="117" t="s">
        <v>27</v>
      </c>
      <c r="G13" s="35"/>
      <c r="H13" s="35"/>
      <c r="I13" s="116" t="s">
        <v>28</v>
      </c>
      <c r="J13" s="117" t="s">
        <v>29</v>
      </c>
      <c r="K13" s="35"/>
      <c r="L13" s="52"/>
      <c r="S13" s="35"/>
      <c r="T13" s="35"/>
      <c r="U13" s="35"/>
      <c r="V13" s="35"/>
      <c r="W13" s="35"/>
      <c r="X13" s="35"/>
      <c r="Y13" s="35"/>
      <c r="Z13" s="35"/>
      <c r="AA13" s="35"/>
      <c r="AB13" s="35"/>
      <c r="AC13" s="35"/>
      <c r="AD13" s="35"/>
      <c r="AE13" s="35"/>
    </row>
    <row r="14" spans="1:46" s="2" customFormat="1" ht="12" customHeight="1">
      <c r="A14" s="35"/>
      <c r="B14" s="40"/>
      <c r="C14" s="35"/>
      <c r="D14" s="113" t="s">
        <v>30</v>
      </c>
      <c r="E14" s="35"/>
      <c r="F14" s="35"/>
      <c r="G14" s="35"/>
      <c r="H14" s="35"/>
      <c r="I14" s="113" t="s">
        <v>31</v>
      </c>
      <c r="J14" s="114" t="s">
        <v>1</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32</v>
      </c>
      <c r="F15" s="35"/>
      <c r="G15" s="35"/>
      <c r="H15" s="35"/>
      <c r="I15" s="113" t="s">
        <v>33</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34</v>
      </c>
      <c r="E17" s="35"/>
      <c r="F17" s="35"/>
      <c r="G17" s="35"/>
      <c r="H17" s="35"/>
      <c r="I17" s="113" t="s">
        <v>31</v>
      </c>
      <c r="J17" s="30"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05" t="str">
        <f>'Rekapitulace stavby'!E14</f>
        <v>Vyplň údaj</v>
      </c>
      <c r="F18" s="306"/>
      <c r="G18" s="306"/>
      <c r="H18" s="306"/>
      <c r="I18" s="113" t="s">
        <v>33</v>
      </c>
      <c r="J18" s="30"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36</v>
      </c>
      <c r="E20" s="35"/>
      <c r="F20" s="35"/>
      <c r="G20" s="35"/>
      <c r="H20" s="35"/>
      <c r="I20" s="113" t="s">
        <v>31</v>
      </c>
      <c r="J20" s="114" t="s">
        <v>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
        <v>37</v>
      </c>
      <c r="F21" s="35"/>
      <c r="G21" s="35"/>
      <c r="H21" s="35"/>
      <c r="I21" s="113" t="s">
        <v>33</v>
      </c>
      <c r="J21" s="114" t="s">
        <v>1</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39</v>
      </c>
      <c r="E23" s="35"/>
      <c r="F23" s="35"/>
      <c r="G23" s="35"/>
      <c r="H23" s="35"/>
      <c r="I23" s="113" t="s">
        <v>31</v>
      </c>
      <c r="J23" s="114"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37</v>
      </c>
      <c r="F24" s="35"/>
      <c r="G24" s="35"/>
      <c r="H24" s="35"/>
      <c r="I24" s="113" t="s">
        <v>33</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40</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8"/>
      <c r="B27" s="119"/>
      <c r="C27" s="118"/>
      <c r="D27" s="118"/>
      <c r="E27" s="307" t="s">
        <v>1</v>
      </c>
      <c r="F27" s="307"/>
      <c r="G27" s="307"/>
      <c r="H27" s="307"/>
      <c r="I27" s="118"/>
      <c r="J27" s="118"/>
      <c r="K27" s="118"/>
      <c r="L27" s="120"/>
      <c r="S27" s="118"/>
      <c r="T27" s="118"/>
      <c r="U27" s="118"/>
      <c r="V27" s="118"/>
      <c r="W27" s="118"/>
      <c r="X27" s="118"/>
      <c r="Y27" s="118"/>
      <c r="Z27" s="118"/>
      <c r="AA27" s="118"/>
      <c r="AB27" s="118"/>
      <c r="AC27" s="118"/>
      <c r="AD27" s="118"/>
      <c r="AE27" s="118"/>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21"/>
      <c r="E29" s="121"/>
      <c r="F29" s="121"/>
      <c r="G29" s="121"/>
      <c r="H29" s="121"/>
      <c r="I29" s="121"/>
      <c r="J29" s="121"/>
      <c r="K29" s="121"/>
      <c r="L29" s="52"/>
      <c r="S29" s="35"/>
      <c r="T29" s="35"/>
      <c r="U29" s="35"/>
      <c r="V29" s="35"/>
      <c r="W29" s="35"/>
      <c r="X29" s="35"/>
      <c r="Y29" s="35"/>
      <c r="Z29" s="35"/>
      <c r="AA29" s="35"/>
      <c r="AB29" s="35"/>
      <c r="AC29" s="35"/>
      <c r="AD29" s="35"/>
      <c r="AE29" s="35"/>
    </row>
    <row r="30" spans="1:31" s="2" customFormat="1" ht="25.35" customHeight="1">
      <c r="A30" s="35"/>
      <c r="B30" s="40"/>
      <c r="C30" s="35"/>
      <c r="D30" s="122" t="s">
        <v>42</v>
      </c>
      <c r="E30" s="35"/>
      <c r="F30" s="35"/>
      <c r="G30" s="35"/>
      <c r="H30" s="35"/>
      <c r="I30" s="35"/>
      <c r="J30" s="123">
        <f>ROUND(J117,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21"/>
      <c r="E31" s="121"/>
      <c r="F31" s="121"/>
      <c r="G31" s="121"/>
      <c r="H31" s="121"/>
      <c r="I31" s="121"/>
      <c r="J31" s="121"/>
      <c r="K31" s="121"/>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4" t="s">
        <v>44</v>
      </c>
      <c r="G32" s="35"/>
      <c r="H32" s="35"/>
      <c r="I32" s="124" t="s">
        <v>43</v>
      </c>
      <c r="J32" s="124" t="s">
        <v>45</v>
      </c>
      <c r="K32" s="35"/>
      <c r="L32" s="52"/>
      <c r="S32" s="35"/>
      <c r="T32" s="35"/>
      <c r="U32" s="35"/>
      <c r="V32" s="35"/>
      <c r="W32" s="35"/>
      <c r="X32" s="35"/>
      <c r="Y32" s="35"/>
      <c r="Z32" s="35"/>
      <c r="AA32" s="35"/>
      <c r="AB32" s="35"/>
      <c r="AC32" s="35"/>
      <c r="AD32" s="35"/>
      <c r="AE32" s="35"/>
    </row>
    <row r="33" spans="1:31" s="2" customFormat="1" ht="14.45" customHeight="1">
      <c r="A33" s="35"/>
      <c r="B33" s="40"/>
      <c r="C33" s="35"/>
      <c r="D33" s="125" t="s">
        <v>46</v>
      </c>
      <c r="E33" s="113" t="s">
        <v>47</v>
      </c>
      <c r="F33" s="126">
        <f>ROUND((SUM(BE117:BE120)),  2)</f>
        <v>0</v>
      </c>
      <c r="G33" s="35"/>
      <c r="H33" s="35"/>
      <c r="I33" s="127">
        <v>0.21</v>
      </c>
      <c r="J33" s="126">
        <f>ROUND(((SUM(BE117:BE120))*I33),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48</v>
      </c>
      <c r="F34" s="126">
        <f>ROUND((SUM(BF117:BF120)),  2)</f>
        <v>0</v>
      </c>
      <c r="G34" s="35"/>
      <c r="H34" s="35"/>
      <c r="I34" s="127">
        <v>0.15</v>
      </c>
      <c r="J34" s="126">
        <f>ROUND(((SUM(BF117:BF120))*I34),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49</v>
      </c>
      <c r="F35" s="126">
        <f>ROUND((SUM(BG117:BG120)),  2)</f>
        <v>0</v>
      </c>
      <c r="G35" s="35"/>
      <c r="H35" s="35"/>
      <c r="I35" s="127">
        <v>0.21</v>
      </c>
      <c r="J35" s="126">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50</v>
      </c>
      <c r="F36" s="126">
        <f>ROUND((SUM(BH117:BH120)),  2)</f>
        <v>0</v>
      </c>
      <c r="G36" s="35"/>
      <c r="H36" s="35"/>
      <c r="I36" s="127">
        <v>0.15</v>
      </c>
      <c r="J36" s="126">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51</v>
      </c>
      <c r="F37" s="126">
        <f>ROUND((SUM(BI117:BI120)),  2)</f>
        <v>0</v>
      </c>
      <c r="G37" s="35"/>
      <c r="H37" s="35"/>
      <c r="I37" s="127">
        <v>0</v>
      </c>
      <c r="J37" s="126">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8"/>
      <c r="D39" s="129" t="s">
        <v>52</v>
      </c>
      <c r="E39" s="130"/>
      <c r="F39" s="130"/>
      <c r="G39" s="131" t="s">
        <v>53</v>
      </c>
      <c r="H39" s="132" t="s">
        <v>54</v>
      </c>
      <c r="I39" s="130"/>
      <c r="J39" s="133">
        <f>SUM(J30:J37)</f>
        <v>0</v>
      </c>
      <c r="K39" s="134"/>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2" customFormat="1" ht="14.45" customHeight="1">
      <c r="B49" s="52"/>
      <c r="D49" s="135" t="s">
        <v>55</v>
      </c>
      <c r="E49" s="136"/>
      <c r="F49" s="136"/>
      <c r="G49" s="135" t="s">
        <v>56</v>
      </c>
      <c r="H49" s="136"/>
      <c r="I49" s="136"/>
      <c r="J49" s="136"/>
      <c r="K49" s="136"/>
      <c r="L49" s="52"/>
    </row>
    <row r="50" spans="1:31" ht="11.25">
      <c r="B50" s="20"/>
      <c r="L50" s="20"/>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s="2" customFormat="1" ht="12.75">
      <c r="A60" s="35"/>
      <c r="B60" s="40"/>
      <c r="C60" s="35"/>
      <c r="D60" s="137" t="s">
        <v>57</v>
      </c>
      <c r="E60" s="138"/>
      <c r="F60" s="139" t="s">
        <v>58</v>
      </c>
      <c r="G60" s="137" t="s">
        <v>57</v>
      </c>
      <c r="H60" s="138"/>
      <c r="I60" s="138"/>
      <c r="J60" s="140" t="s">
        <v>58</v>
      </c>
      <c r="K60" s="138"/>
      <c r="L60" s="52"/>
      <c r="S60" s="35"/>
      <c r="T60" s="35"/>
      <c r="U60" s="35"/>
      <c r="V60" s="35"/>
      <c r="W60" s="35"/>
      <c r="X60" s="35"/>
      <c r="Y60" s="35"/>
      <c r="Z60" s="35"/>
      <c r="AA60" s="35"/>
      <c r="AB60" s="35"/>
      <c r="AC60" s="35"/>
      <c r="AD60" s="35"/>
      <c r="AE60" s="35"/>
    </row>
    <row r="61" spans="1:31" ht="11.25">
      <c r="B61" s="20"/>
      <c r="L61" s="20"/>
    </row>
    <row r="62" spans="1:31" ht="11.25">
      <c r="B62" s="20"/>
      <c r="L62" s="20"/>
    </row>
    <row r="63" spans="1:31" ht="11.25">
      <c r="B63" s="20"/>
      <c r="L63" s="20"/>
    </row>
    <row r="64" spans="1:31" s="2" customFormat="1" ht="12.75">
      <c r="A64" s="35"/>
      <c r="B64" s="40"/>
      <c r="C64" s="35"/>
      <c r="D64" s="135" t="s">
        <v>59</v>
      </c>
      <c r="E64" s="141"/>
      <c r="F64" s="141"/>
      <c r="G64" s="135" t="s">
        <v>60</v>
      </c>
      <c r="H64" s="141"/>
      <c r="I64" s="141"/>
      <c r="J64" s="141"/>
      <c r="K64" s="141"/>
      <c r="L64" s="52"/>
      <c r="S64" s="35"/>
      <c r="T64" s="35"/>
      <c r="U64" s="35"/>
      <c r="V64" s="35"/>
      <c r="W64" s="35"/>
      <c r="X64" s="35"/>
      <c r="Y64" s="35"/>
      <c r="Z64" s="35"/>
      <c r="AA64" s="35"/>
      <c r="AB64" s="35"/>
      <c r="AC64" s="35"/>
      <c r="AD64" s="35"/>
      <c r="AE64" s="35"/>
    </row>
    <row r="65" spans="1:31" ht="11.25">
      <c r="B65" s="20"/>
      <c r="L65" s="20"/>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s="2" customFormat="1" ht="12.75">
      <c r="A75" s="35"/>
      <c r="B75" s="40"/>
      <c r="C75" s="35"/>
      <c r="D75" s="137" t="s">
        <v>57</v>
      </c>
      <c r="E75" s="138"/>
      <c r="F75" s="139" t="s">
        <v>58</v>
      </c>
      <c r="G75" s="137" t="s">
        <v>57</v>
      </c>
      <c r="H75" s="138"/>
      <c r="I75" s="138"/>
      <c r="J75" s="140" t="s">
        <v>58</v>
      </c>
      <c r="K75" s="138"/>
      <c r="L75" s="52"/>
      <c r="S75" s="35"/>
      <c r="T75" s="35"/>
      <c r="U75" s="35"/>
      <c r="V75" s="35"/>
      <c r="W75" s="35"/>
      <c r="X75" s="35"/>
      <c r="Y75" s="35"/>
      <c r="Z75" s="35"/>
      <c r="AA75" s="35"/>
      <c r="AB75" s="35"/>
      <c r="AC75" s="35"/>
      <c r="AD75" s="35"/>
      <c r="AE75" s="35"/>
    </row>
    <row r="76" spans="1:31" s="2" customFormat="1" ht="14.45" customHeight="1">
      <c r="A76" s="35"/>
      <c r="B76" s="142"/>
      <c r="C76" s="143"/>
      <c r="D76" s="143"/>
      <c r="E76" s="143"/>
      <c r="F76" s="143"/>
      <c r="G76" s="143"/>
      <c r="H76" s="143"/>
      <c r="I76" s="143"/>
      <c r="J76" s="143"/>
      <c r="K76" s="143"/>
      <c r="L76" s="52"/>
      <c r="S76" s="35"/>
      <c r="T76" s="35"/>
      <c r="U76" s="35"/>
      <c r="V76" s="35"/>
      <c r="W76" s="35"/>
      <c r="X76" s="35"/>
      <c r="Y76" s="35"/>
      <c r="Z76" s="35"/>
      <c r="AA76" s="35"/>
      <c r="AB76" s="35"/>
      <c r="AC76" s="35"/>
      <c r="AD76" s="35"/>
      <c r="AE76" s="35"/>
    </row>
    <row r="80" spans="1:31" s="2" customFormat="1" ht="6.95" customHeight="1">
      <c r="A80" s="35"/>
      <c r="B80" s="144"/>
      <c r="C80" s="145"/>
      <c r="D80" s="145"/>
      <c r="E80" s="145"/>
      <c r="F80" s="145"/>
      <c r="G80" s="145"/>
      <c r="H80" s="145"/>
      <c r="I80" s="145"/>
      <c r="J80" s="145"/>
      <c r="K80" s="145"/>
      <c r="L80" s="52"/>
      <c r="S80" s="35"/>
      <c r="T80" s="35"/>
      <c r="U80" s="35"/>
      <c r="V80" s="35"/>
      <c r="W80" s="35"/>
      <c r="X80" s="35"/>
      <c r="Y80" s="35"/>
      <c r="Z80" s="35"/>
      <c r="AA80" s="35"/>
      <c r="AB80" s="35"/>
      <c r="AC80" s="35"/>
      <c r="AD80" s="35"/>
      <c r="AE80" s="35"/>
    </row>
    <row r="81" spans="1:47" s="2" customFormat="1" ht="24.95" customHeight="1">
      <c r="A81" s="35"/>
      <c r="B81" s="36"/>
      <c r="C81" s="23" t="s">
        <v>101</v>
      </c>
      <c r="D81" s="37"/>
      <c r="E81" s="37"/>
      <c r="F81" s="37"/>
      <c r="G81" s="37"/>
      <c r="H81" s="37"/>
      <c r="I81" s="37"/>
      <c r="J81" s="37"/>
      <c r="K81" s="37"/>
      <c r="L81" s="52"/>
      <c r="S81" s="35"/>
      <c r="T81" s="35"/>
      <c r="U81" s="35"/>
      <c r="V81" s="35"/>
      <c r="W81" s="35"/>
      <c r="X81" s="35"/>
      <c r="Y81" s="35"/>
      <c r="Z81" s="35"/>
      <c r="AA81" s="35"/>
      <c r="AB81" s="35"/>
      <c r="AC81" s="35"/>
      <c r="AD81" s="35"/>
      <c r="AE81" s="35"/>
    </row>
    <row r="82" spans="1:47" s="2" customFormat="1" ht="6.95" customHeight="1">
      <c r="A82" s="35"/>
      <c r="B82" s="36"/>
      <c r="C82" s="37"/>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12" customHeight="1">
      <c r="A83" s="35"/>
      <c r="B83" s="36"/>
      <c r="C83" s="29" t="s">
        <v>16</v>
      </c>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6.5" customHeight="1">
      <c r="A84" s="35"/>
      <c r="B84" s="36"/>
      <c r="C84" s="37"/>
      <c r="D84" s="37"/>
      <c r="E84" s="308" t="str">
        <f>E7</f>
        <v>Středisko Kostomlaty m.L. 2  Oprava střechy garáží a dílny</v>
      </c>
      <c r="F84" s="309"/>
      <c r="G84" s="309"/>
      <c r="H84" s="309"/>
      <c r="I84" s="37"/>
      <c r="J84" s="37"/>
      <c r="K84" s="37"/>
      <c r="L84" s="52"/>
      <c r="S84" s="35"/>
      <c r="T84" s="35"/>
      <c r="U84" s="35"/>
      <c r="V84" s="35"/>
      <c r="W84" s="35"/>
      <c r="X84" s="35"/>
      <c r="Y84" s="35"/>
      <c r="Z84" s="35"/>
      <c r="AA84" s="35"/>
      <c r="AB84" s="35"/>
      <c r="AC84" s="35"/>
      <c r="AD84" s="35"/>
      <c r="AE84" s="35"/>
    </row>
    <row r="85" spans="1:47" s="2" customFormat="1" ht="12" customHeight="1">
      <c r="A85" s="35"/>
      <c r="B85" s="36"/>
      <c r="C85" s="29" t="s">
        <v>99</v>
      </c>
      <c r="D85" s="37"/>
      <c r="E85" s="37"/>
      <c r="F85" s="37"/>
      <c r="G85" s="37"/>
      <c r="H85" s="37"/>
      <c r="I85" s="37"/>
      <c r="J85" s="37"/>
      <c r="K85" s="37"/>
      <c r="L85" s="52"/>
      <c r="S85" s="35"/>
      <c r="T85" s="35"/>
      <c r="U85" s="35"/>
      <c r="V85" s="35"/>
      <c r="W85" s="35"/>
      <c r="X85" s="35"/>
      <c r="Y85" s="35"/>
      <c r="Z85" s="35"/>
      <c r="AA85" s="35"/>
      <c r="AB85" s="35"/>
      <c r="AC85" s="35"/>
      <c r="AD85" s="35"/>
      <c r="AE85" s="35"/>
    </row>
    <row r="86" spans="1:47" s="2" customFormat="1" ht="30" customHeight="1">
      <c r="A86" s="35"/>
      <c r="B86" s="36"/>
      <c r="C86" s="37"/>
      <c r="D86" s="37"/>
      <c r="E86" s="279" t="str">
        <f>E9</f>
        <v>12052019c - Středisko Kostomlaty m.L. 2  Oprava střechy garáží a dílny - VRN a ostatní</v>
      </c>
      <c r="F86" s="310"/>
      <c r="G86" s="310"/>
      <c r="H86" s="310"/>
      <c r="I86" s="37"/>
      <c r="J86" s="37"/>
      <c r="K86" s="37"/>
      <c r="L86" s="52"/>
      <c r="S86" s="35"/>
      <c r="T86" s="35"/>
      <c r="U86" s="35"/>
      <c r="V86" s="35"/>
      <c r="W86" s="35"/>
      <c r="X86" s="35"/>
      <c r="Y86" s="35"/>
      <c r="Z86" s="35"/>
      <c r="AA86" s="35"/>
      <c r="AB86" s="35"/>
      <c r="AC86" s="35"/>
      <c r="AD86" s="35"/>
      <c r="AE86" s="35"/>
    </row>
    <row r="87" spans="1:47" s="2" customFormat="1" ht="6.95" customHeight="1">
      <c r="A87" s="35"/>
      <c r="B87" s="36"/>
      <c r="C87" s="37"/>
      <c r="D87" s="37"/>
      <c r="E87" s="37"/>
      <c r="F87" s="37"/>
      <c r="G87" s="37"/>
      <c r="H87" s="37"/>
      <c r="I87" s="37"/>
      <c r="J87" s="37"/>
      <c r="K87" s="37"/>
      <c r="L87" s="52"/>
      <c r="S87" s="35"/>
      <c r="T87" s="35"/>
      <c r="U87" s="35"/>
      <c r="V87" s="35"/>
      <c r="W87" s="35"/>
      <c r="X87" s="35"/>
      <c r="Y87" s="35"/>
      <c r="Z87" s="35"/>
      <c r="AA87" s="35"/>
      <c r="AB87" s="35"/>
      <c r="AC87" s="35"/>
      <c r="AD87" s="35"/>
      <c r="AE87" s="35"/>
    </row>
    <row r="88" spans="1:47" s="2" customFormat="1" ht="12" customHeight="1">
      <c r="A88" s="35"/>
      <c r="B88" s="36"/>
      <c r="C88" s="29" t="s">
        <v>22</v>
      </c>
      <c r="D88" s="37"/>
      <c r="E88" s="37"/>
      <c r="F88" s="27" t="str">
        <f>F12</f>
        <v>Kostomlaty nad Labem</v>
      </c>
      <c r="G88" s="37"/>
      <c r="H88" s="37"/>
      <c r="I88" s="29" t="s">
        <v>24</v>
      </c>
      <c r="J88" s="67" t="str">
        <f>IF(J12="","",J12)</f>
        <v>11. 5. 2019</v>
      </c>
      <c r="K88" s="37"/>
      <c r="L88" s="52"/>
      <c r="S88" s="35"/>
      <c r="T88" s="35"/>
      <c r="U88" s="35"/>
      <c r="V88" s="35"/>
      <c r="W88" s="35"/>
      <c r="X88" s="35"/>
      <c r="Y88" s="35"/>
      <c r="Z88" s="35"/>
      <c r="AA88" s="35"/>
      <c r="AB88" s="35"/>
      <c r="AC88" s="35"/>
      <c r="AD88" s="35"/>
      <c r="AE88" s="35"/>
    </row>
    <row r="89" spans="1:47" s="2" customFormat="1" ht="6.95" customHeight="1">
      <c r="A89" s="35"/>
      <c r="B89" s="36"/>
      <c r="C89" s="37"/>
      <c r="D89" s="37"/>
      <c r="E89" s="37"/>
      <c r="F89" s="37"/>
      <c r="G89" s="37"/>
      <c r="H89" s="37"/>
      <c r="I89" s="37"/>
      <c r="J89" s="37"/>
      <c r="K89" s="37"/>
      <c r="L89" s="52"/>
      <c r="S89" s="35"/>
      <c r="T89" s="35"/>
      <c r="U89" s="35"/>
      <c r="V89" s="35"/>
      <c r="W89" s="35"/>
      <c r="X89" s="35"/>
      <c r="Y89" s="35"/>
      <c r="Z89" s="35"/>
      <c r="AA89" s="35"/>
      <c r="AB89" s="35"/>
      <c r="AC89" s="35"/>
      <c r="AD89" s="35"/>
      <c r="AE89" s="35"/>
    </row>
    <row r="90" spans="1:47" s="2" customFormat="1" ht="15.2" customHeight="1">
      <c r="A90" s="35"/>
      <c r="B90" s="36"/>
      <c r="C90" s="29" t="s">
        <v>30</v>
      </c>
      <c r="D90" s="37"/>
      <c r="E90" s="37"/>
      <c r="F90" s="27" t="str">
        <f>E15</f>
        <v>Povodí Labe s. p, Kostomlaty n.L.</v>
      </c>
      <c r="G90" s="37"/>
      <c r="H90" s="37"/>
      <c r="I90" s="29" t="s">
        <v>36</v>
      </c>
      <c r="J90" s="33" t="str">
        <f>E21</f>
        <v>Ing.arch.Jiří Dvořák</v>
      </c>
      <c r="K90" s="37"/>
      <c r="L90" s="52"/>
      <c r="S90" s="35"/>
      <c r="T90" s="35"/>
      <c r="U90" s="35"/>
      <c r="V90" s="35"/>
      <c r="W90" s="35"/>
      <c r="X90" s="35"/>
      <c r="Y90" s="35"/>
      <c r="Z90" s="35"/>
      <c r="AA90" s="35"/>
      <c r="AB90" s="35"/>
      <c r="AC90" s="35"/>
      <c r="AD90" s="35"/>
      <c r="AE90" s="35"/>
    </row>
    <row r="91" spans="1:47" s="2" customFormat="1" ht="15.2" customHeight="1">
      <c r="A91" s="35"/>
      <c r="B91" s="36"/>
      <c r="C91" s="29" t="s">
        <v>34</v>
      </c>
      <c r="D91" s="37"/>
      <c r="E91" s="37"/>
      <c r="F91" s="27" t="str">
        <f>IF(E18="","",E18)</f>
        <v>Vyplň údaj</v>
      </c>
      <c r="G91" s="37"/>
      <c r="H91" s="37"/>
      <c r="I91" s="29" t="s">
        <v>39</v>
      </c>
      <c r="J91" s="33" t="str">
        <f>E24</f>
        <v>Ing.arch.Jiří Dvořák</v>
      </c>
      <c r="K91" s="37"/>
      <c r="L91" s="52"/>
      <c r="S91" s="35"/>
      <c r="T91" s="35"/>
      <c r="U91" s="35"/>
      <c r="V91" s="35"/>
      <c r="W91" s="35"/>
      <c r="X91" s="35"/>
      <c r="Y91" s="35"/>
      <c r="Z91" s="35"/>
      <c r="AA91" s="35"/>
      <c r="AB91" s="35"/>
      <c r="AC91" s="35"/>
      <c r="AD91" s="35"/>
      <c r="AE91" s="35"/>
    </row>
    <row r="92" spans="1:47" s="2" customFormat="1" ht="10.35" customHeight="1">
      <c r="A92" s="35"/>
      <c r="B92" s="36"/>
      <c r="C92" s="37"/>
      <c r="D92" s="37"/>
      <c r="E92" s="37"/>
      <c r="F92" s="37"/>
      <c r="G92" s="37"/>
      <c r="H92" s="37"/>
      <c r="I92" s="37"/>
      <c r="J92" s="37"/>
      <c r="K92" s="37"/>
      <c r="L92" s="52"/>
      <c r="S92" s="35"/>
      <c r="T92" s="35"/>
      <c r="U92" s="35"/>
      <c r="V92" s="35"/>
      <c r="W92" s="35"/>
      <c r="X92" s="35"/>
      <c r="Y92" s="35"/>
      <c r="Z92" s="35"/>
      <c r="AA92" s="35"/>
      <c r="AB92" s="35"/>
      <c r="AC92" s="35"/>
      <c r="AD92" s="35"/>
      <c r="AE92" s="35"/>
    </row>
    <row r="93" spans="1:47" s="2" customFormat="1" ht="29.25" customHeight="1">
      <c r="A93" s="35"/>
      <c r="B93" s="36"/>
      <c r="C93" s="146" t="s">
        <v>102</v>
      </c>
      <c r="D93" s="147"/>
      <c r="E93" s="147"/>
      <c r="F93" s="147"/>
      <c r="G93" s="147"/>
      <c r="H93" s="147"/>
      <c r="I93" s="147"/>
      <c r="J93" s="148" t="s">
        <v>103</v>
      </c>
      <c r="K93" s="147"/>
      <c r="L93" s="52"/>
      <c r="S93" s="35"/>
      <c r="T93" s="35"/>
      <c r="U93" s="35"/>
      <c r="V93" s="35"/>
      <c r="W93" s="35"/>
      <c r="X93" s="35"/>
      <c r="Y93" s="35"/>
      <c r="Z93" s="35"/>
      <c r="AA93" s="35"/>
      <c r="AB93" s="35"/>
      <c r="AC93" s="35"/>
      <c r="AD93" s="35"/>
      <c r="AE93" s="35"/>
    </row>
    <row r="94" spans="1:47" s="2" customFormat="1" ht="10.35" customHeight="1">
      <c r="A94" s="35"/>
      <c r="B94" s="36"/>
      <c r="C94" s="37"/>
      <c r="D94" s="37"/>
      <c r="E94" s="37"/>
      <c r="F94" s="37"/>
      <c r="G94" s="37"/>
      <c r="H94" s="37"/>
      <c r="I94" s="37"/>
      <c r="J94" s="37"/>
      <c r="K94" s="37"/>
      <c r="L94" s="52"/>
      <c r="S94" s="35"/>
      <c r="T94" s="35"/>
      <c r="U94" s="35"/>
      <c r="V94" s="35"/>
      <c r="W94" s="35"/>
      <c r="X94" s="35"/>
      <c r="Y94" s="35"/>
      <c r="Z94" s="35"/>
      <c r="AA94" s="35"/>
      <c r="AB94" s="35"/>
      <c r="AC94" s="35"/>
      <c r="AD94" s="35"/>
      <c r="AE94" s="35"/>
    </row>
    <row r="95" spans="1:47" s="2" customFormat="1" ht="22.9" customHeight="1">
      <c r="A95" s="35"/>
      <c r="B95" s="36"/>
      <c r="C95" s="149" t="s">
        <v>104</v>
      </c>
      <c r="D95" s="37"/>
      <c r="E95" s="37"/>
      <c r="F95" s="37"/>
      <c r="G95" s="37"/>
      <c r="H95" s="37"/>
      <c r="I95" s="37"/>
      <c r="J95" s="85">
        <f>J117</f>
        <v>0</v>
      </c>
      <c r="K95" s="37"/>
      <c r="L95" s="52"/>
      <c r="S95" s="35"/>
      <c r="T95" s="35"/>
      <c r="U95" s="35"/>
      <c r="V95" s="35"/>
      <c r="W95" s="35"/>
      <c r="X95" s="35"/>
      <c r="Y95" s="35"/>
      <c r="Z95" s="35"/>
      <c r="AA95" s="35"/>
      <c r="AB95" s="35"/>
      <c r="AC95" s="35"/>
      <c r="AD95" s="35"/>
      <c r="AE95" s="35"/>
      <c r="AU95" s="17" t="s">
        <v>105</v>
      </c>
    </row>
    <row r="96" spans="1:47" s="9" customFormat="1" ht="24.95" customHeight="1">
      <c r="B96" s="150"/>
      <c r="C96" s="151"/>
      <c r="D96" s="152" t="s">
        <v>445</v>
      </c>
      <c r="E96" s="153"/>
      <c r="F96" s="153"/>
      <c r="G96" s="153"/>
      <c r="H96" s="153"/>
      <c r="I96" s="153"/>
      <c r="J96" s="154">
        <f>J118</f>
        <v>0</v>
      </c>
      <c r="K96" s="151"/>
      <c r="L96" s="155"/>
    </row>
    <row r="97" spans="1:31" s="10" customFormat="1" ht="19.899999999999999" customHeight="1">
      <c r="B97" s="156"/>
      <c r="C97" s="157"/>
      <c r="D97" s="158" t="s">
        <v>446</v>
      </c>
      <c r="E97" s="159"/>
      <c r="F97" s="159"/>
      <c r="G97" s="159"/>
      <c r="H97" s="159"/>
      <c r="I97" s="159"/>
      <c r="J97" s="160">
        <f>J119</f>
        <v>0</v>
      </c>
      <c r="K97" s="157"/>
      <c r="L97" s="161"/>
    </row>
    <row r="98" spans="1:31" s="2" customFormat="1" ht="21.75" customHeight="1">
      <c r="A98" s="35"/>
      <c r="B98" s="36"/>
      <c r="C98" s="37"/>
      <c r="D98" s="37"/>
      <c r="E98" s="37"/>
      <c r="F98" s="37"/>
      <c r="G98" s="37"/>
      <c r="H98" s="37"/>
      <c r="I98" s="37"/>
      <c r="J98" s="37"/>
      <c r="K98" s="37"/>
      <c r="L98" s="52"/>
      <c r="S98" s="35"/>
      <c r="T98" s="35"/>
      <c r="U98" s="35"/>
      <c r="V98" s="35"/>
      <c r="W98" s="35"/>
      <c r="X98" s="35"/>
      <c r="Y98" s="35"/>
      <c r="Z98" s="35"/>
      <c r="AA98" s="35"/>
      <c r="AB98" s="35"/>
      <c r="AC98" s="35"/>
      <c r="AD98" s="35"/>
      <c r="AE98" s="35"/>
    </row>
    <row r="99" spans="1:31" s="2" customFormat="1" ht="6.95" customHeight="1">
      <c r="A99" s="35"/>
      <c r="B99" s="55"/>
      <c r="C99" s="56"/>
      <c r="D99" s="56"/>
      <c r="E99" s="56"/>
      <c r="F99" s="56"/>
      <c r="G99" s="56"/>
      <c r="H99" s="56"/>
      <c r="I99" s="56"/>
      <c r="J99" s="56"/>
      <c r="K99" s="56"/>
      <c r="L99" s="52"/>
      <c r="S99" s="35"/>
      <c r="T99" s="35"/>
      <c r="U99" s="35"/>
      <c r="V99" s="35"/>
      <c r="W99" s="35"/>
      <c r="X99" s="35"/>
      <c r="Y99" s="35"/>
      <c r="Z99" s="35"/>
      <c r="AA99" s="35"/>
      <c r="AB99" s="35"/>
      <c r="AC99" s="35"/>
      <c r="AD99" s="35"/>
      <c r="AE99" s="35"/>
    </row>
    <row r="103" spans="1:31" s="2" customFormat="1" ht="6.95" customHeight="1">
      <c r="A103" s="35"/>
      <c r="B103" s="57"/>
      <c r="C103" s="58"/>
      <c r="D103" s="58"/>
      <c r="E103" s="58"/>
      <c r="F103" s="58"/>
      <c r="G103" s="58"/>
      <c r="H103" s="58"/>
      <c r="I103" s="58"/>
      <c r="J103" s="58"/>
      <c r="K103" s="58"/>
      <c r="L103" s="52"/>
      <c r="S103" s="35"/>
      <c r="T103" s="35"/>
      <c r="U103" s="35"/>
      <c r="V103" s="35"/>
      <c r="W103" s="35"/>
      <c r="X103" s="35"/>
      <c r="Y103" s="35"/>
      <c r="Z103" s="35"/>
      <c r="AA103" s="35"/>
      <c r="AB103" s="35"/>
      <c r="AC103" s="35"/>
      <c r="AD103" s="35"/>
      <c r="AE103" s="35"/>
    </row>
    <row r="104" spans="1:31" s="2" customFormat="1" ht="24.95" customHeight="1">
      <c r="A104" s="35"/>
      <c r="B104" s="36"/>
      <c r="C104" s="23" t="s">
        <v>118</v>
      </c>
      <c r="D104" s="37"/>
      <c r="E104" s="37"/>
      <c r="F104" s="37"/>
      <c r="G104" s="37"/>
      <c r="H104" s="37"/>
      <c r="I104" s="37"/>
      <c r="J104" s="37"/>
      <c r="K104" s="37"/>
      <c r="L104" s="52"/>
      <c r="S104" s="35"/>
      <c r="T104" s="35"/>
      <c r="U104" s="35"/>
      <c r="V104" s="35"/>
      <c r="W104" s="35"/>
      <c r="X104" s="35"/>
      <c r="Y104" s="35"/>
      <c r="Z104" s="35"/>
      <c r="AA104" s="35"/>
      <c r="AB104" s="35"/>
      <c r="AC104" s="35"/>
      <c r="AD104" s="35"/>
      <c r="AE104" s="35"/>
    </row>
    <row r="105" spans="1:31" s="2" customFormat="1" ht="6.95" customHeight="1">
      <c r="A105" s="35"/>
      <c r="B105" s="36"/>
      <c r="C105" s="37"/>
      <c r="D105" s="37"/>
      <c r="E105" s="37"/>
      <c r="F105" s="37"/>
      <c r="G105" s="37"/>
      <c r="H105" s="37"/>
      <c r="I105" s="37"/>
      <c r="J105" s="37"/>
      <c r="K105" s="37"/>
      <c r="L105" s="52"/>
      <c r="S105" s="35"/>
      <c r="T105" s="35"/>
      <c r="U105" s="35"/>
      <c r="V105" s="35"/>
      <c r="W105" s="35"/>
      <c r="X105" s="35"/>
      <c r="Y105" s="35"/>
      <c r="Z105" s="35"/>
      <c r="AA105" s="35"/>
      <c r="AB105" s="35"/>
      <c r="AC105" s="35"/>
      <c r="AD105" s="35"/>
      <c r="AE105" s="35"/>
    </row>
    <row r="106" spans="1:31" s="2" customFormat="1" ht="12" customHeight="1">
      <c r="A106" s="35"/>
      <c r="B106" s="36"/>
      <c r="C106" s="29" t="s">
        <v>16</v>
      </c>
      <c r="D106" s="37"/>
      <c r="E106" s="37"/>
      <c r="F106" s="37"/>
      <c r="G106" s="37"/>
      <c r="H106" s="37"/>
      <c r="I106" s="37"/>
      <c r="J106" s="37"/>
      <c r="K106" s="37"/>
      <c r="L106" s="52"/>
      <c r="S106" s="35"/>
      <c r="T106" s="35"/>
      <c r="U106" s="35"/>
      <c r="V106" s="35"/>
      <c r="W106" s="35"/>
      <c r="X106" s="35"/>
      <c r="Y106" s="35"/>
      <c r="Z106" s="35"/>
      <c r="AA106" s="35"/>
      <c r="AB106" s="35"/>
      <c r="AC106" s="35"/>
      <c r="AD106" s="35"/>
      <c r="AE106" s="35"/>
    </row>
    <row r="107" spans="1:31" s="2" customFormat="1" ht="16.5" customHeight="1">
      <c r="A107" s="35"/>
      <c r="B107" s="36"/>
      <c r="C107" s="37"/>
      <c r="D107" s="37"/>
      <c r="E107" s="308" t="str">
        <f>E7</f>
        <v>Středisko Kostomlaty m.L. 2  Oprava střechy garáží a dílny</v>
      </c>
      <c r="F107" s="309"/>
      <c r="G107" s="309"/>
      <c r="H107" s="309"/>
      <c r="I107" s="37"/>
      <c r="J107" s="37"/>
      <c r="K107" s="37"/>
      <c r="L107" s="52"/>
      <c r="S107" s="35"/>
      <c r="T107" s="35"/>
      <c r="U107" s="35"/>
      <c r="V107" s="35"/>
      <c r="W107" s="35"/>
      <c r="X107" s="35"/>
      <c r="Y107" s="35"/>
      <c r="Z107" s="35"/>
      <c r="AA107" s="35"/>
      <c r="AB107" s="35"/>
      <c r="AC107" s="35"/>
      <c r="AD107" s="35"/>
      <c r="AE107" s="35"/>
    </row>
    <row r="108" spans="1:31" s="2" customFormat="1" ht="12" customHeight="1">
      <c r="A108" s="35"/>
      <c r="B108" s="36"/>
      <c r="C108" s="29" t="s">
        <v>99</v>
      </c>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31" s="2" customFormat="1" ht="30" customHeight="1">
      <c r="A109" s="35"/>
      <c r="B109" s="36"/>
      <c r="C109" s="37"/>
      <c r="D109" s="37"/>
      <c r="E109" s="279" t="str">
        <f>E9</f>
        <v>12052019c - Středisko Kostomlaty m.L. 2  Oprava střechy garáží a dílny - VRN a ostatní</v>
      </c>
      <c r="F109" s="310"/>
      <c r="G109" s="310"/>
      <c r="H109" s="310"/>
      <c r="I109" s="37"/>
      <c r="J109" s="37"/>
      <c r="K109" s="37"/>
      <c r="L109" s="52"/>
      <c r="S109" s="35"/>
      <c r="T109" s="35"/>
      <c r="U109" s="35"/>
      <c r="V109" s="35"/>
      <c r="W109" s="35"/>
      <c r="X109" s="35"/>
      <c r="Y109" s="35"/>
      <c r="Z109" s="35"/>
      <c r="AA109" s="35"/>
      <c r="AB109" s="35"/>
      <c r="AC109" s="35"/>
      <c r="AD109" s="35"/>
      <c r="AE109" s="35"/>
    </row>
    <row r="110" spans="1:31" s="2" customFormat="1" ht="6.95" customHeight="1">
      <c r="A110" s="35"/>
      <c r="B110" s="36"/>
      <c r="C110" s="37"/>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31" s="2" customFormat="1" ht="12" customHeight="1">
      <c r="A111" s="35"/>
      <c r="B111" s="36"/>
      <c r="C111" s="29" t="s">
        <v>22</v>
      </c>
      <c r="D111" s="37"/>
      <c r="E111" s="37"/>
      <c r="F111" s="27" t="str">
        <f>F12</f>
        <v>Kostomlaty nad Labem</v>
      </c>
      <c r="G111" s="37"/>
      <c r="H111" s="37"/>
      <c r="I111" s="29" t="s">
        <v>24</v>
      </c>
      <c r="J111" s="67" t="str">
        <f>IF(J12="","",J12)</f>
        <v>11. 5. 2019</v>
      </c>
      <c r="K111" s="37"/>
      <c r="L111" s="52"/>
      <c r="S111" s="35"/>
      <c r="T111" s="35"/>
      <c r="U111" s="35"/>
      <c r="V111" s="35"/>
      <c r="W111" s="35"/>
      <c r="X111" s="35"/>
      <c r="Y111" s="35"/>
      <c r="Z111" s="35"/>
      <c r="AA111" s="35"/>
      <c r="AB111" s="35"/>
      <c r="AC111" s="35"/>
      <c r="AD111" s="35"/>
      <c r="AE111" s="35"/>
    </row>
    <row r="112" spans="1:31" s="2" customFormat="1" ht="6.95" customHeight="1">
      <c r="A112" s="35"/>
      <c r="B112" s="36"/>
      <c r="C112" s="37"/>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5" s="2" customFormat="1" ht="15.2" customHeight="1">
      <c r="A113" s="35"/>
      <c r="B113" s="36"/>
      <c r="C113" s="29" t="s">
        <v>30</v>
      </c>
      <c r="D113" s="37"/>
      <c r="E113" s="37"/>
      <c r="F113" s="27" t="str">
        <f>E15</f>
        <v>Povodí Labe s. p, Kostomlaty n.L.</v>
      </c>
      <c r="G113" s="37"/>
      <c r="H113" s="37"/>
      <c r="I113" s="29" t="s">
        <v>36</v>
      </c>
      <c r="J113" s="33" t="str">
        <f>E21</f>
        <v>Ing.arch.Jiří Dvořák</v>
      </c>
      <c r="K113" s="37"/>
      <c r="L113" s="52"/>
      <c r="S113" s="35"/>
      <c r="T113" s="35"/>
      <c r="U113" s="35"/>
      <c r="V113" s="35"/>
      <c r="W113" s="35"/>
      <c r="X113" s="35"/>
      <c r="Y113" s="35"/>
      <c r="Z113" s="35"/>
      <c r="AA113" s="35"/>
      <c r="AB113" s="35"/>
      <c r="AC113" s="35"/>
      <c r="AD113" s="35"/>
      <c r="AE113" s="35"/>
    </row>
    <row r="114" spans="1:65" s="2" customFormat="1" ht="15.2" customHeight="1">
      <c r="A114" s="35"/>
      <c r="B114" s="36"/>
      <c r="C114" s="29" t="s">
        <v>34</v>
      </c>
      <c r="D114" s="37"/>
      <c r="E114" s="37"/>
      <c r="F114" s="27" t="str">
        <f>IF(E18="","",E18)</f>
        <v>Vyplň údaj</v>
      </c>
      <c r="G114" s="37"/>
      <c r="H114" s="37"/>
      <c r="I114" s="29" t="s">
        <v>39</v>
      </c>
      <c r="J114" s="33" t="str">
        <f>E24</f>
        <v>Ing.arch.Jiří Dvořák</v>
      </c>
      <c r="K114" s="37"/>
      <c r="L114" s="52"/>
      <c r="S114" s="35"/>
      <c r="T114" s="35"/>
      <c r="U114" s="35"/>
      <c r="V114" s="35"/>
      <c r="W114" s="35"/>
      <c r="X114" s="35"/>
      <c r="Y114" s="35"/>
      <c r="Z114" s="35"/>
      <c r="AA114" s="35"/>
      <c r="AB114" s="35"/>
      <c r="AC114" s="35"/>
      <c r="AD114" s="35"/>
      <c r="AE114" s="35"/>
    </row>
    <row r="115" spans="1:65" s="2" customFormat="1" ht="10.35" customHeight="1">
      <c r="A115" s="35"/>
      <c r="B115" s="36"/>
      <c r="C115" s="37"/>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5" s="11" customFormat="1" ht="29.25" customHeight="1">
      <c r="A116" s="162"/>
      <c r="B116" s="163"/>
      <c r="C116" s="164" t="s">
        <v>119</v>
      </c>
      <c r="D116" s="165" t="s">
        <v>67</v>
      </c>
      <c r="E116" s="165" t="s">
        <v>63</v>
      </c>
      <c r="F116" s="165" t="s">
        <v>64</v>
      </c>
      <c r="G116" s="165" t="s">
        <v>120</v>
      </c>
      <c r="H116" s="165" t="s">
        <v>121</v>
      </c>
      <c r="I116" s="165" t="s">
        <v>122</v>
      </c>
      <c r="J116" s="166" t="s">
        <v>103</v>
      </c>
      <c r="K116" s="167" t="s">
        <v>123</v>
      </c>
      <c r="L116" s="168"/>
      <c r="M116" s="76" t="s">
        <v>1</v>
      </c>
      <c r="N116" s="77" t="s">
        <v>46</v>
      </c>
      <c r="O116" s="77" t="s">
        <v>124</v>
      </c>
      <c r="P116" s="77" t="s">
        <v>125</v>
      </c>
      <c r="Q116" s="77" t="s">
        <v>126</v>
      </c>
      <c r="R116" s="77" t="s">
        <v>127</v>
      </c>
      <c r="S116" s="77" t="s">
        <v>128</v>
      </c>
      <c r="T116" s="78" t="s">
        <v>129</v>
      </c>
      <c r="U116" s="162"/>
      <c r="V116" s="162"/>
      <c r="W116" s="162"/>
      <c r="X116" s="162"/>
      <c r="Y116" s="162"/>
      <c r="Z116" s="162"/>
      <c r="AA116" s="162"/>
      <c r="AB116" s="162"/>
      <c r="AC116" s="162"/>
      <c r="AD116" s="162"/>
      <c r="AE116" s="162"/>
    </row>
    <row r="117" spans="1:65" s="2" customFormat="1" ht="22.9" customHeight="1">
      <c r="A117" s="35"/>
      <c r="B117" s="36"/>
      <c r="C117" s="83" t="s">
        <v>130</v>
      </c>
      <c r="D117" s="37"/>
      <c r="E117" s="37"/>
      <c r="F117" s="37"/>
      <c r="G117" s="37"/>
      <c r="H117" s="37"/>
      <c r="I117" s="37"/>
      <c r="J117" s="169">
        <f>BK117</f>
        <v>0</v>
      </c>
      <c r="K117" s="37"/>
      <c r="L117" s="40"/>
      <c r="M117" s="79"/>
      <c r="N117" s="170"/>
      <c r="O117" s="80"/>
      <c r="P117" s="171">
        <f>P118</f>
        <v>0</v>
      </c>
      <c r="Q117" s="80"/>
      <c r="R117" s="171">
        <f>R118</f>
        <v>0</v>
      </c>
      <c r="S117" s="80"/>
      <c r="T117" s="172">
        <f>T118</f>
        <v>0</v>
      </c>
      <c r="U117" s="35"/>
      <c r="V117" s="35"/>
      <c r="W117" s="35"/>
      <c r="X117" s="35"/>
      <c r="Y117" s="35"/>
      <c r="Z117" s="35"/>
      <c r="AA117" s="35"/>
      <c r="AB117" s="35"/>
      <c r="AC117" s="35"/>
      <c r="AD117" s="35"/>
      <c r="AE117" s="35"/>
      <c r="AT117" s="17" t="s">
        <v>81</v>
      </c>
      <c r="AU117" s="17" t="s">
        <v>105</v>
      </c>
      <c r="BK117" s="173">
        <f>BK118</f>
        <v>0</v>
      </c>
    </row>
    <row r="118" spans="1:65" s="12" customFormat="1" ht="25.9" customHeight="1">
      <c r="B118" s="174"/>
      <c r="C118" s="175"/>
      <c r="D118" s="176" t="s">
        <v>81</v>
      </c>
      <c r="E118" s="177" t="s">
        <v>447</v>
      </c>
      <c r="F118" s="177" t="s">
        <v>448</v>
      </c>
      <c r="G118" s="175"/>
      <c r="H118" s="175"/>
      <c r="I118" s="178"/>
      <c r="J118" s="179">
        <f>BK118</f>
        <v>0</v>
      </c>
      <c r="K118" s="175"/>
      <c r="L118" s="180"/>
      <c r="M118" s="181"/>
      <c r="N118" s="182"/>
      <c r="O118" s="182"/>
      <c r="P118" s="183">
        <f>P119</f>
        <v>0</v>
      </c>
      <c r="Q118" s="182"/>
      <c r="R118" s="183">
        <f>R119</f>
        <v>0</v>
      </c>
      <c r="S118" s="182"/>
      <c r="T118" s="184">
        <f>T119</f>
        <v>0</v>
      </c>
      <c r="AR118" s="185" t="s">
        <v>161</v>
      </c>
      <c r="AT118" s="186" t="s">
        <v>81</v>
      </c>
      <c r="AU118" s="186" t="s">
        <v>82</v>
      </c>
      <c r="AY118" s="185" t="s">
        <v>133</v>
      </c>
      <c r="BK118" s="187">
        <f>BK119</f>
        <v>0</v>
      </c>
    </row>
    <row r="119" spans="1:65" s="12" customFormat="1" ht="22.9" customHeight="1">
      <c r="B119" s="174"/>
      <c r="C119" s="175"/>
      <c r="D119" s="176" t="s">
        <v>81</v>
      </c>
      <c r="E119" s="188" t="s">
        <v>449</v>
      </c>
      <c r="F119" s="188" t="s">
        <v>450</v>
      </c>
      <c r="G119" s="175"/>
      <c r="H119" s="175"/>
      <c r="I119" s="178"/>
      <c r="J119" s="189">
        <f>BK119</f>
        <v>0</v>
      </c>
      <c r="K119" s="175"/>
      <c r="L119" s="180"/>
      <c r="M119" s="181"/>
      <c r="N119" s="182"/>
      <c r="O119" s="182"/>
      <c r="P119" s="183">
        <f>P120</f>
        <v>0</v>
      </c>
      <c r="Q119" s="182"/>
      <c r="R119" s="183">
        <f>R120</f>
        <v>0</v>
      </c>
      <c r="S119" s="182"/>
      <c r="T119" s="184">
        <f>T120</f>
        <v>0</v>
      </c>
      <c r="AR119" s="185" t="s">
        <v>161</v>
      </c>
      <c r="AT119" s="186" t="s">
        <v>81</v>
      </c>
      <c r="AU119" s="186" t="s">
        <v>21</v>
      </c>
      <c r="AY119" s="185" t="s">
        <v>133</v>
      </c>
      <c r="BK119" s="187">
        <f>BK120</f>
        <v>0</v>
      </c>
    </row>
    <row r="120" spans="1:65" s="2" customFormat="1" ht="16.5" customHeight="1">
      <c r="A120" s="35"/>
      <c r="B120" s="36"/>
      <c r="C120" s="190" t="s">
        <v>21</v>
      </c>
      <c r="D120" s="190" t="s">
        <v>136</v>
      </c>
      <c r="E120" s="191" t="s">
        <v>451</v>
      </c>
      <c r="F120" s="192" t="s">
        <v>450</v>
      </c>
      <c r="G120" s="193" t="s">
        <v>452</v>
      </c>
      <c r="H120" s="194">
        <v>1</v>
      </c>
      <c r="I120" s="195"/>
      <c r="J120" s="196">
        <f>ROUND(I120*H120,2)</f>
        <v>0</v>
      </c>
      <c r="K120" s="197"/>
      <c r="L120" s="40"/>
      <c r="M120" s="252" t="s">
        <v>1</v>
      </c>
      <c r="N120" s="253" t="s">
        <v>47</v>
      </c>
      <c r="O120" s="254"/>
      <c r="P120" s="255">
        <f>O120*H120</f>
        <v>0</v>
      </c>
      <c r="Q120" s="255">
        <v>0</v>
      </c>
      <c r="R120" s="255">
        <f>Q120*H120</f>
        <v>0</v>
      </c>
      <c r="S120" s="255">
        <v>0</v>
      </c>
      <c r="T120" s="256">
        <f>S120*H120</f>
        <v>0</v>
      </c>
      <c r="U120" s="35"/>
      <c r="V120" s="35"/>
      <c r="W120" s="35"/>
      <c r="X120" s="35"/>
      <c r="Y120" s="35"/>
      <c r="Z120" s="35"/>
      <c r="AA120" s="35"/>
      <c r="AB120" s="35"/>
      <c r="AC120" s="35"/>
      <c r="AD120" s="35"/>
      <c r="AE120" s="35"/>
      <c r="AR120" s="202" t="s">
        <v>453</v>
      </c>
      <c r="AT120" s="202" t="s">
        <v>136</v>
      </c>
      <c r="AU120" s="202" t="s">
        <v>91</v>
      </c>
      <c r="AY120" s="17" t="s">
        <v>133</v>
      </c>
      <c r="BE120" s="203">
        <f>IF(N120="základní",J120,0)</f>
        <v>0</v>
      </c>
      <c r="BF120" s="203">
        <f>IF(N120="snížená",J120,0)</f>
        <v>0</v>
      </c>
      <c r="BG120" s="203">
        <f>IF(N120="zákl. přenesená",J120,0)</f>
        <v>0</v>
      </c>
      <c r="BH120" s="203">
        <f>IF(N120="sníž. přenesená",J120,0)</f>
        <v>0</v>
      </c>
      <c r="BI120" s="203">
        <f>IF(N120="nulová",J120,0)</f>
        <v>0</v>
      </c>
      <c r="BJ120" s="17" t="s">
        <v>21</v>
      </c>
      <c r="BK120" s="203">
        <f>ROUND(I120*H120,2)</f>
        <v>0</v>
      </c>
      <c r="BL120" s="17" t="s">
        <v>453</v>
      </c>
      <c r="BM120" s="202" t="s">
        <v>454</v>
      </c>
    </row>
    <row r="121" spans="1:65" s="2" customFormat="1" ht="6.95" customHeight="1">
      <c r="A121" s="35"/>
      <c r="B121" s="55"/>
      <c r="C121" s="56"/>
      <c r="D121" s="56"/>
      <c r="E121" s="56"/>
      <c r="F121" s="56"/>
      <c r="G121" s="56"/>
      <c r="H121" s="56"/>
      <c r="I121" s="56"/>
      <c r="J121" s="56"/>
      <c r="K121" s="56"/>
      <c r="L121" s="40"/>
      <c r="M121" s="35"/>
      <c r="O121" s="35"/>
      <c r="P121" s="35"/>
      <c r="Q121" s="35"/>
      <c r="R121" s="35"/>
      <c r="S121" s="35"/>
      <c r="T121" s="35"/>
      <c r="U121" s="35"/>
      <c r="V121" s="35"/>
      <c r="W121" s="35"/>
      <c r="X121" s="35"/>
      <c r="Y121" s="35"/>
      <c r="Z121" s="35"/>
      <c r="AA121" s="35"/>
      <c r="AB121" s="35"/>
      <c r="AC121" s="35"/>
      <c r="AD121" s="35"/>
      <c r="AE121" s="35"/>
    </row>
  </sheetData>
  <sheetProtection algorithmName="SHA-512" hashValue="WKeY2NrWRNYG/e6lxOA4C7s5c4pa+I/vZAIy4DmVC/bHq9wJ9LonMFXFjjQDy6HCVieiNOSrDmw8UIr67CVpOw==" saltValue="9yd1+UrHWSNWfQzMO1t+U71L0gjkXURXXQHUzC8BkmP3YFi59Aj71igQl/dUBQaU0tCQaTeYTqdpxoIi0qDr5Q==" spinCount="100000" sheet="1" objects="1" scenarios="1" formatColumns="0" formatRows="0" autoFilter="0"/>
  <autoFilter ref="C116:K120"/>
  <mergeCells count="9">
    <mergeCell ref="E86:H86"/>
    <mergeCell ref="E107:H107"/>
    <mergeCell ref="E109:H109"/>
    <mergeCell ref="L2:V2"/>
    <mergeCell ref="E7:H7"/>
    <mergeCell ref="E9:H9"/>
    <mergeCell ref="E18:H18"/>
    <mergeCell ref="E27:H27"/>
    <mergeCell ref="E84:H84"/>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12052019a - Středisko Kos...</vt:lpstr>
      <vt:lpstr>12052019b - Středisko Kos...</vt:lpstr>
      <vt:lpstr>12052019c - Středisko Kos...</vt:lpstr>
      <vt:lpstr>'12052019a - Středisko Kos...'!Názvy_tisku</vt:lpstr>
      <vt:lpstr>'12052019b - Středisko Kos...'!Názvy_tisku</vt:lpstr>
      <vt:lpstr>'12052019c - Středisko Kos...'!Názvy_tisku</vt:lpstr>
      <vt:lpstr>'Rekapitulace stavby'!Názvy_tisku</vt:lpstr>
      <vt:lpstr>'12052019a - Středisko Kos...'!Oblast_tisku</vt:lpstr>
      <vt:lpstr>'12052019b - Středisko Kos...'!Oblast_tisku</vt:lpstr>
      <vt:lpstr>'12052019c - Středisko Kos...'!Oblast_tisku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Jiri Knotek</dc:creator>
  <cp:lastModifiedBy>Jiří</cp:lastModifiedBy>
  <dcterms:created xsi:type="dcterms:W3CDTF">2021-05-03T09:06:31Z</dcterms:created>
  <dcterms:modified xsi:type="dcterms:W3CDTF">2021-05-18T19:08:19Z</dcterms:modified>
</cp:coreProperties>
</file>