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6" yWindow="588" windowWidth="17916" windowHeight="9468" activeTab="0"/>
  </bookViews>
  <sheets>
    <sheet name="Rekapitulace stavby" sheetId="1" r:id="rId1"/>
    <sheet name="SO-01 - Stupeň ř. km 2,530" sheetId="2" r:id="rId2"/>
    <sheet name="SO-02 - Stupeň ř. km 2,580" sheetId="3" r:id="rId3"/>
    <sheet name="SO-03 - Kácení" sheetId="4" r:id="rId4"/>
    <sheet name="VON - Vedlejší a ostatní ..." sheetId="5" r:id="rId5"/>
    <sheet name="Pokyny pro vyplnění" sheetId="6" r:id="rId6"/>
  </sheets>
  <definedNames>
    <definedName name="_xlnm._FilterDatabase" localSheetId="1" hidden="1">'SO-01 - Stupeň ř. km 2,530'!$C$86:$K$215</definedName>
    <definedName name="_xlnm._FilterDatabase" localSheetId="2" hidden="1">'SO-02 - Stupeň ř. km 2,580'!$C$87:$K$226</definedName>
    <definedName name="_xlnm._FilterDatabase" localSheetId="3" hidden="1">'SO-03 - Kácení'!$C$80:$K$111</definedName>
    <definedName name="_xlnm._FilterDatabase" localSheetId="4" hidden="1">'VON - Vedlejší a ostatní ...'!$C$80:$K$116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1">'SO-01 - Stupeň ř. km 2,530'!$C$4:$J$39,'SO-01 - Stupeň ř. km 2,530'!$C$45:$J$68,'SO-01 - Stupeň ř. km 2,530'!$C$74:$K$215</definedName>
    <definedName name="_xlnm.Print_Area" localSheetId="2">'SO-02 - Stupeň ř. km 2,580'!$C$4:$J$39,'SO-02 - Stupeň ř. km 2,580'!$C$45:$J$69,'SO-02 - Stupeň ř. km 2,580'!$C$75:$K$226</definedName>
    <definedName name="_xlnm.Print_Area" localSheetId="3">'SO-03 - Kácení'!$C$4:$J$39,'SO-03 - Kácení'!$C$45:$J$62,'SO-03 - Kácení'!$C$68:$K$111</definedName>
    <definedName name="_xlnm.Print_Area" localSheetId="4">'VON - Vedlejší a ostatní ...'!$C$4:$J$39,'VON - Vedlejší a ostatní ...'!$C$45:$J$62,'VON - Vedlejší a ostatní ...'!$C$68:$K$116</definedName>
    <definedName name="_xlnm.Print_Titles" localSheetId="0">'Rekapitulace stavby'!$52:$52</definedName>
    <definedName name="_xlnm.Print_Titles" localSheetId="3">'SO-03 - Kácení'!$80:$80</definedName>
    <definedName name="_xlnm.Print_Titles" localSheetId="4">'VON - Vedlejší a ostatní ...'!$80:$80</definedName>
  </definedNames>
  <calcPr calcId="125725"/>
</workbook>
</file>

<file path=xl/sharedStrings.xml><?xml version="1.0" encoding="utf-8"?>
<sst xmlns="http://schemas.openxmlformats.org/spreadsheetml/2006/main" count="4018" uniqueCount="782">
  <si>
    <t>Export Komplet</t>
  </si>
  <si>
    <t>VZ</t>
  </si>
  <si>
    <t>2.0</t>
  </si>
  <si>
    <t>ZAMOK</t>
  </si>
  <si>
    <t>False</t>
  </si>
  <si>
    <t>{be57376f-fbc0-4d59-81c3-8dd5173ed140}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</si>
  <si>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</si>
  <si>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</si>
  <si>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</si>
  <si>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</si>
  <si>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</si>
  <si>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</si>
  <si>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</si>
  <si>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</si>
  <si>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</si>
  <si>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</si>
  <si>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</si>
  <si>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Zlatý potok, Třemošnice, oprava stupňů, ř. km 2,530 a 2,580</t>
  </si>
  <si>
    <t>KSO:</t>
  </si>
  <si>
    <t/>
  </si>
  <si>
    <t>CC-CZ:</t>
  </si>
  <si>
    <t>Místo:</t>
  </si>
  <si>
    <t xml:space="preserve"> </t>
  </si>
  <si>
    <t>Datum:</t>
  </si>
  <si>
    <t>23. 11. 2020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</si>
  <si>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</si>
  <si>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</si>
  <si>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</si>
  <si>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</si>
  <si>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</si>
  <si>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</si>
  <si>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</si>
  <si>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</si>
  <si>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</si>
  <si>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</si>
  <si>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</si>
  <si>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</si>
  <si>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</si>
  <si>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</si>
  <si>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</si>
  <si>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</si>
  <si>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</si>
  <si>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</si>
  <si>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</si>
  <si>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</si>
  <si>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</si>
  <si>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</si>
  <si>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</si>
  <si>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</si>
  <si>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</si>
  <si>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</si>
  <si>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</si>
  <si>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</si>
  <si>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</si>
  <si>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</si>
  <si>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</si>
  <si>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</si>
  <si>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</si>
  <si>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</si>
  <si>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</si>
  <si>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</si>
  <si>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</si>
  <si>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</si>
  <si>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</si>
  <si>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</si>
  <si>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</si>
  <si>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</si>
  <si>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</si>
  <si>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</si>
  <si>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</si>
  <si>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</si>
  <si>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</si>
  <si>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</si>
  <si>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</si>
  <si>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</si>
  <si>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</si>
  <si>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</si>
  <si>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Stupeň ř. km 2,530</t>
  </si>
  <si>
    <t>STA</t>
  </si>
  <si>
    <t>1</t>
  </si>
  <si>
    <t>{c954b2e7-0906-468e-a01c-29801c693bbb}</t>
  </si>
  <si>
    <t>833 2</t>
  </si>
  <si>
    <t>2</t>
  </si>
  <si>
    <t>SO-02</t>
  </si>
  <si>
    <t>Stupeň ř. km 2,580</t>
  </si>
  <si>
    <t>{7b3668d9-5737-4a95-b61a-8fb0c1a344a5}</t>
  </si>
  <si>
    <t>SO-03</t>
  </si>
  <si>
    <t>Kácení</t>
  </si>
  <si>
    <t>{4cd5b94e-f8ec-43df-a6e5-63e517dfdbb6}</t>
  </si>
  <si>
    <t>VON</t>
  </si>
  <si>
    <t>Vedlejší a ostatní náklady</t>
  </si>
  <si>
    <t>{6af658f3-9964-41ed-9b31-31e7da66fa9b}</t>
  </si>
  <si>
    <t>KRYCÍ LIST SOUPISU PRACÍ</t>
  </si>
  <si>
    <t>Objekt:</t>
  </si>
  <si>
    <t>SO-01 - Stupeň ř. km 2,530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</si>
  <si>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</si>
  <si>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</si>
  <si>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</si>
  <si>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</si>
  <si>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</si>
  <si>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</si>
  <si>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</si>
  <si>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</si>
  <si>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</si>
  <si>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</si>
  <si>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</si>
  <si>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</si>
  <si>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</si>
  <si>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</si>
  <si>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</si>
  <si>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</si>
  <si>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</si>
  <si>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</si>
  <si>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</si>
  <si>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</si>
  <si>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</si>
  <si>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</si>
  <si>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</si>
  <si>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</si>
  <si>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</si>
  <si>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</si>
  <si>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</si>
  <si>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</si>
  <si>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</si>
  <si>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</si>
  <si>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114203103</t>
  </si>
  <si>
    <t>Rozebrání dlažeb z lomového kamene nebo betonových tvárnic do cementové malty</t>
  </si>
  <si>
    <t>m3</t>
  </si>
  <si>
    <t>CS ÚRS 2020 02</t>
  </si>
  <si>
    <t>4</t>
  </si>
  <si>
    <t>1657813474</t>
  </si>
  <si>
    <t>PP</t>
  </si>
  <si>
    <t>Rozebrání dlažeb nebo záhozů s naložením na dopravní prostředek dlažeb z lomového kamene nebo betonových tvárnic do cementové malty se spárami zalitými cementovou maltou</t>
  </si>
  <si>
    <t>VV</t>
  </si>
  <si>
    <t>"na přelivné hraně - viz. D.1.1.1.1.+D.1.1.2.3." 18,2*1,0*0,25</t>
  </si>
  <si>
    <t>"v místě vývaru - viz. C.2.+D.1.1.1.1." (105,0*0,8+63,0)*0,25</t>
  </si>
  <si>
    <t>114203202</t>
  </si>
  <si>
    <t>Očištění lomového kamene nebo betonových tvárnic od malty</t>
  </si>
  <si>
    <t>-1513539685</t>
  </si>
  <si>
    <t>Očištění lomového kamene nebo betonových tvárnic získaných při rozebrání dlažeb, záhozů, rovnanin a soustřeďovacích staveb od malty</t>
  </si>
  <si>
    <t>"použitelná dlažba do vývaru - viz. D.1.1.1.1." 105,0*0,25</t>
  </si>
  <si>
    <t>3</t>
  </si>
  <si>
    <t>114203301</t>
  </si>
  <si>
    <t>Třídění lomového kamene nebo betonových tvárnic podle druhu, velikosti nebo tvaru</t>
  </si>
  <si>
    <t>1631419161</t>
  </si>
  <si>
    <t>Třídění lomového kamene nebo betonových tvárnic získaných při rozebrání dlažeb, záhozů, rovnanin a soustřeďovacích staveb podle druhu, velikosti nebo tvaru</t>
  </si>
  <si>
    <t>114203401</t>
  </si>
  <si>
    <t>Srovnání lomového kamene nebo betonových tvárnic s přemístěním do 10 m</t>
  </si>
  <si>
    <t>815933418</t>
  </si>
  <si>
    <t>Srovnání lomového kamene nebo betonových tvárnic do měřitelných figur s přemístěním na vzdálenost do 10 m</t>
  </si>
  <si>
    <t>5</t>
  </si>
  <si>
    <t>115001106</t>
  </si>
  <si>
    <t>Převedení vody potrubím DN do 900</t>
  </si>
  <si>
    <t>m</t>
  </si>
  <si>
    <t>-1403398571</t>
  </si>
  <si>
    <t>Převedení vody potrubím průměru DN přes 600 do 900</t>
  </si>
  <si>
    <t>6</t>
  </si>
  <si>
    <t>115101201</t>
  </si>
  <si>
    <t>Čerpání vody na dopravní výšku do 10 m průměrný přítok do 500 l/min</t>
  </si>
  <si>
    <t>hod</t>
  </si>
  <si>
    <t>-1341554206</t>
  </si>
  <si>
    <t>Čerpání vody na dopravní výšku do 10 m s uvažovaným průměrným přítokem do 500 l/min</t>
  </si>
  <si>
    <t>7</t>
  </si>
  <si>
    <t>122251103</t>
  </si>
  <si>
    <t>Odkopávky a prokopávky nezapažené v hornině třídy těžitelnosti I, skupiny 3 objem do 100 m3 strojně</t>
  </si>
  <si>
    <t>879728228</t>
  </si>
  <si>
    <t>Odkopávky a prokopávky nezapažené strojně v hornině třídy těžitelnosti I skupiny 3 přes 50 do 100 m3</t>
  </si>
  <si>
    <t>"dovoz jílu na zajímkování" 71,8</t>
  </si>
  <si>
    <t>"zrušení zajímkování" 71,8</t>
  </si>
  <si>
    <t>8</t>
  </si>
  <si>
    <t>M</t>
  </si>
  <si>
    <t>58399004-R</t>
  </si>
  <si>
    <t>Nákup jílu</t>
  </si>
  <si>
    <t>1276940387</t>
  </si>
  <si>
    <t>9</t>
  </si>
  <si>
    <t>129353201</t>
  </si>
  <si>
    <t>Čištění otevřených koryt vodotečí šíře dna přes 5 m hl do 5 m v hornině třídy těžitelnosti II skupiny 4 strojně</t>
  </si>
  <si>
    <t>1812826531</t>
  </si>
  <si>
    <t>Čištění otevřených koryt vodotečí strojně s přehozením rozpojeného nánosu do 3 m nebo s naložením na dopravní prostředek při šířce původního dna přes 5 m a hloubce koryta do 5 m v hornině třídy těžitelnosti II skupiny 4</t>
  </si>
  <si>
    <t>"viz. C.2.+D.1.1.1.1." 220,0</t>
  </si>
  <si>
    <t>10</t>
  </si>
  <si>
    <t>131251100</t>
  </si>
  <si>
    <t>Hloubení jam nezapažených v hornině třídy těžitelnosti I, skupiny 3 objem do 20 m3 strojně</t>
  </si>
  <si>
    <t>348813694</t>
  </si>
  <si>
    <t>Hloubení nezapažených jam a zářezů strojně s urovnáním dna do předepsaného profilu a spádu v hornině třídy těžitelnosti I skupiny 3 do 20 m3</t>
  </si>
  <si>
    <t>"řez 1 - viz. D.1.1.2.1." 10,5*2,3*0,25</t>
  </si>
  <si>
    <t>11</t>
  </si>
  <si>
    <t>153812111</t>
  </si>
  <si>
    <t>Trn z betonářské oceli včetně zainjektování D do 20 mm l do 3 m</t>
  </si>
  <si>
    <t>kus</t>
  </si>
  <si>
    <t>-1767955903</t>
  </si>
  <si>
    <t>Trn z betonářské oceli včetně zainjektování při průměru oceli od 16 do 20 mm, délky přes 0,4 do 3,0 m</t>
  </si>
  <si>
    <t>P</t>
  </si>
  <si>
    <t>Poznámka k položce:
- průměr trnů 15 mm</t>
  </si>
  <si>
    <t>"připevnění ŽB prahu k původní konstrukci stupně - viz. D.1.1.1.1. (dl. 1,25 m)" 74</t>
  </si>
  <si>
    <t>"připevnění obkladu k ŽB prahu - viz. D.1.1.1.1. (dl. 0,7 m)" 140+74</t>
  </si>
  <si>
    <t>12</t>
  </si>
  <si>
    <t>162751117</t>
  </si>
  <si>
    <t>Vodorovné přemístění do 10000 m výkopku/sypaniny z horniny třídy těžitelnosti I, skupiny 1 až 3</t>
  </si>
  <si>
    <t>391566213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</si>
  <si>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</si>
  <si>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jílu ze zajímkování" 71,8</t>
  </si>
  <si>
    <t>"přebytečná zemina" 6,0</t>
  </si>
  <si>
    <t>13</t>
  </si>
  <si>
    <t>162751119</t>
  </si>
  <si>
    <t>Příplatek k vodorovnému přemístění výkopku/sypaniny z horniny třídy těžitelnosti I, skupiny 1 až 3 ZKD 1000 m přes 10000 m</t>
  </si>
  <si>
    <t>1351019365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</si>
  <si>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</si>
  <si>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"odvoz jílu ze zajímkování" 15*71,8</t>
  </si>
  <si>
    <t>"přebytečná zemina" 15*6,0</t>
  </si>
  <si>
    <t>14</t>
  </si>
  <si>
    <t>162751137</t>
  </si>
  <si>
    <t>Vodorovné přemístění do 10000 m výkopku/sypaniny z horniny třídy těžitelnosti II, skupiny 4 a 5</t>
  </si>
  <si>
    <t>769188356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</si>
  <si>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</si>
  <si>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"sediment" 220,0</t>
  </si>
  <si>
    <t>"nepoužitelná dlažba" 41,3-26,25</t>
  </si>
  <si>
    <t>162751139</t>
  </si>
  <si>
    <t>Příplatek k vodorovnému přemístění výkopku/sypaniny z horniny třídy těžitelnosti II, skupiny 4 a 5 ZKD 1000 m přes 10000 m</t>
  </si>
  <si>
    <t>836558423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</si>
  <si>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</si>
  <si>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15*235,05</t>
  </si>
  <si>
    <t>16</t>
  </si>
  <si>
    <t>171153101</t>
  </si>
  <si>
    <t>Zemní hrázky melioračních kanálů z horniny třídy těžitelnosti I a II, skupiny 1 až 4</t>
  </si>
  <si>
    <t>-2129083377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</si>
  <si>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</si>
  <si>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"zajímkování" 12,0*2,3*1,3*2</t>
  </si>
  <si>
    <t>17</t>
  </si>
  <si>
    <t>171201221</t>
  </si>
  <si>
    <t>Poplatek za uložení na skládce (skládkovné) zeminy a kamení kód odpadu 17 05 04</t>
  </si>
  <si>
    <t>t</t>
  </si>
  <si>
    <t>1981818408</t>
  </si>
  <si>
    <t>Poplatek za uložení stavebního odpadu na skládce (skládkovné) zeminy a kamení zatříděného do Katalogu odpadů pod kódem 17 05 04</t>
  </si>
  <si>
    <t>"odvoz jílu ze zajímkování" 71,8*1,8</t>
  </si>
  <si>
    <t>"sediment" 220,0*2,0</t>
  </si>
  <si>
    <t>"nepoužitelná dlažba" 15,05*1,9</t>
  </si>
  <si>
    <t>"přebytečná zemina" 6,0*1,8</t>
  </si>
  <si>
    <t>18</t>
  </si>
  <si>
    <t>171251201</t>
  </si>
  <si>
    <t>Uložení sypaniny na skládky nebo meziskládky</t>
  </si>
  <si>
    <t>-2120909880</t>
  </si>
  <si>
    <t>Uložení sypaniny na skládky nebo meziskládky bez hutnění s upravením uložené sypaniny do předepsaného tvaru</t>
  </si>
  <si>
    <t>"nepoužitelná dlažba" 15,05</t>
  </si>
  <si>
    <t>Zakládání</t>
  </si>
  <si>
    <t>19</t>
  </si>
  <si>
    <t>221211115</t>
  </si>
  <si>
    <t>Vrty přenosnými kladivy D do 56 mm úklon do 90° hl do 10 m hor. V</t>
  </si>
  <si>
    <t>-592177638</t>
  </si>
  <si>
    <t>Vrty přenosnými vrtacími kladivy v hloubce 0 až 10 m průměru přes 13 do 56 mm, do úklonu 90° (úpadně až horizontálně ), v hornině tř. V</t>
  </si>
  <si>
    <t>"připevnění ŽB prahu k původní konstrukci stupně - viz. D.1.1.1.1. (hl. 0,75 m)" 74*0,75</t>
  </si>
  <si>
    <t>"připevnění obkladu k ŽB prahu - viz. D.1.1.1.1. (hl. 0,2 m)" (140+74)*0,2</t>
  </si>
  <si>
    <t>20</t>
  </si>
  <si>
    <t>274313511</t>
  </si>
  <si>
    <t>Základové pásy z betonu tř. C 12/15</t>
  </si>
  <si>
    <t>1682232352</t>
  </si>
  <si>
    <t>Základy z betonu prostého pasy betonu kamenem neprokládaného tř. C 12/15</t>
  </si>
  <si>
    <t>Poznámka k položce:
C8/10</t>
  </si>
  <si>
    <t>"sanace vyplavené zeminy (pod dlažbou) - viz. D.1.1.1.1." 3,0</t>
  </si>
  <si>
    <t>274321611</t>
  </si>
  <si>
    <t>Základové pasy ze ŽB bez zvýšených nároků na prostředí tř. C 30/37</t>
  </si>
  <si>
    <t>1234714942</t>
  </si>
  <si>
    <t>Základy z betonu železového (bez výztuže) pasy z betonu bez zvláštních nároků na prostředí tř. C 30/37</t>
  </si>
  <si>
    <t>"práh přelivné hrany - viz. D.1.1.1.1.+D.1.1.2.3." 18,2*0,75*1,25</t>
  </si>
  <si>
    <t>22</t>
  </si>
  <si>
    <t>274351121</t>
  </si>
  <si>
    <t>Zřízení bednění základových pasů rovného</t>
  </si>
  <si>
    <t>m2</t>
  </si>
  <si>
    <t>-2122550447</t>
  </si>
  <si>
    <t>Bednění základů pasů rovné zřízení</t>
  </si>
  <si>
    <t>"práh přelivné hrany - viz. D.1.1.1.1.+D.1.1.2.3." 18,2*1,25*2+0,75*1,25*5</t>
  </si>
  <si>
    <t>23</t>
  </si>
  <si>
    <t>274351122</t>
  </si>
  <si>
    <t>Odstranění bednění základových pasů rovného</t>
  </si>
  <si>
    <t>-569457775</t>
  </si>
  <si>
    <t>Bednění základů pasů rovné odstranění</t>
  </si>
  <si>
    <t>24</t>
  </si>
  <si>
    <t>274362021</t>
  </si>
  <si>
    <t>Výztuž základových pásů svařovanými sítěmi Kari</t>
  </si>
  <si>
    <t>-1431841983</t>
  </si>
  <si>
    <t>Výztuž základů pasů ze svařovaných sítí z drátů typu KARI</t>
  </si>
  <si>
    <t>"práh přelivné hrany - viz. D.1.1.1.1.+D.1.1.2.3." 368,0*0,001</t>
  </si>
  <si>
    <t>Svislé a kompletní konstrukce</t>
  </si>
  <si>
    <t>25</t>
  </si>
  <si>
    <t>321213345</t>
  </si>
  <si>
    <t>Zdivo nadzákladové z lomového kamene vodních staveb obkladní s vyspárováním</t>
  </si>
  <si>
    <t>372557336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</si>
  <si>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</si>
  <si>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"obklad přelivné hrany - viz. D.1.1.1.1.+D.1.1.2.3." 18,2*(1,25+1,0)*0,25</t>
  </si>
  <si>
    <t>Vodorovné konstrukce</t>
  </si>
  <si>
    <t>26</t>
  </si>
  <si>
    <t>451317124</t>
  </si>
  <si>
    <t>Podklad pod dlažbu z betonu prostého pro prostředí s mrazovými cykly C 30/37 tl přes 200 do 250 mm</t>
  </si>
  <si>
    <t>-513162844</t>
  </si>
  <si>
    <t>Podklad pod dlažbu z betonu prostého pro prostředí s mrazovými cykly tř. C 30/37 tl. přes 200 do 250 mm</t>
  </si>
  <si>
    <t>"v místě vývaru - viz. C.2.+D.1.1.1.1. " 105,0</t>
  </si>
  <si>
    <t>27</t>
  </si>
  <si>
    <t>465999003-R</t>
  </si>
  <si>
    <t>Dlažba z rozebraného lomového kamene na cementovou maltu s vyspárováním tl 250 mm</t>
  </si>
  <si>
    <t>-748520730</t>
  </si>
  <si>
    <t>Ostatní konstrukce a práce, bourání</t>
  </si>
  <si>
    <t>28</t>
  </si>
  <si>
    <t>931976112</t>
  </si>
  <si>
    <t>Úprava dilatační spáry z asfaltové lepenky dvojité</t>
  </si>
  <si>
    <t>-1447622544</t>
  </si>
  <si>
    <t>Úprava dilatační spáry konstrukcí z prostého nebo železového betonu s použitím asfaltové lepenky dvojité s oboustrannými asfaltovými nátěry</t>
  </si>
  <si>
    <t>"práh přelivné hrany - viz. D.1.1.1.1.+D.1.1.2.3." 3*1,0*1,5</t>
  </si>
  <si>
    <t>29</t>
  </si>
  <si>
    <t>931994106</t>
  </si>
  <si>
    <t>Těsnění dilatační spáry betonové konstrukce vnitřním těsnicím pásem</t>
  </si>
  <si>
    <t>-1275162654</t>
  </si>
  <si>
    <t>Těsnění spáry betonové konstrukce pásy, profily, tmely těsnicím pásem vnitřním, spáry dilatační</t>
  </si>
  <si>
    <t>"práh přelivné hrany - viz. D.1.1.1.1.+D.1.1.2.3." 3*1,5</t>
  </si>
  <si>
    <t>30</t>
  </si>
  <si>
    <t>961055111</t>
  </si>
  <si>
    <t>Bourání základů ze ŽB</t>
  </si>
  <si>
    <t>184030656</t>
  </si>
  <si>
    <t>Bourání základů z betonu železového</t>
  </si>
  <si>
    <t>"ubourání části stupně - viz. D.1.1.1.1.+D.1.1.2.3." 18,2*1,0*1,0</t>
  </si>
  <si>
    <t>31</t>
  </si>
  <si>
    <t>965042241</t>
  </si>
  <si>
    <t>Bourání podkladů pod dlažby nebo mazanin betonových nebo z litého asfaltu tl přes 100 mm pl přes 4 m2</t>
  </si>
  <si>
    <t>1178852705</t>
  </si>
  <si>
    <t>Bourání mazanin betonových nebo z litého asfaltu tl. přes 100 mm, plochy přes 4 m2</t>
  </si>
  <si>
    <t>997</t>
  </si>
  <si>
    <t>Přesun sutě</t>
  </si>
  <si>
    <t>32</t>
  </si>
  <si>
    <t>997013501</t>
  </si>
  <si>
    <t>Odvoz suti a vybouraných hmot na skládku nebo meziskládku do 1 km se složením</t>
  </si>
  <si>
    <t>1972210379</t>
  </si>
  <si>
    <t>Odvoz suti a vybouraných hmot na skládku nebo meziskládku se složením, na vzdálenost do 1 km</t>
  </si>
  <si>
    <t>"suť z ubourané části stupně" 43,680</t>
  </si>
  <si>
    <t>"beton. lože dlažby" 90,860</t>
  </si>
  <si>
    <t>33</t>
  </si>
  <si>
    <t>997013509</t>
  </si>
  <si>
    <t>Příplatek k odvozu suti a vybouraných hmot na skládku ZKD 1 km přes 1 km</t>
  </si>
  <si>
    <t>-1276565843</t>
  </si>
  <si>
    <t>Odvoz suti a vybouraných hmot na skládku nebo meziskládku se složením, na vzdálenost Příplatek k ceně za každý další i započatý 1 km přes 1 km</t>
  </si>
  <si>
    <t>24*134,540</t>
  </si>
  <si>
    <t>34</t>
  </si>
  <si>
    <t>997013601</t>
  </si>
  <si>
    <t>Poplatek za uložení na skládce (skládkovné) stavebního odpadu betonového kód odpadu 17 01 01</t>
  </si>
  <si>
    <t>1568374984</t>
  </si>
  <si>
    <t>Poplatek za uložení stavebního odpadu na skládce (skládkovné) z prostého betonu zatříděného do Katalogu odpadů pod kódem 17 01 01</t>
  </si>
  <si>
    <t>35</t>
  </si>
  <si>
    <t>997013602</t>
  </si>
  <si>
    <t>Poplatek za uložení na skládce (skládkovné) stavebního odpadu železobetonového kód odpadu 17 01 01</t>
  </si>
  <si>
    <t>1371682462</t>
  </si>
  <si>
    <t>Poplatek za uložení stavebního odpadu na skládce (skládkovné) z armovaného betonu zatříděného do Katalogu odpadů pod kódem 17 01 01</t>
  </si>
  <si>
    <t>998</t>
  </si>
  <si>
    <t>Přesun hmot</t>
  </si>
  <si>
    <t>36</t>
  </si>
  <si>
    <t>998323011</t>
  </si>
  <si>
    <t>Přesun hmot pro jezy a stupně</t>
  </si>
  <si>
    <t>-680931101</t>
  </si>
  <si>
    <t>Přesun hmot pro jezy a stupně dopravní vzdálenost do 500 m</t>
  </si>
  <si>
    <t>SO-02 - Stupeň ř. km 2,580</t>
  </si>
  <si>
    <t xml:space="preserve">    6 - Úpravy povrchů, podlahy a osazování výplní</t>
  </si>
  <si>
    <t>114203104</t>
  </si>
  <si>
    <t>Rozebrání záhozů a rovnanin na sucho</t>
  </si>
  <si>
    <t>283469999</t>
  </si>
  <si>
    <t>Rozebrání dlažeb nebo záhozů s naložením na dopravní prostředek záhozů, rovnanin a soustřeďovacích staveb provedených na sucho</t>
  </si>
  <si>
    <t>"vývar - viz. podélné řezy D.1.1.3.1.-3. + příčné řezy D.1.1.4.1.-2." 9,5*9,9*0,6</t>
  </si>
  <si>
    <t>-684502043</t>
  </si>
  <si>
    <t>1558016829</t>
  </si>
  <si>
    <t>-1560870029</t>
  </si>
  <si>
    <t>"dovoz jílu na zajímkování" 44,0</t>
  </si>
  <si>
    <t>"zrušení zajímkování" 44,0</t>
  </si>
  <si>
    <t>629109553</t>
  </si>
  <si>
    <t>909757741</t>
  </si>
  <si>
    <t>"vývar - viz. C.2.+D.1.1.3.1." 90,0</t>
  </si>
  <si>
    <t>"přepážka - viz. C.2.+D.1.1.3.1." 131,0</t>
  </si>
  <si>
    <t>131251104</t>
  </si>
  <si>
    <t>Hloubení jam nezapažených v hornině třídy těžitelnosti I, skupiny 3 objem do 500 m3 strojně</t>
  </si>
  <si>
    <t>-687606740</t>
  </si>
  <si>
    <t>Hloubení nezapažených jam a zářezů strojně s urovnáním dna do předepsaného profilu a spádu v hornině třídy těžitelnosti I skupiny 3 přes 100 do 500 m3</t>
  </si>
  <si>
    <t>"vývar - viz. C.2. + podélné řezy D.1.1.3.1.-3. + příčné řezy D.1.1.4.2." 8,3*10,5*0,5+10,0*1,0*1,2</t>
  </si>
  <si>
    <t>614989929</t>
  </si>
  <si>
    <t>Poznámka k položce:
- průměr trnů 15 mm: dl. 950 mm - 40 ks, dl. 550 mm - 110 ks
Trny budou přivařeny k výztuži.</t>
  </si>
  <si>
    <t>"parapet na přelivné hraně - viz. D.1.1.4.3." 40+110</t>
  </si>
  <si>
    <t>-381784787</t>
  </si>
  <si>
    <t>"odvoz jílu ze zajímkování" 44,0</t>
  </si>
  <si>
    <t>"přebytečná zemina" 55,6</t>
  </si>
  <si>
    <t>-360122877</t>
  </si>
  <si>
    <t>"odvoz jílu ze zajímkování" 15*44,0</t>
  </si>
  <si>
    <t>"přebytečná zemina" 15*55,6</t>
  </si>
  <si>
    <t>513333448</t>
  </si>
  <si>
    <t>"sediment" 221,0</t>
  </si>
  <si>
    <t>"rozebraný zához vývaru" 56,43</t>
  </si>
  <si>
    <t>-1033590386</t>
  </si>
  <si>
    <t>15*277,43</t>
  </si>
  <si>
    <t>-462206654</t>
  </si>
  <si>
    <t>"zajímkování" (11,6+3,1)*2,3*1,3</t>
  </si>
  <si>
    <t>-933928880</t>
  </si>
  <si>
    <t>"odvoz jílu ze zajímkování" 44,0*1,8</t>
  </si>
  <si>
    <t>"sediment" 221,0*2,0</t>
  </si>
  <si>
    <t>"přebytečná zemina" 55,6*1,8</t>
  </si>
  <si>
    <t>"rozebraný zához vývaru" 56,43*1,82</t>
  </si>
  <si>
    <t>1619778273</t>
  </si>
  <si>
    <t>177973980</t>
  </si>
  <si>
    <t>"parapet na přelivné hraně - viz. D.1.1.4.3." 40*0,6+110*0,4</t>
  </si>
  <si>
    <t>274311611</t>
  </si>
  <si>
    <t>Základové pásy prokládané kamenem z betonu tř. C 16/20</t>
  </si>
  <si>
    <t>2109462108</t>
  </si>
  <si>
    <t>Základy z betonu prostého pasy z betonu kamenem prokládaného tř. C 16/20</t>
  </si>
  <si>
    <t>"zpevnění pod přehrážkou - viz. D.1.1.3.1.-2. + D.1.1.4.2." 10,7*3,0*2,0/2</t>
  </si>
  <si>
    <t>317322611</t>
  </si>
  <si>
    <t>Římsy nebo žlabové římsy ze ŽB tř. C 30/37</t>
  </si>
  <si>
    <t>-77382673</t>
  </si>
  <si>
    <t>Římsy nebo žlabové římsy z betonu železového (bez výztuže) tř. C 30/37</t>
  </si>
  <si>
    <t>"parapet na přelivné hraně - viz. D.1.1.4.3." 20,0*(1,45*0,4+0,2*0,5)</t>
  </si>
  <si>
    <t>317351105</t>
  </si>
  <si>
    <t>Zřízení bednění říms a žlabových říms v do 6 m</t>
  </si>
  <si>
    <t>-1000480756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</si>
  <si>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</si>
  <si>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"parapet na přelivné hraně - viz. D.1.1.4.3." 20,0*(0,4+0,9)+(1,45*0,4+0,2*0,5)*4</t>
  </si>
  <si>
    <t>317351106</t>
  </si>
  <si>
    <t>Odstranění bednění říms a žlabových říms v do 6 m</t>
  </si>
  <si>
    <t>1887875791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</si>
  <si>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</si>
  <si>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317362021</t>
  </si>
  <si>
    <t>Výztuž překladů a říms svařovanými sítěmi Kari</t>
  </si>
  <si>
    <t>-1224099815</t>
  </si>
  <si>
    <t>Výztuž překladů, říms, žlabů, žlabových říms, klenbových pásů ze svařovaných sítí z drátů typu KARI</t>
  </si>
  <si>
    <t>"parapet na přelivné hraně - viz. D.1.1.4.3." 551,0*0,001</t>
  </si>
  <si>
    <t>321212345</t>
  </si>
  <si>
    <t>Oprava zdiva vodních staveb do 3 m3 z lomového kamene obkladního včetně jeho dodání</t>
  </si>
  <si>
    <t>1073331121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</si>
  <si>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</si>
  <si>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"doplnění chybějících kamenů obkladu PB zdi - viz. C.2. + D.1.1.4.2. (20%)" 19,0*0,25*0,2</t>
  </si>
  <si>
    <t>"doplnění chybějících kamenů obkladu LB zdi - viz. C.2. + D.1.1.4.2. (20%)" 19,0*0,25*0,2</t>
  </si>
  <si>
    <t>321999004-R</t>
  </si>
  <si>
    <t>Sražení hrany betonu 50x50 mm</t>
  </si>
  <si>
    <t>-1795735131</t>
  </si>
  <si>
    <t>"parapet na přelivné hraně - viz. D.1.1.4.3." 20,0*2</t>
  </si>
  <si>
    <t>462511270</t>
  </si>
  <si>
    <t>Zához z lomového kamene bez proštěrkování z terénu hmotnost do 200 kg</t>
  </si>
  <si>
    <t>-1951274162</t>
  </si>
  <si>
    <t>Zához z lomového kamene neupraveného záhozového bez proštěrkování z terénu, hmotnosti jednotlivých kamenů do 200 kg</t>
  </si>
  <si>
    <t>"vývar - viz. C.2. + podélné řezy D.1.1.3.1.-3. + příčné řezy D.1.1.4.1.-2." 115,0</t>
  </si>
  <si>
    <t>462519002</t>
  </si>
  <si>
    <t>Příplatek za urovnání ploch záhozu z lomového kamene hmotnost do 200 kg</t>
  </si>
  <si>
    <t>272729013</t>
  </si>
  <si>
    <t>Zához z lomového kamene neupraveného záhozového Příplatek k cenám za urovnání viditelných ploch záhozu z kamene, hmotnosti jednotlivých kamenů do 200 kg</t>
  </si>
  <si>
    <t>"vývar - viz. C.2. + podélné řezy D.1.1.3.1.-3. + příčné řezy D.1.1.4.1.-2." 5,0*11,5+10,5*3,5</t>
  </si>
  <si>
    <t>Úpravy povrchů, podlahy a osazování výplní</t>
  </si>
  <si>
    <t>628635552</t>
  </si>
  <si>
    <t>Vyplnění spár zdiva z lomového kamene maltou cementovou na hl nad 70 do 120 mm s vyspárováním</t>
  </si>
  <si>
    <t>-1551216983</t>
  </si>
  <si>
    <t>Vyplnění spár dosavadních konstrukcí zdiva cementovou maltou s vyčištěním spár hloubky přes 70 do 120 mm, zdiva z lomového kamene s vyspárováním</t>
  </si>
  <si>
    <t>Poznámka k položce:
- u plochy 19 m2 počítáno vyspárování 80% stávajícího kamene, 20% doplnění chybějícího kamene vč. vyspárování - viz. pol. "Oprava zdiva..."</t>
  </si>
  <si>
    <t>"přespárování PB zdi - viz. C.2. + D.1.1.4.2." 23,0+19,0*0,8</t>
  </si>
  <si>
    <t>"přespárování LB zdi - viz. C.2. + D.1.1.4.2." 19,0*0,8</t>
  </si>
  <si>
    <t>-988450657</t>
  </si>
  <si>
    <t>"parapet na přelivné hraně - viz. D.1.1.4.3." 2*(1,45*0,4+0,2*0,5)</t>
  </si>
  <si>
    <t>588477049</t>
  </si>
  <si>
    <t>"parapet na přelivné hraně - viz. D.1.1.4.3." 2*(0,4+0,9)</t>
  </si>
  <si>
    <t>938902132</t>
  </si>
  <si>
    <t>Očištění konstrukcí na ostatních plochách od porostu</t>
  </si>
  <si>
    <t>1746936923</t>
  </si>
  <si>
    <t>Dokončovací práce na dosavadních konstrukcích očištění stavebních konstrukcí od porostu, s naložením odstraněného porostu na dopravní prostředek nebo s přemístěním na výšku do 6 m a odklizením na hromady do vzdálenosti 50 m na ostatních plochách</t>
  </si>
  <si>
    <t>"přespárování návodního a vzdušného líce stupně - viz. C.2. + D.1.1.3.1." 44,0+44,0</t>
  </si>
  <si>
    <t>938903211</t>
  </si>
  <si>
    <t>Vysekání spár hl nad 70 do 120 mm ve zdivu z lomového kamene</t>
  </si>
  <si>
    <t>-924856903</t>
  </si>
  <si>
    <t>Dokončovací práce na dosavadních konstrukcích vysekání spár s očištěním zdiva nebo dlažby, s naložením suti na dopravní prostředek nebo s odklizením na hromady do vzdálenosti 50 m při hloubce spáry přes 70 do 120 mm ve zdivu z lomového kamene</t>
  </si>
  <si>
    <t>962052211</t>
  </si>
  <si>
    <t>Bourání zdiva nadzákladového ze ŽB přes 1 m3</t>
  </si>
  <si>
    <t>-628857977</t>
  </si>
  <si>
    <t>Bourání zdiva železobetonového nadzákladového, objemu přes 1 m3</t>
  </si>
  <si>
    <t>"parapet na přelivné hraně - viz. D.1.1.3.1. + D.1.1.4.3." 20,0*1,15*0,4</t>
  </si>
  <si>
    <t>985142212</t>
  </si>
  <si>
    <t>Vysekání spojovací hmoty ze spár zdiva hl přes 40 mm dl do 12 m/m2</t>
  </si>
  <si>
    <t>1699013575</t>
  </si>
  <si>
    <t>Vysekání spojovací hmoty ze spár zdiva včetně vyčištění hloubky spáry přes 40 mm délky spáry na 1 m2 upravované plochy přes 6 do 12 m</t>
  </si>
  <si>
    <t>985232112</t>
  </si>
  <si>
    <t>Hloubkové spárování zdiva aktivovanou maltou spára hl do 80 mm dl do 12 m/m2</t>
  </si>
  <si>
    <t>678725041</t>
  </si>
  <si>
    <t>Hloubkové spárování zdiva hloubky přes 40 do 80 mm aktivovanou maltou délky spáry na 1 m2 upravované plochy přes 6 do 12 m</t>
  </si>
  <si>
    <t>161644099</t>
  </si>
  <si>
    <t>"suť ze spár" 3,857+6,855</t>
  </si>
  <si>
    <t>"suť z parapetu na přelivné hraně" 22,080</t>
  </si>
  <si>
    <t>554064550</t>
  </si>
  <si>
    <t>24*32,792</t>
  </si>
  <si>
    <t>933267594</t>
  </si>
  <si>
    <t>37</t>
  </si>
  <si>
    <t>-1925076804</t>
  </si>
  <si>
    <t>38</t>
  </si>
  <si>
    <t>358766006</t>
  </si>
  <si>
    <t>SO-03 - Kácení</t>
  </si>
  <si>
    <t>111251111</t>
  </si>
  <si>
    <t>Drcení ořezaných větví D do 100 mm s odvozem do 20 km</t>
  </si>
  <si>
    <t>1747043128</t>
  </si>
  <si>
    <t>Drcení ořezaných větví strojně - (štěpkování) s naložením na dopravní prostředek a odvozem drtě do 20 km a se složením o průměru větví do 100 mm</t>
  </si>
  <si>
    <t>4*0,15+1*0,3</t>
  </si>
  <si>
    <t>112101101</t>
  </si>
  <si>
    <t>Odstranění stromů listnatých průměru kmene do 300 mm</t>
  </si>
  <si>
    <t>1173792908</t>
  </si>
  <si>
    <t>Odstranění stromů s odřezáním kmene a s odvětvením listnatých, průměru kmene přes 100 do 300 mm</t>
  </si>
  <si>
    <t>"viz. B.2.6.a)" 1+3</t>
  </si>
  <si>
    <t>112101102</t>
  </si>
  <si>
    <t>Odstranění stromů listnatých průměru kmene do 500 mm</t>
  </si>
  <si>
    <t>671282138</t>
  </si>
  <si>
    <t>Odstranění stromů s odřezáním kmene a s odvětvením listnatých, průměru kmene přes 300 do 500 mm</t>
  </si>
  <si>
    <t>"viz. B.2.6.a)" 1</t>
  </si>
  <si>
    <t>112251101</t>
  </si>
  <si>
    <t>Odstranění pařezů D do 300 mm</t>
  </si>
  <si>
    <t>1714965344</t>
  </si>
  <si>
    <t>Odstranění pařezů strojně s jejich vykopáním, vytrháním nebo odstřelením průměru přes 100 do 300 mm</t>
  </si>
  <si>
    <t>112251104</t>
  </si>
  <si>
    <t>Odstranění pařezů D do 900 mm</t>
  </si>
  <si>
    <t>-423664218</t>
  </si>
  <si>
    <t>Odstranění pařezů strojně s jejich vykopáním, vytrháním nebo odstřelením průměru přes 700 do 900 mm</t>
  </si>
  <si>
    <t>"vícekmenný strom - viz. B.2.6.a)" 1</t>
  </si>
  <si>
    <t>162201421</t>
  </si>
  <si>
    <t>Vodorovné přemístění pařezů do 1 km D do 300 mm</t>
  </si>
  <si>
    <t>317900693</t>
  </si>
  <si>
    <t>Vodorovné přemístění větví, kmenů nebo pařezů s naložením, složením a dopravou do 1000 m pařezů kmenů, průměru přes 100 do 300 mm</t>
  </si>
  <si>
    <t>162201424</t>
  </si>
  <si>
    <t>Vodorovné přemístění pařezů do 1 km D do 900 mm</t>
  </si>
  <si>
    <t>1618065647</t>
  </si>
  <si>
    <t>Vodorovné přemístění větví, kmenů nebo pařezů s naložením, složením a dopravou do 1000 m pařezů kmenů, průměru přes 700 do 900 mm</t>
  </si>
  <si>
    <t>162301971</t>
  </si>
  <si>
    <t>Příplatek k vodorovnému přemístění pařezů D 300 mm ZKD 1 km</t>
  </si>
  <si>
    <t>-1738595274</t>
  </si>
  <si>
    <t>Vodorovné přemístění větví, kmenů nebo pařezů s naložením, složením a dopravou Příplatek k cenám za každých dalších i započatých 1000 m přes 1000 m pařezů kmenů, průměru přes 100 do 300 mm</t>
  </si>
  <si>
    <t>24*1</t>
  </si>
  <si>
    <t>162301974</t>
  </si>
  <si>
    <t>Příplatek k vodorovnému přemístění pařezů D 900 mm ZKD 1 km</t>
  </si>
  <si>
    <t>-1288308295</t>
  </si>
  <si>
    <t>Vodorovné přemístění větví, kmenů nebo pařezů s naložením, složením a dopravou Příplatek k cenám za každých dalších i započatých 1000 m přes 1000 m pařezů kmenů, průměru přes 700 do 900 mm</t>
  </si>
  <si>
    <t>171209005-R</t>
  </si>
  <si>
    <t>Skládkovné</t>
  </si>
  <si>
    <t>291898111</t>
  </si>
  <si>
    <t>0,050+0,600</t>
  </si>
  <si>
    <t>VON - Vedlejší a ostatní náklady</t>
  </si>
  <si>
    <t>VRN - Vedlejší rozpočtové náklady</t>
  </si>
  <si>
    <t xml:space="preserve">    VRN9 - Ostatní náklady</t>
  </si>
  <si>
    <t>VRN</t>
  </si>
  <si>
    <t>Vedlejší rozpočtové náklady</t>
  </si>
  <si>
    <t>031002000</t>
  </si>
  <si>
    <t>Zařízení staveniště</t>
  </si>
  <si>
    <t>soubor</t>
  </si>
  <si>
    <t>1024</t>
  </si>
  <si>
    <t>-1886255009</t>
  </si>
  <si>
    <t>Poznámka k položce:
- zajištění místnosti pro TDI v ZS vč. jejího vybavení- zajištění ohlášení všech staveb zařízení staveniště dle § 104 odst. (2) zákona č. 183/2006 Sb.- zajištění oplocení prostoru ZS, jeho napojení na inž. sítě
- zajištění následné likvidace všech objektů ZS včetně při
pojení na sítě- zajištění zřízení a odstranění dočasných komunikací, sjezdů a nájezdů pro realizaci stavby 
- zajištění zřízení a odstranění dočasné deponie pro uložení výkopku
- zajištění ostrahy stavby a staveniště po dobu realizace stavby
- zajištění podmínek pro použití přístupových komunikací dotčených stavbou s příslušnými vlastníky či správci a zajištění jejich splnění- 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dané obecně závaznou vyhláškou- zajištění péče o nepředané objekty a konstrukce stavby, jejich ošetřování a zimní opatření- zajištění výroby a instalace informačních tabulí ke stavbě - zajištění ochrany veškeré zeleně v prostoru staveniště a v jeho bezprostřední blízkosti proti poškození během realizace stavby - uvedení pozemků do stavu shodného před zahájením stavby</t>
  </si>
  <si>
    <t>031002002</t>
  </si>
  <si>
    <t>Zajištění dopravně inženýrských opatření</t>
  </si>
  <si>
    <t>-1522868862</t>
  </si>
  <si>
    <t xml:space="preserve">Poznámka k položce:
- zajištění dopravně inženýrských opatření- zajištění zřízení a likvidace dopravního značení včetně případné světelné signalizace- zajištění vydání dopravně inženýrského rozhodnutí
</t>
  </si>
  <si>
    <t>VRN9</t>
  </si>
  <si>
    <t>Ostatní náklady</t>
  </si>
  <si>
    <t>090001000</t>
  </si>
  <si>
    <t>Zajištění veškerých geodetických prací souvisejících s realizací díla</t>
  </si>
  <si>
    <t>262144</t>
  </si>
  <si>
    <t>-756545237</t>
  </si>
  <si>
    <t>091003000</t>
  </si>
  <si>
    <t xml:space="preserve">Vypracování geodetického zaměření skutečného stavu </t>
  </si>
  <si>
    <t>1488097221</t>
  </si>
  <si>
    <t xml:space="preserve">Vypracování geodetického zaměření skutečného stavu 
</t>
  </si>
  <si>
    <t>091003001</t>
  </si>
  <si>
    <t xml:space="preserve">Zajištění ochrany a vytýčení podzemních inženýrských sítí </t>
  </si>
  <si>
    <t>1136638789</t>
  </si>
  <si>
    <t xml:space="preserve">Zajištění ochrany a vytýčení podzemních inženýrských sítí 
</t>
  </si>
  <si>
    <t xml:space="preserve">Poznámka k položce:
Zajištění ochrany a vytýčení podzemních inženýrských sítí uvedených v projektové dokumentaci dle podmínek z dokladové části projektu (např. kabel sdělovacího vedení, vodovod).
</t>
  </si>
  <si>
    <t>091204000</t>
  </si>
  <si>
    <t>Vypracování  projektu skutečného provedení díla</t>
  </si>
  <si>
    <t>ks</t>
  </si>
  <si>
    <t>2006213188</t>
  </si>
  <si>
    <t xml:space="preserve">Vypracování projektu skutečného provedení díla
</t>
  </si>
  <si>
    <t>091404000</t>
  </si>
  <si>
    <t>Zajištění veškerých předepsaných rozborů, atestů, zkoušek a revizí dle příslušných norem a dalších předpisů a nařízení platných v ČR</t>
  </si>
  <si>
    <t>1213016086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</si>
  <si>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</si>
  <si>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091704000</t>
  </si>
  <si>
    <t xml:space="preserve">Vypracování Plánu opatření pro případ havárie
</t>
  </si>
  <si>
    <t>225420250</t>
  </si>
  <si>
    <t>Vypracování Plánu opatření pro případ havárie</t>
  </si>
  <si>
    <t xml:space="preserve">Poznámka k položce:
Zhotovitelem vypracovaný Plán opatření pro případ úniku závadných látek (např. ropné produkty, cementové výluhy, odpadní vody z těsnících clon,atd.)
</t>
  </si>
  <si>
    <t>091804000</t>
  </si>
  <si>
    <t xml:space="preserve">Zpracování povodňového plánu stavby dle §71 zákona č. 254/2001 Sb. včetně zajištění schválení příslušnými orgány správy a Povodím Labe, státní podnik
</t>
  </si>
  <si>
    <t>-1670348470</t>
  </si>
  <si>
    <t>Zpracování povodňového plánu stavby dle §71 zákona č. 254/2001 Sb. včetně zajištění schválení příslušnými orgány správy a Povodím Labe, státní podnik</t>
  </si>
  <si>
    <t>091806000</t>
  </si>
  <si>
    <t>Zajištění všech nezbytných průzkumů nutných pro řádné provádění a dokončení díla</t>
  </si>
  <si>
    <t>-1028076446</t>
  </si>
  <si>
    <t>091904000</t>
  </si>
  <si>
    <t>Vypracování plánu BOZP</t>
  </si>
  <si>
    <t>-462163944</t>
  </si>
  <si>
    <t>091904001</t>
  </si>
  <si>
    <t>Provedení pasportizace stávajících nemovitostí (vč. pozemků) a jejich příslušenství, zajištění fotodokumentace stávajícho stavu přístupových komunikací</t>
  </si>
  <si>
    <t>-1919248004</t>
  </si>
  <si>
    <t>092004008</t>
  </si>
  <si>
    <t>Zajištění případných písemných souhlasných vyjádření všech dotčených vlastníků a případných uživatelů všech pozemků dotčených stavbou s jejich konečnou úpravou po dokončení prací vč. nájmu za užívání pozemků</t>
  </si>
  <si>
    <t>-714481094</t>
  </si>
  <si>
    <t>Poznámka k položce:
Přístupy budou projednány a odsouhlaseny vlastníky dotčených pozemků.</t>
  </si>
  <si>
    <t>092104000</t>
  </si>
  <si>
    <t>Vypracování technologických postupů</t>
  </si>
  <si>
    <t>-624850021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</si>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</sst>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3" t="s">
        <v>14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1"/>
      <c r="AQ5" s="21"/>
      <c r="AR5" s="19"/>
      <c r="BE5" s="320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5" t="s">
        <v>17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1"/>
      <c r="AQ6" s="21"/>
      <c r="AR6" s="19"/>
      <c r="BE6" s="321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21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21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21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21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21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21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21"/>
      <c r="BS13" s="16" t="s">
        <v>6</v>
      </c>
    </row>
    <row r="14" spans="2:71" ht="13.2">
      <c r="B14" s="20"/>
      <c r="C14" s="21"/>
      <c r="D14" s="21"/>
      <c r="E14" s="326" t="s">
        <v>30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21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21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21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21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21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21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21"/>
      <c r="BS20" s="16" t="s">
        <v>33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21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21"/>
    </row>
    <row r="23" spans="2:57" s="1" customFormat="1" ht="48" customHeight="1">
      <c r="B23" s="20"/>
      <c r="C23" s="21"/>
      <c r="D23" s="21"/>
      <c r="E23" s="328" t="s">
        <v>36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21"/>
      <c r="AP23" s="21"/>
      <c r="AQ23" s="21"/>
      <c r="AR23" s="19"/>
      <c r="BE23" s="321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21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21"/>
    </row>
    <row r="26" spans="1:57" s="2" customFormat="1" ht="25.95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9">
        <f>ROUND(AG54,2)</f>
        <v>0</v>
      </c>
      <c r="AL26" s="330"/>
      <c r="AM26" s="330"/>
      <c r="AN26" s="330"/>
      <c r="AO26" s="330"/>
      <c r="AP26" s="35"/>
      <c r="AQ26" s="35"/>
      <c r="AR26" s="38"/>
      <c r="BE26" s="321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21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31" t="s">
        <v>38</v>
      </c>
      <c r="M28" s="331"/>
      <c r="N28" s="331"/>
      <c r="O28" s="331"/>
      <c r="P28" s="331"/>
      <c r="Q28" s="35"/>
      <c r="R28" s="35"/>
      <c r="S28" s="35"/>
      <c r="T28" s="35"/>
      <c r="U28" s="35"/>
      <c r="V28" s="35"/>
      <c r="W28" s="331" t="s">
        <v>39</v>
      </c>
      <c r="X28" s="331"/>
      <c r="Y28" s="331"/>
      <c r="Z28" s="331"/>
      <c r="AA28" s="331"/>
      <c r="AB28" s="331"/>
      <c r="AC28" s="331"/>
      <c r="AD28" s="331"/>
      <c r="AE28" s="331"/>
      <c r="AF28" s="35"/>
      <c r="AG28" s="35"/>
      <c r="AH28" s="35"/>
      <c r="AI28" s="35"/>
      <c r="AJ28" s="35"/>
      <c r="AK28" s="331" t="s">
        <v>40</v>
      </c>
      <c r="AL28" s="331"/>
      <c r="AM28" s="331"/>
      <c r="AN28" s="331"/>
      <c r="AO28" s="331"/>
      <c r="AP28" s="35"/>
      <c r="AQ28" s="35"/>
      <c r="AR28" s="38"/>
      <c r="BE28" s="321"/>
    </row>
    <row r="29" spans="2:57" s="3" customFormat="1" ht="14.4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34">
        <v>0.21</v>
      </c>
      <c r="M29" s="333"/>
      <c r="N29" s="333"/>
      <c r="O29" s="333"/>
      <c r="P29" s="333"/>
      <c r="Q29" s="40"/>
      <c r="R29" s="40"/>
      <c r="S29" s="40"/>
      <c r="T29" s="40"/>
      <c r="U29" s="40"/>
      <c r="V29" s="40"/>
      <c r="W29" s="332">
        <f>ROUND(AZ54,2)</f>
        <v>0</v>
      </c>
      <c r="X29" s="333"/>
      <c r="Y29" s="333"/>
      <c r="Z29" s="333"/>
      <c r="AA29" s="333"/>
      <c r="AB29" s="333"/>
      <c r="AC29" s="333"/>
      <c r="AD29" s="333"/>
      <c r="AE29" s="333"/>
      <c r="AF29" s="40"/>
      <c r="AG29" s="40"/>
      <c r="AH29" s="40"/>
      <c r="AI29" s="40"/>
      <c r="AJ29" s="40"/>
      <c r="AK29" s="332">
        <f>ROUND(AV54,2)</f>
        <v>0</v>
      </c>
      <c r="AL29" s="333"/>
      <c r="AM29" s="333"/>
      <c r="AN29" s="333"/>
      <c r="AO29" s="333"/>
      <c r="AP29" s="40"/>
      <c r="AQ29" s="40"/>
      <c r="AR29" s="41"/>
      <c r="BE29" s="322"/>
    </row>
    <row r="30" spans="2:57" s="3" customFormat="1" ht="14.4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34">
        <v>0.15</v>
      </c>
      <c r="M30" s="333"/>
      <c r="N30" s="333"/>
      <c r="O30" s="333"/>
      <c r="P30" s="333"/>
      <c r="Q30" s="40"/>
      <c r="R30" s="40"/>
      <c r="S30" s="40"/>
      <c r="T30" s="40"/>
      <c r="U30" s="40"/>
      <c r="V30" s="40"/>
      <c r="W30" s="332">
        <f>ROUND(BA54,2)</f>
        <v>0</v>
      </c>
      <c r="X30" s="333"/>
      <c r="Y30" s="333"/>
      <c r="Z30" s="333"/>
      <c r="AA30" s="333"/>
      <c r="AB30" s="333"/>
      <c r="AC30" s="333"/>
      <c r="AD30" s="333"/>
      <c r="AE30" s="333"/>
      <c r="AF30" s="40"/>
      <c r="AG30" s="40"/>
      <c r="AH30" s="40"/>
      <c r="AI30" s="40"/>
      <c r="AJ30" s="40"/>
      <c r="AK30" s="332">
        <f>ROUND(AW54,2)</f>
        <v>0</v>
      </c>
      <c r="AL30" s="333"/>
      <c r="AM30" s="333"/>
      <c r="AN30" s="333"/>
      <c r="AO30" s="333"/>
      <c r="AP30" s="40"/>
      <c r="AQ30" s="40"/>
      <c r="AR30" s="41"/>
      <c r="BE30" s="322"/>
    </row>
    <row r="31" spans="2:57" s="3" customFormat="1" ht="14.4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34">
        <v>0.21</v>
      </c>
      <c r="M31" s="333"/>
      <c r="N31" s="333"/>
      <c r="O31" s="333"/>
      <c r="P31" s="333"/>
      <c r="Q31" s="40"/>
      <c r="R31" s="40"/>
      <c r="S31" s="40"/>
      <c r="T31" s="40"/>
      <c r="U31" s="40"/>
      <c r="V31" s="40"/>
      <c r="W31" s="332">
        <f>ROUND(BB54,2)</f>
        <v>0</v>
      </c>
      <c r="X31" s="333"/>
      <c r="Y31" s="333"/>
      <c r="Z31" s="333"/>
      <c r="AA31" s="333"/>
      <c r="AB31" s="333"/>
      <c r="AC31" s="333"/>
      <c r="AD31" s="333"/>
      <c r="AE31" s="333"/>
      <c r="AF31" s="40"/>
      <c r="AG31" s="40"/>
      <c r="AH31" s="40"/>
      <c r="AI31" s="40"/>
      <c r="AJ31" s="40"/>
      <c r="AK31" s="332">
        <v>0</v>
      </c>
      <c r="AL31" s="333"/>
      <c r="AM31" s="333"/>
      <c r="AN31" s="333"/>
      <c r="AO31" s="333"/>
      <c r="AP31" s="40"/>
      <c r="AQ31" s="40"/>
      <c r="AR31" s="41"/>
      <c r="BE31" s="322"/>
    </row>
    <row r="32" spans="2:57" s="3" customFormat="1" ht="14.4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34">
        <v>0.15</v>
      </c>
      <c r="M32" s="333"/>
      <c r="N32" s="333"/>
      <c r="O32" s="333"/>
      <c r="P32" s="333"/>
      <c r="Q32" s="40"/>
      <c r="R32" s="40"/>
      <c r="S32" s="40"/>
      <c r="T32" s="40"/>
      <c r="U32" s="40"/>
      <c r="V32" s="40"/>
      <c r="W32" s="332">
        <f>ROUND(BC54,2)</f>
        <v>0</v>
      </c>
      <c r="X32" s="333"/>
      <c r="Y32" s="333"/>
      <c r="Z32" s="333"/>
      <c r="AA32" s="333"/>
      <c r="AB32" s="333"/>
      <c r="AC32" s="333"/>
      <c r="AD32" s="333"/>
      <c r="AE32" s="333"/>
      <c r="AF32" s="40"/>
      <c r="AG32" s="40"/>
      <c r="AH32" s="40"/>
      <c r="AI32" s="40"/>
      <c r="AJ32" s="40"/>
      <c r="AK32" s="332">
        <v>0</v>
      </c>
      <c r="AL32" s="333"/>
      <c r="AM32" s="333"/>
      <c r="AN32" s="333"/>
      <c r="AO32" s="333"/>
      <c r="AP32" s="40"/>
      <c r="AQ32" s="40"/>
      <c r="AR32" s="41"/>
      <c r="BE32" s="322"/>
    </row>
    <row r="33" spans="2:44" s="3" customFormat="1" ht="14.4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34">
        <v>0</v>
      </c>
      <c r="M33" s="333"/>
      <c r="N33" s="333"/>
      <c r="O33" s="333"/>
      <c r="P33" s="333"/>
      <c r="Q33" s="40"/>
      <c r="R33" s="40"/>
      <c r="S33" s="40"/>
      <c r="T33" s="40"/>
      <c r="U33" s="40"/>
      <c r="V33" s="40"/>
      <c r="W33" s="332">
        <f>ROUND(BD54,2)</f>
        <v>0</v>
      </c>
      <c r="X33" s="333"/>
      <c r="Y33" s="333"/>
      <c r="Z33" s="333"/>
      <c r="AA33" s="333"/>
      <c r="AB33" s="333"/>
      <c r="AC33" s="333"/>
      <c r="AD33" s="333"/>
      <c r="AE33" s="333"/>
      <c r="AF33" s="40"/>
      <c r="AG33" s="40"/>
      <c r="AH33" s="40"/>
      <c r="AI33" s="40"/>
      <c r="AJ33" s="40"/>
      <c r="AK33" s="332">
        <v>0</v>
      </c>
      <c r="AL33" s="333"/>
      <c r="AM33" s="333"/>
      <c r="AN33" s="333"/>
      <c r="AO33" s="333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38" t="s">
        <v>49</v>
      </c>
      <c r="Y35" s="336"/>
      <c r="Z35" s="336"/>
      <c r="AA35" s="336"/>
      <c r="AB35" s="336"/>
      <c r="AC35" s="44"/>
      <c r="AD35" s="44"/>
      <c r="AE35" s="44"/>
      <c r="AF35" s="44"/>
      <c r="AG35" s="44"/>
      <c r="AH35" s="44"/>
      <c r="AI35" s="44"/>
      <c r="AJ35" s="44"/>
      <c r="AK35" s="335">
        <f>SUM(AK26:AK33)</f>
        <v>0</v>
      </c>
      <c r="AL35" s="336"/>
      <c r="AM35" s="336"/>
      <c r="AN35" s="336"/>
      <c r="AO35" s="337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PAV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0" t="str">
        <f>K6</f>
        <v>Zlatý potok, Třemošnice, oprava stupňů, ř. km 2,530 a 2,580</v>
      </c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2" t="str">
        <f>IF(AN8="","",AN8)</f>
        <v>23. 11. 2020</v>
      </c>
      <c r="AN47" s="302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Povodí Labe, státní podnik, Hradec Králové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03" t="str">
        <f>IF(E17="","",E17)</f>
        <v>Agroprojekce Litomyšl, s.r.o.</v>
      </c>
      <c r="AN49" s="304"/>
      <c r="AO49" s="304"/>
      <c r="AP49" s="304"/>
      <c r="AQ49" s="35"/>
      <c r="AR49" s="38"/>
      <c r="AS49" s="305" t="s">
        <v>51</v>
      </c>
      <c r="AT49" s="306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03" t="str">
        <f>IF(E20="","",E20)</f>
        <v xml:space="preserve"> </v>
      </c>
      <c r="AN50" s="304"/>
      <c r="AO50" s="304"/>
      <c r="AP50" s="304"/>
      <c r="AQ50" s="35"/>
      <c r="AR50" s="38"/>
      <c r="AS50" s="307"/>
      <c r="AT50" s="308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09"/>
      <c r="AT51" s="310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1" t="s">
        <v>52</v>
      </c>
      <c r="D52" s="312"/>
      <c r="E52" s="312"/>
      <c r="F52" s="312"/>
      <c r="G52" s="312"/>
      <c r="H52" s="65"/>
      <c r="I52" s="314" t="s">
        <v>53</v>
      </c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3" t="s">
        <v>54</v>
      </c>
      <c r="AH52" s="312"/>
      <c r="AI52" s="312"/>
      <c r="AJ52" s="312"/>
      <c r="AK52" s="312"/>
      <c r="AL52" s="312"/>
      <c r="AM52" s="312"/>
      <c r="AN52" s="314" t="s">
        <v>55</v>
      </c>
      <c r="AO52" s="312"/>
      <c r="AP52" s="312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18">
        <f>ROUND(SUM(AG55:AG58),2)</f>
        <v>0</v>
      </c>
      <c r="AH54" s="318"/>
      <c r="AI54" s="318"/>
      <c r="AJ54" s="318"/>
      <c r="AK54" s="318"/>
      <c r="AL54" s="318"/>
      <c r="AM54" s="318"/>
      <c r="AN54" s="319">
        <f>SUM(AG54,AT54)</f>
        <v>0</v>
      </c>
      <c r="AO54" s="319"/>
      <c r="AP54" s="319"/>
      <c r="AQ54" s="77" t="s">
        <v>19</v>
      </c>
      <c r="AR54" s="78"/>
      <c r="AS54" s="79">
        <f>ROUND(SUM(AS55:AS58),2)</f>
        <v>0</v>
      </c>
      <c r="AT54" s="80">
        <f>ROUND(SUM(AV54:AW54),2)</f>
        <v>0</v>
      </c>
      <c r="AU54" s="81">
        <f>ROUND(SUM(AU55:AU58),5)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ROUND(SUM(AZ55:AZ58),2)</f>
        <v>0</v>
      </c>
      <c r="BA54" s="80">
        <f>ROUND(SUM(BA55:BA58),2)</f>
        <v>0</v>
      </c>
      <c r="BB54" s="80">
        <f>ROUND(SUM(BB55:BB58),2)</f>
        <v>0</v>
      </c>
      <c r="BC54" s="80">
        <f>ROUND(SUM(BC55:BC58),2)</f>
        <v>0</v>
      </c>
      <c r="BD54" s="82">
        <f>ROUND(SUM(BD55:BD58),2)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14.4" customHeight="1">
      <c r="A55" s="85" t="s">
        <v>75</v>
      </c>
      <c r="B55" s="86"/>
      <c r="C55" s="87"/>
      <c r="D55" s="315" t="s">
        <v>76</v>
      </c>
      <c r="E55" s="315"/>
      <c r="F55" s="315"/>
      <c r="G55" s="315"/>
      <c r="H55" s="315"/>
      <c r="I55" s="88"/>
      <c r="J55" s="315" t="s">
        <v>77</v>
      </c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6">
        <f>'SO-01 - Stupeň ř. km 2,530'!J30</f>
        <v>0</v>
      </c>
      <c r="AH55" s="317"/>
      <c r="AI55" s="317"/>
      <c r="AJ55" s="317"/>
      <c r="AK55" s="317"/>
      <c r="AL55" s="317"/>
      <c r="AM55" s="317"/>
      <c r="AN55" s="316">
        <f>SUM(AG55,AT55)</f>
        <v>0</v>
      </c>
      <c r="AO55" s="317"/>
      <c r="AP55" s="317"/>
      <c r="AQ55" s="89" t="s">
        <v>78</v>
      </c>
      <c r="AR55" s="90"/>
      <c r="AS55" s="91">
        <v>0</v>
      </c>
      <c r="AT55" s="92">
        <f>ROUND(SUM(AV55:AW55),2)</f>
        <v>0</v>
      </c>
      <c r="AU55" s="93">
        <f>'SO-01 - Stupeň ř. km 2,530'!P87</f>
        <v>0</v>
      </c>
      <c r="AV55" s="92">
        <f>'SO-01 - Stupeň ř. km 2,530'!J33</f>
        <v>0</v>
      </c>
      <c r="AW55" s="92">
        <f>'SO-01 - Stupeň ř. km 2,530'!J34</f>
        <v>0</v>
      </c>
      <c r="AX55" s="92">
        <f>'SO-01 - Stupeň ř. km 2,530'!J35</f>
        <v>0</v>
      </c>
      <c r="AY55" s="92">
        <f>'SO-01 - Stupeň ř. km 2,530'!J36</f>
        <v>0</v>
      </c>
      <c r="AZ55" s="92">
        <f>'SO-01 - Stupeň ř. km 2,530'!F33</f>
        <v>0</v>
      </c>
      <c r="BA55" s="92">
        <f>'SO-01 - Stupeň ř. km 2,530'!F34</f>
        <v>0</v>
      </c>
      <c r="BB55" s="92">
        <f>'SO-01 - Stupeň ř. km 2,530'!F35</f>
        <v>0</v>
      </c>
      <c r="BC55" s="92">
        <f>'SO-01 - Stupeň ř. km 2,530'!F36</f>
        <v>0</v>
      </c>
      <c r="BD55" s="94">
        <f>'SO-01 - Stupeň ř. km 2,530'!F37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81</v>
      </c>
      <c r="CM55" s="95" t="s">
        <v>82</v>
      </c>
    </row>
    <row r="56" spans="1:91" s="7" customFormat="1" ht="14.4" customHeight="1">
      <c r="A56" s="85" t="s">
        <v>75</v>
      </c>
      <c r="B56" s="86"/>
      <c r="C56" s="87"/>
      <c r="D56" s="315" t="s">
        <v>83</v>
      </c>
      <c r="E56" s="315"/>
      <c r="F56" s="315"/>
      <c r="G56" s="315"/>
      <c r="H56" s="315"/>
      <c r="I56" s="88"/>
      <c r="J56" s="315" t="s">
        <v>84</v>
      </c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6">
        <f>'SO-02 - Stupeň ř. km 2,580'!J30</f>
        <v>0</v>
      </c>
      <c r="AH56" s="317"/>
      <c r="AI56" s="317"/>
      <c r="AJ56" s="317"/>
      <c r="AK56" s="317"/>
      <c r="AL56" s="317"/>
      <c r="AM56" s="317"/>
      <c r="AN56" s="316">
        <f>SUM(AG56,AT56)</f>
        <v>0</v>
      </c>
      <c r="AO56" s="317"/>
      <c r="AP56" s="317"/>
      <c r="AQ56" s="89" t="s">
        <v>78</v>
      </c>
      <c r="AR56" s="90"/>
      <c r="AS56" s="91">
        <v>0</v>
      </c>
      <c r="AT56" s="92">
        <f>ROUND(SUM(AV56:AW56),2)</f>
        <v>0</v>
      </c>
      <c r="AU56" s="93">
        <f>'SO-02 - Stupeň ř. km 2,580'!P88</f>
        <v>0</v>
      </c>
      <c r="AV56" s="92">
        <f>'SO-02 - Stupeň ř. km 2,580'!J33</f>
        <v>0</v>
      </c>
      <c r="AW56" s="92">
        <f>'SO-02 - Stupeň ř. km 2,580'!J34</f>
        <v>0</v>
      </c>
      <c r="AX56" s="92">
        <f>'SO-02 - Stupeň ř. km 2,580'!J35</f>
        <v>0</v>
      </c>
      <c r="AY56" s="92">
        <f>'SO-02 - Stupeň ř. km 2,580'!J36</f>
        <v>0</v>
      </c>
      <c r="AZ56" s="92">
        <f>'SO-02 - Stupeň ř. km 2,580'!F33</f>
        <v>0</v>
      </c>
      <c r="BA56" s="92">
        <f>'SO-02 - Stupeň ř. km 2,580'!F34</f>
        <v>0</v>
      </c>
      <c r="BB56" s="92">
        <f>'SO-02 - Stupeň ř. km 2,580'!F35</f>
        <v>0</v>
      </c>
      <c r="BC56" s="92">
        <f>'SO-02 - Stupeň ř. km 2,580'!F36</f>
        <v>0</v>
      </c>
      <c r="BD56" s="94">
        <f>'SO-02 - Stupeň ř. km 2,580'!F37</f>
        <v>0</v>
      </c>
      <c r="BT56" s="95" t="s">
        <v>79</v>
      </c>
      <c r="BV56" s="95" t="s">
        <v>73</v>
      </c>
      <c r="BW56" s="95" t="s">
        <v>85</v>
      </c>
      <c r="BX56" s="95" t="s">
        <v>5</v>
      </c>
      <c r="CL56" s="95" t="s">
        <v>81</v>
      </c>
      <c r="CM56" s="95" t="s">
        <v>82</v>
      </c>
    </row>
    <row r="57" spans="1:91" s="7" customFormat="1" ht="14.4" customHeight="1">
      <c r="A57" s="85" t="s">
        <v>75</v>
      </c>
      <c r="B57" s="86"/>
      <c r="C57" s="87"/>
      <c r="D57" s="315" t="s">
        <v>86</v>
      </c>
      <c r="E57" s="315"/>
      <c r="F57" s="315"/>
      <c r="G57" s="315"/>
      <c r="H57" s="315"/>
      <c r="I57" s="88"/>
      <c r="J57" s="315" t="s">
        <v>87</v>
      </c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6">
        <f>'SO-03 - Kácení'!J30</f>
        <v>0</v>
      </c>
      <c r="AH57" s="317"/>
      <c r="AI57" s="317"/>
      <c r="AJ57" s="317"/>
      <c r="AK57" s="317"/>
      <c r="AL57" s="317"/>
      <c r="AM57" s="317"/>
      <c r="AN57" s="316">
        <f>SUM(AG57,AT57)</f>
        <v>0</v>
      </c>
      <c r="AO57" s="317"/>
      <c r="AP57" s="317"/>
      <c r="AQ57" s="89" t="s">
        <v>78</v>
      </c>
      <c r="AR57" s="90"/>
      <c r="AS57" s="91">
        <v>0</v>
      </c>
      <c r="AT57" s="92">
        <f>ROUND(SUM(AV57:AW57),2)</f>
        <v>0</v>
      </c>
      <c r="AU57" s="93">
        <f>'SO-03 - Kácení'!P81</f>
        <v>0</v>
      </c>
      <c r="AV57" s="92">
        <f>'SO-03 - Kácení'!J33</f>
        <v>0</v>
      </c>
      <c r="AW57" s="92">
        <f>'SO-03 - Kácení'!J34</f>
        <v>0</v>
      </c>
      <c r="AX57" s="92">
        <f>'SO-03 - Kácení'!J35</f>
        <v>0</v>
      </c>
      <c r="AY57" s="92">
        <f>'SO-03 - Kácení'!J36</f>
        <v>0</v>
      </c>
      <c r="AZ57" s="92">
        <f>'SO-03 - Kácení'!F33</f>
        <v>0</v>
      </c>
      <c r="BA57" s="92">
        <f>'SO-03 - Kácení'!F34</f>
        <v>0</v>
      </c>
      <c r="BB57" s="92">
        <f>'SO-03 - Kácení'!F35</f>
        <v>0</v>
      </c>
      <c r="BC57" s="92">
        <f>'SO-03 - Kácení'!F36</f>
        <v>0</v>
      </c>
      <c r="BD57" s="94">
        <f>'SO-03 - Kácení'!F37</f>
        <v>0</v>
      </c>
      <c r="BT57" s="95" t="s">
        <v>79</v>
      </c>
      <c r="BV57" s="95" t="s">
        <v>73</v>
      </c>
      <c r="BW57" s="95" t="s">
        <v>88</v>
      </c>
      <c r="BX57" s="95" t="s">
        <v>5</v>
      </c>
      <c r="CL57" s="95" t="s">
        <v>19</v>
      </c>
      <c r="CM57" s="95" t="s">
        <v>82</v>
      </c>
    </row>
    <row r="58" spans="1:91" s="7" customFormat="1" ht="14.4" customHeight="1">
      <c r="A58" s="85" t="s">
        <v>75</v>
      </c>
      <c r="B58" s="86"/>
      <c r="C58" s="87"/>
      <c r="D58" s="315" t="s">
        <v>89</v>
      </c>
      <c r="E58" s="315"/>
      <c r="F58" s="315"/>
      <c r="G58" s="315"/>
      <c r="H58" s="315"/>
      <c r="I58" s="88"/>
      <c r="J58" s="315" t="s">
        <v>90</v>
      </c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6">
        <f>'VON - Vedlejší a ostatní ...'!J30</f>
        <v>0</v>
      </c>
      <c r="AH58" s="317"/>
      <c r="AI58" s="317"/>
      <c r="AJ58" s="317"/>
      <c r="AK58" s="317"/>
      <c r="AL58" s="317"/>
      <c r="AM58" s="317"/>
      <c r="AN58" s="316">
        <f>SUM(AG58,AT58)</f>
        <v>0</v>
      </c>
      <c r="AO58" s="317"/>
      <c r="AP58" s="317"/>
      <c r="AQ58" s="89" t="s">
        <v>89</v>
      </c>
      <c r="AR58" s="90"/>
      <c r="AS58" s="96">
        <v>0</v>
      </c>
      <c r="AT58" s="97">
        <f>ROUND(SUM(AV58:AW58),2)</f>
        <v>0</v>
      </c>
      <c r="AU58" s="98">
        <f>'VON - Vedlejší a ostatní ...'!P81</f>
        <v>0</v>
      </c>
      <c r="AV58" s="97">
        <f>'VON - Vedlejší a ostatní ...'!J33</f>
        <v>0</v>
      </c>
      <c r="AW58" s="97">
        <f>'VON - Vedlejší a ostatní ...'!J34</f>
        <v>0</v>
      </c>
      <c r="AX58" s="97">
        <f>'VON - Vedlejší a ostatní ...'!J35</f>
        <v>0</v>
      </c>
      <c r="AY58" s="97">
        <f>'VON - Vedlejší a ostatní ...'!J36</f>
        <v>0</v>
      </c>
      <c r="AZ58" s="97">
        <f>'VON - Vedlejší a ostatní ...'!F33</f>
        <v>0</v>
      </c>
      <c r="BA58" s="97">
        <f>'VON - Vedlejší a ostatní ...'!F34</f>
        <v>0</v>
      </c>
      <c r="BB58" s="97">
        <f>'VON - Vedlejší a ostatní ...'!F35</f>
        <v>0</v>
      </c>
      <c r="BC58" s="97">
        <f>'VON - Vedlejší a ostatní ...'!F36</f>
        <v>0</v>
      </c>
      <c r="BD58" s="99">
        <f>'VON - Vedlejší a ostatní ...'!F37</f>
        <v>0</v>
      </c>
      <c r="BT58" s="95" t="s">
        <v>79</v>
      </c>
      <c r="BV58" s="95" t="s">
        <v>73</v>
      </c>
      <c r="BW58" s="95" t="s">
        <v>91</v>
      </c>
      <c r="BX58" s="95" t="s">
        <v>5</v>
      </c>
      <c r="CL58" s="95" t="s">
        <v>19</v>
      </c>
      <c r="CM58" s="95" t="s">
        <v>82</v>
      </c>
    </row>
    <row r="59" spans="1:57" s="2" customFormat="1" ht="30" customHeight="1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8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s="2" customFormat="1" ht="6.9" customHeight="1">
      <c r="A60" s="33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38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</sheetData>
  <sheetProtection algorithmName="SHA-512" hashValue="guRsov8ii2j39EWd2vdxRznByLM57xClM5AANw5iazK6XWdmYViWLf4V+9xRPqk5MY1mvZCTnfY4qFSVvIsodQ==" saltValue="mC/vGvcQhCETi18acPRg5/AyTOoaJUfmghIZCSX+z6kw1ZMN1OEskXfo5BOYwUDYqSb4RH1LHUvrmdYjQwtxG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-01 - Stupeň ř. km 2,530'!C2" display="/"/>
    <hyperlink ref="A56" location="'SO-02 - Stupeň ř. km 2,580'!C2" display="/"/>
    <hyperlink ref="A57" location="'SO-03 - Kácení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80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" customHeight="1">
      <c r="B4" s="19"/>
      <c r="D4" s="102" t="s">
        <v>92</v>
      </c>
      <c r="L4" s="19"/>
      <c r="M4" s="103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" customHeight="1">
      <c r="B7" s="19"/>
      <c r="E7" s="340" t="str">
        <f>'Rekapitulace stavby'!K6</f>
        <v>Zlatý potok, Třemošnice, oprava stupňů, ř. km 2,530 a 2,580</v>
      </c>
      <c r="F7" s="341"/>
      <c r="G7" s="341"/>
      <c r="H7" s="341"/>
      <c r="L7" s="19"/>
    </row>
    <row r="8" spans="1:31" s="2" customFormat="1" ht="12" customHeight="1">
      <c r="A8" s="33"/>
      <c r="B8" s="38"/>
      <c r="C8" s="33"/>
      <c r="D8" s="104" t="s">
        <v>93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42" t="s">
        <v>94</v>
      </c>
      <c r="F9" s="343"/>
      <c r="G9" s="343"/>
      <c r="H9" s="34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81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23. 11. 2020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4" t="str">
        <f>'Rekapitulace stavby'!E14</f>
        <v>Vyplň údaj</v>
      </c>
      <c r="F18" s="345"/>
      <c r="G18" s="345"/>
      <c r="H18" s="345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08"/>
      <c r="B27" s="109"/>
      <c r="C27" s="108"/>
      <c r="D27" s="108"/>
      <c r="E27" s="346" t="s">
        <v>19</v>
      </c>
      <c r="F27" s="346"/>
      <c r="G27" s="346"/>
      <c r="H27" s="34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ROUND(J87,2)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41</v>
      </c>
      <c r="E33" s="104" t="s">
        <v>42</v>
      </c>
      <c r="F33" s="116">
        <f>ROUND((SUM(BE87:BE215)),2)</f>
        <v>0</v>
      </c>
      <c r="G33" s="33"/>
      <c r="H33" s="33"/>
      <c r="I33" s="117">
        <v>0.21</v>
      </c>
      <c r="J33" s="116">
        <f>ROUND(((SUM(BE87:BE215))*I33),2)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43</v>
      </c>
      <c r="F34" s="116">
        <f>ROUND((SUM(BF87:BF215)),2)</f>
        <v>0</v>
      </c>
      <c r="G34" s="33"/>
      <c r="H34" s="33"/>
      <c r="I34" s="117">
        <v>0.15</v>
      </c>
      <c r="J34" s="116">
        <f>ROUND(((SUM(BF87:BF215))*I34),2)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4" t="s">
        <v>44</v>
      </c>
      <c r="F35" s="116">
        <f>ROUND((SUM(BG87:BG215)),2)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4" t="s">
        <v>45</v>
      </c>
      <c r="F36" s="116">
        <f>ROUND((SUM(BH87:BH215)),2)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4" t="s">
        <v>46</v>
      </c>
      <c r="F37" s="116">
        <f>ROUND((SUM(BI87:BI215)),2)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47" t="str">
        <f>E7</f>
        <v>Zlatý potok, Třemošnice, oprava stupňů, ř. km 2,530 a 2,580</v>
      </c>
      <c r="F48" s="348"/>
      <c r="G48" s="348"/>
      <c r="H48" s="34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00" t="str">
        <f>E9</f>
        <v>SO-01 - Stupeň ř. km 2,530</v>
      </c>
      <c r="F50" s="349"/>
      <c r="G50" s="349"/>
      <c r="H50" s="34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23. 11. 2020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96</v>
      </c>
      <c r="D57" s="130"/>
      <c r="E57" s="130"/>
      <c r="F57" s="130"/>
      <c r="G57" s="130"/>
      <c r="H57" s="130"/>
      <c r="I57" s="130"/>
      <c r="J57" s="131" t="s">
        <v>97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J87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98</v>
      </c>
    </row>
    <row r="60" spans="2:12" s="9" customFormat="1" ht="24.9" customHeight="1">
      <c r="B60" s="133"/>
      <c r="C60" s="134"/>
      <c r="D60" s="135" t="s">
        <v>99</v>
      </c>
      <c r="E60" s="136"/>
      <c r="F60" s="136"/>
      <c r="G60" s="136"/>
      <c r="H60" s="136"/>
      <c r="I60" s="136"/>
      <c r="J60" s="137">
        <f>J88</f>
        <v>0</v>
      </c>
      <c r="K60" s="134"/>
      <c r="L60" s="138"/>
    </row>
    <row r="61" spans="2:12" s="10" customFormat="1" ht="19.95" customHeight="1">
      <c r="B61" s="139"/>
      <c r="C61" s="140"/>
      <c r="D61" s="141" t="s">
        <v>100</v>
      </c>
      <c r="E61" s="142"/>
      <c r="F61" s="142"/>
      <c r="G61" s="142"/>
      <c r="H61" s="142"/>
      <c r="I61" s="142"/>
      <c r="J61" s="143">
        <f>J89</f>
        <v>0</v>
      </c>
      <c r="K61" s="140"/>
      <c r="L61" s="144"/>
    </row>
    <row r="62" spans="2:12" s="10" customFormat="1" ht="19.95" customHeight="1">
      <c r="B62" s="139"/>
      <c r="C62" s="140"/>
      <c r="D62" s="141" t="s">
        <v>101</v>
      </c>
      <c r="E62" s="142"/>
      <c r="F62" s="142"/>
      <c r="G62" s="142"/>
      <c r="H62" s="142"/>
      <c r="I62" s="142"/>
      <c r="J62" s="143">
        <f>J154</f>
        <v>0</v>
      </c>
      <c r="K62" s="140"/>
      <c r="L62" s="144"/>
    </row>
    <row r="63" spans="2:12" s="10" customFormat="1" ht="19.95" customHeight="1">
      <c r="B63" s="139"/>
      <c r="C63" s="140"/>
      <c r="D63" s="141" t="s">
        <v>102</v>
      </c>
      <c r="E63" s="142"/>
      <c r="F63" s="142"/>
      <c r="G63" s="142"/>
      <c r="H63" s="142"/>
      <c r="I63" s="142"/>
      <c r="J63" s="143">
        <f>J174</f>
        <v>0</v>
      </c>
      <c r="K63" s="140"/>
      <c r="L63" s="144"/>
    </row>
    <row r="64" spans="2:12" s="10" customFormat="1" ht="19.95" customHeight="1">
      <c r="B64" s="139"/>
      <c r="C64" s="140"/>
      <c r="D64" s="141" t="s">
        <v>103</v>
      </c>
      <c r="E64" s="142"/>
      <c r="F64" s="142"/>
      <c r="G64" s="142"/>
      <c r="H64" s="142"/>
      <c r="I64" s="142"/>
      <c r="J64" s="143">
        <f>J178</f>
        <v>0</v>
      </c>
      <c r="K64" s="140"/>
      <c r="L64" s="144"/>
    </row>
    <row r="65" spans="2:12" s="10" customFormat="1" ht="19.95" customHeight="1">
      <c r="B65" s="139"/>
      <c r="C65" s="140"/>
      <c r="D65" s="141" t="s">
        <v>104</v>
      </c>
      <c r="E65" s="142"/>
      <c r="F65" s="142"/>
      <c r="G65" s="142"/>
      <c r="H65" s="142"/>
      <c r="I65" s="142"/>
      <c r="J65" s="143">
        <f>J185</f>
        <v>0</v>
      </c>
      <c r="K65" s="140"/>
      <c r="L65" s="144"/>
    </row>
    <row r="66" spans="2:12" s="10" customFormat="1" ht="19.95" customHeight="1">
      <c r="B66" s="139"/>
      <c r="C66" s="140"/>
      <c r="D66" s="141" t="s">
        <v>105</v>
      </c>
      <c r="E66" s="142"/>
      <c r="F66" s="142"/>
      <c r="G66" s="142"/>
      <c r="H66" s="142"/>
      <c r="I66" s="142"/>
      <c r="J66" s="143">
        <f>J199</f>
        <v>0</v>
      </c>
      <c r="K66" s="140"/>
      <c r="L66" s="144"/>
    </row>
    <row r="67" spans="2:12" s="10" customFormat="1" ht="19.95" customHeight="1">
      <c r="B67" s="139"/>
      <c r="C67" s="140"/>
      <c r="D67" s="141" t="s">
        <v>106</v>
      </c>
      <c r="E67" s="142"/>
      <c r="F67" s="142"/>
      <c r="G67" s="142"/>
      <c r="H67" s="142"/>
      <c r="I67" s="142"/>
      <c r="J67" s="143">
        <f>J213</f>
        <v>0</v>
      </c>
      <c r="K67" s="140"/>
      <c r="L67" s="144"/>
    </row>
    <row r="68" spans="1:31" s="2" customFormat="1" ht="21.7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" customHeight="1">
      <c r="A73" s="33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" customHeight="1">
      <c r="A74" s="33"/>
      <c r="B74" s="34"/>
      <c r="C74" s="22" t="s">
        <v>107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34"/>
      <c r="C77" s="35"/>
      <c r="D77" s="35"/>
      <c r="E77" s="347" t="str">
        <f>E7</f>
        <v>Zlatý potok, Třemošnice, oprava stupňů, ř. km 2,530 a 2,580</v>
      </c>
      <c r="F77" s="348"/>
      <c r="G77" s="348"/>
      <c r="H77" s="348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93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4.4" customHeight="1">
      <c r="A79" s="33"/>
      <c r="B79" s="34"/>
      <c r="C79" s="35"/>
      <c r="D79" s="35"/>
      <c r="E79" s="300" t="str">
        <f>E9</f>
        <v>SO-01 - Stupeň ř. km 2,530</v>
      </c>
      <c r="F79" s="349"/>
      <c r="G79" s="349"/>
      <c r="H79" s="349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21</v>
      </c>
      <c r="D81" s="35"/>
      <c r="E81" s="35"/>
      <c r="F81" s="26" t="str">
        <f>F12</f>
        <v xml:space="preserve"> </v>
      </c>
      <c r="G81" s="35"/>
      <c r="H81" s="35"/>
      <c r="I81" s="28" t="s">
        <v>23</v>
      </c>
      <c r="J81" s="58" t="str">
        <f>IF(J12="","",J12)</f>
        <v>23. 11. 2020</v>
      </c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26.4" customHeight="1">
      <c r="A83" s="33"/>
      <c r="B83" s="34"/>
      <c r="C83" s="28" t="s">
        <v>25</v>
      </c>
      <c r="D83" s="35"/>
      <c r="E83" s="35"/>
      <c r="F83" s="26" t="str">
        <f>E15</f>
        <v>Povodí Labe, státní podnik, Hradec Králové</v>
      </c>
      <c r="G83" s="35"/>
      <c r="H83" s="35"/>
      <c r="I83" s="28" t="s">
        <v>31</v>
      </c>
      <c r="J83" s="31" t="str">
        <f>E21</f>
        <v>Agroprojekce Litomyšl, s.r.o.</v>
      </c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6" customHeight="1">
      <c r="A84" s="33"/>
      <c r="B84" s="34"/>
      <c r="C84" s="28" t="s">
        <v>29</v>
      </c>
      <c r="D84" s="35"/>
      <c r="E84" s="35"/>
      <c r="F84" s="26" t="str">
        <f>IF(E18="","",E18)</f>
        <v>Vyplň údaj</v>
      </c>
      <c r="G84" s="35"/>
      <c r="H84" s="35"/>
      <c r="I84" s="28" t="s">
        <v>34</v>
      </c>
      <c r="J84" s="31" t="str">
        <f>E24</f>
        <v xml:space="preserve"> </v>
      </c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45"/>
      <c r="B86" s="146"/>
      <c r="C86" s="147" t="s">
        <v>108</v>
      </c>
      <c r="D86" s="148" t="s">
        <v>56</v>
      </c>
      <c r="E86" s="148" t="s">
        <v>52</v>
      </c>
      <c r="F86" s="148" t="s">
        <v>53</v>
      </c>
      <c r="G86" s="148" t="s">
        <v>109</v>
      </c>
      <c r="H86" s="148" t="s">
        <v>110</v>
      </c>
      <c r="I86" s="148" t="s">
        <v>111</v>
      </c>
      <c r="J86" s="148" t="s">
        <v>97</v>
      </c>
      <c r="K86" s="149" t="s">
        <v>112</v>
      </c>
      <c r="L86" s="150"/>
      <c r="M86" s="67" t="s">
        <v>19</v>
      </c>
      <c r="N86" s="68" t="s">
        <v>41</v>
      </c>
      <c r="O86" s="68" t="s">
        <v>113</v>
      </c>
      <c r="P86" s="68" t="s">
        <v>114</v>
      </c>
      <c r="Q86" s="68" t="s">
        <v>115</v>
      </c>
      <c r="R86" s="68" t="s">
        <v>116</v>
      </c>
      <c r="S86" s="68" t="s">
        <v>117</v>
      </c>
      <c r="T86" s="69" t="s">
        <v>118</v>
      </c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63" s="2" customFormat="1" ht="22.8" customHeight="1">
      <c r="A87" s="33"/>
      <c r="B87" s="34"/>
      <c r="C87" s="74" t="s">
        <v>119</v>
      </c>
      <c r="D87" s="35"/>
      <c r="E87" s="35"/>
      <c r="F87" s="35"/>
      <c r="G87" s="35"/>
      <c r="H87" s="35"/>
      <c r="I87" s="35"/>
      <c r="J87" s="151">
        <f>BK87</f>
        <v>0</v>
      </c>
      <c r="K87" s="35"/>
      <c r="L87" s="38"/>
      <c r="M87" s="70"/>
      <c r="N87" s="152"/>
      <c r="O87" s="71"/>
      <c r="P87" s="153">
        <f>P88</f>
        <v>0</v>
      </c>
      <c r="Q87" s="71"/>
      <c r="R87" s="153">
        <f>R88</f>
        <v>309.27409279</v>
      </c>
      <c r="S87" s="71"/>
      <c r="T87" s="154">
        <f>T88</f>
        <v>213.01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70</v>
      </c>
      <c r="AU87" s="16" t="s">
        <v>98</v>
      </c>
      <c r="BK87" s="155">
        <f>BK88</f>
        <v>0</v>
      </c>
    </row>
    <row r="88" spans="2:63" s="12" customFormat="1" ht="25.95" customHeight="1">
      <c r="B88" s="156"/>
      <c r="C88" s="157"/>
      <c r="D88" s="158" t="s">
        <v>70</v>
      </c>
      <c r="E88" s="159" t="s">
        <v>120</v>
      </c>
      <c r="F88" s="159" t="s">
        <v>121</v>
      </c>
      <c r="G88" s="157"/>
      <c r="H88" s="157"/>
      <c r="I88" s="160"/>
      <c r="J88" s="161">
        <f>BK88</f>
        <v>0</v>
      </c>
      <c r="K88" s="157"/>
      <c r="L88" s="162"/>
      <c r="M88" s="163"/>
      <c r="N88" s="164"/>
      <c r="O88" s="164"/>
      <c r="P88" s="165">
        <f>P89+P154+P174+P178+P185+P199+P213</f>
        <v>0</v>
      </c>
      <c r="Q88" s="164"/>
      <c r="R88" s="165">
        <f>R89+R154+R174+R178+R185+R199+R213</f>
        <v>309.27409279</v>
      </c>
      <c r="S88" s="164"/>
      <c r="T88" s="166">
        <f>T89+T154+T174+T178+T185+T199+T213</f>
        <v>213.01</v>
      </c>
      <c r="AR88" s="167" t="s">
        <v>79</v>
      </c>
      <c r="AT88" s="168" t="s">
        <v>70</v>
      </c>
      <c r="AU88" s="168" t="s">
        <v>71</v>
      </c>
      <c r="AY88" s="167" t="s">
        <v>122</v>
      </c>
      <c r="BK88" s="169">
        <f>BK89+BK154+BK174+BK178+BK185+BK199+BK213</f>
        <v>0</v>
      </c>
    </row>
    <row r="89" spans="2:63" s="12" customFormat="1" ht="22.8" customHeight="1">
      <c r="B89" s="156"/>
      <c r="C89" s="157"/>
      <c r="D89" s="158" t="s">
        <v>70</v>
      </c>
      <c r="E89" s="170" t="s">
        <v>79</v>
      </c>
      <c r="F89" s="170" t="s">
        <v>123</v>
      </c>
      <c r="G89" s="157"/>
      <c r="H89" s="157"/>
      <c r="I89" s="160"/>
      <c r="J89" s="171">
        <f>BK89</f>
        <v>0</v>
      </c>
      <c r="K89" s="157"/>
      <c r="L89" s="162"/>
      <c r="M89" s="163"/>
      <c r="N89" s="164"/>
      <c r="O89" s="164"/>
      <c r="P89" s="165">
        <f>SUM(P90:P153)</f>
        <v>0</v>
      </c>
      <c r="Q89" s="164"/>
      <c r="R89" s="165">
        <f>SUM(R90:R153)</f>
        <v>149.08329999999998</v>
      </c>
      <c r="S89" s="164"/>
      <c r="T89" s="166">
        <f>SUM(T90:T153)</f>
        <v>78.46999999999998</v>
      </c>
      <c r="AR89" s="167" t="s">
        <v>79</v>
      </c>
      <c r="AT89" s="168" t="s">
        <v>70</v>
      </c>
      <c r="AU89" s="168" t="s">
        <v>79</v>
      </c>
      <c r="AY89" s="167" t="s">
        <v>122</v>
      </c>
      <c r="BK89" s="169">
        <f>SUM(BK90:BK153)</f>
        <v>0</v>
      </c>
    </row>
    <row r="90" spans="1:65" s="2" customFormat="1" ht="13.8" customHeight="1">
      <c r="A90" s="33"/>
      <c r="B90" s="34"/>
      <c r="C90" s="172" t="s">
        <v>79</v>
      </c>
      <c r="D90" s="172" t="s">
        <v>124</v>
      </c>
      <c r="E90" s="173" t="s">
        <v>125</v>
      </c>
      <c r="F90" s="174" t="s">
        <v>126</v>
      </c>
      <c r="G90" s="175" t="s">
        <v>127</v>
      </c>
      <c r="H90" s="176">
        <v>41.3</v>
      </c>
      <c r="I90" s="177"/>
      <c r="J90" s="178">
        <f>ROUND(I90*H90,2)</f>
        <v>0</v>
      </c>
      <c r="K90" s="174" t="s">
        <v>128</v>
      </c>
      <c r="L90" s="38"/>
      <c r="M90" s="179" t="s">
        <v>19</v>
      </c>
      <c r="N90" s="180" t="s">
        <v>42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1.9</v>
      </c>
      <c r="T90" s="182">
        <f>S90*H90</f>
        <v>78.46999999999998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129</v>
      </c>
      <c r="AT90" s="183" t="s">
        <v>124</v>
      </c>
      <c r="AU90" s="183" t="s">
        <v>82</v>
      </c>
      <c r="AY90" s="16" t="s">
        <v>122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79</v>
      </c>
      <c r="BK90" s="184">
        <f>ROUND(I90*H90,2)</f>
        <v>0</v>
      </c>
      <c r="BL90" s="16" t="s">
        <v>129</v>
      </c>
      <c r="BM90" s="183" t="s">
        <v>130</v>
      </c>
    </row>
    <row r="91" spans="1:47" s="2" customFormat="1" ht="19.2">
      <c r="A91" s="33"/>
      <c r="B91" s="34"/>
      <c r="C91" s="35"/>
      <c r="D91" s="185" t="s">
        <v>131</v>
      </c>
      <c r="E91" s="35"/>
      <c r="F91" s="186" t="s">
        <v>132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131</v>
      </c>
      <c r="AU91" s="16" t="s">
        <v>82</v>
      </c>
    </row>
    <row r="92" spans="2:51" s="13" customFormat="1" ht="10.2">
      <c r="B92" s="190"/>
      <c r="C92" s="191"/>
      <c r="D92" s="185" t="s">
        <v>133</v>
      </c>
      <c r="E92" s="192" t="s">
        <v>19</v>
      </c>
      <c r="F92" s="193" t="s">
        <v>134</v>
      </c>
      <c r="G92" s="191"/>
      <c r="H92" s="194">
        <v>4.55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133</v>
      </c>
      <c r="AU92" s="200" t="s">
        <v>82</v>
      </c>
      <c r="AV92" s="13" t="s">
        <v>82</v>
      </c>
      <c r="AW92" s="13" t="s">
        <v>33</v>
      </c>
      <c r="AX92" s="13" t="s">
        <v>71</v>
      </c>
      <c r="AY92" s="200" t="s">
        <v>122</v>
      </c>
    </row>
    <row r="93" spans="2:51" s="13" customFormat="1" ht="10.2">
      <c r="B93" s="190"/>
      <c r="C93" s="191"/>
      <c r="D93" s="185" t="s">
        <v>133</v>
      </c>
      <c r="E93" s="192" t="s">
        <v>19</v>
      </c>
      <c r="F93" s="193" t="s">
        <v>135</v>
      </c>
      <c r="G93" s="191"/>
      <c r="H93" s="194">
        <v>36.75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133</v>
      </c>
      <c r="AU93" s="200" t="s">
        <v>82</v>
      </c>
      <c r="AV93" s="13" t="s">
        <v>82</v>
      </c>
      <c r="AW93" s="13" t="s">
        <v>33</v>
      </c>
      <c r="AX93" s="13" t="s">
        <v>71</v>
      </c>
      <c r="AY93" s="200" t="s">
        <v>122</v>
      </c>
    </row>
    <row r="94" spans="1:65" s="2" customFormat="1" ht="13.8" customHeight="1">
      <c r="A94" s="33"/>
      <c r="B94" s="34"/>
      <c r="C94" s="172" t="s">
        <v>82</v>
      </c>
      <c r="D94" s="172" t="s">
        <v>124</v>
      </c>
      <c r="E94" s="173" t="s">
        <v>136</v>
      </c>
      <c r="F94" s="174" t="s">
        <v>137</v>
      </c>
      <c r="G94" s="175" t="s">
        <v>127</v>
      </c>
      <c r="H94" s="176">
        <v>26.25</v>
      </c>
      <c r="I94" s="177"/>
      <c r="J94" s="178">
        <f>ROUND(I94*H94,2)</f>
        <v>0</v>
      </c>
      <c r="K94" s="174" t="s">
        <v>128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129</v>
      </c>
      <c r="AT94" s="183" t="s">
        <v>124</v>
      </c>
      <c r="AU94" s="183" t="s">
        <v>82</v>
      </c>
      <c r="AY94" s="16" t="s">
        <v>122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79</v>
      </c>
      <c r="BK94" s="184">
        <f>ROUND(I94*H94,2)</f>
        <v>0</v>
      </c>
      <c r="BL94" s="16" t="s">
        <v>129</v>
      </c>
      <c r="BM94" s="183" t="s">
        <v>138</v>
      </c>
    </row>
    <row r="95" spans="1:47" s="2" customFormat="1" ht="19.2">
      <c r="A95" s="33"/>
      <c r="B95" s="34"/>
      <c r="C95" s="35"/>
      <c r="D95" s="185" t="s">
        <v>131</v>
      </c>
      <c r="E95" s="35"/>
      <c r="F95" s="186" t="s">
        <v>139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131</v>
      </c>
      <c r="AU95" s="16" t="s">
        <v>82</v>
      </c>
    </row>
    <row r="96" spans="2:51" s="13" customFormat="1" ht="10.2">
      <c r="B96" s="190"/>
      <c r="C96" s="191"/>
      <c r="D96" s="185" t="s">
        <v>133</v>
      </c>
      <c r="E96" s="192" t="s">
        <v>19</v>
      </c>
      <c r="F96" s="193" t="s">
        <v>140</v>
      </c>
      <c r="G96" s="191"/>
      <c r="H96" s="194">
        <v>26.25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133</v>
      </c>
      <c r="AU96" s="200" t="s">
        <v>82</v>
      </c>
      <c r="AV96" s="13" t="s">
        <v>82</v>
      </c>
      <c r="AW96" s="13" t="s">
        <v>33</v>
      </c>
      <c r="AX96" s="13" t="s">
        <v>79</v>
      </c>
      <c r="AY96" s="200" t="s">
        <v>122</v>
      </c>
    </row>
    <row r="97" spans="1:65" s="2" customFormat="1" ht="13.8" customHeight="1">
      <c r="A97" s="33"/>
      <c r="B97" s="34"/>
      <c r="C97" s="172" t="s">
        <v>141</v>
      </c>
      <c r="D97" s="172" t="s">
        <v>124</v>
      </c>
      <c r="E97" s="173" t="s">
        <v>142</v>
      </c>
      <c r="F97" s="174" t="s">
        <v>143</v>
      </c>
      <c r="G97" s="175" t="s">
        <v>127</v>
      </c>
      <c r="H97" s="176">
        <v>26.25</v>
      </c>
      <c r="I97" s="177"/>
      <c r="J97" s="178">
        <f>ROUND(I97*H97,2)</f>
        <v>0</v>
      </c>
      <c r="K97" s="174" t="s">
        <v>128</v>
      </c>
      <c r="L97" s="38"/>
      <c r="M97" s="179" t="s">
        <v>19</v>
      </c>
      <c r="N97" s="180" t="s">
        <v>42</v>
      </c>
      <c r="O97" s="63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3" t="s">
        <v>129</v>
      </c>
      <c r="AT97" s="183" t="s">
        <v>124</v>
      </c>
      <c r="AU97" s="183" t="s">
        <v>82</v>
      </c>
      <c r="AY97" s="16" t="s">
        <v>122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6" t="s">
        <v>79</v>
      </c>
      <c r="BK97" s="184">
        <f>ROUND(I97*H97,2)</f>
        <v>0</v>
      </c>
      <c r="BL97" s="16" t="s">
        <v>129</v>
      </c>
      <c r="BM97" s="183" t="s">
        <v>144</v>
      </c>
    </row>
    <row r="98" spans="1:47" s="2" customFormat="1" ht="19.2">
      <c r="A98" s="33"/>
      <c r="B98" s="34"/>
      <c r="C98" s="35"/>
      <c r="D98" s="185" t="s">
        <v>131</v>
      </c>
      <c r="E98" s="35"/>
      <c r="F98" s="186" t="s">
        <v>145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131</v>
      </c>
      <c r="AU98" s="16" t="s">
        <v>82</v>
      </c>
    </row>
    <row r="99" spans="2:51" s="13" customFormat="1" ht="10.2">
      <c r="B99" s="190"/>
      <c r="C99" s="191"/>
      <c r="D99" s="185" t="s">
        <v>133</v>
      </c>
      <c r="E99" s="192" t="s">
        <v>19</v>
      </c>
      <c r="F99" s="193" t="s">
        <v>140</v>
      </c>
      <c r="G99" s="191"/>
      <c r="H99" s="194">
        <v>26.25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133</v>
      </c>
      <c r="AU99" s="200" t="s">
        <v>82</v>
      </c>
      <c r="AV99" s="13" t="s">
        <v>82</v>
      </c>
      <c r="AW99" s="13" t="s">
        <v>33</v>
      </c>
      <c r="AX99" s="13" t="s">
        <v>79</v>
      </c>
      <c r="AY99" s="200" t="s">
        <v>122</v>
      </c>
    </row>
    <row r="100" spans="1:65" s="2" customFormat="1" ht="13.8" customHeight="1">
      <c r="A100" s="33"/>
      <c r="B100" s="34"/>
      <c r="C100" s="172" t="s">
        <v>129</v>
      </c>
      <c r="D100" s="172" t="s">
        <v>124</v>
      </c>
      <c r="E100" s="173" t="s">
        <v>146</v>
      </c>
      <c r="F100" s="174" t="s">
        <v>147</v>
      </c>
      <c r="G100" s="175" t="s">
        <v>127</v>
      </c>
      <c r="H100" s="176">
        <v>26.25</v>
      </c>
      <c r="I100" s="177"/>
      <c r="J100" s="178">
        <f>ROUND(I100*H100,2)</f>
        <v>0</v>
      </c>
      <c r="K100" s="174" t="s">
        <v>128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129</v>
      </c>
      <c r="AT100" s="183" t="s">
        <v>124</v>
      </c>
      <c r="AU100" s="183" t="s">
        <v>82</v>
      </c>
      <c r="AY100" s="16" t="s">
        <v>122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79</v>
      </c>
      <c r="BK100" s="184">
        <f>ROUND(I100*H100,2)</f>
        <v>0</v>
      </c>
      <c r="BL100" s="16" t="s">
        <v>129</v>
      </c>
      <c r="BM100" s="183" t="s">
        <v>148</v>
      </c>
    </row>
    <row r="101" spans="1:47" s="2" customFormat="1" ht="10.2">
      <c r="A101" s="33"/>
      <c r="B101" s="34"/>
      <c r="C101" s="35"/>
      <c r="D101" s="185" t="s">
        <v>131</v>
      </c>
      <c r="E101" s="35"/>
      <c r="F101" s="186" t="s">
        <v>149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131</v>
      </c>
      <c r="AU101" s="16" t="s">
        <v>82</v>
      </c>
    </row>
    <row r="102" spans="1:65" s="2" customFormat="1" ht="13.8" customHeight="1">
      <c r="A102" s="33"/>
      <c r="B102" s="34"/>
      <c r="C102" s="172" t="s">
        <v>150</v>
      </c>
      <c r="D102" s="172" t="s">
        <v>124</v>
      </c>
      <c r="E102" s="173" t="s">
        <v>151</v>
      </c>
      <c r="F102" s="174" t="s">
        <v>152</v>
      </c>
      <c r="G102" s="175" t="s">
        <v>153</v>
      </c>
      <c r="H102" s="176">
        <v>20</v>
      </c>
      <c r="I102" s="177"/>
      <c r="J102" s="178">
        <f>ROUND(I102*H102,2)</f>
        <v>0</v>
      </c>
      <c r="K102" s="174" t="s">
        <v>128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0.02698</v>
      </c>
      <c r="R102" s="181">
        <f>Q102*H102</f>
        <v>0.5396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129</v>
      </c>
      <c r="AT102" s="183" t="s">
        <v>124</v>
      </c>
      <c r="AU102" s="183" t="s">
        <v>82</v>
      </c>
      <c r="AY102" s="16" t="s">
        <v>122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79</v>
      </c>
      <c r="BK102" s="184">
        <f>ROUND(I102*H102,2)</f>
        <v>0</v>
      </c>
      <c r="BL102" s="16" t="s">
        <v>129</v>
      </c>
      <c r="BM102" s="183" t="s">
        <v>154</v>
      </c>
    </row>
    <row r="103" spans="1:47" s="2" customFormat="1" ht="10.2">
      <c r="A103" s="33"/>
      <c r="B103" s="34"/>
      <c r="C103" s="35"/>
      <c r="D103" s="185" t="s">
        <v>131</v>
      </c>
      <c r="E103" s="35"/>
      <c r="F103" s="186" t="s">
        <v>155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131</v>
      </c>
      <c r="AU103" s="16" t="s">
        <v>82</v>
      </c>
    </row>
    <row r="104" spans="1:65" s="2" customFormat="1" ht="13.8" customHeight="1">
      <c r="A104" s="33"/>
      <c r="B104" s="34"/>
      <c r="C104" s="172" t="s">
        <v>156</v>
      </c>
      <c r="D104" s="172" t="s">
        <v>124</v>
      </c>
      <c r="E104" s="173" t="s">
        <v>157</v>
      </c>
      <c r="F104" s="174" t="s">
        <v>158</v>
      </c>
      <c r="G104" s="175" t="s">
        <v>159</v>
      </c>
      <c r="H104" s="176">
        <v>150</v>
      </c>
      <c r="I104" s="177"/>
      <c r="J104" s="178">
        <f>ROUND(I104*H104,2)</f>
        <v>0</v>
      </c>
      <c r="K104" s="174" t="s">
        <v>128</v>
      </c>
      <c r="L104" s="38"/>
      <c r="M104" s="179" t="s">
        <v>19</v>
      </c>
      <c r="N104" s="180" t="s">
        <v>42</v>
      </c>
      <c r="O104" s="63"/>
      <c r="P104" s="181">
        <f>O104*H104</f>
        <v>0</v>
      </c>
      <c r="Q104" s="181">
        <v>3E-05</v>
      </c>
      <c r="R104" s="181">
        <f>Q104*H104</f>
        <v>0.0045000000000000005</v>
      </c>
      <c r="S104" s="181">
        <v>0</v>
      </c>
      <c r="T104" s="182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3" t="s">
        <v>129</v>
      </c>
      <c r="AT104" s="183" t="s">
        <v>124</v>
      </c>
      <c r="AU104" s="183" t="s">
        <v>82</v>
      </c>
      <c r="AY104" s="16" t="s">
        <v>122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" t="s">
        <v>79</v>
      </c>
      <c r="BK104" s="184">
        <f>ROUND(I104*H104,2)</f>
        <v>0</v>
      </c>
      <c r="BL104" s="16" t="s">
        <v>129</v>
      </c>
      <c r="BM104" s="183" t="s">
        <v>160</v>
      </c>
    </row>
    <row r="105" spans="1:47" s="2" customFormat="1" ht="10.2">
      <c r="A105" s="33"/>
      <c r="B105" s="34"/>
      <c r="C105" s="35"/>
      <c r="D105" s="185" t="s">
        <v>131</v>
      </c>
      <c r="E105" s="35"/>
      <c r="F105" s="186" t="s">
        <v>161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131</v>
      </c>
      <c r="AU105" s="16" t="s">
        <v>82</v>
      </c>
    </row>
    <row r="106" spans="1:65" s="2" customFormat="1" ht="13.8" customHeight="1">
      <c r="A106" s="33"/>
      <c r="B106" s="34"/>
      <c r="C106" s="172" t="s">
        <v>162</v>
      </c>
      <c r="D106" s="172" t="s">
        <v>124</v>
      </c>
      <c r="E106" s="173" t="s">
        <v>163</v>
      </c>
      <c r="F106" s="174" t="s">
        <v>164</v>
      </c>
      <c r="G106" s="175" t="s">
        <v>127</v>
      </c>
      <c r="H106" s="176">
        <v>143.6</v>
      </c>
      <c r="I106" s="177"/>
      <c r="J106" s="178">
        <f>ROUND(I106*H106,2)</f>
        <v>0</v>
      </c>
      <c r="K106" s="174" t="s">
        <v>128</v>
      </c>
      <c r="L106" s="38"/>
      <c r="M106" s="179" t="s">
        <v>19</v>
      </c>
      <c r="N106" s="180" t="s">
        <v>42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129</v>
      </c>
      <c r="AT106" s="183" t="s">
        <v>124</v>
      </c>
      <c r="AU106" s="183" t="s">
        <v>82</v>
      </c>
      <c r="AY106" s="16" t="s">
        <v>122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79</v>
      </c>
      <c r="BK106" s="184">
        <f>ROUND(I106*H106,2)</f>
        <v>0</v>
      </c>
      <c r="BL106" s="16" t="s">
        <v>129</v>
      </c>
      <c r="BM106" s="183" t="s">
        <v>165</v>
      </c>
    </row>
    <row r="107" spans="1:47" s="2" customFormat="1" ht="10.2">
      <c r="A107" s="33"/>
      <c r="B107" s="34"/>
      <c r="C107" s="35"/>
      <c r="D107" s="185" t="s">
        <v>131</v>
      </c>
      <c r="E107" s="35"/>
      <c r="F107" s="186" t="s">
        <v>166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131</v>
      </c>
      <c r="AU107" s="16" t="s">
        <v>82</v>
      </c>
    </row>
    <row r="108" spans="2:51" s="13" customFormat="1" ht="10.2">
      <c r="B108" s="190"/>
      <c r="C108" s="191"/>
      <c r="D108" s="185" t="s">
        <v>133</v>
      </c>
      <c r="E108" s="192" t="s">
        <v>19</v>
      </c>
      <c r="F108" s="193" t="s">
        <v>167</v>
      </c>
      <c r="G108" s="191"/>
      <c r="H108" s="194">
        <v>71.8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133</v>
      </c>
      <c r="AU108" s="200" t="s">
        <v>82</v>
      </c>
      <c r="AV108" s="13" t="s">
        <v>82</v>
      </c>
      <c r="AW108" s="13" t="s">
        <v>33</v>
      </c>
      <c r="AX108" s="13" t="s">
        <v>71</v>
      </c>
      <c r="AY108" s="200" t="s">
        <v>122</v>
      </c>
    </row>
    <row r="109" spans="2:51" s="13" customFormat="1" ht="10.2">
      <c r="B109" s="190"/>
      <c r="C109" s="191"/>
      <c r="D109" s="185" t="s">
        <v>133</v>
      </c>
      <c r="E109" s="192" t="s">
        <v>19</v>
      </c>
      <c r="F109" s="193" t="s">
        <v>168</v>
      </c>
      <c r="G109" s="191"/>
      <c r="H109" s="194">
        <v>71.8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133</v>
      </c>
      <c r="AU109" s="200" t="s">
        <v>82</v>
      </c>
      <c r="AV109" s="13" t="s">
        <v>82</v>
      </c>
      <c r="AW109" s="13" t="s">
        <v>33</v>
      </c>
      <c r="AX109" s="13" t="s">
        <v>71</v>
      </c>
      <c r="AY109" s="200" t="s">
        <v>122</v>
      </c>
    </row>
    <row r="110" spans="1:65" s="2" customFormat="1" ht="13.8" customHeight="1">
      <c r="A110" s="33"/>
      <c r="B110" s="34"/>
      <c r="C110" s="201" t="s">
        <v>169</v>
      </c>
      <c r="D110" s="201" t="s">
        <v>170</v>
      </c>
      <c r="E110" s="202" t="s">
        <v>171</v>
      </c>
      <c r="F110" s="203" t="s">
        <v>172</v>
      </c>
      <c r="G110" s="204" t="s">
        <v>127</v>
      </c>
      <c r="H110" s="205">
        <v>71.8</v>
      </c>
      <c r="I110" s="206"/>
      <c r="J110" s="207">
        <f>ROUND(I110*H110,2)</f>
        <v>0</v>
      </c>
      <c r="K110" s="203" t="s">
        <v>19</v>
      </c>
      <c r="L110" s="208"/>
      <c r="M110" s="209" t="s">
        <v>19</v>
      </c>
      <c r="N110" s="210" t="s">
        <v>42</v>
      </c>
      <c r="O110" s="63"/>
      <c r="P110" s="181">
        <f>O110*H110</f>
        <v>0</v>
      </c>
      <c r="Q110" s="181">
        <v>2</v>
      </c>
      <c r="R110" s="181">
        <f>Q110*H110</f>
        <v>143.6</v>
      </c>
      <c r="S110" s="181">
        <v>0</v>
      </c>
      <c r="T110" s="182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3" t="s">
        <v>169</v>
      </c>
      <c r="AT110" s="183" t="s">
        <v>170</v>
      </c>
      <c r="AU110" s="183" t="s">
        <v>82</v>
      </c>
      <c r="AY110" s="16" t="s">
        <v>122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6" t="s">
        <v>79</v>
      </c>
      <c r="BK110" s="184">
        <f>ROUND(I110*H110,2)</f>
        <v>0</v>
      </c>
      <c r="BL110" s="16" t="s">
        <v>129</v>
      </c>
      <c r="BM110" s="183" t="s">
        <v>173</v>
      </c>
    </row>
    <row r="111" spans="1:47" s="2" customFormat="1" ht="10.2">
      <c r="A111" s="33"/>
      <c r="B111" s="34"/>
      <c r="C111" s="35"/>
      <c r="D111" s="185" t="s">
        <v>131</v>
      </c>
      <c r="E111" s="35"/>
      <c r="F111" s="186" t="s">
        <v>172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131</v>
      </c>
      <c r="AU111" s="16" t="s">
        <v>82</v>
      </c>
    </row>
    <row r="112" spans="1:65" s="2" customFormat="1" ht="13.8" customHeight="1">
      <c r="A112" s="33"/>
      <c r="B112" s="34"/>
      <c r="C112" s="172" t="s">
        <v>174</v>
      </c>
      <c r="D112" s="172" t="s">
        <v>124</v>
      </c>
      <c r="E112" s="173" t="s">
        <v>175</v>
      </c>
      <c r="F112" s="174" t="s">
        <v>176</v>
      </c>
      <c r="G112" s="175" t="s">
        <v>127</v>
      </c>
      <c r="H112" s="176">
        <v>220</v>
      </c>
      <c r="I112" s="177"/>
      <c r="J112" s="178">
        <f>ROUND(I112*H112,2)</f>
        <v>0</v>
      </c>
      <c r="K112" s="174" t="s">
        <v>128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129</v>
      </c>
      <c r="AT112" s="183" t="s">
        <v>124</v>
      </c>
      <c r="AU112" s="183" t="s">
        <v>82</v>
      </c>
      <c r="AY112" s="16" t="s">
        <v>122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79</v>
      </c>
      <c r="BK112" s="184">
        <f>ROUND(I112*H112,2)</f>
        <v>0</v>
      </c>
      <c r="BL112" s="16" t="s">
        <v>129</v>
      </c>
      <c r="BM112" s="183" t="s">
        <v>177</v>
      </c>
    </row>
    <row r="113" spans="1:47" s="2" customFormat="1" ht="19.2">
      <c r="A113" s="33"/>
      <c r="B113" s="34"/>
      <c r="C113" s="35"/>
      <c r="D113" s="185" t="s">
        <v>131</v>
      </c>
      <c r="E113" s="35"/>
      <c r="F113" s="186" t="s">
        <v>178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131</v>
      </c>
      <c r="AU113" s="16" t="s">
        <v>82</v>
      </c>
    </row>
    <row r="114" spans="2:51" s="13" customFormat="1" ht="10.2">
      <c r="B114" s="190"/>
      <c r="C114" s="191"/>
      <c r="D114" s="185" t="s">
        <v>133</v>
      </c>
      <c r="E114" s="192" t="s">
        <v>19</v>
      </c>
      <c r="F114" s="193" t="s">
        <v>179</v>
      </c>
      <c r="G114" s="191"/>
      <c r="H114" s="194">
        <v>220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133</v>
      </c>
      <c r="AU114" s="200" t="s">
        <v>82</v>
      </c>
      <c r="AV114" s="13" t="s">
        <v>82</v>
      </c>
      <c r="AW114" s="13" t="s">
        <v>33</v>
      </c>
      <c r="AX114" s="13" t="s">
        <v>79</v>
      </c>
      <c r="AY114" s="200" t="s">
        <v>122</v>
      </c>
    </row>
    <row r="115" spans="1:65" s="2" customFormat="1" ht="13.8" customHeight="1">
      <c r="A115" s="33"/>
      <c r="B115" s="34"/>
      <c r="C115" s="172" t="s">
        <v>180</v>
      </c>
      <c r="D115" s="172" t="s">
        <v>124</v>
      </c>
      <c r="E115" s="173" t="s">
        <v>181</v>
      </c>
      <c r="F115" s="174" t="s">
        <v>182</v>
      </c>
      <c r="G115" s="175" t="s">
        <v>127</v>
      </c>
      <c r="H115" s="176">
        <v>6.038</v>
      </c>
      <c r="I115" s="177"/>
      <c r="J115" s="178">
        <f>ROUND(I115*H115,2)</f>
        <v>0</v>
      </c>
      <c r="K115" s="174" t="s">
        <v>128</v>
      </c>
      <c r="L115" s="38"/>
      <c r="M115" s="179" t="s">
        <v>19</v>
      </c>
      <c r="N115" s="180" t="s">
        <v>42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129</v>
      </c>
      <c r="AT115" s="183" t="s">
        <v>124</v>
      </c>
      <c r="AU115" s="183" t="s">
        <v>82</v>
      </c>
      <c r="AY115" s="16" t="s">
        <v>122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129</v>
      </c>
      <c r="BM115" s="183" t="s">
        <v>183</v>
      </c>
    </row>
    <row r="116" spans="1:47" s="2" customFormat="1" ht="19.2">
      <c r="A116" s="33"/>
      <c r="B116" s="34"/>
      <c r="C116" s="35"/>
      <c r="D116" s="185" t="s">
        <v>131</v>
      </c>
      <c r="E116" s="35"/>
      <c r="F116" s="186" t="s">
        <v>184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131</v>
      </c>
      <c r="AU116" s="16" t="s">
        <v>82</v>
      </c>
    </row>
    <row r="117" spans="2:51" s="13" customFormat="1" ht="10.2">
      <c r="B117" s="190"/>
      <c r="C117" s="191"/>
      <c r="D117" s="185" t="s">
        <v>133</v>
      </c>
      <c r="E117" s="192" t="s">
        <v>19</v>
      </c>
      <c r="F117" s="193" t="s">
        <v>185</v>
      </c>
      <c r="G117" s="191"/>
      <c r="H117" s="194">
        <v>6.038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133</v>
      </c>
      <c r="AU117" s="200" t="s">
        <v>82</v>
      </c>
      <c r="AV117" s="13" t="s">
        <v>82</v>
      </c>
      <c r="AW117" s="13" t="s">
        <v>33</v>
      </c>
      <c r="AX117" s="13" t="s">
        <v>79</v>
      </c>
      <c r="AY117" s="200" t="s">
        <v>122</v>
      </c>
    </row>
    <row r="118" spans="1:65" s="2" customFormat="1" ht="13.8" customHeight="1">
      <c r="A118" s="33"/>
      <c r="B118" s="34"/>
      <c r="C118" s="172" t="s">
        <v>186</v>
      </c>
      <c r="D118" s="172" t="s">
        <v>124</v>
      </c>
      <c r="E118" s="173" t="s">
        <v>187</v>
      </c>
      <c r="F118" s="174" t="s">
        <v>188</v>
      </c>
      <c r="G118" s="175" t="s">
        <v>189</v>
      </c>
      <c r="H118" s="176">
        <v>288</v>
      </c>
      <c r="I118" s="177"/>
      <c r="J118" s="178">
        <f>ROUND(I118*H118,2)</f>
        <v>0</v>
      </c>
      <c r="K118" s="174" t="s">
        <v>128</v>
      </c>
      <c r="L118" s="38"/>
      <c r="M118" s="179" t="s">
        <v>19</v>
      </c>
      <c r="N118" s="180" t="s">
        <v>42</v>
      </c>
      <c r="O118" s="63"/>
      <c r="P118" s="181">
        <f>O118*H118</f>
        <v>0</v>
      </c>
      <c r="Q118" s="181">
        <v>0.01715</v>
      </c>
      <c r="R118" s="181">
        <f>Q118*H118</f>
        <v>4.9392</v>
      </c>
      <c r="S118" s="181">
        <v>0</v>
      </c>
      <c r="T118" s="182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83" t="s">
        <v>129</v>
      </c>
      <c r="AT118" s="183" t="s">
        <v>124</v>
      </c>
      <c r="AU118" s="183" t="s">
        <v>82</v>
      </c>
      <c r="AY118" s="16" t="s">
        <v>122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6" t="s">
        <v>79</v>
      </c>
      <c r="BK118" s="184">
        <f>ROUND(I118*H118,2)</f>
        <v>0</v>
      </c>
      <c r="BL118" s="16" t="s">
        <v>129</v>
      </c>
      <c r="BM118" s="183" t="s">
        <v>190</v>
      </c>
    </row>
    <row r="119" spans="1:47" s="2" customFormat="1" ht="10.2">
      <c r="A119" s="33"/>
      <c r="B119" s="34"/>
      <c r="C119" s="35"/>
      <c r="D119" s="185" t="s">
        <v>131</v>
      </c>
      <c r="E119" s="35"/>
      <c r="F119" s="186" t="s">
        <v>191</v>
      </c>
      <c r="G119" s="35"/>
      <c r="H119" s="35"/>
      <c r="I119" s="187"/>
      <c r="J119" s="35"/>
      <c r="K119" s="35"/>
      <c r="L119" s="38"/>
      <c r="M119" s="188"/>
      <c r="N119" s="189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131</v>
      </c>
      <c r="AU119" s="16" t="s">
        <v>82</v>
      </c>
    </row>
    <row r="120" spans="1:47" s="2" customFormat="1" ht="19.2">
      <c r="A120" s="33"/>
      <c r="B120" s="34"/>
      <c r="C120" s="35"/>
      <c r="D120" s="185" t="s">
        <v>192</v>
      </c>
      <c r="E120" s="35"/>
      <c r="F120" s="211" t="s">
        <v>193</v>
      </c>
      <c r="G120" s="35"/>
      <c r="H120" s="35"/>
      <c r="I120" s="187"/>
      <c r="J120" s="35"/>
      <c r="K120" s="35"/>
      <c r="L120" s="38"/>
      <c r="M120" s="188"/>
      <c r="N120" s="189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192</v>
      </c>
      <c r="AU120" s="16" t="s">
        <v>82</v>
      </c>
    </row>
    <row r="121" spans="2:51" s="13" customFormat="1" ht="10.2">
      <c r="B121" s="190"/>
      <c r="C121" s="191"/>
      <c r="D121" s="185" t="s">
        <v>133</v>
      </c>
      <c r="E121" s="192" t="s">
        <v>19</v>
      </c>
      <c r="F121" s="193" t="s">
        <v>194</v>
      </c>
      <c r="G121" s="191"/>
      <c r="H121" s="194">
        <v>74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133</v>
      </c>
      <c r="AU121" s="200" t="s">
        <v>82</v>
      </c>
      <c r="AV121" s="13" t="s">
        <v>82</v>
      </c>
      <c r="AW121" s="13" t="s">
        <v>33</v>
      </c>
      <c r="AX121" s="13" t="s">
        <v>71</v>
      </c>
      <c r="AY121" s="200" t="s">
        <v>122</v>
      </c>
    </row>
    <row r="122" spans="2:51" s="13" customFormat="1" ht="10.2">
      <c r="B122" s="190"/>
      <c r="C122" s="191"/>
      <c r="D122" s="185" t="s">
        <v>133</v>
      </c>
      <c r="E122" s="192" t="s">
        <v>19</v>
      </c>
      <c r="F122" s="193" t="s">
        <v>195</v>
      </c>
      <c r="G122" s="191"/>
      <c r="H122" s="194">
        <v>214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133</v>
      </c>
      <c r="AU122" s="200" t="s">
        <v>82</v>
      </c>
      <c r="AV122" s="13" t="s">
        <v>82</v>
      </c>
      <c r="AW122" s="13" t="s">
        <v>33</v>
      </c>
      <c r="AX122" s="13" t="s">
        <v>71</v>
      </c>
      <c r="AY122" s="200" t="s">
        <v>122</v>
      </c>
    </row>
    <row r="123" spans="1:65" s="2" customFormat="1" ht="13.8" customHeight="1">
      <c r="A123" s="33"/>
      <c r="B123" s="34"/>
      <c r="C123" s="172" t="s">
        <v>196</v>
      </c>
      <c r="D123" s="172" t="s">
        <v>124</v>
      </c>
      <c r="E123" s="173" t="s">
        <v>197</v>
      </c>
      <c r="F123" s="174" t="s">
        <v>198</v>
      </c>
      <c r="G123" s="175" t="s">
        <v>127</v>
      </c>
      <c r="H123" s="176">
        <v>149.6</v>
      </c>
      <c r="I123" s="177"/>
      <c r="J123" s="178">
        <f>ROUND(I123*H123,2)</f>
        <v>0</v>
      </c>
      <c r="K123" s="174" t="s">
        <v>128</v>
      </c>
      <c r="L123" s="38"/>
      <c r="M123" s="179" t="s">
        <v>19</v>
      </c>
      <c r="N123" s="180" t="s">
        <v>42</v>
      </c>
      <c r="O123" s="63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83" t="s">
        <v>129</v>
      </c>
      <c r="AT123" s="183" t="s">
        <v>124</v>
      </c>
      <c r="AU123" s="183" t="s">
        <v>82</v>
      </c>
      <c r="AY123" s="16" t="s">
        <v>122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6" t="s">
        <v>79</v>
      </c>
      <c r="BK123" s="184">
        <f>ROUND(I123*H123,2)</f>
        <v>0</v>
      </c>
      <c r="BL123" s="16" t="s">
        <v>129</v>
      </c>
      <c r="BM123" s="183" t="s">
        <v>199</v>
      </c>
    </row>
    <row r="124" spans="1:47" s="2" customFormat="1" ht="19.2">
      <c r="A124" s="33"/>
      <c r="B124" s="34"/>
      <c r="C124" s="35"/>
      <c r="D124" s="185" t="s">
        <v>131</v>
      </c>
      <c r="E124" s="35"/>
      <c r="F124" s="186" t="s">
        <v>200</v>
      </c>
      <c r="G124" s="35"/>
      <c r="H124" s="35"/>
      <c r="I124" s="187"/>
      <c r="J124" s="35"/>
      <c r="K124" s="35"/>
      <c r="L124" s="38"/>
      <c r="M124" s="188"/>
      <c r="N124" s="189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131</v>
      </c>
      <c r="AU124" s="16" t="s">
        <v>82</v>
      </c>
    </row>
    <row r="125" spans="2:51" s="13" customFormat="1" ht="10.2">
      <c r="B125" s="190"/>
      <c r="C125" s="191"/>
      <c r="D125" s="185" t="s">
        <v>133</v>
      </c>
      <c r="E125" s="192" t="s">
        <v>19</v>
      </c>
      <c r="F125" s="193" t="s">
        <v>167</v>
      </c>
      <c r="G125" s="191"/>
      <c r="H125" s="194">
        <v>71.8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133</v>
      </c>
      <c r="AU125" s="200" t="s">
        <v>82</v>
      </c>
      <c r="AV125" s="13" t="s">
        <v>82</v>
      </c>
      <c r="AW125" s="13" t="s">
        <v>33</v>
      </c>
      <c r="AX125" s="13" t="s">
        <v>71</v>
      </c>
      <c r="AY125" s="200" t="s">
        <v>122</v>
      </c>
    </row>
    <row r="126" spans="2:51" s="13" customFormat="1" ht="10.2">
      <c r="B126" s="190"/>
      <c r="C126" s="191"/>
      <c r="D126" s="185" t="s">
        <v>133</v>
      </c>
      <c r="E126" s="192" t="s">
        <v>19</v>
      </c>
      <c r="F126" s="193" t="s">
        <v>201</v>
      </c>
      <c r="G126" s="191"/>
      <c r="H126" s="194">
        <v>71.8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133</v>
      </c>
      <c r="AU126" s="200" t="s">
        <v>82</v>
      </c>
      <c r="AV126" s="13" t="s">
        <v>82</v>
      </c>
      <c r="AW126" s="13" t="s">
        <v>33</v>
      </c>
      <c r="AX126" s="13" t="s">
        <v>71</v>
      </c>
      <c r="AY126" s="200" t="s">
        <v>122</v>
      </c>
    </row>
    <row r="127" spans="2:51" s="13" customFormat="1" ht="10.2">
      <c r="B127" s="190"/>
      <c r="C127" s="191"/>
      <c r="D127" s="185" t="s">
        <v>133</v>
      </c>
      <c r="E127" s="192" t="s">
        <v>19</v>
      </c>
      <c r="F127" s="193" t="s">
        <v>202</v>
      </c>
      <c r="G127" s="191"/>
      <c r="H127" s="194">
        <v>6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133</v>
      </c>
      <c r="AU127" s="200" t="s">
        <v>82</v>
      </c>
      <c r="AV127" s="13" t="s">
        <v>82</v>
      </c>
      <c r="AW127" s="13" t="s">
        <v>33</v>
      </c>
      <c r="AX127" s="13" t="s">
        <v>71</v>
      </c>
      <c r="AY127" s="200" t="s">
        <v>122</v>
      </c>
    </row>
    <row r="128" spans="1:65" s="2" customFormat="1" ht="22.2" customHeight="1">
      <c r="A128" s="33"/>
      <c r="B128" s="34"/>
      <c r="C128" s="172" t="s">
        <v>203</v>
      </c>
      <c r="D128" s="172" t="s">
        <v>124</v>
      </c>
      <c r="E128" s="173" t="s">
        <v>204</v>
      </c>
      <c r="F128" s="174" t="s">
        <v>205</v>
      </c>
      <c r="G128" s="175" t="s">
        <v>127</v>
      </c>
      <c r="H128" s="176">
        <v>1167</v>
      </c>
      <c r="I128" s="177"/>
      <c r="J128" s="178">
        <f>ROUND(I128*H128,2)</f>
        <v>0</v>
      </c>
      <c r="K128" s="174" t="s">
        <v>128</v>
      </c>
      <c r="L128" s="38"/>
      <c r="M128" s="179" t="s">
        <v>19</v>
      </c>
      <c r="N128" s="180" t="s">
        <v>42</v>
      </c>
      <c r="O128" s="63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3" t="s">
        <v>129</v>
      </c>
      <c r="AT128" s="183" t="s">
        <v>124</v>
      </c>
      <c r="AU128" s="183" t="s">
        <v>82</v>
      </c>
      <c r="AY128" s="16" t="s">
        <v>122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6" t="s">
        <v>79</v>
      </c>
      <c r="BK128" s="184">
        <f>ROUND(I128*H128,2)</f>
        <v>0</v>
      </c>
      <c r="BL128" s="16" t="s">
        <v>129</v>
      </c>
      <c r="BM128" s="183" t="s">
        <v>206</v>
      </c>
    </row>
    <row r="129" spans="1:47" s="2" customFormat="1" ht="19.2">
      <c r="A129" s="33"/>
      <c r="B129" s="34"/>
      <c r="C129" s="35"/>
      <c r="D129" s="185" t="s">
        <v>131</v>
      </c>
      <c r="E129" s="35"/>
      <c r="F129" s="186" t="s">
        <v>207</v>
      </c>
      <c r="G129" s="35"/>
      <c r="H129" s="35"/>
      <c r="I129" s="187"/>
      <c r="J129" s="35"/>
      <c r="K129" s="35"/>
      <c r="L129" s="38"/>
      <c r="M129" s="188"/>
      <c r="N129" s="189"/>
      <c r="O129" s="63"/>
      <c r="P129" s="63"/>
      <c r="Q129" s="63"/>
      <c r="R129" s="63"/>
      <c r="S129" s="63"/>
      <c r="T129" s="64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131</v>
      </c>
      <c r="AU129" s="16" t="s">
        <v>82</v>
      </c>
    </row>
    <row r="130" spans="2:51" s="13" customFormat="1" ht="10.2">
      <c r="B130" s="190"/>
      <c r="C130" s="191"/>
      <c r="D130" s="185" t="s">
        <v>133</v>
      </c>
      <c r="E130" s="192" t="s">
        <v>19</v>
      </c>
      <c r="F130" s="193" t="s">
        <v>208</v>
      </c>
      <c r="G130" s="191"/>
      <c r="H130" s="194">
        <v>1077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133</v>
      </c>
      <c r="AU130" s="200" t="s">
        <v>82</v>
      </c>
      <c r="AV130" s="13" t="s">
        <v>82</v>
      </c>
      <c r="AW130" s="13" t="s">
        <v>33</v>
      </c>
      <c r="AX130" s="13" t="s">
        <v>71</v>
      </c>
      <c r="AY130" s="200" t="s">
        <v>122</v>
      </c>
    </row>
    <row r="131" spans="2:51" s="13" customFormat="1" ht="10.2">
      <c r="B131" s="190"/>
      <c r="C131" s="191"/>
      <c r="D131" s="185" t="s">
        <v>133</v>
      </c>
      <c r="E131" s="192" t="s">
        <v>19</v>
      </c>
      <c r="F131" s="193" t="s">
        <v>209</v>
      </c>
      <c r="G131" s="191"/>
      <c r="H131" s="194">
        <v>90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133</v>
      </c>
      <c r="AU131" s="200" t="s">
        <v>82</v>
      </c>
      <c r="AV131" s="13" t="s">
        <v>82</v>
      </c>
      <c r="AW131" s="13" t="s">
        <v>33</v>
      </c>
      <c r="AX131" s="13" t="s">
        <v>71</v>
      </c>
      <c r="AY131" s="200" t="s">
        <v>122</v>
      </c>
    </row>
    <row r="132" spans="1:65" s="2" customFormat="1" ht="13.8" customHeight="1">
      <c r="A132" s="33"/>
      <c r="B132" s="34"/>
      <c r="C132" s="172" t="s">
        <v>210</v>
      </c>
      <c r="D132" s="172" t="s">
        <v>124</v>
      </c>
      <c r="E132" s="173" t="s">
        <v>211</v>
      </c>
      <c r="F132" s="174" t="s">
        <v>212</v>
      </c>
      <c r="G132" s="175" t="s">
        <v>127</v>
      </c>
      <c r="H132" s="176">
        <v>235.05</v>
      </c>
      <c r="I132" s="177"/>
      <c r="J132" s="178">
        <f>ROUND(I132*H132,2)</f>
        <v>0</v>
      </c>
      <c r="K132" s="174" t="s">
        <v>128</v>
      </c>
      <c r="L132" s="38"/>
      <c r="M132" s="179" t="s">
        <v>19</v>
      </c>
      <c r="N132" s="180" t="s">
        <v>42</v>
      </c>
      <c r="O132" s="63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129</v>
      </c>
      <c r="AT132" s="183" t="s">
        <v>124</v>
      </c>
      <c r="AU132" s="183" t="s">
        <v>82</v>
      </c>
      <c r="AY132" s="16" t="s">
        <v>122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79</v>
      </c>
      <c r="BK132" s="184">
        <f>ROUND(I132*H132,2)</f>
        <v>0</v>
      </c>
      <c r="BL132" s="16" t="s">
        <v>129</v>
      </c>
      <c r="BM132" s="183" t="s">
        <v>213</v>
      </c>
    </row>
    <row r="133" spans="1:47" s="2" customFormat="1" ht="19.2">
      <c r="A133" s="33"/>
      <c r="B133" s="34"/>
      <c r="C133" s="35"/>
      <c r="D133" s="185" t="s">
        <v>131</v>
      </c>
      <c r="E133" s="35"/>
      <c r="F133" s="186" t="s">
        <v>214</v>
      </c>
      <c r="G133" s="35"/>
      <c r="H133" s="35"/>
      <c r="I133" s="187"/>
      <c r="J133" s="35"/>
      <c r="K133" s="35"/>
      <c r="L133" s="38"/>
      <c r="M133" s="188"/>
      <c r="N133" s="189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131</v>
      </c>
      <c r="AU133" s="16" t="s">
        <v>82</v>
      </c>
    </row>
    <row r="134" spans="2:51" s="13" customFormat="1" ht="10.2">
      <c r="B134" s="190"/>
      <c r="C134" s="191"/>
      <c r="D134" s="185" t="s">
        <v>133</v>
      </c>
      <c r="E134" s="192" t="s">
        <v>19</v>
      </c>
      <c r="F134" s="193" t="s">
        <v>215</v>
      </c>
      <c r="G134" s="191"/>
      <c r="H134" s="194">
        <v>220</v>
      </c>
      <c r="I134" s="195"/>
      <c r="J134" s="191"/>
      <c r="K134" s="191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133</v>
      </c>
      <c r="AU134" s="200" t="s">
        <v>82</v>
      </c>
      <c r="AV134" s="13" t="s">
        <v>82</v>
      </c>
      <c r="AW134" s="13" t="s">
        <v>33</v>
      </c>
      <c r="AX134" s="13" t="s">
        <v>71</v>
      </c>
      <c r="AY134" s="200" t="s">
        <v>122</v>
      </c>
    </row>
    <row r="135" spans="2:51" s="13" customFormat="1" ht="10.2">
      <c r="B135" s="190"/>
      <c r="C135" s="191"/>
      <c r="D135" s="185" t="s">
        <v>133</v>
      </c>
      <c r="E135" s="192" t="s">
        <v>19</v>
      </c>
      <c r="F135" s="193" t="s">
        <v>216</v>
      </c>
      <c r="G135" s="191"/>
      <c r="H135" s="194">
        <v>15.05</v>
      </c>
      <c r="I135" s="195"/>
      <c r="J135" s="191"/>
      <c r="K135" s="191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133</v>
      </c>
      <c r="AU135" s="200" t="s">
        <v>82</v>
      </c>
      <c r="AV135" s="13" t="s">
        <v>82</v>
      </c>
      <c r="AW135" s="13" t="s">
        <v>33</v>
      </c>
      <c r="AX135" s="13" t="s">
        <v>71</v>
      </c>
      <c r="AY135" s="200" t="s">
        <v>122</v>
      </c>
    </row>
    <row r="136" spans="1:65" s="2" customFormat="1" ht="22.2" customHeight="1">
      <c r="A136" s="33"/>
      <c r="B136" s="34"/>
      <c r="C136" s="172" t="s">
        <v>8</v>
      </c>
      <c r="D136" s="172" t="s">
        <v>124</v>
      </c>
      <c r="E136" s="173" t="s">
        <v>217</v>
      </c>
      <c r="F136" s="174" t="s">
        <v>218</v>
      </c>
      <c r="G136" s="175" t="s">
        <v>127</v>
      </c>
      <c r="H136" s="176">
        <v>3525.75</v>
      </c>
      <c r="I136" s="177"/>
      <c r="J136" s="178">
        <f>ROUND(I136*H136,2)</f>
        <v>0</v>
      </c>
      <c r="K136" s="174" t="s">
        <v>128</v>
      </c>
      <c r="L136" s="38"/>
      <c r="M136" s="179" t="s">
        <v>19</v>
      </c>
      <c r="N136" s="180" t="s">
        <v>42</v>
      </c>
      <c r="O136" s="63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3" t="s">
        <v>129</v>
      </c>
      <c r="AT136" s="183" t="s">
        <v>124</v>
      </c>
      <c r="AU136" s="183" t="s">
        <v>82</v>
      </c>
      <c r="AY136" s="16" t="s">
        <v>122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6" t="s">
        <v>79</v>
      </c>
      <c r="BK136" s="184">
        <f>ROUND(I136*H136,2)</f>
        <v>0</v>
      </c>
      <c r="BL136" s="16" t="s">
        <v>129</v>
      </c>
      <c r="BM136" s="183" t="s">
        <v>219</v>
      </c>
    </row>
    <row r="137" spans="1:47" s="2" customFormat="1" ht="28.8">
      <c r="A137" s="33"/>
      <c r="B137" s="34"/>
      <c r="C137" s="35"/>
      <c r="D137" s="185" t="s">
        <v>131</v>
      </c>
      <c r="E137" s="35"/>
      <c r="F137" s="186" t="s">
        <v>220</v>
      </c>
      <c r="G137" s="35"/>
      <c r="H137" s="35"/>
      <c r="I137" s="187"/>
      <c r="J137" s="35"/>
      <c r="K137" s="35"/>
      <c r="L137" s="38"/>
      <c r="M137" s="188"/>
      <c r="N137" s="189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131</v>
      </c>
      <c r="AU137" s="16" t="s">
        <v>82</v>
      </c>
    </row>
    <row r="138" spans="2:51" s="13" customFormat="1" ht="10.2">
      <c r="B138" s="190"/>
      <c r="C138" s="191"/>
      <c r="D138" s="185" t="s">
        <v>133</v>
      </c>
      <c r="E138" s="192" t="s">
        <v>19</v>
      </c>
      <c r="F138" s="193" t="s">
        <v>221</v>
      </c>
      <c r="G138" s="191"/>
      <c r="H138" s="194">
        <v>3525.75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133</v>
      </c>
      <c r="AU138" s="200" t="s">
        <v>82</v>
      </c>
      <c r="AV138" s="13" t="s">
        <v>82</v>
      </c>
      <c r="AW138" s="13" t="s">
        <v>33</v>
      </c>
      <c r="AX138" s="13" t="s">
        <v>79</v>
      </c>
      <c r="AY138" s="200" t="s">
        <v>122</v>
      </c>
    </row>
    <row r="139" spans="1:65" s="2" customFormat="1" ht="13.8" customHeight="1">
      <c r="A139" s="33"/>
      <c r="B139" s="34"/>
      <c r="C139" s="172" t="s">
        <v>222</v>
      </c>
      <c r="D139" s="172" t="s">
        <v>124</v>
      </c>
      <c r="E139" s="173" t="s">
        <v>223</v>
      </c>
      <c r="F139" s="174" t="s">
        <v>224</v>
      </c>
      <c r="G139" s="175" t="s">
        <v>127</v>
      </c>
      <c r="H139" s="176">
        <v>71.76</v>
      </c>
      <c r="I139" s="177"/>
      <c r="J139" s="178">
        <f>ROUND(I139*H139,2)</f>
        <v>0</v>
      </c>
      <c r="K139" s="174" t="s">
        <v>128</v>
      </c>
      <c r="L139" s="38"/>
      <c r="M139" s="179" t="s">
        <v>19</v>
      </c>
      <c r="N139" s="180" t="s">
        <v>42</v>
      </c>
      <c r="O139" s="63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3" t="s">
        <v>129</v>
      </c>
      <c r="AT139" s="183" t="s">
        <v>124</v>
      </c>
      <c r="AU139" s="183" t="s">
        <v>82</v>
      </c>
      <c r="AY139" s="16" t="s">
        <v>122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6" t="s">
        <v>79</v>
      </c>
      <c r="BK139" s="184">
        <f>ROUND(I139*H139,2)</f>
        <v>0</v>
      </c>
      <c r="BL139" s="16" t="s">
        <v>129</v>
      </c>
      <c r="BM139" s="183" t="s">
        <v>225</v>
      </c>
    </row>
    <row r="140" spans="1:47" s="2" customFormat="1" ht="19.2">
      <c r="A140" s="33"/>
      <c r="B140" s="34"/>
      <c r="C140" s="35"/>
      <c r="D140" s="185" t="s">
        <v>131</v>
      </c>
      <c r="E140" s="35"/>
      <c r="F140" s="186" t="s">
        <v>226</v>
      </c>
      <c r="G140" s="35"/>
      <c r="H140" s="35"/>
      <c r="I140" s="187"/>
      <c r="J140" s="35"/>
      <c r="K140" s="35"/>
      <c r="L140" s="38"/>
      <c r="M140" s="188"/>
      <c r="N140" s="189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131</v>
      </c>
      <c r="AU140" s="16" t="s">
        <v>82</v>
      </c>
    </row>
    <row r="141" spans="2:51" s="13" customFormat="1" ht="10.2">
      <c r="B141" s="190"/>
      <c r="C141" s="191"/>
      <c r="D141" s="185" t="s">
        <v>133</v>
      </c>
      <c r="E141" s="192" t="s">
        <v>19</v>
      </c>
      <c r="F141" s="193" t="s">
        <v>227</v>
      </c>
      <c r="G141" s="191"/>
      <c r="H141" s="194">
        <v>71.76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133</v>
      </c>
      <c r="AU141" s="200" t="s">
        <v>82</v>
      </c>
      <c r="AV141" s="13" t="s">
        <v>82</v>
      </c>
      <c r="AW141" s="13" t="s">
        <v>33</v>
      </c>
      <c r="AX141" s="13" t="s">
        <v>79</v>
      </c>
      <c r="AY141" s="200" t="s">
        <v>122</v>
      </c>
    </row>
    <row r="142" spans="1:65" s="2" customFormat="1" ht="13.8" customHeight="1">
      <c r="A142" s="33"/>
      <c r="B142" s="34"/>
      <c r="C142" s="172" t="s">
        <v>228</v>
      </c>
      <c r="D142" s="172" t="s">
        <v>124</v>
      </c>
      <c r="E142" s="173" t="s">
        <v>229</v>
      </c>
      <c r="F142" s="174" t="s">
        <v>230</v>
      </c>
      <c r="G142" s="175" t="s">
        <v>231</v>
      </c>
      <c r="H142" s="176">
        <v>608.635</v>
      </c>
      <c r="I142" s="177"/>
      <c r="J142" s="178">
        <f>ROUND(I142*H142,2)</f>
        <v>0</v>
      </c>
      <c r="K142" s="174" t="s">
        <v>128</v>
      </c>
      <c r="L142" s="38"/>
      <c r="M142" s="179" t="s">
        <v>19</v>
      </c>
      <c r="N142" s="180" t="s">
        <v>42</v>
      </c>
      <c r="O142" s="63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3" t="s">
        <v>129</v>
      </c>
      <c r="AT142" s="183" t="s">
        <v>124</v>
      </c>
      <c r="AU142" s="183" t="s">
        <v>82</v>
      </c>
      <c r="AY142" s="16" t="s">
        <v>122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6" t="s">
        <v>79</v>
      </c>
      <c r="BK142" s="184">
        <f>ROUND(I142*H142,2)</f>
        <v>0</v>
      </c>
      <c r="BL142" s="16" t="s">
        <v>129</v>
      </c>
      <c r="BM142" s="183" t="s">
        <v>232</v>
      </c>
    </row>
    <row r="143" spans="1:47" s="2" customFormat="1" ht="19.2">
      <c r="A143" s="33"/>
      <c r="B143" s="34"/>
      <c r="C143" s="35"/>
      <c r="D143" s="185" t="s">
        <v>131</v>
      </c>
      <c r="E143" s="35"/>
      <c r="F143" s="186" t="s">
        <v>233</v>
      </c>
      <c r="G143" s="35"/>
      <c r="H143" s="35"/>
      <c r="I143" s="187"/>
      <c r="J143" s="35"/>
      <c r="K143" s="35"/>
      <c r="L143" s="38"/>
      <c r="M143" s="188"/>
      <c r="N143" s="189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131</v>
      </c>
      <c r="AU143" s="16" t="s">
        <v>82</v>
      </c>
    </row>
    <row r="144" spans="2:51" s="13" customFormat="1" ht="10.2">
      <c r="B144" s="190"/>
      <c r="C144" s="191"/>
      <c r="D144" s="185" t="s">
        <v>133</v>
      </c>
      <c r="E144" s="192" t="s">
        <v>19</v>
      </c>
      <c r="F144" s="193" t="s">
        <v>234</v>
      </c>
      <c r="G144" s="191"/>
      <c r="H144" s="194">
        <v>129.24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133</v>
      </c>
      <c r="AU144" s="200" t="s">
        <v>82</v>
      </c>
      <c r="AV144" s="13" t="s">
        <v>82</v>
      </c>
      <c r="AW144" s="13" t="s">
        <v>33</v>
      </c>
      <c r="AX144" s="13" t="s">
        <v>71</v>
      </c>
      <c r="AY144" s="200" t="s">
        <v>122</v>
      </c>
    </row>
    <row r="145" spans="2:51" s="13" customFormat="1" ht="10.2">
      <c r="B145" s="190"/>
      <c r="C145" s="191"/>
      <c r="D145" s="185" t="s">
        <v>133</v>
      </c>
      <c r="E145" s="192" t="s">
        <v>19</v>
      </c>
      <c r="F145" s="193" t="s">
        <v>235</v>
      </c>
      <c r="G145" s="191"/>
      <c r="H145" s="194">
        <v>440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133</v>
      </c>
      <c r="AU145" s="200" t="s">
        <v>82</v>
      </c>
      <c r="AV145" s="13" t="s">
        <v>82</v>
      </c>
      <c r="AW145" s="13" t="s">
        <v>33</v>
      </c>
      <c r="AX145" s="13" t="s">
        <v>71</v>
      </c>
      <c r="AY145" s="200" t="s">
        <v>122</v>
      </c>
    </row>
    <row r="146" spans="2:51" s="13" customFormat="1" ht="10.2">
      <c r="B146" s="190"/>
      <c r="C146" s="191"/>
      <c r="D146" s="185" t="s">
        <v>133</v>
      </c>
      <c r="E146" s="192" t="s">
        <v>19</v>
      </c>
      <c r="F146" s="193" t="s">
        <v>236</v>
      </c>
      <c r="G146" s="191"/>
      <c r="H146" s="194">
        <v>28.595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133</v>
      </c>
      <c r="AU146" s="200" t="s">
        <v>82</v>
      </c>
      <c r="AV146" s="13" t="s">
        <v>82</v>
      </c>
      <c r="AW146" s="13" t="s">
        <v>33</v>
      </c>
      <c r="AX146" s="13" t="s">
        <v>71</v>
      </c>
      <c r="AY146" s="200" t="s">
        <v>122</v>
      </c>
    </row>
    <row r="147" spans="2:51" s="13" customFormat="1" ht="10.2">
      <c r="B147" s="190"/>
      <c r="C147" s="191"/>
      <c r="D147" s="185" t="s">
        <v>133</v>
      </c>
      <c r="E147" s="192" t="s">
        <v>19</v>
      </c>
      <c r="F147" s="193" t="s">
        <v>237</v>
      </c>
      <c r="G147" s="191"/>
      <c r="H147" s="194">
        <v>10.8</v>
      </c>
      <c r="I147" s="195"/>
      <c r="J147" s="191"/>
      <c r="K147" s="191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133</v>
      </c>
      <c r="AU147" s="200" t="s">
        <v>82</v>
      </c>
      <c r="AV147" s="13" t="s">
        <v>82</v>
      </c>
      <c r="AW147" s="13" t="s">
        <v>33</v>
      </c>
      <c r="AX147" s="13" t="s">
        <v>71</v>
      </c>
      <c r="AY147" s="200" t="s">
        <v>122</v>
      </c>
    </row>
    <row r="148" spans="1:65" s="2" customFormat="1" ht="13.8" customHeight="1">
      <c r="A148" s="33"/>
      <c r="B148" s="34"/>
      <c r="C148" s="172" t="s">
        <v>238</v>
      </c>
      <c r="D148" s="172" t="s">
        <v>124</v>
      </c>
      <c r="E148" s="173" t="s">
        <v>239</v>
      </c>
      <c r="F148" s="174" t="s">
        <v>240</v>
      </c>
      <c r="G148" s="175" t="s">
        <v>127</v>
      </c>
      <c r="H148" s="176">
        <v>312.85</v>
      </c>
      <c r="I148" s="177"/>
      <c r="J148" s="178">
        <f>ROUND(I148*H148,2)</f>
        <v>0</v>
      </c>
      <c r="K148" s="174" t="s">
        <v>128</v>
      </c>
      <c r="L148" s="38"/>
      <c r="M148" s="179" t="s">
        <v>19</v>
      </c>
      <c r="N148" s="180" t="s">
        <v>42</v>
      </c>
      <c r="O148" s="63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3" t="s">
        <v>129</v>
      </c>
      <c r="AT148" s="183" t="s">
        <v>124</v>
      </c>
      <c r="AU148" s="183" t="s">
        <v>82</v>
      </c>
      <c r="AY148" s="16" t="s">
        <v>122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6" t="s">
        <v>79</v>
      </c>
      <c r="BK148" s="184">
        <f>ROUND(I148*H148,2)</f>
        <v>0</v>
      </c>
      <c r="BL148" s="16" t="s">
        <v>129</v>
      </c>
      <c r="BM148" s="183" t="s">
        <v>241</v>
      </c>
    </row>
    <row r="149" spans="1:47" s="2" customFormat="1" ht="10.2">
      <c r="A149" s="33"/>
      <c r="B149" s="34"/>
      <c r="C149" s="35"/>
      <c r="D149" s="185" t="s">
        <v>131</v>
      </c>
      <c r="E149" s="35"/>
      <c r="F149" s="186" t="s">
        <v>242</v>
      </c>
      <c r="G149" s="35"/>
      <c r="H149" s="35"/>
      <c r="I149" s="187"/>
      <c r="J149" s="35"/>
      <c r="K149" s="35"/>
      <c r="L149" s="38"/>
      <c r="M149" s="188"/>
      <c r="N149" s="189"/>
      <c r="O149" s="63"/>
      <c r="P149" s="63"/>
      <c r="Q149" s="63"/>
      <c r="R149" s="63"/>
      <c r="S149" s="63"/>
      <c r="T149" s="64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131</v>
      </c>
      <c r="AU149" s="16" t="s">
        <v>82</v>
      </c>
    </row>
    <row r="150" spans="2:51" s="13" customFormat="1" ht="10.2">
      <c r="B150" s="190"/>
      <c r="C150" s="191"/>
      <c r="D150" s="185" t="s">
        <v>133</v>
      </c>
      <c r="E150" s="192" t="s">
        <v>19</v>
      </c>
      <c r="F150" s="193" t="s">
        <v>201</v>
      </c>
      <c r="G150" s="191"/>
      <c r="H150" s="194">
        <v>71.8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133</v>
      </c>
      <c r="AU150" s="200" t="s">
        <v>82</v>
      </c>
      <c r="AV150" s="13" t="s">
        <v>82</v>
      </c>
      <c r="AW150" s="13" t="s">
        <v>33</v>
      </c>
      <c r="AX150" s="13" t="s">
        <v>71</v>
      </c>
      <c r="AY150" s="200" t="s">
        <v>122</v>
      </c>
    </row>
    <row r="151" spans="2:51" s="13" customFormat="1" ht="10.2">
      <c r="B151" s="190"/>
      <c r="C151" s="191"/>
      <c r="D151" s="185" t="s">
        <v>133</v>
      </c>
      <c r="E151" s="192" t="s">
        <v>19</v>
      </c>
      <c r="F151" s="193" t="s">
        <v>215</v>
      </c>
      <c r="G151" s="191"/>
      <c r="H151" s="194">
        <v>220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133</v>
      </c>
      <c r="AU151" s="200" t="s">
        <v>82</v>
      </c>
      <c r="AV151" s="13" t="s">
        <v>82</v>
      </c>
      <c r="AW151" s="13" t="s">
        <v>33</v>
      </c>
      <c r="AX151" s="13" t="s">
        <v>71</v>
      </c>
      <c r="AY151" s="200" t="s">
        <v>122</v>
      </c>
    </row>
    <row r="152" spans="2:51" s="13" customFormat="1" ht="10.2">
      <c r="B152" s="190"/>
      <c r="C152" s="191"/>
      <c r="D152" s="185" t="s">
        <v>133</v>
      </c>
      <c r="E152" s="192" t="s">
        <v>19</v>
      </c>
      <c r="F152" s="193" t="s">
        <v>243</v>
      </c>
      <c r="G152" s="191"/>
      <c r="H152" s="194">
        <v>15.05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133</v>
      </c>
      <c r="AU152" s="200" t="s">
        <v>82</v>
      </c>
      <c r="AV152" s="13" t="s">
        <v>82</v>
      </c>
      <c r="AW152" s="13" t="s">
        <v>33</v>
      </c>
      <c r="AX152" s="13" t="s">
        <v>71</v>
      </c>
      <c r="AY152" s="200" t="s">
        <v>122</v>
      </c>
    </row>
    <row r="153" spans="2:51" s="13" customFormat="1" ht="10.2">
      <c r="B153" s="190"/>
      <c r="C153" s="191"/>
      <c r="D153" s="185" t="s">
        <v>133</v>
      </c>
      <c r="E153" s="192" t="s">
        <v>19</v>
      </c>
      <c r="F153" s="193" t="s">
        <v>202</v>
      </c>
      <c r="G153" s="191"/>
      <c r="H153" s="194">
        <v>6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133</v>
      </c>
      <c r="AU153" s="200" t="s">
        <v>82</v>
      </c>
      <c r="AV153" s="13" t="s">
        <v>82</v>
      </c>
      <c r="AW153" s="13" t="s">
        <v>33</v>
      </c>
      <c r="AX153" s="13" t="s">
        <v>71</v>
      </c>
      <c r="AY153" s="200" t="s">
        <v>122</v>
      </c>
    </row>
    <row r="154" spans="2:63" s="12" customFormat="1" ht="22.8" customHeight="1">
      <c r="B154" s="156"/>
      <c r="C154" s="157"/>
      <c r="D154" s="158" t="s">
        <v>70</v>
      </c>
      <c r="E154" s="170" t="s">
        <v>82</v>
      </c>
      <c r="F154" s="170" t="s">
        <v>244</v>
      </c>
      <c r="G154" s="157"/>
      <c r="H154" s="157"/>
      <c r="I154" s="160"/>
      <c r="J154" s="171">
        <f>BK154</f>
        <v>0</v>
      </c>
      <c r="K154" s="157"/>
      <c r="L154" s="162"/>
      <c r="M154" s="163"/>
      <c r="N154" s="164"/>
      <c r="O154" s="164"/>
      <c r="P154" s="165">
        <f>SUM(P155:P173)</f>
        <v>0</v>
      </c>
      <c r="Q154" s="164"/>
      <c r="R154" s="165">
        <f>SUM(R155:R173)</f>
        <v>49.16937435</v>
      </c>
      <c r="S154" s="164"/>
      <c r="T154" s="166">
        <f>SUM(T155:T173)</f>
        <v>0</v>
      </c>
      <c r="AR154" s="167" t="s">
        <v>79</v>
      </c>
      <c r="AT154" s="168" t="s">
        <v>70</v>
      </c>
      <c r="AU154" s="168" t="s">
        <v>79</v>
      </c>
      <c r="AY154" s="167" t="s">
        <v>122</v>
      </c>
      <c r="BK154" s="169">
        <f>SUM(BK155:BK173)</f>
        <v>0</v>
      </c>
    </row>
    <row r="155" spans="1:65" s="2" customFormat="1" ht="13.8" customHeight="1">
      <c r="A155" s="33"/>
      <c r="B155" s="34"/>
      <c r="C155" s="172" t="s">
        <v>245</v>
      </c>
      <c r="D155" s="172" t="s">
        <v>124</v>
      </c>
      <c r="E155" s="173" t="s">
        <v>246</v>
      </c>
      <c r="F155" s="174" t="s">
        <v>247</v>
      </c>
      <c r="G155" s="175" t="s">
        <v>153</v>
      </c>
      <c r="H155" s="176">
        <v>98.3</v>
      </c>
      <c r="I155" s="177"/>
      <c r="J155" s="178">
        <f>ROUND(I155*H155,2)</f>
        <v>0</v>
      </c>
      <c r="K155" s="174" t="s">
        <v>128</v>
      </c>
      <c r="L155" s="38"/>
      <c r="M155" s="179" t="s">
        <v>19</v>
      </c>
      <c r="N155" s="180" t="s">
        <v>42</v>
      </c>
      <c r="O155" s="63"/>
      <c r="P155" s="181">
        <f>O155*H155</f>
        <v>0</v>
      </c>
      <c r="Q155" s="181">
        <v>0.00014</v>
      </c>
      <c r="R155" s="181">
        <f>Q155*H155</f>
        <v>0.013761999999999998</v>
      </c>
      <c r="S155" s="181">
        <v>0</v>
      </c>
      <c r="T155" s="18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3" t="s">
        <v>129</v>
      </c>
      <c r="AT155" s="183" t="s">
        <v>124</v>
      </c>
      <c r="AU155" s="183" t="s">
        <v>82</v>
      </c>
      <c r="AY155" s="16" t="s">
        <v>122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" t="s">
        <v>79</v>
      </c>
      <c r="BK155" s="184">
        <f>ROUND(I155*H155,2)</f>
        <v>0</v>
      </c>
      <c r="BL155" s="16" t="s">
        <v>129</v>
      </c>
      <c r="BM155" s="183" t="s">
        <v>248</v>
      </c>
    </row>
    <row r="156" spans="1:47" s="2" customFormat="1" ht="19.2">
      <c r="A156" s="33"/>
      <c r="B156" s="34"/>
      <c r="C156" s="35"/>
      <c r="D156" s="185" t="s">
        <v>131</v>
      </c>
      <c r="E156" s="35"/>
      <c r="F156" s="186" t="s">
        <v>249</v>
      </c>
      <c r="G156" s="35"/>
      <c r="H156" s="35"/>
      <c r="I156" s="187"/>
      <c r="J156" s="35"/>
      <c r="K156" s="35"/>
      <c r="L156" s="38"/>
      <c r="M156" s="188"/>
      <c r="N156" s="189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131</v>
      </c>
      <c r="AU156" s="16" t="s">
        <v>82</v>
      </c>
    </row>
    <row r="157" spans="2:51" s="13" customFormat="1" ht="10.2">
      <c r="B157" s="190"/>
      <c r="C157" s="191"/>
      <c r="D157" s="185" t="s">
        <v>133</v>
      </c>
      <c r="E157" s="192" t="s">
        <v>19</v>
      </c>
      <c r="F157" s="193" t="s">
        <v>250</v>
      </c>
      <c r="G157" s="191"/>
      <c r="H157" s="194">
        <v>55.5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133</v>
      </c>
      <c r="AU157" s="200" t="s">
        <v>82</v>
      </c>
      <c r="AV157" s="13" t="s">
        <v>82</v>
      </c>
      <c r="AW157" s="13" t="s">
        <v>33</v>
      </c>
      <c r="AX157" s="13" t="s">
        <v>71</v>
      </c>
      <c r="AY157" s="200" t="s">
        <v>122</v>
      </c>
    </row>
    <row r="158" spans="2:51" s="13" customFormat="1" ht="10.2">
      <c r="B158" s="190"/>
      <c r="C158" s="191"/>
      <c r="D158" s="185" t="s">
        <v>133</v>
      </c>
      <c r="E158" s="192" t="s">
        <v>19</v>
      </c>
      <c r="F158" s="193" t="s">
        <v>251</v>
      </c>
      <c r="G158" s="191"/>
      <c r="H158" s="194">
        <v>42.8</v>
      </c>
      <c r="I158" s="195"/>
      <c r="J158" s="191"/>
      <c r="K158" s="191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133</v>
      </c>
      <c r="AU158" s="200" t="s">
        <v>82</v>
      </c>
      <c r="AV158" s="13" t="s">
        <v>82</v>
      </c>
      <c r="AW158" s="13" t="s">
        <v>33</v>
      </c>
      <c r="AX158" s="13" t="s">
        <v>71</v>
      </c>
      <c r="AY158" s="200" t="s">
        <v>122</v>
      </c>
    </row>
    <row r="159" spans="1:65" s="2" customFormat="1" ht="13.8" customHeight="1">
      <c r="A159" s="33"/>
      <c r="B159" s="34"/>
      <c r="C159" s="172" t="s">
        <v>252</v>
      </c>
      <c r="D159" s="172" t="s">
        <v>124</v>
      </c>
      <c r="E159" s="173" t="s">
        <v>253</v>
      </c>
      <c r="F159" s="174" t="s">
        <v>254</v>
      </c>
      <c r="G159" s="175" t="s">
        <v>127</v>
      </c>
      <c r="H159" s="176">
        <v>3</v>
      </c>
      <c r="I159" s="177"/>
      <c r="J159" s="178">
        <f>ROUND(I159*H159,2)</f>
        <v>0</v>
      </c>
      <c r="K159" s="174" t="s">
        <v>128</v>
      </c>
      <c r="L159" s="38"/>
      <c r="M159" s="179" t="s">
        <v>19</v>
      </c>
      <c r="N159" s="180" t="s">
        <v>42</v>
      </c>
      <c r="O159" s="63"/>
      <c r="P159" s="181">
        <f>O159*H159</f>
        <v>0</v>
      </c>
      <c r="Q159" s="181">
        <v>2.25634</v>
      </c>
      <c r="R159" s="181">
        <f>Q159*H159</f>
        <v>6.769019999999999</v>
      </c>
      <c r="S159" s="181">
        <v>0</v>
      </c>
      <c r="T159" s="18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3" t="s">
        <v>129</v>
      </c>
      <c r="AT159" s="183" t="s">
        <v>124</v>
      </c>
      <c r="AU159" s="183" t="s">
        <v>82</v>
      </c>
      <c r="AY159" s="16" t="s">
        <v>122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6" t="s">
        <v>79</v>
      </c>
      <c r="BK159" s="184">
        <f>ROUND(I159*H159,2)</f>
        <v>0</v>
      </c>
      <c r="BL159" s="16" t="s">
        <v>129</v>
      </c>
      <c r="BM159" s="183" t="s">
        <v>255</v>
      </c>
    </row>
    <row r="160" spans="1:47" s="2" customFormat="1" ht="10.2">
      <c r="A160" s="33"/>
      <c r="B160" s="34"/>
      <c r="C160" s="35"/>
      <c r="D160" s="185" t="s">
        <v>131</v>
      </c>
      <c r="E160" s="35"/>
      <c r="F160" s="186" t="s">
        <v>256</v>
      </c>
      <c r="G160" s="35"/>
      <c r="H160" s="35"/>
      <c r="I160" s="187"/>
      <c r="J160" s="35"/>
      <c r="K160" s="35"/>
      <c r="L160" s="38"/>
      <c r="M160" s="188"/>
      <c r="N160" s="189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131</v>
      </c>
      <c r="AU160" s="16" t="s">
        <v>82</v>
      </c>
    </row>
    <row r="161" spans="1:47" s="2" customFormat="1" ht="19.2">
      <c r="A161" s="33"/>
      <c r="B161" s="34"/>
      <c r="C161" s="35"/>
      <c r="D161" s="185" t="s">
        <v>192</v>
      </c>
      <c r="E161" s="35"/>
      <c r="F161" s="211" t="s">
        <v>257</v>
      </c>
      <c r="G161" s="35"/>
      <c r="H161" s="35"/>
      <c r="I161" s="187"/>
      <c r="J161" s="35"/>
      <c r="K161" s="35"/>
      <c r="L161" s="38"/>
      <c r="M161" s="188"/>
      <c r="N161" s="189"/>
      <c r="O161" s="63"/>
      <c r="P161" s="63"/>
      <c r="Q161" s="63"/>
      <c r="R161" s="63"/>
      <c r="S161" s="63"/>
      <c r="T161" s="64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192</v>
      </c>
      <c r="AU161" s="16" t="s">
        <v>82</v>
      </c>
    </row>
    <row r="162" spans="2:51" s="13" customFormat="1" ht="10.2">
      <c r="B162" s="190"/>
      <c r="C162" s="191"/>
      <c r="D162" s="185" t="s">
        <v>133</v>
      </c>
      <c r="E162" s="192" t="s">
        <v>19</v>
      </c>
      <c r="F162" s="193" t="s">
        <v>258</v>
      </c>
      <c r="G162" s="191"/>
      <c r="H162" s="194">
        <v>3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133</v>
      </c>
      <c r="AU162" s="200" t="s">
        <v>82</v>
      </c>
      <c r="AV162" s="13" t="s">
        <v>82</v>
      </c>
      <c r="AW162" s="13" t="s">
        <v>33</v>
      </c>
      <c r="AX162" s="13" t="s">
        <v>79</v>
      </c>
      <c r="AY162" s="200" t="s">
        <v>122</v>
      </c>
    </row>
    <row r="163" spans="1:65" s="2" customFormat="1" ht="13.8" customHeight="1">
      <c r="A163" s="33"/>
      <c r="B163" s="34"/>
      <c r="C163" s="172" t="s">
        <v>7</v>
      </c>
      <c r="D163" s="172" t="s">
        <v>124</v>
      </c>
      <c r="E163" s="173" t="s">
        <v>259</v>
      </c>
      <c r="F163" s="174" t="s">
        <v>260</v>
      </c>
      <c r="G163" s="175" t="s">
        <v>127</v>
      </c>
      <c r="H163" s="176">
        <v>17.063</v>
      </c>
      <c r="I163" s="177"/>
      <c r="J163" s="178">
        <f>ROUND(I163*H163,2)</f>
        <v>0</v>
      </c>
      <c r="K163" s="174" t="s">
        <v>128</v>
      </c>
      <c r="L163" s="38"/>
      <c r="M163" s="179" t="s">
        <v>19</v>
      </c>
      <c r="N163" s="180" t="s">
        <v>42</v>
      </c>
      <c r="O163" s="63"/>
      <c r="P163" s="181">
        <f>O163*H163</f>
        <v>0</v>
      </c>
      <c r="Q163" s="181">
        <v>2.45329</v>
      </c>
      <c r="R163" s="181">
        <f>Q163*H163</f>
        <v>41.86048727</v>
      </c>
      <c r="S163" s="181">
        <v>0</v>
      </c>
      <c r="T163" s="18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3" t="s">
        <v>129</v>
      </c>
      <c r="AT163" s="183" t="s">
        <v>124</v>
      </c>
      <c r="AU163" s="183" t="s">
        <v>82</v>
      </c>
      <c r="AY163" s="16" t="s">
        <v>122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79</v>
      </c>
      <c r="BK163" s="184">
        <f>ROUND(I163*H163,2)</f>
        <v>0</v>
      </c>
      <c r="BL163" s="16" t="s">
        <v>129</v>
      </c>
      <c r="BM163" s="183" t="s">
        <v>261</v>
      </c>
    </row>
    <row r="164" spans="1:47" s="2" customFormat="1" ht="10.2">
      <c r="A164" s="33"/>
      <c r="B164" s="34"/>
      <c r="C164" s="35"/>
      <c r="D164" s="185" t="s">
        <v>131</v>
      </c>
      <c r="E164" s="35"/>
      <c r="F164" s="186" t="s">
        <v>262</v>
      </c>
      <c r="G164" s="35"/>
      <c r="H164" s="35"/>
      <c r="I164" s="187"/>
      <c r="J164" s="35"/>
      <c r="K164" s="35"/>
      <c r="L164" s="38"/>
      <c r="M164" s="188"/>
      <c r="N164" s="189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131</v>
      </c>
      <c r="AU164" s="16" t="s">
        <v>82</v>
      </c>
    </row>
    <row r="165" spans="2:51" s="13" customFormat="1" ht="10.2">
      <c r="B165" s="190"/>
      <c r="C165" s="191"/>
      <c r="D165" s="185" t="s">
        <v>133</v>
      </c>
      <c r="E165" s="192" t="s">
        <v>19</v>
      </c>
      <c r="F165" s="193" t="s">
        <v>263</v>
      </c>
      <c r="G165" s="191"/>
      <c r="H165" s="194">
        <v>17.063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133</v>
      </c>
      <c r="AU165" s="200" t="s">
        <v>82</v>
      </c>
      <c r="AV165" s="13" t="s">
        <v>82</v>
      </c>
      <c r="AW165" s="13" t="s">
        <v>33</v>
      </c>
      <c r="AX165" s="13" t="s">
        <v>79</v>
      </c>
      <c r="AY165" s="200" t="s">
        <v>122</v>
      </c>
    </row>
    <row r="166" spans="1:65" s="2" customFormat="1" ht="13.8" customHeight="1">
      <c r="A166" s="33"/>
      <c r="B166" s="34"/>
      <c r="C166" s="172" t="s">
        <v>264</v>
      </c>
      <c r="D166" s="172" t="s">
        <v>124</v>
      </c>
      <c r="E166" s="173" t="s">
        <v>265</v>
      </c>
      <c r="F166" s="174" t="s">
        <v>266</v>
      </c>
      <c r="G166" s="175" t="s">
        <v>267</v>
      </c>
      <c r="H166" s="176">
        <v>50.188</v>
      </c>
      <c r="I166" s="177"/>
      <c r="J166" s="178">
        <f>ROUND(I166*H166,2)</f>
        <v>0</v>
      </c>
      <c r="K166" s="174" t="s">
        <v>128</v>
      </c>
      <c r="L166" s="38"/>
      <c r="M166" s="179" t="s">
        <v>19</v>
      </c>
      <c r="N166" s="180" t="s">
        <v>42</v>
      </c>
      <c r="O166" s="63"/>
      <c r="P166" s="181">
        <f>O166*H166</f>
        <v>0</v>
      </c>
      <c r="Q166" s="181">
        <v>0.00269</v>
      </c>
      <c r="R166" s="181">
        <f>Q166*H166</f>
        <v>0.13500572000000002</v>
      </c>
      <c r="S166" s="181">
        <v>0</v>
      </c>
      <c r="T166" s="18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3" t="s">
        <v>129</v>
      </c>
      <c r="AT166" s="183" t="s">
        <v>124</v>
      </c>
      <c r="AU166" s="183" t="s">
        <v>82</v>
      </c>
      <c r="AY166" s="16" t="s">
        <v>122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6" t="s">
        <v>79</v>
      </c>
      <c r="BK166" s="184">
        <f>ROUND(I166*H166,2)</f>
        <v>0</v>
      </c>
      <c r="BL166" s="16" t="s">
        <v>129</v>
      </c>
      <c r="BM166" s="183" t="s">
        <v>268</v>
      </c>
    </row>
    <row r="167" spans="1:47" s="2" customFormat="1" ht="10.2">
      <c r="A167" s="33"/>
      <c r="B167" s="34"/>
      <c r="C167" s="35"/>
      <c r="D167" s="185" t="s">
        <v>131</v>
      </c>
      <c r="E167" s="35"/>
      <c r="F167" s="186" t="s">
        <v>269</v>
      </c>
      <c r="G167" s="35"/>
      <c r="H167" s="35"/>
      <c r="I167" s="187"/>
      <c r="J167" s="35"/>
      <c r="K167" s="35"/>
      <c r="L167" s="38"/>
      <c r="M167" s="188"/>
      <c r="N167" s="189"/>
      <c r="O167" s="63"/>
      <c r="P167" s="63"/>
      <c r="Q167" s="63"/>
      <c r="R167" s="63"/>
      <c r="S167" s="63"/>
      <c r="T167" s="64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131</v>
      </c>
      <c r="AU167" s="16" t="s">
        <v>82</v>
      </c>
    </row>
    <row r="168" spans="2:51" s="13" customFormat="1" ht="10.2">
      <c r="B168" s="190"/>
      <c r="C168" s="191"/>
      <c r="D168" s="185" t="s">
        <v>133</v>
      </c>
      <c r="E168" s="192" t="s">
        <v>19</v>
      </c>
      <c r="F168" s="193" t="s">
        <v>270</v>
      </c>
      <c r="G168" s="191"/>
      <c r="H168" s="194">
        <v>50.188</v>
      </c>
      <c r="I168" s="195"/>
      <c r="J168" s="191"/>
      <c r="K168" s="191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133</v>
      </c>
      <c r="AU168" s="200" t="s">
        <v>82</v>
      </c>
      <c r="AV168" s="13" t="s">
        <v>82</v>
      </c>
      <c r="AW168" s="13" t="s">
        <v>33</v>
      </c>
      <c r="AX168" s="13" t="s">
        <v>71</v>
      </c>
      <c r="AY168" s="200" t="s">
        <v>122</v>
      </c>
    </row>
    <row r="169" spans="1:65" s="2" customFormat="1" ht="13.8" customHeight="1">
      <c r="A169" s="33"/>
      <c r="B169" s="34"/>
      <c r="C169" s="172" t="s">
        <v>271</v>
      </c>
      <c r="D169" s="172" t="s">
        <v>124</v>
      </c>
      <c r="E169" s="173" t="s">
        <v>272</v>
      </c>
      <c r="F169" s="174" t="s">
        <v>273</v>
      </c>
      <c r="G169" s="175" t="s">
        <v>267</v>
      </c>
      <c r="H169" s="176">
        <v>50.188</v>
      </c>
      <c r="I169" s="177"/>
      <c r="J169" s="178">
        <f>ROUND(I169*H169,2)</f>
        <v>0</v>
      </c>
      <c r="K169" s="174" t="s">
        <v>128</v>
      </c>
      <c r="L169" s="38"/>
      <c r="M169" s="179" t="s">
        <v>19</v>
      </c>
      <c r="N169" s="180" t="s">
        <v>42</v>
      </c>
      <c r="O169" s="63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3" t="s">
        <v>129</v>
      </c>
      <c r="AT169" s="183" t="s">
        <v>124</v>
      </c>
      <c r="AU169" s="183" t="s">
        <v>82</v>
      </c>
      <c r="AY169" s="16" t="s">
        <v>122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79</v>
      </c>
      <c r="BK169" s="184">
        <f>ROUND(I169*H169,2)</f>
        <v>0</v>
      </c>
      <c r="BL169" s="16" t="s">
        <v>129</v>
      </c>
      <c r="BM169" s="183" t="s">
        <v>274</v>
      </c>
    </row>
    <row r="170" spans="1:47" s="2" customFormat="1" ht="10.2">
      <c r="A170" s="33"/>
      <c r="B170" s="34"/>
      <c r="C170" s="35"/>
      <c r="D170" s="185" t="s">
        <v>131</v>
      </c>
      <c r="E170" s="35"/>
      <c r="F170" s="186" t="s">
        <v>275</v>
      </c>
      <c r="G170" s="35"/>
      <c r="H170" s="35"/>
      <c r="I170" s="187"/>
      <c r="J170" s="35"/>
      <c r="K170" s="35"/>
      <c r="L170" s="38"/>
      <c r="M170" s="188"/>
      <c r="N170" s="189"/>
      <c r="O170" s="63"/>
      <c r="P170" s="63"/>
      <c r="Q170" s="63"/>
      <c r="R170" s="63"/>
      <c r="S170" s="63"/>
      <c r="T170" s="64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131</v>
      </c>
      <c r="AU170" s="16" t="s">
        <v>82</v>
      </c>
    </row>
    <row r="171" spans="1:65" s="2" customFormat="1" ht="13.8" customHeight="1">
      <c r="A171" s="33"/>
      <c r="B171" s="34"/>
      <c r="C171" s="172" t="s">
        <v>276</v>
      </c>
      <c r="D171" s="172" t="s">
        <v>124</v>
      </c>
      <c r="E171" s="173" t="s">
        <v>277</v>
      </c>
      <c r="F171" s="174" t="s">
        <v>278</v>
      </c>
      <c r="G171" s="175" t="s">
        <v>231</v>
      </c>
      <c r="H171" s="176">
        <v>0.368</v>
      </c>
      <c r="I171" s="177"/>
      <c r="J171" s="178">
        <f>ROUND(I171*H171,2)</f>
        <v>0</v>
      </c>
      <c r="K171" s="174" t="s">
        <v>128</v>
      </c>
      <c r="L171" s="38"/>
      <c r="M171" s="179" t="s">
        <v>19</v>
      </c>
      <c r="N171" s="180" t="s">
        <v>42</v>
      </c>
      <c r="O171" s="63"/>
      <c r="P171" s="181">
        <f>O171*H171</f>
        <v>0</v>
      </c>
      <c r="Q171" s="181">
        <v>1.06277</v>
      </c>
      <c r="R171" s="181">
        <f>Q171*H171</f>
        <v>0.39109936</v>
      </c>
      <c r="S171" s="181">
        <v>0</v>
      </c>
      <c r="T171" s="18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3" t="s">
        <v>129</v>
      </c>
      <c r="AT171" s="183" t="s">
        <v>124</v>
      </c>
      <c r="AU171" s="183" t="s">
        <v>82</v>
      </c>
      <c r="AY171" s="16" t="s">
        <v>122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6" t="s">
        <v>79</v>
      </c>
      <c r="BK171" s="184">
        <f>ROUND(I171*H171,2)</f>
        <v>0</v>
      </c>
      <c r="BL171" s="16" t="s">
        <v>129</v>
      </c>
      <c r="BM171" s="183" t="s">
        <v>279</v>
      </c>
    </row>
    <row r="172" spans="1:47" s="2" customFormat="1" ht="10.2">
      <c r="A172" s="33"/>
      <c r="B172" s="34"/>
      <c r="C172" s="35"/>
      <c r="D172" s="185" t="s">
        <v>131</v>
      </c>
      <c r="E172" s="35"/>
      <c r="F172" s="186" t="s">
        <v>280</v>
      </c>
      <c r="G172" s="35"/>
      <c r="H172" s="35"/>
      <c r="I172" s="187"/>
      <c r="J172" s="35"/>
      <c r="K172" s="35"/>
      <c r="L172" s="38"/>
      <c r="M172" s="188"/>
      <c r="N172" s="189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131</v>
      </c>
      <c r="AU172" s="16" t="s">
        <v>82</v>
      </c>
    </row>
    <row r="173" spans="2:51" s="13" customFormat="1" ht="10.2">
      <c r="B173" s="190"/>
      <c r="C173" s="191"/>
      <c r="D173" s="185" t="s">
        <v>133</v>
      </c>
      <c r="E173" s="192" t="s">
        <v>19</v>
      </c>
      <c r="F173" s="193" t="s">
        <v>281</v>
      </c>
      <c r="G173" s="191"/>
      <c r="H173" s="194">
        <v>0.368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133</v>
      </c>
      <c r="AU173" s="200" t="s">
        <v>82</v>
      </c>
      <c r="AV173" s="13" t="s">
        <v>82</v>
      </c>
      <c r="AW173" s="13" t="s">
        <v>33</v>
      </c>
      <c r="AX173" s="13" t="s">
        <v>71</v>
      </c>
      <c r="AY173" s="200" t="s">
        <v>122</v>
      </c>
    </row>
    <row r="174" spans="2:63" s="12" customFormat="1" ht="22.8" customHeight="1">
      <c r="B174" s="156"/>
      <c r="C174" s="157"/>
      <c r="D174" s="158" t="s">
        <v>70</v>
      </c>
      <c r="E174" s="170" t="s">
        <v>141</v>
      </c>
      <c r="F174" s="170" t="s">
        <v>282</v>
      </c>
      <c r="G174" s="157"/>
      <c r="H174" s="157"/>
      <c r="I174" s="160"/>
      <c r="J174" s="171">
        <f>BK174</f>
        <v>0</v>
      </c>
      <c r="K174" s="157"/>
      <c r="L174" s="162"/>
      <c r="M174" s="163"/>
      <c r="N174" s="164"/>
      <c r="O174" s="164"/>
      <c r="P174" s="165">
        <f>SUM(P175:P177)</f>
        <v>0</v>
      </c>
      <c r="Q174" s="164"/>
      <c r="R174" s="165">
        <f>SUM(R175:R177)</f>
        <v>31.87990344</v>
      </c>
      <c r="S174" s="164"/>
      <c r="T174" s="166">
        <f>SUM(T175:T177)</f>
        <v>0</v>
      </c>
      <c r="AR174" s="167" t="s">
        <v>79</v>
      </c>
      <c r="AT174" s="168" t="s">
        <v>70</v>
      </c>
      <c r="AU174" s="168" t="s">
        <v>79</v>
      </c>
      <c r="AY174" s="167" t="s">
        <v>122</v>
      </c>
      <c r="BK174" s="169">
        <f>SUM(BK175:BK177)</f>
        <v>0</v>
      </c>
    </row>
    <row r="175" spans="1:65" s="2" customFormat="1" ht="13.8" customHeight="1">
      <c r="A175" s="33"/>
      <c r="B175" s="34"/>
      <c r="C175" s="172" t="s">
        <v>283</v>
      </c>
      <c r="D175" s="172" t="s">
        <v>124</v>
      </c>
      <c r="E175" s="173" t="s">
        <v>284</v>
      </c>
      <c r="F175" s="174" t="s">
        <v>285</v>
      </c>
      <c r="G175" s="175" t="s">
        <v>127</v>
      </c>
      <c r="H175" s="176">
        <v>10.238</v>
      </c>
      <c r="I175" s="177"/>
      <c r="J175" s="178">
        <f>ROUND(I175*H175,2)</f>
        <v>0</v>
      </c>
      <c r="K175" s="174" t="s">
        <v>128</v>
      </c>
      <c r="L175" s="38"/>
      <c r="M175" s="179" t="s">
        <v>19</v>
      </c>
      <c r="N175" s="180" t="s">
        <v>42</v>
      </c>
      <c r="O175" s="63"/>
      <c r="P175" s="181">
        <f>O175*H175</f>
        <v>0</v>
      </c>
      <c r="Q175" s="181">
        <v>3.11388</v>
      </c>
      <c r="R175" s="181">
        <f>Q175*H175</f>
        <v>31.87990344</v>
      </c>
      <c r="S175" s="181">
        <v>0</v>
      </c>
      <c r="T175" s="18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3" t="s">
        <v>129</v>
      </c>
      <c r="AT175" s="183" t="s">
        <v>124</v>
      </c>
      <c r="AU175" s="183" t="s">
        <v>82</v>
      </c>
      <c r="AY175" s="16" t="s">
        <v>122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79</v>
      </c>
      <c r="BK175" s="184">
        <f>ROUND(I175*H175,2)</f>
        <v>0</v>
      </c>
      <c r="BL175" s="16" t="s">
        <v>129</v>
      </c>
      <c r="BM175" s="183" t="s">
        <v>286</v>
      </c>
    </row>
    <row r="176" spans="1:47" s="2" customFormat="1" ht="28.8">
      <c r="A176" s="33"/>
      <c r="B176" s="34"/>
      <c r="C176" s="35"/>
      <c r="D176" s="185" t="s">
        <v>131</v>
      </c>
      <c r="E176" s="35"/>
      <c r="F176" s="186" t="s">
        <v>287</v>
      </c>
      <c r="G176" s="35"/>
      <c r="H176" s="35"/>
      <c r="I176" s="187"/>
      <c r="J176" s="35"/>
      <c r="K176" s="35"/>
      <c r="L176" s="38"/>
      <c r="M176" s="188"/>
      <c r="N176" s="189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131</v>
      </c>
      <c r="AU176" s="16" t="s">
        <v>82</v>
      </c>
    </row>
    <row r="177" spans="2:51" s="13" customFormat="1" ht="10.2">
      <c r="B177" s="190"/>
      <c r="C177" s="191"/>
      <c r="D177" s="185" t="s">
        <v>133</v>
      </c>
      <c r="E177" s="192" t="s">
        <v>19</v>
      </c>
      <c r="F177" s="193" t="s">
        <v>288</v>
      </c>
      <c r="G177" s="191"/>
      <c r="H177" s="194">
        <v>10.238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133</v>
      </c>
      <c r="AU177" s="200" t="s">
        <v>82</v>
      </c>
      <c r="AV177" s="13" t="s">
        <v>82</v>
      </c>
      <c r="AW177" s="13" t="s">
        <v>33</v>
      </c>
      <c r="AX177" s="13" t="s">
        <v>79</v>
      </c>
      <c r="AY177" s="200" t="s">
        <v>122</v>
      </c>
    </row>
    <row r="178" spans="2:63" s="12" customFormat="1" ht="22.8" customHeight="1">
      <c r="B178" s="156"/>
      <c r="C178" s="157"/>
      <c r="D178" s="158" t="s">
        <v>70</v>
      </c>
      <c r="E178" s="170" t="s">
        <v>129</v>
      </c>
      <c r="F178" s="170" t="s">
        <v>289</v>
      </c>
      <c r="G178" s="157"/>
      <c r="H178" s="157"/>
      <c r="I178" s="160"/>
      <c r="J178" s="171">
        <f>BK178</f>
        <v>0</v>
      </c>
      <c r="K178" s="157"/>
      <c r="L178" s="162"/>
      <c r="M178" s="163"/>
      <c r="N178" s="164"/>
      <c r="O178" s="164"/>
      <c r="P178" s="165">
        <f>SUM(P179:P184)</f>
        <v>0</v>
      </c>
      <c r="Q178" s="164"/>
      <c r="R178" s="165">
        <f>SUM(R179:R184)</f>
        <v>79.09125</v>
      </c>
      <c r="S178" s="164"/>
      <c r="T178" s="166">
        <f>SUM(T179:T184)</f>
        <v>0</v>
      </c>
      <c r="AR178" s="167" t="s">
        <v>79</v>
      </c>
      <c r="AT178" s="168" t="s">
        <v>70</v>
      </c>
      <c r="AU178" s="168" t="s">
        <v>79</v>
      </c>
      <c r="AY178" s="167" t="s">
        <v>122</v>
      </c>
      <c r="BK178" s="169">
        <f>SUM(BK179:BK184)</f>
        <v>0</v>
      </c>
    </row>
    <row r="179" spans="1:65" s="2" customFormat="1" ht="13.8" customHeight="1">
      <c r="A179" s="33"/>
      <c r="B179" s="34"/>
      <c r="C179" s="172" t="s">
        <v>290</v>
      </c>
      <c r="D179" s="172" t="s">
        <v>124</v>
      </c>
      <c r="E179" s="173" t="s">
        <v>291</v>
      </c>
      <c r="F179" s="174" t="s">
        <v>292</v>
      </c>
      <c r="G179" s="175" t="s">
        <v>267</v>
      </c>
      <c r="H179" s="176">
        <v>105</v>
      </c>
      <c r="I179" s="177"/>
      <c r="J179" s="178">
        <f>ROUND(I179*H179,2)</f>
        <v>0</v>
      </c>
      <c r="K179" s="174" t="s">
        <v>128</v>
      </c>
      <c r="L179" s="38"/>
      <c r="M179" s="179" t="s">
        <v>19</v>
      </c>
      <c r="N179" s="180" t="s">
        <v>42</v>
      </c>
      <c r="O179" s="63"/>
      <c r="P179" s="181">
        <f>O179*H179</f>
        <v>0</v>
      </c>
      <c r="Q179" s="181">
        <v>0.60725</v>
      </c>
      <c r="R179" s="181">
        <f>Q179*H179</f>
        <v>63.76125</v>
      </c>
      <c r="S179" s="181">
        <v>0</v>
      </c>
      <c r="T179" s="18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3" t="s">
        <v>129</v>
      </c>
      <c r="AT179" s="183" t="s">
        <v>124</v>
      </c>
      <c r="AU179" s="183" t="s">
        <v>82</v>
      </c>
      <c r="AY179" s="16" t="s">
        <v>122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6" t="s">
        <v>79</v>
      </c>
      <c r="BK179" s="184">
        <f>ROUND(I179*H179,2)</f>
        <v>0</v>
      </c>
      <c r="BL179" s="16" t="s">
        <v>129</v>
      </c>
      <c r="BM179" s="183" t="s">
        <v>293</v>
      </c>
    </row>
    <row r="180" spans="1:47" s="2" customFormat="1" ht="10.2">
      <c r="A180" s="33"/>
      <c r="B180" s="34"/>
      <c r="C180" s="35"/>
      <c r="D180" s="185" t="s">
        <v>131</v>
      </c>
      <c r="E180" s="35"/>
      <c r="F180" s="186" t="s">
        <v>294</v>
      </c>
      <c r="G180" s="35"/>
      <c r="H180" s="35"/>
      <c r="I180" s="187"/>
      <c r="J180" s="35"/>
      <c r="K180" s="35"/>
      <c r="L180" s="38"/>
      <c r="M180" s="188"/>
      <c r="N180" s="189"/>
      <c r="O180" s="63"/>
      <c r="P180" s="63"/>
      <c r="Q180" s="63"/>
      <c r="R180" s="63"/>
      <c r="S180" s="63"/>
      <c r="T180" s="64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131</v>
      </c>
      <c r="AU180" s="16" t="s">
        <v>82</v>
      </c>
    </row>
    <row r="181" spans="2:51" s="13" customFormat="1" ht="10.2">
      <c r="B181" s="190"/>
      <c r="C181" s="191"/>
      <c r="D181" s="185" t="s">
        <v>133</v>
      </c>
      <c r="E181" s="192" t="s">
        <v>19</v>
      </c>
      <c r="F181" s="193" t="s">
        <v>295</v>
      </c>
      <c r="G181" s="191"/>
      <c r="H181" s="194">
        <v>105</v>
      </c>
      <c r="I181" s="195"/>
      <c r="J181" s="191"/>
      <c r="K181" s="191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133</v>
      </c>
      <c r="AU181" s="200" t="s">
        <v>82</v>
      </c>
      <c r="AV181" s="13" t="s">
        <v>82</v>
      </c>
      <c r="AW181" s="13" t="s">
        <v>33</v>
      </c>
      <c r="AX181" s="13" t="s">
        <v>71</v>
      </c>
      <c r="AY181" s="200" t="s">
        <v>122</v>
      </c>
    </row>
    <row r="182" spans="1:65" s="2" customFormat="1" ht="13.8" customHeight="1">
      <c r="A182" s="33"/>
      <c r="B182" s="34"/>
      <c r="C182" s="172" t="s">
        <v>296</v>
      </c>
      <c r="D182" s="172" t="s">
        <v>124</v>
      </c>
      <c r="E182" s="173" t="s">
        <v>297</v>
      </c>
      <c r="F182" s="174" t="s">
        <v>298</v>
      </c>
      <c r="G182" s="175" t="s">
        <v>267</v>
      </c>
      <c r="H182" s="176">
        <v>105</v>
      </c>
      <c r="I182" s="177"/>
      <c r="J182" s="178">
        <f>ROUND(I182*H182,2)</f>
        <v>0</v>
      </c>
      <c r="K182" s="174" t="s">
        <v>19</v>
      </c>
      <c r="L182" s="38"/>
      <c r="M182" s="179" t="s">
        <v>19</v>
      </c>
      <c r="N182" s="180" t="s">
        <v>42</v>
      </c>
      <c r="O182" s="63"/>
      <c r="P182" s="181">
        <f>O182*H182</f>
        <v>0</v>
      </c>
      <c r="Q182" s="181">
        <v>0.146</v>
      </c>
      <c r="R182" s="181">
        <f>Q182*H182</f>
        <v>15.329999999999998</v>
      </c>
      <c r="S182" s="181">
        <v>0</v>
      </c>
      <c r="T182" s="18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3" t="s">
        <v>129</v>
      </c>
      <c r="AT182" s="183" t="s">
        <v>124</v>
      </c>
      <c r="AU182" s="183" t="s">
        <v>82</v>
      </c>
      <c r="AY182" s="16" t="s">
        <v>122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6" t="s">
        <v>79</v>
      </c>
      <c r="BK182" s="184">
        <f>ROUND(I182*H182,2)</f>
        <v>0</v>
      </c>
      <c r="BL182" s="16" t="s">
        <v>129</v>
      </c>
      <c r="BM182" s="183" t="s">
        <v>299</v>
      </c>
    </row>
    <row r="183" spans="1:47" s="2" customFormat="1" ht="10.2">
      <c r="A183" s="33"/>
      <c r="B183" s="34"/>
      <c r="C183" s="35"/>
      <c r="D183" s="185" t="s">
        <v>131</v>
      </c>
      <c r="E183" s="35"/>
      <c r="F183" s="186" t="s">
        <v>298</v>
      </c>
      <c r="G183" s="35"/>
      <c r="H183" s="35"/>
      <c r="I183" s="187"/>
      <c r="J183" s="35"/>
      <c r="K183" s="35"/>
      <c r="L183" s="38"/>
      <c r="M183" s="188"/>
      <c r="N183" s="189"/>
      <c r="O183" s="63"/>
      <c r="P183" s="63"/>
      <c r="Q183" s="63"/>
      <c r="R183" s="63"/>
      <c r="S183" s="63"/>
      <c r="T183" s="64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131</v>
      </c>
      <c r="AU183" s="16" t="s">
        <v>82</v>
      </c>
    </row>
    <row r="184" spans="2:51" s="13" customFormat="1" ht="10.2">
      <c r="B184" s="190"/>
      <c r="C184" s="191"/>
      <c r="D184" s="185" t="s">
        <v>133</v>
      </c>
      <c r="E184" s="192" t="s">
        <v>19</v>
      </c>
      <c r="F184" s="193" t="s">
        <v>295</v>
      </c>
      <c r="G184" s="191"/>
      <c r="H184" s="194">
        <v>105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133</v>
      </c>
      <c r="AU184" s="200" t="s">
        <v>82</v>
      </c>
      <c r="AV184" s="13" t="s">
        <v>82</v>
      </c>
      <c r="AW184" s="13" t="s">
        <v>33</v>
      </c>
      <c r="AX184" s="13" t="s">
        <v>79</v>
      </c>
      <c r="AY184" s="200" t="s">
        <v>122</v>
      </c>
    </row>
    <row r="185" spans="2:63" s="12" customFormat="1" ht="22.8" customHeight="1">
      <c r="B185" s="156"/>
      <c r="C185" s="157"/>
      <c r="D185" s="158" t="s">
        <v>70</v>
      </c>
      <c r="E185" s="170" t="s">
        <v>174</v>
      </c>
      <c r="F185" s="170" t="s">
        <v>300</v>
      </c>
      <c r="G185" s="157"/>
      <c r="H185" s="157"/>
      <c r="I185" s="160"/>
      <c r="J185" s="171">
        <f>BK185</f>
        <v>0</v>
      </c>
      <c r="K185" s="157"/>
      <c r="L185" s="162"/>
      <c r="M185" s="163"/>
      <c r="N185" s="164"/>
      <c r="O185" s="164"/>
      <c r="P185" s="165">
        <f>SUM(P186:P198)</f>
        <v>0</v>
      </c>
      <c r="Q185" s="164"/>
      <c r="R185" s="165">
        <f>SUM(R186:R198)</f>
        <v>0.050265000000000004</v>
      </c>
      <c r="S185" s="164"/>
      <c r="T185" s="166">
        <f>SUM(T186:T198)</f>
        <v>134.54</v>
      </c>
      <c r="AR185" s="167" t="s">
        <v>79</v>
      </c>
      <c r="AT185" s="168" t="s">
        <v>70</v>
      </c>
      <c r="AU185" s="168" t="s">
        <v>79</v>
      </c>
      <c r="AY185" s="167" t="s">
        <v>122</v>
      </c>
      <c r="BK185" s="169">
        <f>SUM(BK186:BK198)</f>
        <v>0</v>
      </c>
    </row>
    <row r="186" spans="1:65" s="2" customFormat="1" ht="13.8" customHeight="1">
      <c r="A186" s="33"/>
      <c r="B186" s="34"/>
      <c r="C186" s="172" t="s">
        <v>301</v>
      </c>
      <c r="D186" s="172" t="s">
        <v>124</v>
      </c>
      <c r="E186" s="173" t="s">
        <v>302</v>
      </c>
      <c r="F186" s="174" t="s">
        <v>303</v>
      </c>
      <c r="G186" s="175" t="s">
        <v>267</v>
      </c>
      <c r="H186" s="176">
        <v>4.5</v>
      </c>
      <c r="I186" s="177"/>
      <c r="J186" s="178">
        <f>ROUND(I186*H186,2)</f>
        <v>0</v>
      </c>
      <c r="K186" s="174" t="s">
        <v>128</v>
      </c>
      <c r="L186" s="38"/>
      <c r="M186" s="179" t="s">
        <v>19</v>
      </c>
      <c r="N186" s="180" t="s">
        <v>42</v>
      </c>
      <c r="O186" s="63"/>
      <c r="P186" s="181">
        <f>O186*H186</f>
        <v>0</v>
      </c>
      <c r="Q186" s="181">
        <v>0.00909</v>
      </c>
      <c r="R186" s="181">
        <f>Q186*H186</f>
        <v>0.040905000000000004</v>
      </c>
      <c r="S186" s="181">
        <v>0</v>
      </c>
      <c r="T186" s="18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3" t="s">
        <v>129</v>
      </c>
      <c r="AT186" s="183" t="s">
        <v>124</v>
      </c>
      <c r="AU186" s="183" t="s">
        <v>82</v>
      </c>
      <c r="AY186" s="16" t="s">
        <v>122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6" t="s">
        <v>79</v>
      </c>
      <c r="BK186" s="184">
        <f>ROUND(I186*H186,2)</f>
        <v>0</v>
      </c>
      <c r="BL186" s="16" t="s">
        <v>129</v>
      </c>
      <c r="BM186" s="183" t="s">
        <v>304</v>
      </c>
    </row>
    <row r="187" spans="1:47" s="2" customFormat="1" ht="19.2">
      <c r="A187" s="33"/>
      <c r="B187" s="34"/>
      <c r="C187" s="35"/>
      <c r="D187" s="185" t="s">
        <v>131</v>
      </c>
      <c r="E187" s="35"/>
      <c r="F187" s="186" t="s">
        <v>305</v>
      </c>
      <c r="G187" s="35"/>
      <c r="H187" s="35"/>
      <c r="I187" s="187"/>
      <c r="J187" s="35"/>
      <c r="K187" s="35"/>
      <c r="L187" s="38"/>
      <c r="M187" s="188"/>
      <c r="N187" s="189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131</v>
      </c>
      <c r="AU187" s="16" t="s">
        <v>82</v>
      </c>
    </row>
    <row r="188" spans="2:51" s="13" customFormat="1" ht="10.2">
      <c r="B188" s="190"/>
      <c r="C188" s="191"/>
      <c r="D188" s="185" t="s">
        <v>133</v>
      </c>
      <c r="E188" s="192" t="s">
        <v>19</v>
      </c>
      <c r="F188" s="193" t="s">
        <v>306</v>
      </c>
      <c r="G188" s="191"/>
      <c r="H188" s="194">
        <v>4.5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133</v>
      </c>
      <c r="AU188" s="200" t="s">
        <v>82</v>
      </c>
      <c r="AV188" s="13" t="s">
        <v>82</v>
      </c>
      <c r="AW188" s="13" t="s">
        <v>33</v>
      </c>
      <c r="AX188" s="13" t="s">
        <v>71</v>
      </c>
      <c r="AY188" s="200" t="s">
        <v>122</v>
      </c>
    </row>
    <row r="189" spans="1:65" s="2" customFormat="1" ht="13.8" customHeight="1">
      <c r="A189" s="33"/>
      <c r="B189" s="34"/>
      <c r="C189" s="172" t="s">
        <v>307</v>
      </c>
      <c r="D189" s="172" t="s">
        <v>124</v>
      </c>
      <c r="E189" s="173" t="s">
        <v>308</v>
      </c>
      <c r="F189" s="174" t="s">
        <v>309</v>
      </c>
      <c r="G189" s="175" t="s">
        <v>153</v>
      </c>
      <c r="H189" s="176">
        <v>4.5</v>
      </c>
      <c r="I189" s="177"/>
      <c r="J189" s="178">
        <f>ROUND(I189*H189,2)</f>
        <v>0</v>
      </c>
      <c r="K189" s="174" t="s">
        <v>128</v>
      </c>
      <c r="L189" s="38"/>
      <c r="M189" s="179" t="s">
        <v>19</v>
      </c>
      <c r="N189" s="180" t="s">
        <v>42</v>
      </c>
      <c r="O189" s="63"/>
      <c r="P189" s="181">
        <f>O189*H189</f>
        <v>0</v>
      </c>
      <c r="Q189" s="181">
        <v>0.00208</v>
      </c>
      <c r="R189" s="181">
        <f>Q189*H189</f>
        <v>0.009359999999999999</v>
      </c>
      <c r="S189" s="181">
        <v>0</v>
      </c>
      <c r="T189" s="18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83" t="s">
        <v>129</v>
      </c>
      <c r="AT189" s="183" t="s">
        <v>124</v>
      </c>
      <c r="AU189" s="183" t="s">
        <v>82</v>
      </c>
      <c r="AY189" s="16" t="s">
        <v>122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6" t="s">
        <v>79</v>
      </c>
      <c r="BK189" s="184">
        <f>ROUND(I189*H189,2)</f>
        <v>0</v>
      </c>
      <c r="BL189" s="16" t="s">
        <v>129</v>
      </c>
      <c r="BM189" s="183" t="s">
        <v>310</v>
      </c>
    </row>
    <row r="190" spans="1:47" s="2" customFormat="1" ht="10.2">
      <c r="A190" s="33"/>
      <c r="B190" s="34"/>
      <c r="C190" s="35"/>
      <c r="D190" s="185" t="s">
        <v>131</v>
      </c>
      <c r="E190" s="35"/>
      <c r="F190" s="186" t="s">
        <v>311</v>
      </c>
      <c r="G190" s="35"/>
      <c r="H190" s="35"/>
      <c r="I190" s="187"/>
      <c r="J190" s="35"/>
      <c r="K190" s="35"/>
      <c r="L190" s="38"/>
      <c r="M190" s="188"/>
      <c r="N190" s="189"/>
      <c r="O190" s="63"/>
      <c r="P190" s="63"/>
      <c r="Q190" s="63"/>
      <c r="R190" s="63"/>
      <c r="S190" s="63"/>
      <c r="T190" s="64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131</v>
      </c>
      <c r="AU190" s="16" t="s">
        <v>82</v>
      </c>
    </row>
    <row r="191" spans="2:51" s="13" customFormat="1" ht="10.2">
      <c r="B191" s="190"/>
      <c r="C191" s="191"/>
      <c r="D191" s="185" t="s">
        <v>133</v>
      </c>
      <c r="E191" s="192" t="s">
        <v>19</v>
      </c>
      <c r="F191" s="193" t="s">
        <v>312</v>
      </c>
      <c r="G191" s="191"/>
      <c r="H191" s="194">
        <v>4.5</v>
      </c>
      <c r="I191" s="195"/>
      <c r="J191" s="191"/>
      <c r="K191" s="191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133</v>
      </c>
      <c r="AU191" s="200" t="s">
        <v>82</v>
      </c>
      <c r="AV191" s="13" t="s">
        <v>82</v>
      </c>
      <c r="AW191" s="13" t="s">
        <v>33</v>
      </c>
      <c r="AX191" s="13" t="s">
        <v>71</v>
      </c>
      <c r="AY191" s="200" t="s">
        <v>122</v>
      </c>
    </row>
    <row r="192" spans="1:65" s="2" customFormat="1" ht="13.8" customHeight="1">
      <c r="A192" s="33"/>
      <c r="B192" s="34"/>
      <c r="C192" s="172" t="s">
        <v>313</v>
      </c>
      <c r="D192" s="172" t="s">
        <v>124</v>
      </c>
      <c r="E192" s="173" t="s">
        <v>314</v>
      </c>
      <c r="F192" s="174" t="s">
        <v>315</v>
      </c>
      <c r="G192" s="175" t="s">
        <v>127</v>
      </c>
      <c r="H192" s="176">
        <v>18.2</v>
      </c>
      <c r="I192" s="177"/>
      <c r="J192" s="178">
        <f>ROUND(I192*H192,2)</f>
        <v>0</v>
      </c>
      <c r="K192" s="174" t="s">
        <v>128</v>
      </c>
      <c r="L192" s="38"/>
      <c r="M192" s="179" t="s">
        <v>19</v>
      </c>
      <c r="N192" s="180" t="s">
        <v>42</v>
      </c>
      <c r="O192" s="63"/>
      <c r="P192" s="181">
        <f>O192*H192</f>
        <v>0</v>
      </c>
      <c r="Q192" s="181">
        <v>0</v>
      </c>
      <c r="R192" s="181">
        <f>Q192*H192</f>
        <v>0</v>
      </c>
      <c r="S192" s="181">
        <v>2.4</v>
      </c>
      <c r="T192" s="182">
        <f>S192*H192</f>
        <v>43.68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3" t="s">
        <v>129</v>
      </c>
      <c r="AT192" s="183" t="s">
        <v>124</v>
      </c>
      <c r="AU192" s="183" t="s">
        <v>82</v>
      </c>
      <c r="AY192" s="16" t="s">
        <v>122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6" t="s">
        <v>79</v>
      </c>
      <c r="BK192" s="184">
        <f>ROUND(I192*H192,2)</f>
        <v>0</v>
      </c>
      <c r="BL192" s="16" t="s">
        <v>129</v>
      </c>
      <c r="BM192" s="183" t="s">
        <v>316</v>
      </c>
    </row>
    <row r="193" spans="1:47" s="2" customFormat="1" ht="10.2">
      <c r="A193" s="33"/>
      <c r="B193" s="34"/>
      <c r="C193" s="35"/>
      <c r="D193" s="185" t="s">
        <v>131</v>
      </c>
      <c r="E193" s="35"/>
      <c r="F193" s="186" t="s">
        <v>317</v>
      </c>
      <c r="G193" s="35"/>
      <c r="H193" s="35"/>
      <c r="I193" s="187"/>
      <c r="J193" s="35"/>
      <c r="K193" s="35"/>
      <c r="L193" s="38"/>
      <c r="M193" s="188"/>
      <c r="N193" s="189"/>
      <c r="O193" s="63"/>
      <c r="P193" s="63"/>
      <c r="Q193" s="63"/>
      <c r="R193" s="63"/>
      <c r="S193" s="63"/>
      <c r="T193" s="64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131</v>
      </c>
      <c r="AU193" s="16" t="s">
        <v>82</v>
      </c>
    </row>
    <row r="194" spans="2:51" s="13" customFormat="1" ht="10.2">
      <c r="B194" s="190"/>
      <c r="C194" s="191"/>
      <c r="D194" s="185" t="s">
        <v>133</v>
      </c>
      <c r="E194" s="192" t="s">
        <v>19</v>
      </c>
      <c r="F194" s="193" t="s">
        <v>318</v>
      </c>
      <c r="G194" s="191"/>
      <c r="H194" s="194">
        <v>18.2</v>
      </c>
      <c r="I194" s="195"/>
      <c r="J194" s="191"/>
      <c r="K194" s="191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133</v>
      </c>
      <c r="AU194" s="200" t="s">
        <v>82</v>
      </c>
      <c r="AV194" s="13" t="s">
        <v>82</v>
      </c>
      <c r="AW194" s="13" t="s">
        <v>33</v>
      </c>
      <c r="AX194" s="13" t="s">
        <v>79</v>
      </c>
      <c r="AY194" s="200" t="s">
        <v>122</v>
      </c>
    </row>
    <row r="195" spans="1:65" s="2" customFormat="1" ht="13.8" customHeight="1">
      <c r="A195" s="33"/>
      <c r="B195" s="34"/>
      <c r="C195" s="172" t="s">
        <v>319</v>
      </c>
      <c r="D195" s="172" t="s">
        <v>124</v>
      </c>
      <c r="E195" s="173" t="s">
        <v>320</v>
      </c>
      <c r="F195" s="174" t="s">
        <v>321</v>
      </c>
      <c r="G195" s="175" t="s">
        <v>127</v>
      </c>
      <c r="H195" s="176">
        <v>41.3</v>
      </c>
      <c r="I195" s="177"/>
      <c r="J195" s="178">
        <f>ROUND(I195*H195,2)</f>
        <v>0</v>
      </c>
      <c r="K195" s="174" t="s">
        <v>128</v>
      </c>
      <c r="L195" s="38"/>
      <c r="M195" s="179" t="s">
        <v>19</v>
      </c>
      <c r="N195" s="180" t="s">
        <v>42</v>
      </c>
      <c r="O195" s="63"/>
      <c r="P195" s="181">
        <f>O195*H195</f>
        <v>0</v>
      </c>
      <c r="Q195" s="181">
        <v>0</v>
      </c>
      <c r="R195" s="181">
        <f>Q195*H195</f>
        <v>0</v>
      </c>
      <c r="S195" s="181">
        <v>2.2</v>
      </c>
      <c r="T195" s="182">
        <f>S195*H195</f>
        <v>90.86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3" t="s">
        <v>129</v>
      </c>
      <c r="AT195" s="183" t="s">
        <v>124</v>
      </c>
      <c r="AU195" s="183" t="s">
        <v>82</v>
      </c>
      <c r="AY195" s="16" t="s">
        <v>122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79</v>
      </c>
      <c r="BK195" s="184">
        <f>ROUND(I195*H195,2)</f>
        <v>0</v>
      </c>
      <c r="BL195" s="16" t="s">
        <v>129</v>
      </c>
      <c r="BM195" s="183" t="s">
        <v>322</v>
      </c>
    </row>
    <row r="196" spans="1:47" s="2" customFormat="1" ht="10.2">
      <c r="A196" s="33"/>
      <c r="B196" s="34"/>
      <c r="C196" s="35"/>
      <c r="D196" s="185" t="s">
        <v>131</v>
      </c>
      <c r="E196" s="35"/>
      <c r="F196" s="186" t="s">
        <v>323</v>
      </c>
      <c r="G196" s="35"/>
      <c r="H196" s="35"/>
      <c r="I196" s="187"/>
      <c r="J196" s="35"/>
      <c r="K196" s="35"/>
      <c r="L196" s="38"/>
      <c r="M196" s="188"/>
      <c r="N196" s="189"/>
      <c r="O196" s="63"/>
      <c r="P196" s="63"/>
      <c r="Q196" s="63"/>
      <c r="R196" s="63"/>
      <c r="S196" s="63"/>
      <c r="T196" s="64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131</v>
      </c>
      <c r="AU196" s="16" t="s">
        <v>82</v>
      </c>
    </row>
    <row r="197" spans="2:51" s="13" customFormat="1" ht="10.2">
      <c r="B197" s="190"/>
      <c r="C197" s="191"/>
      <c r="D197" s="185" t="s">
        <v>133</v>
      </c>
      <c r="E197" s="192" t="s">
        <v>19</v>
      </c>
      <c r="F197" s="193" t="s">
        <v>134</v>
      </c>
      <c r="G197" s="191"/>
      <c r="H197" s="194">
        <v>4.55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133</v>
      </c>
      <c r="AU197" s="200" t="s">
        <v>82</v>
      </c>
      <c r="AV197" s="13" t="s">
        <v>82</v>
      </c>
      <c r="AW197" s="13" t="s">
        <v>33</v>
      </c>
      <c r="AX197" s="13" t="s">
        <v>71</v>
      </c>
      <c r="AY197" s="200" t="s">
        <v>122</v>
      </c>
    </row>
    <row r="198" spans="2:51" s="13" customFormat="1" ht="10.2">
      <c r="B198" s="190"/>
      <c r="C198" s="191"/>
      <c r="D198" s="185" t="s">
        <v>133</v>
      </c>
      <c r="E198" s="192" t="s">
        <v>19</v>
      </c>
      <c r="F198" s="193" t="s">
        <v>135</v>
      </c>
      <c r="G198" s="191"/>
      <c r="H198" s="194">
        <v>36.75</v>
      </c>
      <c r="I198" s="195"/>
      <c r="J198" s="191"/>
      <c r="K198" s="191"/>
      <c r="L198" s="196"/>
      <c r="M198" s="197"/>
      <c r="N198" s="198"/>
      <c r="O198" s="198"/>
      <c r="P198" s="198"/>
      <c r="Q198" s="198"/>
      <c r="R198" s="198"/>
      <c r="S198" s="198"/>
      <c r="T198" s="199"/>
      <c r="AT198" s="200" t="s">
        <v>133</v>
      </c>
      <c r="AU198" s="200" t="s">
        <v>82</v>
      </c>
      <c r="AV198" s="13" t="s">
        <v>82</v>
      </c>
      <c r="AW198" s="13" t="s">
        <v>33</v>
      </c>
      <c r="AX198" s="13" t="s">
        <v>71</v>
      </c>
      <c r="AY198" s="200" t="s">
        <v>122</v>
      </c>
    </row>
    <row r="199" spans="2:63" s="12" customFormat="1" ht="22.8" customHeight="1">
      <c r="B199" s="156"/>
      <c r="C199" s="157"/>
      <c r="D199" s="158" t="s">
        <v>70</v>
      </c>
      <c r="E199" s="170" t="s">
        <v>324</v>
      </c>
      <c r="F199" s="170" t="s">
        <v>325</v>
      </c>
      <c r="G199" s="157"/>
      <c r="H199" s="157"/>
      <c r="I199" s="160"/>
      <c r="J199" s="171">
        <f>BK199</f>
        <v>0</v>
      </c>
      <c r="K199" s="157"/>
      <c r="L199" s="162"/>
      <c r="M199" s="163"/>
      <c r="N199" s="164"/>
      <c r="O199" s="164"/>
      <c r="P199" s="165">
        <f>SUM(P200:P212)</f>
        <v>0</v>
      </c>
      <c r="Q199" s="164"/>
      <c r="R199" s="165">
        <f>SUM(R200:R212)</f>
        <v>0</v>
      </c>
      <c r="S199" s="164"/>
      <c r="T199" s="166">
        <f>SUM(T200:T212)</f>
        <v>0</v>
      </c>
      <c r="AR199" s="167" t="s">
        <v>79</v>
      </c>
      <c r="AT199" s="168" t="s">
        <v>70</v>
      </c>
      <c r="AU199" s="168" t="s">
        <v>79</v>
      </c>
      <c r="AY199" s="167" t="s">
        <v>122</v>
      </c>
      <c r="BK199" s="169">
        <f>SUM(BK200:BK212)</f>
        <v>0</v>
      </c>
    </row>
    <row r="200" spans="1:65" s="2" customFormat="1" ht="13.8" customHeight="1">
      <c r="A200" s="33"/>
      <c r="B200" s="34"/>
      <c r="C200" s="172" t="s">
        <v>326</v>
      </c>
      <c r="D200" s="172" t="s">
        <v>124</v>
      </c>
      <c r="E200" s="173" t="s">
        <v>327</v>
      </c>
      <c r="F200" s="174" t="s">
        <v>328</v>
      </c>
      <c r="G200" s="175" t="s">
        <v>231</v>
      </c>
      <c r="H200" s="176">
        <v>134.54</v>
      </c>
      <c r="I200" s="177"/>
      <c r="J200" s="178">
        <f>ROUND(I200*H200,2)</f>
        <v>0</v>
      </c>
      <c r="K200" s="174" t="s">
        <v>128</v>
      </c>
      <c r="L200" s="38"/>
      <c r="M200" s="179" t="s">
        <v>19</v>
      </c>
      <c r="N200" s="180" t="s">
        <v>42</v>
      </c>
      <c r="O200" s="63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3" t="s">
        <v>129</v>
      </c>
      <c r="AT200" s="183" t="s">
        <v>124</v>
      </c>
      <c r="AU200" s="183" t="s">
        <v>82</v>
      </c>
      <c r="AY200" s="16" t="s">
        <v>122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6" t="s">
        <v>79</v>
      </c>
      <c r="BK200" s="184">
        <f>ROUND(I200*H200,2)</f>
        <v>0</v>
      </c>
      <c r="BL200" s="16" t="s">
        <v>129</v>
      </c>
      <c r="BM200" s="183" t="s">
        <v>329</v>
      </c>
    </row>
    <row r="201" spans="1:47" s="2" customFormat="1" ht="10.2">
      <c r="A201" s="33"/>
      <c r="B201" s="34"/>
      <c r="C201" s="35"/>
      <c r="D201" s="185" t="s">
        <v>131</v>
      </c>
      <c r="E201" s="35"/>
      <c r="F201" s="186" t="s">
        <v>330</v>
      </c>
      <c r="G201" s="35"/>
      <c r="H201" s="35"/>
      <c r="I201" s="187"/>
      <c r="J201" s="35"/>
      <c r="K201" s="35"/>
      <c r="L201" s="38"/>
      <c r="M201" s="188"/>
      <c r="N201" s="189"/>
      <c r="O201" s="63"/>
      <c r="P201" s="63"/>
      <c r="Q201" s="63"/>
      <c r="R201" s="63"/>
      <c r="S201" s="63"/>
      <c r="T201" s="64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131</v>
      </c>
      <c r="AU201" s="16" t="s">
        <v>82</v>
      </c>
    </row>
    <row r="202" spans="2:51" s="13" customFormat="1" ht="10.2">
      <c r="B202" s="190"/>
      <c r="C202" s="191"/>
      <c r="D202" s="185" t="s">
        <v>133</v>
      </c>
      <c r="E202" s="192" t="s">
        <v>19</v>
      </c>
      <c r="F202" s="193" t="s">
        <v>331</v>
      </c>
      <c r="G202" s="191"/>
      <c r="H202" s="194">
        <v>43.68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133</v>
      </c>
      <c r="AU202" s="200" t="s">
        <v>82</v>
      </c>
      <c r="AV202" s="13" t="s">
        <v>82</v>
      </c>
      <c r="AW202" s="13" t="s">
        <v>33</v>
      </c>
      <c r="AX202" s="13" t="s">
        <v>71</v>
      </c>
      <c r="AY202" s="200" t="s">
        <v>122</v>
      </c>
    </row>
    <row r="203" spans="2:51" s="13" customFormat="1" ht="10.2">
      <c r="B203" s="190"/>
      <c r="C203" s="191"/>
      <c r="D203" s="185" t="s">
        <v>133</v>
      </c>
      <c r="E203" s="192" t="s">
        <v>19</v>
      </c>
      <c r="F203" s="193" t="s">
        <v>332</v>
      </c>
      <c r="G203" s="191"/>
      <c r="H203" s="194">
        <v>90.86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133</v>
      </c>
      <c r="AU203" s="200" t="s">
        <v>82</v>
      </c>
      <c r="AV203" s="13" t="s">
        <v>82</v>
      </c>
      <c r="AW203" s="13" t="s">
        <v>33</v>
      </c>
      <c r="AX203" s="13" t="s">
        <v>71</v>
      </c>
      <c r="AY203" s="200" t="s">
        <v>122</v>
      </c>
    </row>
    <row r="204" spans="1:65" s="2" customFormat="1" ht="13.8" customHeight="1">
      <c r="A204" s="33"/>
      <c r="B204" s="34"/>
      <c r="C204" s="172" t="s">
        <v>333</v>
      </c>
      <c r="D204" s="172" t="s">
        <v>124</v>
      </c>
      <c r="E204" s="173" t="s">
        <v>334</v>
      </c>
      <c r="F204" s="174" t="s">
        <v>335</v>
      </c>
      <c r="G204" s="175" t="s">
        <v>231</v>
      </c>
      <c r="H204" s="176">
        <v>3228.96</v>
      </c>
      <c r="I204" s="177"/>
      <c r="J204" s="178">
        <f>ROUND(I204*H204,2)</f>
        <v>0</v>
      </c>
      <c r="K204" s="174" t="s">
        <v>128</v>
      </c>
      <c r="L204" s="38"/>
      <c r="M204" s="179" t="s">
        <v>19</v>
      </c>
      <c r="N204" s="180" t="s">
        <v>42</v>
      </c>
      <c r="O204" s="63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3" t="s">
        <v>129</v>
      </c>
      <c r="AT204" s="183" t="s">
        <v>124</v>
      </c>
      <c r="AU204" s="183" t="s">
        <v>82</v>
      </c>
      <c r="AY204" s="16" t="s">
        <v>122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6" t="s">
        <v>79</v>
      </c>
      <c r="BK204" s="184">
        <f>ROUND(I204*H204,2)</f>
        <v>0</v>
      </c>
      <c r="BL204" s="16" t="s">
        <v>129</v>
      </c>
      <c r="BM204" s="183" t="s">
        <v>336</v>
      </c>
    </row>
    <row r="205" spans="1:47" s="2" customFormat="1" ht="19.2">
      <c r="A205" s="33"/>
      <c r="B205" s="34"/>
      <c r="C205" s="35"/>
      <c r="D205" s="185" t="s">
        <v>131</v>
      </c>
      <c r="E205" s="35"/>
      <c r="F205" s="186" t="s">
        <v>337</v>
      </c>
      <c r="G205" s="35"/>
      <c r="H205" s="35"/>
      <c r="I205" s="187"/>
      <c r="J205" s="35"/>
      <c r="K205" s="35"/>
      <c r="L205" s="38"/>
      <c r="M205" s="188"/>
      <c r="N205" s="189"/>
      <c r="O205" s="63"/>
      <c r="P205" s="63"/>
      <c r="Q205" s="63"/>
      <c r="R205" s="63"/>
      <c r="S205" s="63"/>
      <c r="T205" s="64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131</v>
      </c>
      <c r="AU205" s="16" t="s">
        <v>82</v>
      </c>
    </row>
    <row r="206" spans="2:51" s="13" customFormat="1" ht="10.2">
      <c r="B206" s="190"/>
      <c r="C206" s="191"/>
      <c r="D206" s="185" t="s">
        <v>133</v>
      </c>
      <c r="E206" s="192" t="s">
        <v>19</v>
      </c>
      <c r="F206" s="193" t="s">
        <v>338</v>
      </c>
      <c r="G206" s="191"/>
      <c r="H206" s="194">
        <v>3228.96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133</v>
      </c>
      <c r="AU206" s="200" t="s">
        <v>82</v>
      </c>
      <c r="AV206" s="13" t="s">
        <v>82</v>
      </c>
      <c r="AW206" s="13" t="s">
        <v>33</v>
      </c>
      <c r="AX206" s="13" t="s">
        <v>79</v>
      </c>
      <c r="AY206" s="200" t="s">
        <v>122</v>
      </c>
    </row>
    <row r="207" spans="1:65" s="2" customFormat="1" ht="13.8" customHeight="1">
      <c r="A207" s="33"/>
      <c r="B207" s="34"/>
      <c r="C207" s="172" t="s">
        <v>339</v>
      </c>
      <c r="D207" s="172" t="s">
        <v>124</v>
      </c>
      <c r="E207" s="173" t="s">
        <v>340</v>
      </c>
      <c r="F207" s="174" t="s">
        <v>341</v>
      </c>
      <c r="G207" s="175" t="s">
        <v>231</v>
      </c>
      <c r="H207" s="176">
        <v>90.86</v>
      </c>
      <c r="I207" s="177"/>
      <c r="J207" s="178">
        <f>ROUND(I207*H207,2)</f>
        <v>0</v>
      </c>
      <c r="K207" s="174" t="s">
        <v>128</v>
      </c>
      <c r="L207" s="38"/>
      <c r="M207" s="179" t="s">
        <v>19</v>
      </c>
      <c r="N207" s="180" t="s">
        <v>42</v>
      </c>
      <c r="O207" s="63"/>
      <c r="P207" s="181">
        <f>O207*H207</f>
        <v>0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83" t="s">
        <v>129</v>
      </c>
      <c r="AT207" s="183" t="s">
        <v>124</v>
      </c>
      <c r="AU207" s="183" t="s">
        <v>82</v>
      </c>
      <c r="AY207" s="16" t="s">
        <v>122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6" t="s">
        <v>79</v>
      </c>
      <c r="BK207" s="184">
        <f>ROUND(I207*H207,2)</f>
        <v>0</v>
      </c>
      <c r="BL207" s="16" t="s">
        <v>129</v>
      </c>
      <c r="BM207" s="183" t="s">
        <v>342</v>
      </c>
    </row>
    <row r="208" spans="1:47" s="2" customFormat="1" ht="19.2">
      <c r="A208" s="33"/>
      <c r="B208" s="34"/>
      <c r="C208" s="35"/>
      <c r="D208" s="185" t="s">
        <v>131</v>
      </c>
      <c r="E208" s="35"/>
      <c r="F208" s="186" t="s">
        <v>343</v>
      </c>
      <c r="G208" s="35"/>
      <c r="H208" s="35"/>
      <c r="I208" s="187"/>
      <c r="J208" s="35"/>
      <c r="K208" s="35"/>
      <c r="L208" s="38"/>
      <c r="M208" s="188"/>
      <c r="N208" s="189"/>
      <c r="O208" s="63"/>
      <c r="P208" s="63"/>
      <c r="Q208" s="63"/>
      <c r="R208" s="63"/>
      <c r="S208" s="63"/>
      <c r="T208" s="64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131</v>
      </c>
      <c r="AU208" s="16" t="s">
        <v>82</v>
      </c>
    </row>
    <row r="209" spans="2:51" s="13" customFormat="1" ht="10.2">
      <c r="B209" s="190"/>
      <c r="C209" s="191"/>
      <c r="D209" s="185" t="s">
        <v>133</v>
      </c>
      <c r="E209" s="192" t="s">
        <v>19</v>
      </c>
      <c r="F209" s="193" t="s">
        <v>332</v>
      </c>
      <c r="G209" s="191"/>
      <c r="H209" s="194">
        <v>90.86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133</v>
      </c>
      <c r="AU209" s="200" t="s">
        <v>82</v>
      </c>
      <c r="AV209" s="13" t="s">
        <v>82</v>
      </c>
      <c r="AW209" s="13" t="s">
        <v>33</v>
      </c>
      <c r="AX209" s="13" t="s">
        <v>79</v>
      </c>
      <c r="AY209" s="200" t="s">
        <v>122</v>
      </c>
    </row>
    <row r="210" spans="1:65" s="2" customFormat="1" ht="13.8" customHeight="1">
      <c r="A210" s="33"/>
      <c r="B210" s="34"/>
      <c r="C210" s="172" t="s">
        <v>344</v>
      </c>
      <c r="D210" s="172" t="s">
        <v>124</v>
      </c>
      <c r="E210" s="173" t="s">
        <v>345</v>
      </c>
      <c r="F210" s="174" t="s">
        <v>346</v>
      </c>
      <c r="G210" s="175" t="s">
        <v>231</v>
      </c>
      <c r="H210" s="176">
        <v>43.68</v>
      </c>
      <c r="I210" s="177"/>
      <c r="J210" s="178">
        <f>ROUND(I210*H210,2)</f>
        <v>0</v>
      </c>
      <c r="K210" s="174" t="s">
        <v>128</v>
      </c>
      <c r="L210" s="38"/>
      <c r="M210" s="179" t="s">
        <v>19</v>
      </c>
      <c r="N210" s="180" t="s">
        <v>42</v>
      </c>
      <c r="O210" s="63"/>
      <c r="P210" s="181">
        <f>O210*H210</f>
        <v>0</v>
      </c>
      <c r="Q210" s="181">
        <v>0</v>
      </c>
      <c r="R210" s="181">
        <f>Q210*H210</f>
        <v>0</v>
      </c>
      <c r="S210" s="181">
        <v>0</v>
      </c>
      <c r="T210" s="18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83" t="s">
        <v>129</v>
      </c>
      <c r="AT210" s="183" t="s">
        <v>124</v>
      </c>
      <c r="AU210" s="183" t="s">
        <v>82</v>
      </c>
      <c r="AY210" s="16" t="s">
        <v>122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" t="s">
        <v>79</v>
      </c>
      <c r="BK210" s="184">
        <f>ROUND(I210*H210,2)</f>
        <v>0</v>
      </c>
      <c r="BL210" s="16" t="s">
        <v>129</v>
      </c>
      <c r="BM210" s="183" t="s">
        <v>347</v>
      </c>
    </row>
    <row r="211" spans="1:47" s="2" customFormat="1" ht="19.2">
      <c r="A211" s="33"/>
      <c r="B211" s="34"/>
      <c r="C211" s="35"/>
      <c r="D211" s="185" t="s">
        <v>131</v>
      </c>
      <c r="E211" s="35"/>
      <c r="F211" s="186" t="s">
        <v>348</v>
      </c>
      <c r="G211" s="35"/>
      <c r="H211" s="35"/>
      <c r="I211" s="187"/>
      <c r="J211" s="35"/>
      <c r="K211" s="35"/>
      <c r="L211" s="38"/>
      <c r="M211" s="188"/>
      <c r="N211" s="189"/>
      <c r="O211" s="63"/>
      <c r="P211" s="63"/>
      <c r="Q211" s="63"/>
      <c r="R211" s="63"/>
      <c r="S211" s="63"/>
      <c r="T211" s="64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131</v>
      </c>
      <c r="AU211" s="16" t="s">
        <v>82</v>
      </c>
    </row>
    <row r="212" spans="2:51" s="13" customFormat="1" ht="10.2">
      <c r="B212" s="190"/>
      <c r="C212" s="191"/>
      <c r="D212" s="185" t="s">
        <v>133</v>
      </c>
      <c r="E212" s="192" t="s">
        <v>19</v>
      </c>
      <c r="F212" s="193" t="s">
        <v>331</v>
      </c>
      <c r="G212" s="191"/>
      <c r="H212" s="194">
        <v>43.68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133</v>
      </c>
      <c r="AU212" s="200" t="s">
        <v>82</v>
      </c>
      <c r="AV212" s="13" t="s">
        <v>82</v>
      </c>
      <c r="AW212" s="13" t="s">
        <v>33</v>
      </c>
      <c r="AX212" s="13" t="s">
        <v>79</v>
      </c>
      <c r="AY212" s="200" t="s">
        <v>122</v>
      </c>
    </row>
    <row r="213" spans="2:63" s="12" customFormat="1" ht="22.8" customHeight="1">
      <c r="B213" s="156"/>
      <c r="C213" s="157"/>
      <c r="D213" s="158" t="s">
        <v>70</v>
      </c>
      <c r="E213" s="170" t="s">
        <v>349</v>
      </c>
      <c r="F213" s="170" t="s">
        <v>350</v>
      </c>
      <c r="G213" s="157"/>
      <c r="H213" s="157"/>
      <c r="I213" s="160"/>
      <c r="J213" s="171">
        <f>BK213</f>
        <v>0</v>
      </c>
      <c r="K213" s="157"/>
      <c r="L213" s="162"/>
      <c r="M213" s="163"/>
      <c r="N213" s="164"/>
      <c r="O213" s="164"/>
      <c r="P213" s="165">
        <f>SUM(P214:P215)</f>
        <v>0</v>
      </c>
      <c r="Q213" s="164"/>
      <c r="R213" s="165">
        <f>SUM(R214:R215)</f>
        <v>0</v>
      </c>
      <c r="S213" s="164"/>
      <c r="T213" s="166">
        <f>SUM(T214:T215)</f>
        <v>0</v>
      </c>
      <c r="AR213" s="167" t="s">
        <v>79</v>
      </c>
      <c r="AT213" s="168" t="s">
        <v>70</v>
      </c>
      <c r="AU213" s="168" t="s">
        <v>79</v>
      </c>
      <c r="AY213" s="167" t="s">
        <v>122</v>
      </c>
      <c r="BK213" s="169">
        <f>SUM(BK214:BK215)</f>
        <v>0</v>
      </c>
    </row>
    <row r="214" spans="1:65" s="2" customFormat="1" ht="13.8" customHeight="1">
      <c r="A214" s="33"/>
      <c r="B214" s="34"/>
      <c r="C214" s="172" t="s">
        <v>351</v>
      </c>
      <c r="D214" s="172" t="s">
        <v>124</v>
      </c>
      <c r="E214" s="173" t="s">
        <v>352</v>
      </c>
      <c r="F214" s="174" t="s">
        <v>353</v>
      </c>
      <c r="G214" s="175" t="s">
        <v>231</v>
      </c>
      <c r="H214" s="176">
        <v>309.274</v>
      </c>
      <c r="I214" s="177"/>
      <c r="J214" s="178">
        <f>ROUND(I214*H214,2)</f>
        <v>0</v>
      </c>
      <c r="K214" s="174" t="s">
        <v>128</v>
      </c>
      <c r="L214" s="38"/>
      <c r="M214" s="179" t="s">
        <v>19</v>
      </c>
      <c r="N214" s="180" t="s">
        <v>42</v>
      </c>
      <c r="O214" s="63"/>
      <c r="P214" s="181">
        <f>O214*H214</f>
        <v>0</v>
      </c>
      <c r="Q214" s="181">
        <v>0</v>
      </c>
      <c r="R214" s="181">
        <f>Q214*H214</f>
        <v>0</v>
      </c>
      <c r="S214" s="181">
        <v>0</v>
      </c>
      <c r="T214" s="18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3" t="s">
        <v>129</v>
      </c>
      <c r="AT214" s="183" t="s">
        <v>124</v>
      </c>
      <c r="AU214" s="183" t="s">
        <v>82</v>
      </c>
      <c r="AY214" s="16" t="s">
        <v>122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6" t="s">
        <v>79</v>
      </c>
      <c r="BK214" s="184">
        <f>ROUND(I214*H214,2)</f>
        <v>0</v>
      </c>
      <c r="BL214" s="16" t="s">
        <v>129</v>
      </c>
      <c r="BM214" s="183" t="s">
        <v>354</v>
      </c>
    </row>
    <row r="215" spans="1:47" s="2" customFormat="1" ht="10.2">
      <c r="A215" s="33"/>
      <c r="B215" s="34"/>
      <c r="C215" s="35"/>
      <c r="D215" s="185" t="s">
        <v>131</v>
      </c>
      <c r="E215" s="35"/>
      <c r="F215" s="186" t="s">
        <v>355</v>
      </c>
      <c r="G215" s="35"/>
      <c r="H215" s="35"/>
      <c r="I215" s="187"/>
      <c r="J215" s="35"/>
      <c r="K215" s="35"/>
      <c r="L215" s="38"/>
      <c r="M215" s="212"/>
      <c r="N215" s="213"/>
      <c r="O215" s="214"/>
      <c r="P215" s="214"/>
      <c r="Q215" s="214"/>
      <c r="R215" s="214"/>
      <c r="S215" s="214"/>
      <c r="T215" s="21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131</v>
      </c>
      <c r="AU215" s="16" t="s">
        <v>82</v>
      </c>
    </row>
    <row r="216" spans="1:31" s="2" customFormat="1" ht="6.9" customHeight="1">
      <c r="A216" s="33"/>
      <c r="B216" s="46"/>
      <c r="C216" s="47"/>
      <c r="D216" s="47"/>
      <c r="E216" s="47"/>
      <c r="F216" s="47"/>
      <c r="G216" s="47"/>
      <c r="H216" s="47"/>
      <c r="I216" s="47"/>
      <c r="J216" s="47"/>
      <c r="K216" s="47"/>
      <c r="L216" s="38"/>
      <c r="M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</row>
  </sheetData>
  <sheetProtection algorithmName="SHA-512" hashValue="/WntrrBIXqm5Bf+cIIqmDc75hz6M+aqSw+SU+SktLfVO562yst8FNZOx+AqNg7HsXAvJYcBnjm/gVGQDp8ZDbQ==" saltValue="f2UBRBnbcfuyWTKGa2fJfpMijKQfGad8vULcOGGNzWT+ECshDj221yqhzBunjkR4NKcdoV97/t+Ef3Ky39DsJg==" spinCount="100000" sheet="1" objects="1" scenarios="1" formatColumns="0" formatRows="0" autoFilter="0"/>
  <autoFilter ref="C86:K21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85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" customHeight="1">
      <c r="B4" s="19"/>
      <c r="D4" s="102" t="s">
        <v>92</v>
      </c>
      <c r="L4" s="19"/>
      <c r="M4" s="103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" customHeight="1">
      <c r="B7" s="19"/>
      <c r="E7" s="340" t="str">
        <f>'Rekapitulace stavby'!K6</f>
        <v>Zlatý potok, Třemošnice, oprava stupňů, ř. km 2,530 a 2,580</v>
      </c>
      <c r="F7" s="341"/>
      <c r="G7" s="341"/>
      <c r="H7" s="341"/>
      <c r="L7" s="19"/>
    </row>
    <row r="8" spans="1:31" s="2" customFormat="1" ht="12" customHeight="1">
      <c r="A8" s="33"/>
      <c r="B8" s="38"/>
      <c r="C8" s="33"/>
      <c r="D8" s="104" t="s">
        <v>93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42" t="s">
        <v>356</v>
      </c>
      <c r="F9" s="343"/>
      <c r="G9" s="343"/>
      <c r="H9" s="34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81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23. 11. 2020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4" t="str">
        <f>'Rekapitulace stavby'!E14</f>
        <v>Vyplň údaj</v>
      </c>
      <c r="F18" s="345"/>
      <c r="G18" s="345"/>
      <c r="H18" s="345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08"/>
      <c r="B27" s="109"/>
      <c r="C27" s="108"/>
      <c r="D27" s="108"/>
      <c r="E27" s="346" t="s">
        <v>19</v>
      </c>
      <c r="F27" s="346"/>
      <c r="G27" s="346"/>
      <c r="H27" s="34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ROUND(J88,2)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41</v>
      </c>
      <c r="E33" s="104" t="s">
        <v>42</v>
      </c>
      <c r="F33" s="116">
        <f>ROUND((SUM(BE88:BE226)),2)</f>
        <v>0</v>
      </c>
      <c r="G33" s="33"/>
      <c r="H33" s="33"/>
      <c r="I33" s="117">
        <v>0.21</v>
      </c>
      <c r="J33" s="116">
        <f>ROUND(((SUM(BE88:BE226))*I33),2)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43</v>
      </c>
      <c r="F34" s="116">
        <f>ROUND((SUM(BF88:BF226)),2)</f>
        <v>0</v>
      </c>
      <c r="G34" s="33"/>
      <c r="H34" s="33"/>
      <c r="I34" s="117">
        <v>0.15</v>
      </c>
      <c r="J34" s="116">
        <f>ROUND(((SUM(BF88:BF226))*I34),2)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4" t="s">
        <v>44</v>
      </c>
      <c r="F35" s="116">
        <f>ROUND((SUM(BG88:BG226)),2)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4" t="s">
        <v>45</v>
      </c>
      <c r="F36" s="116">
        <f>ROUND((SUM(BH88:BH226)),2)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4" t="s">
        <v>46</v>
      </c>
      <c r="F37" s="116">
        <f>ROUND((SUM(BI88:BI226)),2)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47" t="str">
        <f>E7</f>
        <v>Zlatý potok, Třemošnice, oprava stupňů, ř. km 2,530 a 2,580</v>
      </c>
      <c r="F48" s="348"/>
      <c r="G48" s="348"/>
      <c r="H48" s="34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00" t="str">
        <f>E9</f>
        <v>SO-02 - Stupeň ř. km 2,580</v>
      </c>
      <c r="F50" s="349"/>
      <c r="G50" s="349"/>
      <c r="H50" s="34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23. 11. 2020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96</v>
      </c>
      <c r="D57" s="130"/>
      <c r="E57" s="130"/>
      <c r="F57" s="130"/>
      <c r="G57" s="130"/>
      <c r="H57" s="130"/>
      <c r="I57" s="130"/>
      <c r="J57" s="131" t="s">
        <v>97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J88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98</v>
      </c>
    </row>
    <row r="60" spans="2:12" s="9" customFormat="1" ht="24.9" customHeight="1">
      <c r="B60" s="133"/>
      <c r="C60" s="134"/>
      <c r="D60" s="135" t="s">
        <v>99</v>
      </c>
      <c r="E60" s="136"/>
      <c r="F60" s="136"/>
      <c r="G60" s="136"/>
      <c r="H60" s="136"/>
      <c r="I60" s="136"/>
      <c r="J60" s="137">
        <f>J89</f>
        <v>0</v>
      </c>
      <c r="K60" s="134"/>
      <c r="L60" s="138"/>
    </row>
    <row r="61" spans="2:12" s="10" customFormat="1" ht="19.95" customHeight="1">
      <c r="B61" s="139"/>
      <c r="C61" s="140"/>
      <c r="D61" s="141" t="s">
        <v>100</v>
      </c>
      <c r="E61" s="142"/>
      <c r="F61" s="142"/>
      <c r="G61" s="142"/>
      <c r="H61" s="142"/>
      <c r="I61" s="142"/>
      <c r="J61" s="143">
        <f>J90</f>
        <v>0</v>
      </c>
      <c r="K61" s="140"/>
      <c r="L61" s="144"/>
    </row>
    <row r="62" spans="2:12" s="10" customFormat="1" ht="19.95" customHeight="1">
      <c r="B62" s="139"/>
      <c r="C62" s="140"/>
      <c r="D62" s="141" t="s">
        <v>101</v>
      </c>
      <c r="E62" s="142"/>
      <c r="F62" s="142"/>
      <c r="G62" s="142"/>
      <c r="H62" s="142"/>
      <c r="I62" s="142"/>
      <c r="J62" s="143">
        <f>J146</f>
        <v>0</v>
      </c>
      <c r="K62" s="140"/>
      <c r="L62" s="144"/>
    </row>
    <row r="63" spans="2:12" s="10" customFormat="1" ht="19.95" customHeight="1">
      <c r="B63" s="139"/>
      <c r="C63" s="140"/>
      <c r="D63" s="141" t="s">
        <v>102</v>
      </c>
      <c r="E63" s="142"/>
      <c r="F63" s="142"/>
      <c r="G63" s="142"/>
      <c r="H63" s="142"/>
      <c r="I63" s="142"/>
      <c r="J63" s="143">
        <f>J153</f>
        <v>0</v>
      </c>
      <c r="K63" s="140"/>
      <c r="L63" s="144"/>
    </row>
    <row r="64" spans="2:12" s="10" customFormat="1" ht="19.95" customHeight="1">
      <c r="B64" s="139"/>
      <c r="C64" s="140"/>
      <c r="D64" s="141" t="s">
        <v>103</v>
      </c>
      <c r="E64" s="142"/>
      <c r="F64" s="142"/>
      <c r="G64" s="142"/>
      <c r="H64" s="142"/>
      <c r="I64" s="142"/>
      <c r="J64" s="143">
        <f>J172</f>
        <v>0</v>
      </c>
      <c r="K64" s="140"/>
      <c r="L64" s="144"/>
    </row>
    <row r="65" spans="2:12" s="10" customFormat="1" ht="19.95" customHeight="1">
      <c r="B65" s="139"/>
      <c r="C65" s="140"/>
      <c r="D65" s="141" t="s">
        <v>357</v>
      </c>
      <c r="E65" s="142"/>
      <c r="F65" s="142"/>
      <c r="G65" s="142"/>
      <c r="H65" s="142"/>
      <c r="I65" s="142"/>
      <c r="J65" s="143">
        <f>J179</f>
        <v>0</v>
      </c>
      <c r="K65" s="140"/>
      <c r="L65" s="144"/>
    </row>
    <row r="66" spans="2:12" s="10" customFormat="1" ht="19.95" customHeight="1">
      <c r="B66" s="139"/>
      <c r="C66" s="140"/>
      <c r="D66" s="141" t="s">
        <v>104</v>
      </c>
      <c r="E66" s="142"/>
      <c r="F66" s="142"/>
      <c r="G66" s="142"/>
      <c r="H66" s="142"/>
      <c r="I66" s="142"/>
      <c r="J66" s="143">
        <f>J185</f>
        <v>0</v>
      </c>
      <c r="K66" s="140"/>
      <c r="L66" s="144"/>
    </row>
    <row r="67" spans="2:12" s="10" customFormat="1" ht="19.95" customHeight="1">
      <c r="B67" s="139"/>
      <c r="C67" s="140"/>
      <c r="D67" s="141" t="s">
        <v>105</v>
      </c>
      <c r="E67" s="142"/>
      <c r="F67" s="142"/>
      <c r="G67" s="142"/>
      <c r="H67" s="142"/>
      <c r="I67" s="142"/>
      <c r="J67" s="143">
        <f>J210</f>
        <v>0</v>
      </c>
      <c r="K67" s="140"/>
      <c r="L67" s="144"/>
    </row>
    <row r="68" spans="2:12" s="10" customFormat="1" ht="19.95" customHeight="1">
      <c r="B68" s="139"/>
      <c r="C68" s="140"/>
      <c r="D68" s="141" t="s">
        <v>106</v>
      </c>
      <c r="E68" s="142"/>
      <c r="F68" s="142"/>
      <c r="G68" s="142"/>
      <c r="H68" s="142"/>
      <c r="I68" s="142"/>
      <c r="J68" s="143">
        <f>J224</f>
        <v>0</v>
      </c>
      <c r="K68" s="140"/>
      <c r="L68" s="144"/>
    </row>
    <row r="69" spans="1:31" s="2" customFormat="1" ht="21.7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" customHeight="1">
      <c r="A74" s="33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" customHeight="1">
      <c r="A75" s="33"/>
      <c r="B75" s="34"/>
      <c r="C75" s="22" t="s">
        <v>107</v>
      </c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16</v>
      </c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4.4" customHeight="1">
      <c r="A78" s="33"/>
      <c r="B78" s="34"/>
      <c r="C78" s="35"/>
      <c r="D78" s="35"/>
      <c r="E78" s="347" t="str">
        <f>E7</f>
        <v>Zlatý potok, Třemošnice, oprava stupňů, ř. km 2,530 a 2,580</v>
      </c>
      <c r="F78" s="348"/>
      <c r="G78" s="348"/>
      <c r="H78" s="348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93</v>
      </c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4.4" customHeight="1">
      <c r="A80" s="33"/>
      <c r="B80" s="34"/>
      <c r="C80" s="35"/>
      <c r="D80" s="35"/>
      <c r="E80" s="300" t="str">
        <f>E9</f>
        <v>SO-02 - Stupeň ř. km 2,580</v>
      </c>
      <c r="F80" s="349"/>
      <c r="G80" s="349"/>
      <c r="H80" s="349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5"/>
      <c r="E82" s="35"/>
      <c r="F82" s="26" t="str">
        <f>F12</f>
        <v xml:space="preserve"> </v>
      </c>
      <c r="G82" s="35"/>
      <c r="H82" s="35"/>
      <c r="I82" s="28" t="s">
        <v>23</v>
      </c>
      <c r="J82" s="58" t="str">
        <f>IF(J12="","",J12)</f>
        <v>23. 11. 2020</v>
      </c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6.4" customHeight="1">
      <c r="A84" s="33"/>
      <c r="B84" s="34"/>
      <c r="C84" s="28" t="s">
        <v>25</v>
      </c>
      <c r="D84" s="35"/>
      <c r="E84" s="35"/>
      <c r="F84" s="26" t="str">
        <f>E15</f>
        <v>Povodí Labe, státní podnik, Hradec Králové</v>
      </c>
      <c r="G84" s="35"/>
      <c r="H84" s="35"/>
      <c r="I84" s="28" t="s">
        <v>31</v>
      </c>
      <c r="J84" s="31" t="str">
        <f>E21</f>
        <v>Agroprojekce Litomyšl, s.r.o.</v>
      </c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6" customHeight="1">
      <c r="A85" s="33"/>
      <c r="B85" s="34"/>
      <c r="C85" s="28" t="s">
        <v>29</v>
      </c>
      <c r="D85" s="35"/>
      <c r="E85" s="35"/>
      <c r="F85" s="26" t="str">
        <f>IF(E18="","",E18)</f>
        <v>Vyplň údaj</v>
      </c>
      <c r="G85" s="35"/>
      <c r="H85" s="35"/>
      <c r="I85" s="28" t="s">
        <v>34</v>
      </c>
      <c r="J85" s="31" t="str">
        <f>E24</f>
        <v xml:space="preserve"> 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45"/>
      <c r="B87" s="146"/>
      <c r="C87" s="147" t="s">
        <v>108</v>
      </c>
      <c r="D87" s="148" t="s">
        <v>56</v>
      </c>
      <c r="E87" s="148" t="s">
        <v>52</v>
      </c>
      <c r="F87" s="148" t="s">
        <v>53</v>
      </c>
      <c r="G87" s="148" t="s">
        <v>109</v>
      </c>
      <c r="H87" s="148" t="s">
        <v>110</v>
      </c>
      <c r="I87" s="148" t="s">
        <v>111</v>
      </c>
      <c r="J87" s="148" t="s">
        <v>97</v>
      </c>
      <c r="K87" s="149" t="s">
        <v>112</v>
      </c>
      <c r="L87" s="150"/>
      <c r="M87" s="67" t="s">
        <v>19</v>
      </c>
      <c r="N87" s="68" t="s">
        <v>41</v>
      </c>
      <c r="O87" s="68" t="s">
        <v>113</v>
      </c>
      <c r="P87" s="68" t="s">
        <v>114</v>
      </c>
      <c r="Q87" s="68" t="s">
        <v>115</v>
      </c>
      <c r="R87" s="68" t="s">
        <v>116</v>
      </c>
      <c r="S87" s="68" t="s">
        <v>117</v>
      </c>
      <c r="T87" s="69" t="s">
        <v>118</v>
      </c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</row>
    <row r="88" spans="1:63" s="2" customFormat="1" ht="22.8" customHeight="1">
      <c r="A88" s="33"/>
      <c r="B88" s="34"/>
      <c r="C88" s="74" t="s">
        <v>119</v>
      </c>
      <c r="D88" s="35"/>
      <c r="E88" s="35"/>
      <c r="F88" s="35"/>
      <c r="G88" s="35"/>
      <c r="H88" s="35"/>
      <c r="I88" s="35"/>
      <c r="J88" s="151">
        <f>BK88</f>
        <v>0</v>
      </c>
      <c r="K88" s="35"/>
      <c r="L88" s="38"/>
      <c r="M88" s="70"/>
      <c r="N88" s="152"/>
      <c r="O88" s="71"/>
      <c r="P88" s="153">
        <f>P89</f>
        <v>0</v>
      </c>
      <c r="Q88" s="71"/>
      <c r="R88" s="153">
        <f>R89</f>
        <v>470.02303147</v>
      </c>
      <c r="S88" s="71"/>
      <c r="T88" s="154">
        <f>T89</f>
        <v>135.49488200000002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70</v>
      </c>
      <c r="AU88" s="16" t="s">
        <v>98</v>
      </c>
      <c r="BK88" s="155">
        <f>BK89</f>
        <v>0</v>
      </c>
    </row>
    <row r="89" spans="2:63" s="12" customFormat="1" ht="25.95" customHeight="1">
      <c r="B89" s="156"/>
      <c r="C89" s="157"/>
      <c r="D89" s="158" t="s">
        <v>70</v>
      </c>
      <c r="E89" s="159" t="s">
        <v>120</v>
      </c>
      <c r="F89" s="159" t="s">
        <v>121</v>
      </c>
      <c r="G89" s="157"/>
      <c r="H89" s="157"/>
      <c r="I89" s="160"/>
      <c r="J89" s="161">
        <f>BK89</f>
        <v>0</v>
      </c>
      <c r="K89" s="157"/>
      <c r="L89" s="162"/>
      <c r="M89" s="163"/>
      <c r="N89" s="164"/>
      <c r="O89" s="164"/>
      <c r="P89" s="165">
        <f>P90+P146+P153+P172+P179+P185+P210+P224</f>
        <v>0</v>
      </c>
      <c r="Q89" s="164"/>
      <c r="R89" s="165">
        <f>R90+R146+R153+R172+R179+R185+R210+R224</f>
        <v>470.02303147</v>
      </c>
      <c r="S89" s="164"/>
      <c r="T89" s="166">
        <f>T90+T146+T153+T172+T179+T185+T210+T224</f>
        <v>135.49488200000002</v>
      </c>
      <c r="AR89" s="167" t="s">
        <v>79</v>
      </c>
      <c r="AT89" s="168" t="s">
        <v>70</v>
      </c>
      <c r="AU89" s="168" t="s">
        <v>71</v>
      </c>
      <c r="AY89" s="167" t="s">
        <v>122</v>
      </c>
      <c r="BK89" s="169">
        <f>BK90+BK146+BK153+BK172+BK179+BK185+BK210+BK224</f>
        <v>0</v>
      </c>
    </row>
    <row r="90" spans="2:63" s="12" customFormat="1" ht="22.8" customHeight="1">
      <c r="B90" s="156"/>
      <c r="C90" s="157"/>
      <c r="D90" s="158" t="s">
        <v>70</v>
      </c>
      <c r="E90" s="170" t="s">
        <v>79</v>
      </c>
      <c r="F90" s="170" t="s">
        <v>123</v>
      </c>
      <c r="G90" s="157"/>
      <c r="H90" s="157"/>
      <c r="I90" s="160"/>
      <c r="J90" s="171">
        <f>BK90</f>
        <v>0</v>
      </c>
      <c r="K90" s="157"/>
      <c r="L90" s="162"/>
      <c r="M90" s="163"/>
      <c r="N90" s="164"/>
      <c r="O90" s="164"/>
      <c r="P90" s="165">
        <f>SUM(P91:P145)</f>
        <v>0</v>
      </c>
      <c r="Q90" s="164"/>
      <c r="R90" s="165">
        <f>SUM(R91:R145)</f>
        <v>91.2485</v>
      </c>
      <c r="S90" s="164"/>
      <c r="T90" s="166">
        <f>SUM(T91:T145)</f>
        <v>102.7026</v>
      </c>
      <c r="AR90" s="167" t="s">
        <v>79</v>
      </c>
      <c r="AT90" s="168" t="s">
        <v>70</v>
      </c>
      <c r="AU90" s="168" t="s">
        <v>79</v>
      </c>
      <c r="AY90" s="167" t="s">
        <v>122</v>
      </c>
      <c r="BK90" s="169">
        <f>SUM(BK91:BK145)</f>
        <v>0</v>
      </c>
    </row>
    <row r="91" spans="1:65" s="2" customFormat="1" ht="13.8" customHeight="1">
      <c r="A91" s="33"/>
      <c r="B91" s="34"/>
      <c r="C91" s="172" t="s">
        <v>79</v>
      </c>
      <c r="D91" s="172" t="s">
        <v>124</v>
      </c>
      <c r="E91" s="173" t="s">
        <v>358</v>
      </c>
      <c r="F91" s="174" t="s">
        <v>359</v>
      </c>
      <c r="G91" s="175" t="s">
        <v>127</v>
      </c>
      <c r="H91" s="176">
        <v>56.43</v>
      </c>
      <c r="I91" s="177"/>
      <c r="J91" s="178">
        <f>ROUND(I91*H91,2)</f>
        <v>0</v>
      </c>
      <c r="K91" s="174" t="s">
        <v>128</v>
      </c>
      <c r="L91" s="38"/>
      <c r="M91" s="179" t="s">
        <v>19</v>
      </c>
      <c r="N91" s="180" t="s">
        <v>42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1.82</v>
      </c>
      <c r="T91" s="182">
        <f>S91*H91</f>
        <v>102.7026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129</v>
      </c>
      <c r="AT91" s="183" t="s">
        <v>124</v>
      </c>
      <c r="AU91" s="183" t="s">
        <v>82</v>
      </c>
      <c r="AY91" s="16" t="s">
        <v>122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79</v>
      </c>
      <c r="BK91" s="184">
        <f>ROUND(I91*H91,2)</f>
        <v>0</v>
      </c>
      <c r="BL91" s="16" t="s">
        <v>129</v>
      </c>
      <c r="BM91" s="183" t="s">
        <v>360</v>
      </c>
    </row>
    <row r="92" spans="1:47" s="2" customFormat="1" ht="19.2">
      <c r="A92" s="33"/>
      <c r="B92" s="34"/>
      <c r="C92" s="35"/>
      <c r="D92" s="185" t="s">
        <v>131</v>
      </c>
      <c r="E92" s="35"/>
      <c r="F92" s="186" t="s">
        <v>361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131</v>
      </c>
      <c r="AU92" s="16" t="s">
        <v>82</v>
      </c>
    </row>
    <row r="93" spans="2:51" s="13" customFormat="1" ht="10.2">
      <c r="B93" s="190"/>
      <c r="C93" s="191"/>
      <c r="D93" s="185" t="s">
        <v>133</v>
      </c>
      <c r="E93" s="192" t="s">
        <v>19</v>
      </c>
      <c r="F93" s="193" t="s">
        <v>362</v>
      </c>
      <c r="G93" s="191"/>
      <c r="H93" s="194">
        <v>56.43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133</v>
      </c>
      <c r="AU93" s="200" t="s">
        <v>82</v>
      </c>
      <c r="AV93" s="13" t="s">
        <v>82</v>
      </c>
      <c r="AW93" s="13" t="s">
        <v>33</v>
      </c>
      <c r="AX93" s="13" t="s">
        <v>79</v>
      </c>
      <c r="AY93" s="200" t="s">
        <v>122</v>
      </c>
    </row>
    <row r="94" spans="1:65" s="2" customFormat="1" ht="13.8" customHeight="1">
      <c r="A94" s="33"/>
      <c r="B94" s="34"/>
      <c r="C94" s="172" t="s">
        <v>82</v>
      </c>
      <c r="D94" s="172" t="s">
        <v>124</v>
      </c>
      <c r="E94" s="173" t="s">
        <v>151</v>
      </c>
      <c r="F94" s="174" t="s">
        <v>152</v>
      </c>
      <c r="G94" s="175" t="s">
        <v>153</v>
      </c>
      <c r="H94" s="176">
        <v>25</v>
      </c>
      <c r="I94" s="177"/>
      <c r="J94" s="178">
        <f>ROUND(I94*H94,2)</f>
        <v>0</v>
      </c>
      <c r="K94" s="174" t="s">
        <v>128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0.02698</v>
      </c>
      <c r="R94" s="181">
        <f>Q94*H94</f>
        <v>0.6745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129</v>
      </c>
      <c r="AT94" s="183" t="s">
        <v>124</v>
      </c>
      <c r="AU94" s="183" t="s">
        <v>82</v>
      </c>
      <c r="AY94" s="16" t="s">
        <v>122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79</v>
      </c>
      <c r="BK94" s="184">
        <f>ROUND(I94*H94,2)</f>
        <v>0</v>
      </c>
      <c r="BL94" s="16" t="s">
        <v>129</v>
      </c>
      <c r="BM94" s="183" t="s">
        <v>363</v>
      </c>
    </row>
    <row r="95" spans="1:47" s="2" customFormat="1" ht="10.2">
      <c r="A95" s="33"/>
      <c r="B95" s="34"/>
      <c r="C95" s="35"/>
      <c r="D95" s="185" t="s">
        <v>131</v>
      </c>
      <c r="E95" s="35"/>
      <c r="F95" s="186" t="s">
        <v>155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131</v>
      </c>
      <c r="AU95" s="16" t="s">
        <v>82</v>
      </c>
    </row>
    <row r="96" spans="1:65" s="2" customFormat="1" ht="13.8" customHeight="1">
      <c r="A96" s="33"/>
      <c r="B96" s="34"/>
      <c r="C96" s="172" t="s">
        <v>141</v>
      </c>
      <c r="D96" s="172" t="s">
        <v>124</v>
      </c>
      <c r="E96" s="173" t="s">
        <v>157</v>
      </c>
      <c r="F96" s="174" t="s">
        <v>158</v>
      </c>
      <c r="G96" s="175" t="s">
        <v>159</v>
      </c>
      <c r="H96" s="176">
        <v>50</v>
      </c>
      <c r="I96" s="177"/>
      <c r="J96" s="178">
        <f>ROUND(I96*H96,2)</f>
        <v>0</v>
      </c>
      <c r="K96" s="174" t="s">
        <v>128</v>
      </c>
      <c r="L96" s="38"/>
      <c r="M96" s="179" t="s">
        <v>19</v>
      </c>
      <c r="N96" s="180" t="s">
        <v>42</v>
      </c>
      <c r="O96" s="63"/>
      <c r="P96" s="181">
        <f>O96*H96</f>
        <v>0</v>
      </c>
      <c r="Q96" s="181">
        <v>3E-05</v>
      </c>
      <c r="R96" s="181">
        <f>Q96*H96</f>
        <v>0.0015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129</v>
      </c>
      <c r="AT96" s="183" t="s">
        <v>124</v>
      </c>
      <c r="AU96" s="183" t="s">
        <v>82</v>
      </c>
      <c r="AY96" s="16" t="s">
        <v>122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79</v>
      </c>
      <c r="BK96" s="184">
        <f>ROUND(I96*H96,2)</f>
        <v>0</v>
      </c>
      <c r="BL96" s="16" t="s">
        <v>129</v>
      </c>
      <c r="BM96" s="183" t="s">
        <v>364</v>
      </c>
    </row>
    <row r="97" spans="1:47" s="2" customFormat="1" ht="10.2">
      <c r="A97" s="33"/>
      <c r="B97" s="34"/>
      <c r="C97" s="35"/>
      <c r="D97" s="185" t="s">
        <v>131</v>
      </c>
      <c r="E97" s="35"/>
      <c r="F97" s="186" t="s">
        <v>161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131</v>
      </c>
      <c r="AU97" s="16" t="s">
        <v>82</v>
      </c>
    </row>
    <row r="98" spans="1:65" s="2" customFormat="1" ht="13.8" customHeight="1">
      <c r="A98" s="33"/>
      <c r="B98" s="34"/>
      <c r="C98" s="172" t="s">
        <v>129</v>
      </c>
      <c r="D98" s="172" t="s">
        <v>124</v>
      </c>
      <c r="E98" s="173" t="s">
        <v>163</v>
      </c>
      <c r="F98" s="174" t="s">
        <v>164</v>
      </c>
      <c r="G98" s="175" t="s">
        <v>127</v>
      </c>
      <c r="H98" s="176">
        <v>88</v>
      </c>
      <c r="I98" s="177"/>
      <c r="J98" s="178">
        <f>ROUND(I98*H98,2)</f>
        <v>0</v>
      </c>
      <c r="K98" s="174" t="s">
        <v>128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129</v>
      </c>
      <c r="AT98" s="183" t="s">
        <v>124</v>
      </c>
      <c r="AU98" s="183" t="s">
        <v>82</v>
      </c>
      <c r="AY98" s="16" t="s">
        <v>122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129</v>
      </c>
      <c r="BM98" s="183" t="s">
        <v>365</v>
      </c>
    </row>
    <row r="99" spans="1:47" s="2" customFormat="1" ht="10.2">
      <c r="A99" s="33"/>
      <c r="B99" s="34"/>
      <c r="C99" s="35"/>
      <c r="D99" s="185" t="s">
        <v>131</v>
      </c>
      <c r="E99" s="35"/>
      <c r="F99" s="186" t="s">
        <v>166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131</v>
      </c>
      <c r="AU99" s="16" t="s">
        <v>82</v>
      </c>
    </row>
    <row r="100" spans="2:51" s="13" customFormat="1" ht="10.2">
      <c r="B100" s="190"/>
      <c r="C100" s="191"/>
      <c r="D100" s="185" t="s">
        <v>133</v>
      </c>
      <c r="E100" s="192" t="s">
        <v>19</v>
      </c>
      <c r="F100" s="193" t="s">
        <v>366</v>
      </c>
      <c r="G100" s="191"/>
      <c r="H100" s="194">
        <v>44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133</v>
      </c>
      <c r="AU100" s="200" t="s">
        <v>82</v>
      </c>
      <c r="AV100" s="13" t="s">
        <v>82</v>
      </c>
      <c r="AW100" s="13" t="s">
        <v>33</v>
      </c>
      <c r="AX100" s="13" t="s">
        <v>71</v>
      </c>
      <c r="AY100" s="200" t="s">
        <v>122</v>
      </c>
    </row>
    <row r="101" spans="2:51" s="13" customFormat="1" ht="10.2">
      <c r="B101" s="190"/>
      <c r="C101" s="191"/>
      <c r="D101" s="185" t="s">
        <v>133</v>
      </c>
      <c r="E101" s="192" t="s">
        <v>19</v>
      </c>
      <c r="F101" s="193" t="s">
        <v>367</v>
      </c>
      <c r="G101" s="191"/>
      <c r="H101" s="194">
        <v>44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133</v>
      </c>
      <c r="AU101" s="200" t="s">
        <v>82</v>
      </c>
      <c r="AV101" s="13" t="s">
        <v>82</v>
      </c>
      <c r="AW101" s="13" t="s">
        <v>33</v>
      </c>
      <c r="AX101" s="13" t="s">
        <v>71</v>
      </c>
      <c r="AY101" s="200" t="s">
        <v>122</v>
      </c>
    </row>
    <row r="102" spans="1:65" s="2" customFormat="1" ht="13.8" customHeight="1">
      <c r="A102" s="33"/>
      <c r="B102" s="34"/>
      <c r="C102" s="201" t="s">
        <v>150</v>
      </c>
      <c r="D102" s="201" t="s">
        <v>170</v>
      </c>
      <c r="E102" s="202" t="s">
        <v>171</v>
      </c>
      <c r="F102" s="203" t="s">
        <v>172</v>
      </c>
      <c r="G102" s="204" t="s">
        <v>127</v>
      </c>
      <c r="H102" s="205">
        <v>44</v>
      </c>
      <c r="I102" s="206"/>
      <c r="J102" s="207">
        <f>ROUND(I102*H102,2)</f>
        <v>0</v>
      </c>
      <c r="K102" s="203" t="s">
        <v>19</v>
      </c>
      <c r="L102" s="208"/>
      <c r="M102" s="209" t="s">
        <v>19</v>
      </c>
      <c r="N102" s="210" t="s">
        <v>42</v>
      </c>
      <c r="O102" s="63"/>
      <c r="P102" s="181">
        <f>O102*H102</f>
        <v>0</v>
      </c>
      <c r="Q102" s="181">
        <v>2</v>
      </c>
      <c r="R102" s="181">
        <f>Q102*H102</f>
        <v>88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169</v>
      </c>
      <c r="AT102" s="183" t="s">
        <v>170</v>
      </c>
      <c r="AU102" s="183" t="s">
        <v>82</v>
      </c>
      <c r="AY102" s="16" t="s">
        <v>122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79</v>
      </c>
      <c r="BK102" s="184">
        <f>ROUND(I102*H102,2)</f>
        <v>0</v>
      </c>
      <c r="BL102" s="16" t="s">
        <v>129</v>
      </c>
      <c r="BM102" s="183" t="s">
        <v>368</v>
      </c>
    </row>
    <row r="103" spans="1:47" s="2" customFormat="1" ht="10.2">
      <c r="A103" s="33"/>
      <c r="B103" s="34"/>
      <c r="C103" s="35"/>
      <c r="D103" s="185" t="s">
        <v>131</v>
      </c>
      <c r="E103" s="35"/>
      <c r="F103" s="186" t="s">
        <v>172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131</v>
      </c>
      <c r="AU103" s="16" t="s">
        <v>82</v>
      </c>
    </row>
    <row r="104" spans="1:65" s="2" customFormat="1" ht="13.8" customHeight="1">
      <c r="A104" s="33"/>
      <c r="B104" s="34"/>
      <c r="C104" s="172" t="s">
        <v>156</v>
      </c>
      <c r="D104" s="172" t="s">
        <v>124</v>
      </c>
      <c r="E104" s="173" t="s">
        <v>175</v>
      </c>
      <c r="F104" s="174" t="s">
        <v>176</v>
      </c>
      <c r="G104" s="175" t="s">
        <v>127</v>
      </c>
      <c r="H104" s="176">
        <v>221</v>
      </c>
      <c r="I104" s="177"/>
      <c r="J104" s="178">
        <f>ROUND(I104*H104,2)</f>
        <v>0</v>
      </c>
      <c r="K104" s="174" t="s">
        <v>128</v>
      </c>
      <c r="L104" s="38"/>
      <c r="M104" s="179" t="s">
        <v>19</v>
      </c>
      <c r="N104" s="180" t="s">
        <v>42</v>
      </c>
      <c r="O104" s="63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3" t="s">
        <v>129</v>
      </c>
      <c r="AT104" s="183" t="s">
        <v>124</v>
      </c>
      <c r="AU104" s="183" t="s">
        <v>82</v>
      </c>
      <c r="AY104" s="16" t="s">
        <v>122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" t="s">
        <v>79</v>
      </c>
      <c r="BK104" s="184">
        <f>ROUND(I104*H104,2)</f>
        <v>0</v>
      </c>
      <c r="BL104" s="16" t="s">
        <v>129</v>
      </c>
      <c r="BM104" s="183" t="s">
        <v>369</v>
      </c>
    </row>
    <row r="105" spans="1:47" s="2" customFormat="1" ht="19.2">
      <c r="A105" s="33"/>
      <c r="B105" s="34"/>
      <c r="C105" s="35"/>
      <c r="D105" s="185" t="s">
        <v>131</v>
      </c>
      <c r="E105" s="35"/>
      <c r="F105" s="186" t="s">
        <v>178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131</v>
      </c>
      <c r="AU105" s="16" t="s">
        <v>82</v>
      </c>
    </row>
    <row r="106" spans="2:51" s="13" customFormat="1" ht="10.2">
      <c r="B106" s="190"/>
      <c r="C106" s="191"/>
      <c r="D106" s="185" t="s">
        <v>133</v>
      </c>
      <c r="E106" s="192" t="s">
        <v>19</v>
      </c>
      <c r="F106" s="193" t="s">
        <v>370</v>
      </c>
      <c r="G106" s="191"/>
      <c r="H106" s="194">
        <v>90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133</v>
      </c>
      <c r="AU106" s="200" t="s">
        <v>82</v>
      </c>
      <c r="AV106" s="13" t="s">
        <v>82</v>
      </c>
      <c r="AW106" s="13" t="s">
        <v>33</v>
      </c>
      <c r="AX106" s="13" t="s">
        <v>71</v>
      </c>
      <c r="AY106" s="200" t="s">
        <v>122</v>
      </c>
    </row>
    <row r="107" spans="2:51" s="13" customFormat="1" ht="10.2">
      <c r="B107" s="190"/>
      <c r="C107" s="191"/>
      <c r="D107" s="185" t="s">
        <v>133</v>
      </c>
      <c r="E107" s="192" t="s">
        <v>19</v>
      </c>
      <c r="F107" s="193" t="s">
        <v>371</v>
      </c>
      <c r="G107" s="191"/>
      <c r="H107" s="194">
        <v>131</v>
      </c>
      <c r="I107" s="195"/>
      <c r="J107" s="191"/>
      <c r="K107" s="191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133</v>
      </c>
      <c r="AU107" s="200" t="s">
        <v>82</v>
      </c>
      <c r="AV107" s="13" t="s">
        <v>82</v>
      </c>
      <c r="AW107" s="13" t="s">
        <v>33</v>
      </c>
      <c r="AX107" s="13" t="s">
        <v>71</v>
      </c>
      <c r="AY107" s="200" t="s">
        <v>122</v>
      </c>
    </row>
    <row r="108" spans="1:65" s="2" customFormat="1" ht="13.8" customHeight="1">
      <c r="A108" s="33"/>
      <c r="B108" s="34"/>
      <c r="C108" s="172" t="s">
        <v>162</v>
      </c>
      <c r="D108" s="172" t="s">
        <v>124</v>
      </c>
      <c r="E108" s="173" t="s">
        <v>372</v>
      </c>
      <c r="F108" s="174" t="s">
        <v>373</v>
      </c>
      <c r="G108" s="175" t="s">
        <v>127</v>
      </c>
      <c r="H108" s="176">
        <v>55.575</v>
      </c>
      <c r="I108" s="177"/>
      <c r="J108" s="178">
        <f>ROUND(I108*H108,2)</f>
        <v>0</v>
      </c>
      <c r="K108" s="174" t="s">
        <v>128</v>
      </c>
      <c r="L108" s="38"/>
      <c r="M108" s="179" t="s">
        <v>19</v>
      </c>
      <c r="N108" s="180" t="s">
        <v>42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129</v>
      </c>
      <c r="AT108" s="183" t="s">
        <v>124</v>
      </c>
      <c r="AU108" s="183" t="s">
        <v>82</v>
      </c>
      <c r="AY108" s="16" t="s">
        <v>122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79</v>
      </c>
      <c r="BK108" s="184">
        <f>ROUND(I108*H108,2)</f>
        <v>0</v>
      </c>
      <c r="BL108" s="16" t="s">
        <v>129</v>
      </c>
      <c r="BM108" s="183" t="s">
        <v>374</v>
      </c>
    </row>
    <row r="109" spans="1:47" s="2" customFormat="1" ht="19.2">
      <c r="A109" s="33"/>
      <c r="B109" s="34"/>
      <c r="C109" s="35"/>
      <c r="D109" s="185" t="s">
        <v>131</v>
      </c>
      <c r="E109" s="35"/>
      <c r="F109" s="186" t="s">
        <v>375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131</v>
      </c>
      <c r="AU109" s="16" t="s">
        <v>82</v>
      </c>
    </row>
    <row r="110" spans="2:51" s="13" customFormat="1" ht="10.2">
      <c r="B110" s="190"/>
      <c r="C110" s="191"/>
      <c r="D110" s="185" t="s">
        <v>133</v>
      </c>
      <c r="E110" s="192" t="s">
        <v>19</v>
      </c>
      <c r="F110" s="193" t="s">
        <v>376</v>
      </c>
      <c r="G110" s="191"/>
      <c r="H110" s="194">
        <v>55.575</v>
      </c>
      <c r="I110" s="195"/>
      <c r="J110" s="191"/>
      <c r="K110" s="191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133</v>
      </c>
      <c r="AU110" s="200" t="s">
        <v>82</v>
      </c>
      <c r="AV110" s="13" t="s">
        <v>82</v>
      </c>
      <c r="AW110" s="13" t="s">
        <v>33</v>
      </c>
      <c r="AX110" s="13" t="s">
        <v>71</v>
      </c>
      <c r="AY110" s="200" t="s">
        <v>122</v>
      </c>
    </row>
    <row r="111" spans="1:65" s="2" customFormat="1" ht="13.8" customHeight="1">
      <c r="A111" s="33"/>
      <c r="B111" s="34"/>
      <c r="C111" s="172" t="s">
        <v>169</v>
      </c>
      <c r="D111" s="172" t="s">
        <v>124</v>
      </c>
      <c r="E111" s="173" t="s">
        <v>187</v>
      </c>
      <c r="F111" s="174" t="s">
        <v>188</v>
      </c>
      <c r="G111" s="175" t="s">
        <v>189</v>
      </c>
      <c r="H111" s="176">
        <v>150</v>
      </c>
      <c r="I111" s="177"/>
      <c r="J111" s="178">
        <f>ROUND(I111*H111,2)</f>
        <v>0</v>
      </c>
      <c r="K111" s="174" t="s">
        <v>128</v>
      </c>
      <c r="L111" s="38"/>
      <c r="M111" s="179" t="s">
        <v>19</v>
      </c>
      <c r="N111" s="180" t="s">
        <v>42</v>
      </c>
      <c r="O111" s="63"/>
      <c r="P111" s="181">
        <f>O111*H111</f>
        <v>0</v>
      </c>
      <c r="Q111" s="181">
        <v>0.01715</v>
      </c>
      <c r="R111" s="181">
        <f>Q111*H111</f>
        <v>2.5725</v>
      </c>
      <c r="S111" s="181">
        <v>0</v>
      </c>
      <c r="T111" s="182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129</v>
      </c>
      <c r="AT111" s="183" t="s">
        <v>124</v>
      </c>
      <c r="AU111" s="183" t="s">
        <v>82</v>
      </c>
      <c r="AY111" s="16" t="s">
        <v>122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79</v>
      </c>
      <c r="BK111" s="184">
        <f>ROUND(I111*H111,2)</f>
        <v>0</v>
      </c>
      <c r="BL111" s="16" t="s">
        <v>129</v>
      </c>
      <c r="BM111" s="183" t="s">
        <v>377</v>
      </c>
    </row>
    <row r="112" spans="1:47" s="2" customFormat="1" ht="10.2">
      <c r="A112" s="33"/>
      <c r="B112" s="34"/>
      <c r="C112" s="35"/>
      <c r="D112" s="185" t="s">
        <v>131</v>
      </c>
      <c r="E112" s="35"/>
      <c r="F112" s="186" t="s">
        <v>191</v>
      </c>
      <c r="G112" s="35"/>
      <c r="H112" s="35"/>
      <c r="I112" s="187"/>
      <c r="J112" s="35"/>
      <c r="K112" s="35"/>
      <c r="L112" s="38"/>
      <c r="M112" s="188"/>
      <c r="N112" s="189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131</v>
      </c>
      <c r="AU112" s="16" t="s">
        <v>82</v>
      </c>
    </row>
    <row r="113" spans="1:47" s="2" customFormat="1" ht="28.8">
      <c r="A113" s="33"/>
      <c r="B113" s="34"/>
      <c r="C113" s="35"/>
      <c r="D113" s="185" t="s">
        <v>192</v>
      </c>
      <c r="E113" s="35"/>
      <c r="F113" s="211" t="s">
        <v>378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192</v>
      </c>
      <c r="AU113" s="16" t="s">
        <v>82</v>
      </c>
    </row>
    <row r="114" spans="2:51" s="13" customFormat="1" ht="10.2">
      <c r="B114" s="190"/>
      <c r="C114" s="191"/>
      <c r="D114" s="185" t="s">
        <v>133</v>
      </c>
      <c r="E114" s="192" t="s">
        <v>19</v>
      </c>
      <c r="F114" s="193" t="s">
        <v>379</v>
      </c>
      <c r="G114" s="191"/>
      <c r="H114" s="194">
        <v>150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133</v>
      </c>
      <c r="AU114" s="200" t="s">
        <v>82</v>
      </c>
      <c r="AV114" s="13" t="s">
        <v>82</v>
      </c>
      <c r="AW114" s="13" t="s">
        <v>33</v>
      </c>
      <c r="AX114" s="13" t="s">
        <v>79</v>
      </c>
      <c r="AY114" s="200" t="s">
        <v>122</v>
      </c>
    </row>
    <row r="115" spans="1:65" s="2" customFormat="1" ht="13.8" customHeight="1">
      <c r="A115" s="33"/>
      <c r="B115" s="34"/>
      <c r="C115" s="172" t="s">
        <v>174</v>
      </c>
      <c r="D115" s="172" t="s">
        <v>124</v>
      </c>
      <c r="E115" s="173" t="s">
        <v>197</v>
      </c>
      <c r="F115" s="174" t="s">
        <v>198</v>
      </c>
      <c r="G115" s="175" t="s">
        <v>127</v>
      </c>
      <c r="H115" s="176">
        <v>143.6</v>
      </c>
      <c r="I115" s="177"/>
      <c r="J115" s="178">
        <f>ROUND(I115*H115,2)</f>
        <v>0</v>
      </c>
      <c r="K115" s="174" t="s">
        <v>128</v>
      </c>
      <c r="L115" s="38"/>
      <c r="M115" s="179" t="s">
        <v>19</v>
      </c>
      <c r="N115" s="180" t="s">
        <v>42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129</v>
      </c>
      <c r="AT115" s="183" t="s">
        <v>124</v>
      </c>
      <c r="AU115" s="183" t="s">
        <v>82</v>
      </c>
      <c r="AY115" s="16" t="s">
        <v>122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129</v>
      </c>
      <c r="BM115" s="183" t="s">
        <v>380</v>
      </c>
    </row>
    <row r="116" spans="1:47" s="2" customFormat="1" ht="19.2">
      <c r="A116" s="33"/>
      <c r="B116" s="34"/>
      <c r="C116" s="35"/>
      <c r="D116" s="185" t="s">
        <v>131</v>
      </c>
      <c r="E116" s="35"/>
      <c r="F116" s="186" t="s">
        <v>200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131</v>
      </c>
      <c r="AU116" s="16" t="s">
        <v>82</v>
      </c>
    </row>
    <row r="117" spans="2:51" s="13" customFormat="1" ht="10.2">
      <c r="B117" s="190"/>
      <c r="C117" s="191"/>
      <c r="D117" s="185" t="s">
        <v>133</v>
      </c>
      <c r="E117" s="192" t="s">
        <v>19</v>
      </c>
      <c r="F117" s="193" t="s">
        <v>366</v>
      </c>
      <c r="G117" s="191"/>
      <c r="H117" s="194">
        <v>44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133</v>
      </c>
      <c r="AU117" s="200" t="s">
        <v>82</v>
      </c>
      <c r="AV117" s="13" t="s">
        <v>82</v>
      </c>
      <c r="AW117" s="13" t="s">
        <v>33</v>
      </c>
      <c r="AX117" s="13" t="s">
        <v>71</v>
      </c>
      <c r="AY117" s="200" t="s">
        <v>122</v>
      </c>
    </row>
    <row r="118" spans="2:51" s="13" customFormat="1" ht="10.2">
      <c r="B118" s="190"/>
      <c r="C118" s="191"/>
      <c r="D118" s="185" t="s">
        <v>133</v>
      </c>
      <c r="E118" s="192" t="s">
        <v>19</v>
      </c>
      <c r="F118" s="193" t="s">
        <v>381</v>
      </c>
      <c r="G118" s="191"/>
      <c r="H118" s="194">
        <v>44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133</v>
      </c>
      <c r="AU118" s="200" t="s">
        <v>82</v>
      </c>
      <c r="AV118" s="13" t="s">
        <v>82</v>
      </c>
      <c r="AW118" s="13" t="s">
        <v>33</v>
      </c>
      <c r="AX118" s="13" t="s">
        <v>71</v>
      </c>
      <c r="AY118" s="200" t="s">
        <v>122</v>
      </c>
    </row>
    <row r="119" spans="2:51" s="13" customFormat="1" ht="10.2">
      <c r="B119" s="190"/>
      <c r="C119" s="191"/>
      <c r="D119" s="185" t="s">
        <v>133</v>
      </c>
      <c r="E119" s="192" t="s">
        <v>19</v>
      </c>
      <c r="F119" s="193" t="s">
        <v>382</v>
      </c>
      <c r="G119" s="191"/>
      <c r="H119" s="194">
        <v>55.6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133</v>
      </c>
      <c r="AU119" s="200" t="s">
        <v>82</v>
      </c>
      <c r="AV119" s="13" t="s">
        <v>82</v>
      </c>
      <c r="AW119" s="13" t="s">
        <v>33</v>
      </c>
      <c r="AX119" s="13" t="s">
        <v>71</v>
      </c>
      <c r="AY119" s="200" t="s">
        <v>122</v>
      </c>
    </row>
    <row r="120" spans="1:65" s="2" customFormat="1" ht="22.2" customHeight="1">
      <c r="A120" s="33"/>
      <c r="B120" s="34"/>
      <c r="C120" s="172" t="s">
        <v>180</v>
      </c>
      <c r="D120" s="172" t="s">
        <v>124</v>
      </c>
      <c r="E120" s="173" t="s">
        <v>204</v>
      </c>
      <c r="F120" s="174" t="s">
        <v>205</v>
      </c>
      <c r="G120" s="175" t="s">
        <v>127</v>
      </c>
      <c r="H120" s="176">
        <v>1494</v>
      </c>
      <c r="I120" s="177"/>
      <c r="J120" s="178">
        <f>ROUND(I120*H120,2)</f>
        <v>0</v>
      </c>
      <c r="K120" s="174" t="s">
        <v>128</v>
      </c>
      <c r="L120" s="38"/>
      <c r="M120" s="179" t="s">
        <v>19</v>
      </c>
      <c r="N120" s="180" t="s">
        <v>42</v>
      </c>
      <c r="O120" s="63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83" t="s">
        <v>129</v>
      </c>
      <c r="AT120" s="183" t="s">
        <v>124</v>
      </c>
      <c r="AU120" s="183" t="s">
        <v>82</v>
      </c>
      <c r="AY120" s="16" t="s">
        <v>122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16" t="s">
        <v>79</v>
      </c>
      <c r="BK120" s="184">
        <f>ROUND(I120*H120,2)</f>
        <v>0</v>
      </c>
      <c r="BL120" s="16" t="s">
        <v>129</v>
      </c>
      <c r="BM120" s="183" t="s">
        <v>383</v>
      </c>
    </row>
    <row r="121" spans="1:47" s="2" customFormat="1" ht="19.2">
      <c r="A121" s="33"/>
      <c r="B121" s="34"/>
      <c r="C121" s="35"/>
      <c r="D121" s="185" t="s">
        <v>131</v>
      </c>
      <c r="E121" s="35"/>
      <c r="F121" s="186" t="s">
        <v>207</v>
      </c>
      <c r="G121" s="35"/>
      <c r="H121" s="35"/>
      <c r="I121" s="187"/>
      <c r="J121" s="35"/>
      <c r="K121" s="35"/>
      <c r="L121" s="38"/>
      <c r="M121" s="188"/>
      <c r="N121" s="189"/>
      <c r="O121" s="63"/>
      <c r="P121" s="63"/>
      <c r="Q121" s="63"/>
      <c r="R121" s="63"/>
      <c r="S121" s="63"/>
      <c r="T121" s="64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131</v>
      </c>
      <c r="AU121" s="16" t="s">
        <v>82</v>
      </c>
    </row>
    <row r="122" spans="2:51" s="13" customFormat="1" ht="10.2">
      <c r="B122" s="190"/>
      <c r="C122" s="191"/>
      <c r="D122" s="185" t="s">
        <v>133</v>
      </c>
      <c r="E122" s="192" t="s">
        <v>19</v>
      </c>
      <c r="F122" s="193" t="s">
        <v>384</v>
      </c>
      <c r="G122" s="191"/>
      <c r="H122" s="194">
        <v>660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133</v>
      </c>
      <c r="AU122" s="200" t="s">
        <v>82</v>
      </c>
      <c r="AV122" s="13" t="s">
        <v>82</v>
      </c>
      <c r="AW122" s="13" t="s">
        <v>33</v>
      </c>
      <c r="AX122" s="13" t="s">
        <v>71</v>
      </c>
      <c r="AY122" s="200" t="s">
        <v>122</v>
      </c>
    </row>
    <row r="123" spans="2:51" s="13" customFormat="1" ht="10.2">
      <c r="B123" s="190"/>
      <c r="C123" s="191"/>
      <c r="D123" s="185" t="s">
        <v>133</v>
      </c>
      <c r="E123" s="192" t="s">
        <v>19</v>
      </c>
      <c r="F123" s="193" t="s">
        <v>385</v>
      </c>
      <c r="G123" s="191"/>
      <c r="H123" s="194">
        <v>834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133</v>
      </c>
      <c r="AU123" s="200" t="s">
        <v>82</v>
      </c>
      <c r="AV123" s="13" t="s">
        <v>82</v>
      </c>
      <c r="AW123" s="13" t="s">
        <v>33</v>
      </c>
      <c r="AX123" s="13" t="s">
        <v>71</v>
      </c>
      <c r="AY123" s="200" t="s">
        <v>122</v>
      </c>
    </row>
    <row r="124" spans="1:65" s="2" customFormat="1" ht="13.8" customHeight="1">
      <c r="A124" s="33"/>
      <c r="B124" s="34"/>
      <c r="C124" s="172" t="s">
        <v>186</v>
      </c>
      <c r="D124" s="172" t="s">
        <v>124</v>
      </c>
      <c r="E124" s="173" t="s">
        <v>211</v>
      </c>
      <c r="F124" s="174" t="s">
        <v>212</v>
      </c>
      <c r="G124" s="175" t="s">
        <v>127</v>
      </c>
      <c r="H124" s="176">
        <v>277.43</v>
      </c>
      <c r="I124" s="177"/>
      <c r="J124" s="178">
        <f>ROUND(I124*H124,2)</f>
        <v>0</v>
      </c>
      <c r="K124" s="174" t="s">
        <v>128</v>
      </c>
      <c r="L124" s="38"/>
      <c r="M124" s="179" t="s">
        <v>19</v>
      </c>
      <c r="N124" s="180" t="s">
        <v>42</v>
      </c>
      <c r="O124" s="63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129</v>
      </c>
      <c r="AT124" s="183" t="s">
        <v>124</v>
      </c>
      <c r="AU124" s="183" t="s">
        <v>82</v>
      </c>
      <c r="AY124" s="16" t="s">
        <v>122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79</v>
      </c>
      <c r="BK124" s="184">
        <f>ROUND(I124*H124,2)</f>
        <v>0</v>
      </c>
      <c r="BL124" s="16" t="s">
        <v>129</v>
      </c>
      <c r="BM124" s="183" t="s">
        <v>386</v>
      </c>
    </row>
    <row r="125" spans="1:47" s="2" customFormat="1" ht="19.2">
      <c r="A125" s="33"/>
      <c r="B125" s="34"/>
      <c r="C125" s="35"/>
      <c r="D125" s="185" t="s">
        <v>131</v>
      </c>
      <c r="E125" s="35"/>
      <c r="F125" s="186" t="s">
        <v>214</v>
      </c>
      <c r="G125" s="35"/>
      <c r="H125" s="35"/>
      <c r="I125" s="187"/>
      <c r="J125" s="35"/>
      <c r="K125" s="35"/>
      <c r="L125" s="38"/>
      <c r="M125" s="188"/>
      <c r="N125" s="189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131</v>
      </c>
      <c r="AU125" s="16" t="s">
        <v>82</v>
      </c>
    </row>
    <row r="126" spans="2:51" s="13" customFormat="1" ht="10.2">
      <c r="B126" s="190"/>
      <c r="C126" s="191"/>
      <c r="D126" s="185" t="s">
        <v>133</v>
      </c>
      <c r="E126" s="192" t="s">
        <v>19</v>
      </c>
      <c r="F126" s="193" t="s">
        <v>387</v>
      </c>
      <c r="G126" s="191"/>
      <c r="H126" s="194">
        <v>221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133</v>
      </c>
      <c r="AU126" s="200" t="s">
        <v>82</v>
      </c>
      <c r="AV126" s="13" t="s">
        <v>82</v>
      </c>
      <c r="AW126" s="13" t="s">
        <v>33</v>
      </c>
      <c r="AX126" s="13" t="s">
        <v>71</v>
      </c>
      <c r="AY126" s="200" t="s">
        <v>122</v>
      </c>
    </row>
    <row r="127" spans="2:51" s="13" customFormat="1" ht="10.2">
      <c r="B127" s="190"/>
      <c r="C127" s="191"/>
      <c r="D127" s="185" t="s">
        <v>133</v>
      </c>
      <c r="E127" s="192" t="s">
        <v>19</v>
      </c>
      <c r="F127" s="193" t="s">
        <v>388</v>
      </c>
      <c r="G127" s="191"/>
      <c r="H127" s="194">
        <v>56.43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133</v>
      </c>
      <c r="AU127" s="200" t="s">
        <v>82</v>
      </c>
      <c r="AV127" s="13" t="s">
        <v>82</v>
      </c>
      <c r="AW127" s="13" t="s">
        <v>33</v>
      </c>
      <c r="AX127" s="13" t="s">
        <v>71</v>
      </c>
      <c r="AY127" s="200" t="s">
        <v>122</v>
      </c>
    </row>
    <row r="128" spans="1:65" s="2" customFormat="1" ht="22.2" customHeight="1">
      <c r="A128" s="33"/>
      <c r="B128" s="34"/>
      <c r="C128" s="172" t="s">
        <v>196</v>
      </c>
      <c r="D128" s="172" t="s">
        <v>124</v>
      </c>
      <c r="E128" s="173" t="s">
        <v>217</v>
      </c>
      <c r="F128" s="174" t="s">
        <v>218</v>
      </c>
      <c r="G128" s="175" t="s">
        <v>127</v>
      </c>
      <c r="H128" s="176">
        <v>4161.45</v>
      </c>
      <c r="I128" s="177"/>
      <c r="J128" s="178">
        <f>ROUND(I128*H128,2)</f>
        <v>0</v>
      </c>
      <c r="K128" s="174" t="s">
        <v>128</v>
      </c>
      <c r="L128" s="38"/>
      <c r="M128" s="179" t="s">
        <v>19</v>
      </c>
      <c r="N128" s="180" t="s">
        <v>42</v>
      </c>
      <c r="O128" s="63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3" t="s">
        <v>129</v>
      </c>
      <c r="AT128" s="183" t="s">
        <v>124</v>
      </c>
      <c r="AU128" s="183" t="s">
        <v>82</v>
      </c>
      <c r="AY128" s="16" t="s">
        <v>122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6" t="s">
        <v>79</v>
      </c>
      <c r="BK128" s="184">
        <f>ROUND(I128*H128,2)</f>
        <v>0</v>
      </c>
      <c r="BL128" s="16" t="s">
        <v>129</v>
      </c>
      <c r="BM128" s="183" t="s">
        <v>389</v>
      </c>
    </row>
    <row r="129" spans="1:47" s="2" customFormat="1" ht="28.8">
      <c r="A129" s="33"/>
      <c r="B129" s="34"/>
      <c r="C129" s="35"/>
      <c r="D129" s="185" t="s">
        <v>131</v>
      </c>
      <c r="E129" s="35"/>
      <c r="F129" s="186" t="s">
        <v>220</v>
      </c>
      <c r="G129" s="35"/>
      <c r="H129" s="35"/>
      <c r="I129" s="187"/>
      <c r="J129" s="35"/>
      <c r="K129" s="35"/>
      <c r="L129" s="38"/>
      <c r="M129" s="188"/>
      <c r="N129" s="189"/>
      <c r="O129" s="63"/>
      <c r="P129" s="63"/>
      <c r="Q129" s="63"/>
      <c r="R129" s="63"/>
      <c r="S129" s="63"/>
      <c r="T129" s="64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131</v>
      </c>
      <c r="AU129" s="16" t="s">
        <v>82</v>
      </c>
    </row>
    <row r="130" spans="2:51" s="13" customFormat="1" ht="10.2">
      <c r="B130" s="190"/>
      <c r="C130" s="191"/>
      <c r="D130" s="185" t="s">
        <v>133</v>
      </c>
      <c r="E130" s="192" t="s">
        <v>19</v>
      </c>
      <c r="F130" s="193" t="s">
        <v>390</v>
      </c>
      <c r="G130" s="191"/>
      <c r="H130" s="194">
        <v>4161.45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133</v>
      </c>
      <c r="AU130" s="200" t="s">
        <v>82</v>
      </c>
      <c r="AV130" s="13" t="s">
        <v>82</v>
      </c>
      <c r="AW130" s="13" t="s">
        <v>33</v>
      </c>
      <c r="AX130" s="13" t="s">
        <v>79</v>
      </c>
      <c r="AY130" s="200" t="s">
        <v>122</v>
      </c>
    </row>
    <row r="131" spans="1:65" s="2" customFormat="1" ht="13.8" customHeight="1">
      <c r="A131" s="33"/>
      <c r="B131" s="34"/>
      <c r="C131" s="172" t="s">
        <v>203</v>
      </c>
      <c r="D131" s="172" t="s">
        <v>124</v>
      </c>
      <c r="E131" s="173" t="s">
        <v>223</v>
      </c>
      <c r="F131" s="174" t="s">
        <v>224</v>
      </c>
      <c r="G131" s="175" t="s">
        <v>127</v>
      </c>
      <c r="H131" s="176">
        <v>43.953</v>
      </c>
      <c r="I131" s="177"/>
      <c r="J131" s="178">
        <f>ROUND(I131*H131,2)</f>
        <v>0</v>
      </c>
      <c r="K131" s="174" t="s">
        <v>128</v>
      </c>
      <c r="L131" s="38"/>
      <c r="M131" s="179" t="s">
        <v>19</v>
      </c>
      <c r="N131" s="180" t="s">
        <v>42</v>
      </c>
      <c r="O131" s="63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3" t="s">
        <v>129</v>
      </c>
      <c r="AT131" s="183" t="s">
        <v>124</v>
      </c>
      <c r="AU131" s="183" t="s">
        <v>82</v>
      </c>
      <c r="AY131" s="16" t="s">
        <v>122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79</v>
      </c>
      <c r="BK131" s="184">
        <f>ROUND(I131*H131,2)</f>
        <v>0</v>
      </c>
      <c r="BL131" s="16" t="s">
        <v>129</v>
      </c>
      <c r="BM131" s="183" t="s">
        <v>391</v>
      </c>
    </row>
    <row r="132" spans="1:47" s="2" customFormat="1" ht="19.2">
      <c r="A132" s="33"/>
      <c r="B132" s="34"/>
      <c r="C132" s="35"/>
      <c r="D132" s="185" t="s">
        <v>131</v>
      </c>
      <c r="E132" s="35"/>
      <c r="F132" s="186" t="s">
        <v>226</v>
      </c>
      <c r="G132" s="35"/>
      <c r="H132" s="35"/>
      <c r="I132" s="187"/>
      <c r="J132" s="35"/>
      <c r="K132" s="35"/>
      <c r="L132" s="38"/>
      <c r="M132" s="188"/>
      <c r="N132" s="189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131</v>
      </c>
      <c r="AU132" s="16" t="s">
        <v>82</v>
      </c>
    </row>
    <row r="133" spans="2:51" s="13" customFormat="1" ht="10.2">
      <c r="B133" s="190"/>
      <c r="C133" s="191"/>
      <c r="D133" s="185" t="s">
        <v>133</v>
      </c>
      <c r="E133" s="192" t="s">
        <v>19</v>
      </c>
      <c r="F133" s="193" t="s">
        <v>392</v>
      </c>
      <c r="G133" s="191"/>
      <c r="H133" s="194">
        <v>43.953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133</v>
      </c>
      <c r="AU133" s="200" t="s">
        <v>82</v>
      </c>
      <c r="AV133" s="13" t="s">
        <v>82</v>
      </c>
      <c r="AW133" s="13" t="s">
        <v>33</v>
      </c>
      <c r="AX133" s="13" t="s">
        <v>79</v>
      </c>
      <c r="AY133" s="200" t="s">
        <v>122</v>
      </c>
    </row>
    <row r="134" spans="1:65" s="2" customFormat="1" ht="13.8" customHeight="1">
      <c r="A134" s="33"/>
      <c r="B134" s="34"/>
      <c r="C134" s="172" t="s">
        <v>210</v>
      </c>
      <c r="D134" s="172" t="s">
        <v>124</v>
      </c>
      <c r="E134" s="173" t="s">
        <v>229</v>
      </c>
      <c r="F134" s="174" t="s">
        <v>230</v>
      </c>
      <c r="G134" s="175" t="s">
        <v>231</v>
      </c>
      <c r="H134" s="176">
        <v>723.983</v>
      </c>
      <c r="I134" s="177"/>
      <c r="J134" s="178">
        <f>ROUND(I134*H134,2)</f>
        <v>0</v>
      </c>
      <c r="K134" s="174" t="s">
        <v>128</v>
      </c>
      <c r="L134" s="38"/>
      <c r="M134" s="179" t="s">
        <v>19</v>
      </c>
      <c r="N134" s="180" t="s">
        <v>42</v>
      </c>
      <c r="O134" s="63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3" t="s">
        <v>129</v>
      </c>
      <c r="AT134" s="183" t="s">
        <v>124</v>
      </c>
      <c r="AU134" s="183" t="s">
        <v>82</v>
      </c>
      <c r="AY134" s="16" t="s">
        <v>122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79</v>
      </c>
      <c r="BK134" s="184">
        <f>ROUND(I134*H134,2)</f>
        <v>0</v>
      </c>
      <c r="BL134" s="16" t="s">
        <v>129</v>
      </c>
      <c r="BM134" s="183" t="s">
        <v>393</v>
      </c>
    </row>
    <row r="135" spans="1:47" s="2" customFormat="1" ht="19.2">
      <c r="A135" s="33"/>
      <c r="B135" s="34"/>
      <c r="C135" s="35"/>
      <c r="D135" s="185" t="s">
        <v>131</v>
      </c>
      <c r="E135" s="35"/>
      <c r="F135" s="186" t="s">
        <v>233</v>
      </c>
      <c r="G135" s="35"/>
      <c r="H135" s="35"/>
      <c r="I135" s="187"/>
      <c r="J135" s="35"/>
      <c r="K135" s="35"/>
      <c r="L135" s="38"/>
      <c r="M135" s="188"/>
      <c r="N135" s="189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131</v>
      </c>
      <c r="AU135" s="16" t="s">
        <v>82</v>
      </c>
    </row>
    <row r="136" spans="2:51" s="13" customFormat="1" ht="10.2">
      <c r="B136" s="190"/>
      <c r="C136" s="191"/>
      <c r="D136" s="185" t="s">
        <v>133</v>
      </c>
      <c r="E136" s="192" t="s">
        <v>19</v>
      </c>
      <c r="F136" s="193" t="s">
        <v>394</v>
      </c>
      <c r="G136" s="191"/>
      <c r="H136" s="194">
        <v>79.2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133</v>
      </c>
      <c r="AU136" s="200" t="s">
        <v>82</v>
      </c>
      <c r="AV136" s="13" t="s">
        <v>82</v>
      </c>
      <c r="AW136" s="13" t="s">
        <v>33</v>
      </c>
      <c r="AX136" s="13" t="s">
        <v>71</v>
      </c>
      <c r="AY136" s="200" t="s">
        <v>122</v>
      </c>
    </row>
    <row r="137" spans="2:51" s="13" customFormat="1" ht="10.2">
      <c r="B137" s="190"/>
      <c r="C137" s="191"/>
      <c r="D137" s="185" t="s">
        <v>133</v>
      </c>
      <c r="E137" s="192" t="s">
        <v>19</v>
      </c>
      <c r="F137" s="193" t="s">
        <v>395</v>
      </c>
      <c r="G137" s="191"/>
      <c r="H137" s="194">
        <v>442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133</v>
      </c>
      <c r="AU137" s="200" t="s">
        <v>82</v>
      </c>
      <c r="AV137" s="13" t="s">
        <v>82</v>
      </c>
      <c r="AW137" s="13" t="s">
        <v>33</v>
      </c>
      <c r="AX137" s="13" t="s">
        <v>71</v>
      </c>
      <c r="AY137" s="200" t="s">
        <v>122</v>
      </c>
    </row>
    <row r="138" spans="2:51" s="13" customFormat="1" ht="10.2">
      <c r="B138" s="190"/>
      <c r="C138" s="191"/>
      <c r="D138" s="185" t="s">
        <v>133</v>
      </c>
      <c r="E138" s="192" t="s">
        <v>19</v>
      </c>
      <c r="F138" s="193" t="s">
        <v>396</v>
      </c>
      <c r="G138" s="191"/>
      <c r="H138" s="194">
        <v>100.08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133</v>
      </c>
      <c r="AU138" s="200" t="s">
        <v>82</v>
      </c>
      <c r="AV138" s="13" t="s">
        <v>82</v>
      </c>
      <c r="AW138" s="13" t="s">
        <v>33</v>
      </c>
      <c r="AX138" s="13" t="s">
        <v>71</v>
      </c>
      <c r="AY138" s="200" t="s">
        <v>122</v>
      </c>
    </row>
    <row r="139" spans="2:51" s="13" customFormat="1" ht="10.2">
      <c r="B139" s="190"/>
      <c r="C139" s="191"/>
      <c r="D139" s="185" t="s">
        <v>133</v>
      </c>
      <c r="E139" s="192" t="s">
        <v>19</v>
      </c>
      <c r="F139" s="193" t="s">
        <v>397</v>
      </c>
      <c r="G139" s="191"/>
      <c r="H139" s="194">
        <v>102.703</v>
      </c>
      <c r="I139" s="195"/>
      <c r="J139" s="191"/>
      <c r="K139" s="191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133</v>
      </c>
      <c r="AU139" s="200" t="s">
        <v>82</v>
      </c>
      <c r="AV139" s="13" t="s">
        <v>82</v>
      </c>
      <c r="AW139" s="13" t="s">
        <v>33</v>
      </c>
      <c r="AX139" s="13" t="s">
        <v>71</v>
      </c>
      <c r="AY139" s="200" t="s">
        <v>122</v>
      </c>
    </row>
    <row r="140" spans="1:65" s="2" customFormat="1" ht="13.8" customHeight="1">
      <c r="A140" s="33"/>
      <c r="B140" s="34"/>
      <c r="C140" s="172" t="s">
        <v>8</v>
      </c>
      <c r="D140" s="172" t="s">
        <v>124</v>
      </c>
      <c r="E140" s="173" t="s">
        <v>239</v>
      </c>
      <c r="F140" s="174" t="s">
        <v>240</v>
      </c>
      <c r="G140" s="175" t="s">
        <v>127</v>
      </c>
      <c r="H140" s="176">
        <v>377.03</v>
      </c>
      <c r="I140" s="177"/>
      <c r="J140" s="178">
        <f>ROUND(I140*H140,2)</f>
        <v>0</v>
      </c>
      <c r="K140" s="174" t="s">
        <v>128</v>
      </c>
      <c r="L140" s="38"/>
      <c r="M140" s="179" t="s">
        <v>19</v>
      </c>
      <c r="N140" s="180" t="s">
        <v>42</v>
      </c>
      <c r="O140" s="63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3" t="s">
        <v>129</v>
      </c>
      <c r="AT140" s="183" t="s">
        <v>124</v>
      </c>
      <c r="AU140" s="183" t="s">
        <v>82</v>
      </c>
      <c r="AY140" s="16" t="s">
        <v>122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79</v>
      </c>
      <c r="BK140" s="184">
        <f>ROUND(I140*H140,2)</f>
        <v>0</v>
      </c>
      <c r="BL140" s="16" t="s">
        <v>129</v>
      </c>
      <c r="BM140" s="183" t="s">
        <v>398</v>
      </c>
    </row>
    <row r="141" spans="1:47" s="2" customFormat="1" ht="10.2">
      <c r="A141" s="33"/>
      <c r="B141" s="34"/>
      <c r="C141" s="35"/>
      <c r="D141" s="185" t="s">
        <v>131</v>
      </c>
      <c r="E141" s="35"/>
      <c r="F141" s="186" t="s">
        <v>242</v>
      </c>
      <c r="G141" s="35"/>
      <c r="H141" s="35"/>
      <c r="I141" s="187"/>
      <c r="J141" s="35"/>
      <c r="K141" s="35"/>
      <c r="L141" s="38"/>
      <c r="M141" s="188"/>
      <c r="N141" s="189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131</v>
      </c>
      <c r="AU141" s="16" t="s">
        <v>82</v>
      </c>
    </row>
    <row r="142" spans="2:51" s="13" customFormat="1" ht="10.2">
      <c r="B142" s="190"/>
      <c r="C142" s="191"/>
      <c r="D142" s="185" t="s">
        <v>133</v>
      </c>
      <c r="E142" s="192" t="s">
        <v>19</v>
      </c>
      <c r="F142" s="193" t="s">
        <v>381</v>
      </c>
      <c r="G142" s="191"/>
      <c r="H142" s="194">
        <v>44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133</v>
      </c>
      <c r="AU142" s="200" t="s">
        <v>82</v>
      </c>
      <c r="AV142" s="13" t="s">
        <v>82</v>
      </c>
      <c r="AW142" s="13" t="s">
        <v>33</v>
      </c>
      <c r="AX142" s="13" t="s">
        <v>71</v>
      </c>
      <c r="AY142" s="200" t="s">
        <v>122</v>
      </c>
    </row>
    <row r="143" spans="2:51" s="13" customFormat="1" ht="10.2">
      <c r="B143" s="190"/>
      <c r="C143" s="191"/>
      <c r="D143" s="185" t="s">
        <v>133</v>
      </c>
      <c r="E143" s="192" t="s">
        <v>19</v>
      </c>
      <c r="F143" s="193" t="s">
        <v>387</v>
      </c>
      <c r="G143" s="191"/>
      <c r="H143" s="194">
        <v>221</v>
      </c>
      <c r="I143" s="195"/>
      <c r="J143" s="191"/>
      <c r="K143" s="191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133</v>
      </c>
      <c r="AU143" s="200" t="s">
        <v>82</v>
      </c>
      <c r="AV143" s="13" t="s">
        <v>82</v>
      </c>
      <c r="AW143" s="13" t="s">
        <v>33</v>
      </c>
      <c r="AX143" s="13" t="s">
        <v>71</v>
      </c>
      <c r="AY143" s="200" t="s">
        <v>122</v>
      </c>
    </row>
    <row r="144" spans="2:51" s="13" customFormat="1" ht="10.2">
      <c r="B144" s="190"/>
      <c r="C144" s="191"/>
      <c r="D144" s="185" t="s">
        <v>133</v>
      </c>
      <c r="E144" s="192" t="s">
        <v>19</v>
      </c>
      <c r="F144" s="193" t="s">
        <v>382</v>
      </c>
      <c r="G144" s="191"/>
      <c r="H144" s="194">
        <v>55.6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133</v>
      </c>
      <c r="AU144" s="200" t="s">
        <v>82</v>
      </c>
      <c r="AV144" s="13" t="s">
        <v>82</v>
      </c>
      <c r="AW144" s="13" t="s">
        <v>33</v>
      </c>
      <c r="AX144" s="13" t="s">
        <v>71</v>
      </c>
      <c r="AY144" s="200" t="s">
        <v>122</v>
      </c>
    </row>
    <row r="145" spans="2:51" s="13" customFormat="1" ht="10.2">
      <c r="B145" s="190"/>
      <c r="C145" s="191"/>
      <c r="D145" s="185" t="s">
        <v>133</v>
      </c>
      <c r="E145" s="192" t="s">
        <v>19</v>
      </c>
      <c r="F145" s="193" t="s">
        <v>388</v>
      </c>
      <c r="G145" s="191"/>
      <c r="H145" s="194">
        <v>56.43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133</v>
      </c>
      <c r="AU145" s="200" t="s">
        <v>82</v>
      </c>
      <c r="AV145" s="13" t="s">
        <v>82</v>
      </c>
      <c r="AW145" s="13" t="s">
        <v>33</v>
      </c>
      <c r="AX145" s="13" t="s">
        <v>71</v>
      </c>
      <c r="AY145" s="200" t="s">
        <v>122</v>
      </c>
    </row>
    <row r="146" spans="2:63" s="12" customFormat="1" ht="22.8" customHeight="1">
      <c r="B146" s="156"/>
      <c r="C146" s="157"/>
      <c r="D146" s="158" t="s">
        <v>70</v>
      </c>
      <c r="E146" s="170" t="s">
        <v>82</v>
      </c>
      <c r="F146" s="170" t="s">
        <v>244</v>
      </c>
      <c r="G146" s="157"/>
      <c r="H146" s="157"/>
      <c r="I146" s="160"/>
      <c r="J146" s="171">
        <f>BK146</f>
        <v>0</v>
      </c>
      <c r="K146" s="157"/>
      <c r="L146" s="162"/>
      <c r="M146" s="163"/>
      <c r="N146" s="164"/>
      <c r="O146" s="164"/>
      <c r="P146" s="165">
        <f>SUM(P147:P152)</f>
        <v>0</v>
      </c>
      <c r="Q146" s="164"/>
      <c r="R146" s="165">
        <f>SUM(R147:R152)</f>
        <v>79.365214</v>
      </c>
      <c r="S146" s="164"/>
      <c r="T146" s="166">
        <f>SUM(T147:T152)</f>
        <v>0</v>
      </c>
      <c r="AR146" s="167" t="s">
        <v>79</v>
      </c>
      <c r="AT146" s="168" t="s">
        <v>70</v>
      </c>
      <c r="AU146" s="168" t="s">
        <v>79</v>
      </c>
      <c r="AY146" s="167" t="s">
        <v>122</v>
      </c>
      <c r="BK146" s="169">
        <f>SUM(BK147:BK152)</f>
        <v>0</v>
      </c>
    </row>
    <row r="147" spans="1:65" s="2" customFormat="1" ht="13.8" customHeight="1">
      <c r="A147" s="33"/>
      <c r="B147" s="34"/>
      <c r="C147" s="172" t="s">
        <v>222</v>
      </c>
      <c r="D147" s="172" t="s">
        <v>124</v>
      </c>
      <c r="E147" s="173" t="s">
        <v>246</v>
      </c>
      <c r="F147" s="174" t="s">
        <v>247</v>
      </c>
      <c r="G147" s="175" t="s">
        <v>153</v>
      </c>
      <c r="H147" s="176">
        <v>68</v>
      </c>
      <c r="I147" s="177"/>
      <c r="J147" s="178">
        <f>ROUND(I147*H147,2)</f>
        <v>0</v>
      </c>
      <c r="K147" s="174" t="s">
        <v>128</v>
      </c>
      <c r="L147" s="38"/>
      <c r="M147" s="179" t="s">
        <v>19</v>
      </c>
      <c r="N147" s="180" t="s">
        <v>42</v>
      </c>
      <c r="O147" s="63"/>
      <c r="P147" s="181">
        <f>O147*H147</f>
        <v>0</v>
      </c>
      <c r="Q147" s="181">
        <v>0.00014</v>
      </c>
      <c r="R147" s="181">
        <f>Q147*H147</f>
        <v>0.009519999999999999</v>
      </c>
      <c r="S147" s="181">
        <v>0</v>
      </c>
      <c r="T147" s="18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3" t="s">
        <v>129</v>
      </c>
      <c r="AT147" s="183" t="s">
        <v>124</v>
      </c>
      <c r="AU147" s="183" t="s">
        <v>82</v>
      </c>
      <c r="AY147" s="16" t="s">
        <v>122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6" t="s">
        <v>79</v>
      </c>
      <c r="BK147" s="184">
        <f>ROUND(I147*H147,2)</f>
        <v>0</v>
      </c>
      <c r="BL147" s="16" t="s">
        <v>129</v>
      </c>
      <c r="BM147" s="183" t="s">
        <v>399</v>
      </c>
    </row>
    <row r="148" spans="1:47" s="2" customFormat="1" ht="19.2">
      <c r="A148" s="33"/>
      <c r="B148" s="34"/>
      <c r="C148" s="35"/>
      <c r="D148" s="185" t="s">
        <v>131</v>
      </c>
      <c r="E148" s="35"/>
      <c r="F148" s="186" t="s">
        <v>249</v>
      </c>
      <c r="G148" s="35"/>
      <c r="H148" s="35"/>
      <c r="I148" s="187"/>
      <c r="J148" s="35"/>
      <c r="K148" s="35"/>
      <c r="L148" s="38"/>
      <c r="M148" s="188"/>
      <c r="N148" s="189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131</v>
      </c>
      <c r="AU148" s="16" t="s">
        <v>82</v>
      </c>
    </row>
    <row r="149" spans="2:51" s="13" customFormat="1" ht="10.2">
      <c r="B149" s="190"/>
      <c r="C149" s="191"/>
      <c r="D149" s="185" t="s">
        <v>133</v>
      </c>
      <c r="E149" s="192" t="s">
        <v>19</v>
      </c>
      <c r="F149" s="193" t="s">
        <v>400</v>
      </c>
      <c r="G149" s="191"/>
      <c r="H149" s="194">
        <v>68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133</v>
      </c>
      <c r="AU149" s="200" t="s">
        <v>82</v>
      </c>
      <c r="AV149" s="13" t="s">
        <v>82</v>
      </c>
      <c r="AW149" s="13" t="s">
        <v>33</v>
      </c>
      <c r="AX149" s="13" t="s">
        <v>79</v>
      </c>
      <c r="AY149" s="200" t="s">
        <v>122</v>
      </c>
    </row>
    <row r="150" spans="1:65" s="2" customFormat="1" ht="13.8" customHeight="1">
      <c r="A150" s="33"/>
      <c r="B150" s="34"/>
      <c r="C150" s="172" t="s">
        <v>228</v>
      </c>
      <c r="D150" s="172" t="s">
        <v>124</v>
      </c>
      <c r="E150" s="173" t="s">
        <v>401</v>
      </c>
      <c r="F150" s="174" t="s">
        <v>402</v>
      </c>
      <c r="G150" s="175" t="s">
        <v>127</v>
      </c>
      <c r="H150" s="176">
        <v>32.1</v>
      </c>
      <c r="I150" s="177"/>
      <c r="J150" s="178">
        <f>ROUND(I150*H150,2)</f>
        <v>0</v>
      </c>
      <c r="K150" s="174" t="s">
        <v>128</v>
      </c>
      <c r="L150" s="38"/>
      <c r="M150" s="179" t="s">
        <v>19</v>
      </c>
      <c r="N150" s="180" t="s">
        <v>42</v>
      </c>
      <c r="O150" s="63"/>
      <c r="P150" s="181">
        <f>O150*H150</f>
        <v>0</v>
      </c>
      <c r="Q150" s="181">
        <v>2.47214</v>
      </c>
      <c r="R150" s="181">
        <f>Q150*H150</f>
        <v>79.355694</v>
      </c>
      <c r="S150" s="181">
        <v>0</v>
      </c>
      <c r="T150" s="18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3" t="s">
        <v>129</v>
      </c>
      <c r="AT150" s="183" t="s">
        <v>124</v>
      </c>
      <c r="AU150" s="183" t="s">
        <v>82</v>
      </c>
      <c r="AY150" s="16" t="s">
        <v>122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6" t="s">
        <v>79</v>
      </c>
      <c r="BK150" s="184">
        <f>ROUND(I150*H150,2)</f>
        <v>0</v>
      </c>
      <c r="BL150" s="16" t="s">
        <v>129</v>
      </c>
      <c r="BM150" s="183" t="s">
        <v>403</v>
      </c>
    </row>
    <row r="151" spans="1:47" s="2" customFormat="1" ht="10.2">
      <c r="A151" s="33"/>
      <c r="B151" s="34"/>
      <c r="C151" s="35"/>
      <c r="D151" s="185" t="s">
        <v>131</v>
      </c>
      <c r="E151" s="35"/>
      <c r="F151" s="186" t="s">
        <v>404</v>
      </c>
      <c r="G151" s="35"/>
      <c r="H151" s="35"/>
      <c r="I151" s="187"/>
      <c r="J151" s="35"/>
      <c r="K151" s="35"/>
      <c r="L151" s="38"/>
      <c r="M151" s="188"/>
      <c r="N151" s="189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131</v>
      </c>
      <c r="AU151" s="16" t="s">
        <v>82</v>
      </c>
    </row>
    <row r="152" spans="2:51" s="13" customFormat="1" ht="10.2">
      <c r="B152" s="190"/>
      <c r="C152" s="191"/>
      <c r="D152" s="185" t="s">
        <v>133</v>
      </c>
      <c r="E152" s="192" t="s">
        <v>19</v>
      </c>
      <c r="F152" s="193" t="s">
        <v>405</v>
      </c>
      <c r="G152" s="191"/>
      <c r="H152" s="194">
        <v>32.1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133</v>
      </c>
      <c r="AU152" s="200" t="s">
        <v>82</v>
      </c>
      <c r="AV152" s="13" t="s">
        <v>82</v>
      </c>
      <c r="AW152" s="13" t="s">
        <v>33</v>
      </c>
      <c r="AX152" s="13" t="s">
        <v>79</v>
      </c>
      <c r="AY152" s="200" t="s">
        <v>122</v>
      </c>
    </row>
    <row r="153" spans="2:63" s="12" customFormat="1" ht="22.8" customHeight="1">
      <c r="B153" s="156"/>
      <c r="C153" s="157"/>
      <c r="D153" s="158" t="s">
        <v>70</v>
      </c>
      <c r="E153" s="170" t="s">
        <v>141</v>
      </c>
      <c r="F153" s="170" t="s">
        <v>282</v>
      </c>
      <c r="G153" s="157"/>
      <c r="H153" s="157"/>
      <c r="I153" s="160"/>
      <c r="J153" s="171">
        <f>BK153</f>
        <v>0</v>
      </c>
      <c r="K153" s="157"/>
      <c r="L153" s="162"/>
      <c r="M153" s="163"/>
      <c r="N153" s="164"/>
      <c r="O153" s="164"/>
      <c r="P153" s="165">
        <f>SUM(P154:P171)</f>
        <v>0</v>
      </c>
      <c r="Q153" s="164"/>
      <c r="R153" s="165">
        <f>SUM(R154:R171)</f>
        <v>40.11168307</v>
      </c>
      <c r="S153" s="164"/>
      <c r="T153" s="166">
        <f>SUM(T154:T171)</f>
        <v>0</v>
      </c>
      <c r="AR153" s="167" t="s">
        <v>79</v>
      </c>
      <c r="AT153" s="168" t="s">
        <v>70</v>
      </c>
      <c r="AU153" s="168" t="s">
        <v>79</v>
      </c>
      <c r="AY153" s="167" t="s">
        <v>122</v>
      </c>
      <c r="BK153" s="169">
        <f>SUM(BK154:BK171)</f>
        <v>0</v>
      </c>
    </row>
    <row r="154" spans="1:65" s="2" customFormat="1" ht="13.8" customHeight="1">
      <c r="A154" s="33"/>
      <c r="B154" s="34"/>
      <c r="C154" s="172" t="s">
        <v>238</v>
      </c>
      <c r="D154" s="172" t="s">
        <v>124</v>
      </c>
      <c r="E154" s="173" t="s">
        <v>406</v>
      </c>
      <c r="F154" s="174" t="s">
        <v>407</v>
      </c>
      <c r="G154" s="175" t="s">
        <v>127</v>
      </c>
      <c r="H154" s="176">
        <v>13.6</v>
      </c>
      <c r="I154" s="177"/>
      <c r="J154" s="178">
        <f>ROUND(I154*H154,2)</f>
        <v>0</v>
      </c>
      <c r="K154" s="174" t="s">
        <v>128</v>
      </c>
      <c r="L154" s="38"/>
      <c r="M154" s="179" t="s">
        <v>19</v>
      </c>
      <c r="N154" s="180" t="s">
        <v>42</v>
      </c>
      <c r="O154" s="63"/>
      <c r="P154" s="181">
        <f>O154*H154</f>
        <v>0</v>
      </c>
      <c r="Q154" s="181">
        <v>2.4533</v>
      </c>
      <c r="R154" s="181">
        <f>Q154*H154</f>
        <v>33.36488</v>
      </c>
      <c r="S154" s="181">
        <v>0</v>
      </c>
      <c r="T154" s="18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3" t="s">
        <v>129</v>
      </c>
      <c r="AT154" s="183" t="s">
        <v>124</v>
      </c>
      <c r="AU154" s="183" t="s">
        <v>82</v>
      </c>
      <c r="AY154" s="16" t="s">
        <v>122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6" t="s">
        <v>79</v>
      </c>
      <c r="BK154" s="184">
        <f>ROUND(I154*H154,2)</f>
        <v>0</v>
      </c>
      <c r="BL154" s="16" t="s">
        <v>129</v>
      </c>
      <c r="BM154" s="183" t="s">
        <v>408</v>
      </c>
    </row>
    <row r="155" spans="1:47" s="2" customFormat="1" ht="10.2">
      <c r="A155" s="33"/>
      <c r="B155" s="34"/>
      <c r="C155" s="35"/>
      <c r="D155" s="185" t="s">
        <v>131</v>
      </c>
      <c r="E155" s="35"/>
      <c r="F155" s="186" t="s">
        <v>409</v>
      </c>
      <c r="G155" s="35"/>
      <c r="H155" s="35"/>
      <c r="I155" s="187"/>
      <c r="J155" s="35"/>
      <c r="K155" s="35"/>
      <c r="L155" s="38"/>
      <c r="M155" s="188"/>
      <c r="N155" s="189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131</v>
      </c>
      <c r="AU155" s="16" t="s">
        <v>82</v>
      </c>
    </row>
    <row r="156" spans="2:51" s="13" customFormat="1" ht="10.2">
      <c r="B156" s="190"/>
      <c r="C156" s="191"/>
      <c r="D156" s="185" t="s">
        <v>133</v>
      </c>
      <c r="E156" s="192" t="s">
        <v>19</v>
      </c>
      <c r="F156" s="193" t="s">
        <v>410</v>
      </c>
      <c r="G156" s="191"/>
      <c r="H156" s="194">
        <v>13.6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133</v>
      </c>
      <c r="AU156" s="200" t="s">
        <v>82</v>
      </c>
      <c r="AV156" s="13" t="s">
        <v>82</v>
      </c>
      <c r="AW156" s="13" t="s">
        <v>33</v>
      </c>
      <c r="AX156" s="13" t="s">
        <v>79</v>
      </c>
      <c r="AY156" s="200" t="s">
        <v>122</v>
      </c>
    </row>
    <row r="157" spans="1:65" s="2" customFormat="1" ht="13.8" customHeight="1">
      <c r="A157" s="33"/>
      <c r="B157" s="34"/>
      <c r="C157" s="172" t="s">
        <v>245</v>
      </c>
      <c r="D157" s="172" t="s">
        <v>124</v>
      </c>
      <c r="E157" s="173" t="s">
        <v>411</v>
      </c>
      <c r="F157" s="174" t="s">
        <v>412</v>
      </c>
      <c r="G157" s="175" t="s">
        <v>267</v>
      </c>
      <c r="H157" s="176">
        <v>28.72</v>
      </c>
      <c r="I157" s="177"/>
      <c r="J157" s="178">
        <f>ROUND(I157*H157,2)</f>
        <v>0</v>
      </c>
      <c r="K157" s="174" t="s">
        <v>128</v>
      </c>
      <c r="L157" s="38"/>
      <c r="M157" s="179" t="s">
        <v>19</v>
      </c>
      <c r="N157" s="180" t="s">
        <v>42</v>
      </c>
      <c r="O157" s="63"/>
      <c r="P157" s="181">
        <f>O157*H157</f>
        <v>0</v>
      </c>
      <c r="Q157" s="181">
        <v>0.01214</v>
      </c>
      <c r="R157" s="181">
        <f>Q157*H157</f>
        <v>0.3486608</v>
      </c>
      <c r="S157" s="181">
        <v>0</v>
      </c>
      <c r="T157" s="18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3" t="s">
        <v>129</v>
      </c>
      <c r="AT157" s="183" t="s">
        <v>124</v>
      </c>
      <c r="AU157" s="183" t="s">
        <v>82</v>
      </c>
      <c r="AY157" s="16" t="s">
        <v>122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6" t="s">
        <v>79</v>
      </c>
      <c r="BK157" s="184">
        <f>ROUND(I157*H157,2)</f>
        <v>0</v>
      </c>
      <c r="BL157" s="16" t="s">
        <v>129</v>
      </c>
      <c r="BM157" s="183" t="s">
        <v>413</v>
      </c>
    </row>
    <row r="158" spans="1:47" s="2" customFormat="1" ht="19.2">
      <c r="A158" s="33"/>
      <c r="B158" s="34"/>
      <c r="C158" s="35"/>
      <c r="D158" s="185" t="s">
        <v>131</v>
      </c>
      <c r="E158" s="35"/>
      <c r="F158" s="186" t="s">
        <v>414</v>
      </c>
      <c r="G158" s="35"/>
      <c r="H158" s="35"/>
      <c r="I158" s="187"/>
      <c r="J158" s="35"/>
      <c r="K158" s="35"/>
      <c r="L158" s="38"/>
      <c r="M158" s="188"/>
      <c r="N158" s="189"/>
      <c r="O158" s="63"/>
      <c r="P158" s="63"/>
      <c r="Q158" s="63"/>
      <c r="R158" s="63"/>
      <c r="S158" s="63"/>
      <c r="T158" s="64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131</v>
      </c>
      <c r="AU158" s="16" t="s">
        <v>82</v>
      </c>
    </row>
    <row r="159" spans="2:51" s="13" customFormat="1" ht="10.2">
      <c r="B159" s="190"/>
      <c r="C159" s="191"/>
      <c r="D159" s="185" t="s">
        <v>133</v>
      </c>
      <c r="E159" s="192" t="s">
        <v>19</v>
      </c>
      <c r="F159" s="193" t="s">
        <v>415</v>
      </c>
      <c r="G159" s="191"/>
      <c r="H159" s="194">
        <v>28.72</v>
      </c>
      <c r="I159" s="195"/>
      <c r="J159" s="191"/>
      <c r="K159" s="191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133</v>
      </c>
      <c r="AU159" s="200" t="s">
        <v>82</v>
      </c>
      <c r="AV159" s="13" t="s">
        <v>82</v>
      </c>
      <c r="AW159" s="13" t="s">
        <v>33</v>
      </c>
      <c r="AX159" s="13" t="s">
        <v>79</v>
      </c>
      <c r="AY159" s="200" t="s">
        <v>122</v>
      </c>
    </row>
    <row r="160" spans="1:65" s="2" customFormat="1" ht="13.8" customHeight="1">
      <c r="A160" s="33"/>
      <c r="B160" s="34"/>
      <c r="C160" s="172" t="s">
        <v>252</v>
      </c>
      <c r="D160" s="172" t="s">
        <v>124</v>
      </c>
      <c r="E160" s="173" t="s">
        <v>416</v>
      </c>
      <c r="F160" s="174" t="s">
        <v>417</v>
      </c>
      <c r="G160" s="175" t="s">
        <v>267</v>
      </c>
      <c r="H160" s="176">
        <v>28.72</v>
      </c>
      <c r="I160" s="177"/>
      <c r="J160" s="178">
        <f>ROUND(I160*H160,2)</f>
        <v>0</v>
      </c>
      <c r="K160" s="174" t="s">
        <v>128</v>
      </c>
      <c r="L160" s="38"/>
      <c r="M160" s="179" t="s">
        <v>19</v>
      </c>
      <c r="N160" s="180" t="s">
        <v>42</v>
      </c>
      <c r="O160" s="63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3" t="s">
        <v>129</v>
      </c>
      <c r="AT160" s="183" t="s">
        <v>124</v>
      </c>
      <c r="AU160" s="183" t="s">
        <v>82</v>
      </c>
      <c r="AY160" s="16" t="s">
        <v>122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79</v>
      </c>
      <c r="BK160" s="184">
        <f>ROUND(I160*H160,2)</f>
        <v>0</v>
      </c>
      <c r="BL160" s="16" t="s">
        <v>129</v>
      </c>
      <c r="BM160" s="183" t="s">
        <v>418</v>
      </c>
    </row>
    <row r="161" spans="1:47" s="2" customFormat="1" ht="19.2">
      <c r="A161" s="33"/>
      <c r="B161" s="34"/>
      <c r="C161" s="35"/>
      <c r="D161" s="185" t="s">
        <v>131</v>
      </c>
      <c r="E161" s="35"/>
      <c r="F161" s="186" t="s">
        <v>419</v>
      </c>
      <c r="G161" s="35"/>
      <c r="H161" s="35"/>
      <c r="I161" s="187"/>
      <c r="J161" s="35"/>
      <c r="K161" s="35"/>
      <c r="L161" s="38"/>
      <c r="M161" s="188"/>
      <c r="N161" s="189"/>
      <c r="O161" s="63"/>
      <c r="P161" s="63"/>
      <c r="Q161" s="63"/>
      <c r="R161" s="63"/>
      <c r="S161" s="63"/>
      <c r="T161" s="64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131</v>
      </c>
      <c r="AU161" s="16" t="s">
        <v>82</v>
      </c>
    </row>
    <row r="162" spans="1:65" s="2" customFormat="1" ht="13.8" customHeight="1">
      <c r="A162" s="33"/>
      <c r="B162" s="34"/>
      <c r="C162" s="172" t="s">
        <v>7</v>
      </c>
      <c r="D162" s="172" t="s">
        <v>124</v>
      </c>
      <c r="E162" s="173" t="s">
        <v>420</v>
      </c>
      <c r="F162" s="174" t="s">
        <v>421</v>
      </c>
      <c r="G162" s="175" t="s">
        <v>231</v>
      </c>
      <c r="H162" s="176">
        <v>0.551</v>
      </c>
      <c r="I162" s="177"/>
      <c r="J162" s="178">
        <f>ROUND(I162*H162,2)</f>
        <v>0</v>
      </c>
      <c r="K162" s="174" t="s">
        <v>128</v>
      </c>
      <c r="L162" s="38"/>
      <c r="M162" s="179" t="s">
        <v>19</v>
      </c>
      <c r="N162" s="180" t="s">
        <v>42</v>
      </c>
      <c r="O162" s="63"/>
      <c r="P162" s="181">
        <f>O162*H162</f>
        <v>0</v>
      </c>
      <c r="Q162" s="181">
        <v>1.06277</v>
      </c>
      <c r="R162" s="181">
        <f>Q162*H162</f>
        <v>0.5855862700000001</v>
      </c>
      <c r="S162" s="181">
        <v>0</v>
      </c>
      <c r="T162" s="18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3" t="s">
        <v>129</v>
      </c>
      <c r="AT162" s="183" t="s">
        <v>124</v>
      </c>
      <c r="AU162" s="183" t="s">
        <v>82</v>
      </c>
      <c r="AY162" s="16" t="s">
        <v>122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6" t="s">
        <v>79</v>
      </c>
      <c r="BK162" s="184">
        <f>ROUND(I162*H162,2)</f>
        <v>0</v>
      </c>
      <c r="BL162" s="16" t="s">
        <v>129</v>
      </c>
      <c r="BM162" s="183" t="s">
        <v>422</v>
      </c>
    </row>
    <row r="163" spans="1:47" s="2" customFormat="1" ht="10.2">
      <c r="A163" s="33"/>
      <c r="B163" s="34"/>
      <c r="C163" s="35"/>
      <c r="D163" s="185" t="s">
        <v>131</v>
      </c>
      <c r="E163" s="35"/>
      <c r="F163" s="186" t="s">
        <v>423</v>
      </c>
      <c r="G163" s="35"/>
      <c r="H163" s="35"/>
      <c r="I163" s="187"/>
      <c r="J163" s="35"/>
      <c r="K163" s="35"/>
      <c r="L163" s="38"/>
      <c r="M163" s="188"/>
      <c r="N163" s="189"/>
      <c r="O163" s="63"/>
      <c r="P163" s="63"/>
      <c r="Q163" s="63"/>
      <c r="R163" s="63"/>
      <c r="S163" s="63"/>
      <c r="T163" s="64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131</v>
      </c>
      <c r="AU163" s="16" t="s">
        <v>82</v>
      </c>
    </row>
    <row r="164" spans="2:51" s="13" customFormat="1" ht="10.2">
      <c r="B164" s="190"/>
      <c r="C164" s="191"/>
      <c r="D164" s="185" t="s">
        <v>133</v>
      </c>
      <c r="E164" s="192" t="s">
        <v>19</v>
      </c>
      <c r="F164" s="193" t="s">
        <v>424</v>
      </c>
      <c r="G164" s="191"/>
      <c r="H164" s="194">
        <v>0.551</v>
      </c>
      <c r="I164" s="195"/>
      <c r="J164" s="191"/>
      <c r="K164" s="191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133</v>
      </c>
      <c r="AU164" s="200" t="s">
        <v>82</v>
      </c>
      <c r="AV164" s="13" t="s">
        <v>82</v>
      </c>
      <c r="AW164" s="13" t="s">
        <v>33</v>
      </c>
      <c r="AX164" s="13" t="s">
        <v>79</v>
      </c>
      <c r="AY164" s="200" t="s">
        <v>122</v>
      </c>
    </row>
    <row r="165" spans="1:65" s="2" customFormat="1" ht="13.8" customHeight="1">
      <c r="A165" s="33"/>
      <c r="B165" s="34"/>
      <c r="C165" s="172" t="s">
        <v>264</v>
      </c>
      <c r="D165" s="172" t="s">
        <v>124</v>
      </c>
      <c r="E165" s="173" t="s">
        <v>425</v>
      </c>
      <c r="F165" s="174" t="s">
        <v>426</v>
      </c>
      <c r="G165" s="175" t="s">
        <v>127</v>
      </c>
      <c r="H165" s="176">
        <v>1.9</v>
      </c>
      <c r="I165" s="177"/>
      <c r="J165" s="178">
        <f>ROUND(I165*H165,2)</f>
        <v>0</v>
      </c>
      <c r="K165" s="174" t="s">
        <v>128</v>
      </c>
      <c r="L165" s="38"/>
      <c r="M165" s="179" t="s">
        <v>19</v>
      </c>
      <c r="N165" s="180" t="s">
        <v>42</v>
      </c>
      <c r="O165" s="63"/>
      <c r="P165" s="181">
        <f>O165*H165</f>
        <v>0</v>
      </c>
      <c r="Q165" s="181">
        <v>3.05924</v>
      </c>
      <c r="R165" s="181">
        <f>Q165*H165</f>
        <v>5.812556</v>
      </c>
      <c r="S165" s="181">
        <v>0</v>
      </c>
      <c r="T165" s="18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3" t="s">
        <v>129</v>
      </c>
      <c r="AT165" s="183" t="s">
        <v>124</v>
      </c>
      <c r="AU165" s="183" t="s">
        <v>82</v>
      </c>
      <c r="AY165" s="16" t="s">
        <v>122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6" t="s">
        <v>79</v>
      </c>
      <c r="BK165" s="184">
        <f>ROUND(I165*H165,2)</f>
        <v>0</v>
      </c>
      <c r="BL165" s="16" t="s">
        <v>129</v>
      </c>
      <c r="BM165" s="183" t="s">
        <v>427</v>
      </c>
    </row>
    <row r="166" spans="1:47" s="2" customFormat="1" ht="38.4">
      <c r="A166" s="33"/>
      <c r="B166" s="34"/>
      <c r="C166" s="35"/>
      <c r="D166" s="185" t="s">
        <v>131</v>
      </c>
      <c r="E166" s="35"/>
      <c r="F166" s="186" t="s">
        <v>428</v>
      </c>
      <c r="G166" s="35"/>
      <c r="H166" s="35"/>
      <c r="I166" s="187"/>
      <c r="J166" s="35"/>
      <c r="K166" s="35"/>
      <c r="L166" s="38"/>
      <c r="M166" s="188"/>
      <c r="N166" s="189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131</v>
      </c>
      <c r="AU166" s="16" t="s">
        <v>82</v>
      </c>
    </row>
    <row r="167" spans="2:51" s="13" customFormat="1" ht="10.2">
      <c r="B167" s="190"/>
      <c r="C167" s="191"/>
      <c r="D167" s="185" t="s">
        <v>133</v>
      </c>
      <c r="E167" s="192" t="s">
        <v>19</v>
      </c>
      <c r="F167" s="193" t="s">
        <v>429</v>
      </c>
      <c r="G167" s="191"/>
      <c r="H167" s="194">
        <v>0.95</v>
      </c>
      <c r="I167" s="195"/>
      <c r="J167" s="191"/>
      <c r="K167" s="191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133</v>
      </c>
      <c r="AU167" s="200" t="s">
        <v>82</v>
      </c>
      <c r="AV167" s="13" t="s">
        <v>82</v>
      </c>
      <c r="AW167" s="13" t="s">
        <v>33</v>
      </c>
      <c r="AX167" s="13" t="s">
        <v>71</v>
      </c>
      <c r="AY167" s="200" t="s">
        <v>122</v>
      </c>
    </row>
    <row r="168" spans="2:51" s="13" customFormat="1" ht="10.2">
      <c r="B168" s="190"/>
      <c r="C168" s="191"/>
      <c r="D168" s="185" t="s">
        <v>133</v>
      </c>
      <c r="E168" s="192" t="s">
        <v>19</v>
      </c>
      <c r="F168" s="193" t="s">
        <v>430</v>
      </c>
      <c r="G168" s="191"/>
      <c r="H168" s="194">
        <v>0.95</v>
      </c>
      <c r="I168" s="195"/>
      <c r="J168" s="191"/>
      <c r="K168" s="191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133</v>
      </c>
      <c r="AU168" s="200" t="s">
        <v>82</v>
      </c>
      <c r="AV168" s="13" t="s">
        <v>82</v>
      </c>
      <c r="AW168" s="13" t="s">
        <v>33</v>
      </c>
      <c r="AX168" s="13" t="s">
        <v>71</v>
      </c>
      <c r="AY168" s="200" t="s">
        <v>122</v>
      </c>
    </row>
    <row r="169" spans="1:65" s="2" customFormat="1" ht="13.8" customHeight="1">
      <c r="A169" s="33"/>
      <c r="B169" s="34"/>
      <c r="C169" s="172" t="s">
        <v>271</v>
      </c>
      <c r="D169" s="172" t="s">
        <v>124</v>
      </c>
      <c r="E169" s="173" t="s">
        <v>431</v>
      </c>
      <c r="F169" s="174" t="s">
        <v>432</v>
      </c>
      <c r="G169" s="175" t="s">
        <v>153</v>
      </c>
      <c r="H169" s="176">
        <v>40</v>
      </c>
      <c r="I169" s="177"/>
      <c r="J169" s="178">
        <f>ROUND(I169*H169,2)</f>
        <v>0</v>
      </c>
      <c r="K169" s="174" t="s">
        <v>19</v>
      </c>
      <c r="L169" s="38"/>
      <c r="M169" s="179" t="s">
        <v>19</v>
      </c>
      <c r="N169" s="180" t="s">
        <v>42</v>
      </c>
      <c r="O169" s="63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3" t="s">
        <v>129</v>
      </c>
      <c r="AT169" s="183" t="s">
        <v>124</v>
      </c>
      <c r="AU169" s="183" t="s">
        <v>82</v>
      </c>
      <c r="AY169" s="16" t="s">
        <v>122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79</v>
      </c>
      <c r="BK169" s="184">
        <f>ROUND(I169*H169,2)</f>
        <v>0</v>
      </c>
      <c r="BL169" s="16" t="s">
        <v>129</v>
      </c>
      <c r="BM169" s="183" t="s">
        <v>433</v>
      </c>
    </row>
    <row r="170" spans="1:47" s="2" customFormat="1" ht="10.2">
      <c r="A170" s="33"/>
      <c r="B170" s="34"/>
      <c r="C170" s="35"/>
      <c r="D170" s="185" t="s">
        <v>131</v>
      </c>
      <c r="E170" s="35"/>
      <c r="F170" s="186" t="s">
        <v>432</v>
      </c>
      <c r="G170" s="35"/>
      <c r="H170" s="35"/>
      <c r="I170" s="187"/>
      <c r="J170" s="35"/>
      <c r="K170" s="35"/>
      <c r="L170" s="38"/>
      <c r="M170" s="188"/>
      <c r="N170" s="189"/>
      <c r="O170" s="63"/>
      <c r="P170" s="63"/>
      <c r="Q170" s="63"/>
      <c r="R170" s="63"/>
      <c r="S170" s="63"/>
      <c r="T170" s="64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131</v>
      </c>
      <c r="AU170" s="16" t="s">
        <v>82</v>
      </c>
    </row>
    <row r="171" spans="2:51" s="13" customFormat="1" ht="10.2">
      <c r="B171" s="190"/>
      <c r="C171" s="191"/>
      <c r="D171" s="185" t="s">
        <v>133</v>
      </c>
      <c r="E171" s="192" t="s">
        <v>19</v>
      </c>
      <c r="F171" s="193" t="s">
        <v>434</v>
      </c>
      <c r="G171" s="191"/>
      <c r="H171" s="194">
        <v>40</v>
      </c>
      <c r="I171" s="195"/>
      <c r="J171" s="191"/>
      <c r="K171" s="191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133</v>
      </c>
      <c r="AU171" s="200" t="s">
        <v>82</v>
      </c>
      <c r="AV171" s="13" t="s">
        <v>82</v>
      </c>
      <c r="AW171" s="13" t="s">
        <v>33</v>
      </c>
      <c r="AX171" s="13" t="s">
        <v>79</v>
      </c>
      <c r="AY171" s="200" t="s">
        <v>122</v>
      </c>
    </row>
    <row r="172" spans="2:63" s="12" customFormat="1" ht="22.8" customHeight="1">
      <c r="B172" s="156"/>
      <c r="C172" s="157"/>
      <c r="D172" s="158" t="s">
        <v>70</v>
      </c>
      <c r="E172" s="170" t="s">
        <v>129</v>
      </c>
      <c r="F172" s="170" t="s">
        <v>289</v>
      </c>
      <c r="G172" s="157"/>
      <c r="H172" s="157"/>
      <c r="I172" s="160"/>
      <c r="J172" s="171">
        <f>BK172</f>
        <v>0</v>
      </c>
      <c r="K172" s="157"/>
      <c r="L172" s="162"/>
      <c r="M172" s="163"/>
      <c r="N172" s="164"/>
      <c r="O172" s="164"/>
      <c r="P172" s="165">
        <f>SUM(P173:P178)</f>
        <v>0</v>
      </c>
      <c r="Q172" s="164"/>
      <c r="R172" s="165">
        <f>SUM(R173:R178)</f>
        <v>245.4192</v>
      </c>
      <c r="S172" s="164"/>
      <c r="T172" s="166">
        <f>SUM(T173:T178)</f>
        <v>0</v>
      </c>
      <c r="AR172" s="167" t="s">
        <v>79</v>
      </c>
      <c r="AT172" s="168" t="s">
        <v>70</v>
      </c>
      <c r="AU172" s="168" t="s">
        <v>79</v>
      </c>
      <c r="AY172" s="167" t="s">
        <v>122</v>
      </c>
      <c r="BK172" s="169">
        <f>SUM(BK173:BK178)</f>
        <v>0</v>
      </c>
    </row>
    <row r="173" spans="1:65" s="2" customFormat="1" ht="13.8" customHeight="1">
      <c r="A173" s="33"/>
      <c r="B173" s="34"/>
      <c r="C173" s="172" t="s">
        <v>276</v>
      </c>
      <c r="D173" s="172" t="s">
        <v>124</v>
      </c>
      <c r="E173" s="173" t="s">
        <v>435</v>
      </c>
      <c r="F173" s="174" t="s">
        <v>436</v>
      </c>
      <c r="G173" s="175" t="s">
        <v>127</v>
      </c>
      <c r="H173" s="176">
        <v>115</v>
      </c>
      <c r="I173" s="177"/>
      <c r="J173" s="178">
        <f>ROUND(I173*H173,2)</f>
        <v>0</v>
      </c>
      <c r="K173" s="174" t="s">
        <v>128</v>
      </c>
      <c r="L173" s="38"/>
      <c r="M173" s="179" t="s">
        <v>19</v>
      </c>
      <c r="N173" s="180" t="s">
        <v>42</v>
      </c>
      <c r="O173" s="63"/>
      <c r="P173" s="181">
        <f>O173*H173</f>
        <v>0</v>
      </c>
      <c r="Q173" s="181">
        <v>2.13408</v>
      </c>
      <c r="R173" s="181">
        <f>Q173*H173</f>
        <v>245.4192</v>
      </c>
      <c r="S173" s="181">
        <v>0</v>
      </c>
      <c r="T173" s="18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3" t="s">
        <v>129</v>
      </c>
      <c r="AT173" s="183" t="s">
        <v>124</v>
      </c>
      <c r="AU173" s="183" t="s">
        <v>82</v>
      </c>
      <c r="AY173" s="16" t="s">
        <v>122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6" t="s">
        <v>79</v>
      </c>
      <c r="BK173" s="184">
        <f>ROUND(I173*H173,2)</f>
        <v>0</v>
      </c>
      <c r="BL173" s="16" t="s">
        <v>129</v>
      </c>
      <c r="BM173" s="183" t="s">
        <v>437</v>
      </c>
    </row>
    <row r="174" spans="1:47" s="2" customFormat="1" ht="10.2">
      <c r="A174" s="33"/>
      <c r="B174" s="34"/>
      <c r="C174" s="35"/>
      <c r="D174" s="185" t="s">
        <v>131</v>
      </c>
      <c r="E174" s="35"/>
      <c r="F174" s="186" t="s">
        <v>438</v>
      </c>
      <c r="G174" s="35"/>
      <c r="H174" s="35"/>
      <c r="I174" s="187"/>
      <c r="J174" s="35"/>
      <c r="K174" s="35"/>
      <c r="L174" s="38"/>
      <c r="M174" s="188"/>
      <c r="N174" s="189"/>
      <c r="O174" s="63"/>
      <c r="P174" s="63"/>
      <c r="Q174" s="63"/>
      <c r="R174" s="63"/>
      <c r="S174" s="63"/>
      <c r="T174" s="64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131</v>
      </c>
      <c r="AU174" s="16" t="s">
        <v>82</v>
      </c>
    </row>
    <row r="175" spans="2:51" s="13" customFormat="1" ht="10.2">
      <c r="B175" s="190"/>
      <c r="C175" s="191"/>
      <c r="D175" s="185" t="s">
        <v>133</v>
      </c>
      <c r="E175" s="192" t="s">
        <v>19</v>
      </c>
      <c r="F175" s="193" t="s">
        <v>439</v>
      </c>
      <c r="G175" s="191"/>
      <c r="H175" s="194">
        <v>115</v>
      </c>
      <c r="I175" s="195"/>
      <c r="J175" s="191"/>
      <c r="K175" s="191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133</v>
      </c>
      <c r="AU175" s="200" t="s">
        <v>82</v>
      </c>
      <c r="AV175" s="13" t="s">
        <v>82</v>
      </c>
      <c r="AW175" s="13" t="s">
        <v>33</v>
      </c>
      <c r="AX175" s="13" t="s">
        <v>71</v>
      </c>
      <c r="AY175" s="200" t="s">
        <v>122</v>
      </c>
    </row>
    <row r="176" spans="1:65" s="2" customFormat="1" ht="13.8" customHeight="1">
      <c r="A176" s="33"/>
      <c r="B176" s="34"/>
      <c r="C176" s="172" t="s">
        <v>283</v>
      </c>
      <c r="D176" s="172" t="s">
        <v>124</v>
      </c>
      <c r="E176" s="173" t="s">
        <v>440</v>
      </c>
      <c r="F176" s="174" t="s">
        <v>441</v>
      </c>
      <c r="G176" s="175" t="s">
        <v>267</v>
      </c>
      <c r="H176" s="176">
        <v>94.25</v>
      </c>
      <c r="I176" s="177"/>
      <c r="J176" s="178">
        <f>ROUND(I176*H176,2)</f>
        <v>0</v>
      </c>
      <c r="K176" s="174" t="s">
        <v>128</v>
      </c>
      <c r="L176" s="38"/>
      <c r="M176" s="179" t="s">
        <v>19</v>
      </c>
      <c r="N176" s="180" t="s">
        <v>42</v>
      </c>
      <c r="O176" s="63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3" t="s">
        <v>129</v>
      </c>
      <c r="AT176" s="183" t="s">
        <v>124</v>
      </c>
      <c r="AU176" s="183" t="s">
        <v>82</v>
      </c>
      <c r="AY176" s="16" t="s">
        <v>122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6" t="s">
        <v>79</v>
      </c>
      <c r="BK176" s="184">
        <f>ROUND(I176*H176,2)</f>
        <v>0</v>
      </c>
      <c r="BL176" s="16" t="s">
        <v>129</v>
      </c>
      <c r="BM176" s="183" t="s">
        <v>442</v>
      </c>
    </row>
    <row r="177" spans="1:47" s="2" customFormat="1" ht="19.2">
      <c r="A177" s="33"/>
      <c r="B177" s="34"/>
      <c r="C177" s="35"/>
      <c r="D177" s="185" t="s">
        <v>131</v>
      </c>
      <c r="E177" s="35"/>
      <c r="F177" s="186" t="s">
        <v>443</v>
      </c>
      <c r="G177" s="35"/>
      <c r="H177" s="35"/>
      <c r="I177" s="187"/>
      <c r="J177" s="35"/>
      <c r="K177" s="35"/>
      <c r="L177" s="38"/>
      <c r="M177" s="188"/>
      <c r="N177" s="189"/>
      <c r="O177" s="63"/>
      <c r="P177" s="63"/>
      <c r="Q177" s="63"/>
      <c r="R177" s="63"/>
      <c r="S177" s="63"/>
      <c r="T177" s="64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131</v>
      </c>
      <c r="AU177" s="16" t="s">
        <v>82</v>
      </c>
    </row>
    <row r="178" spans="2:51" s="13" customFormat="1" ht="10.2">
      <c r="B178" s="190"/>
      <c r="C178" s="191"/>
      <c r="D178" s="185" t="s">
        <v>133</v>
      </c>
      <c r="E178" s="192" t="s">
        <v>19</v>
      </c>
      <c r="F178" s="193" t="s">
        <v>444</v>
      </c>
      <c r="G178" s="191"/>
      <c r="H178" s="194">
        <v>94.25</v>
      </c>
      <c r="I178" s="195"/>
      <c r="J178" s="191"/>
      <c r="K178" s="191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133</v>
      </c>
      <c r="AU178" s="200" t="s">
        <v>82</v>
      </c>
      <c r="AV178" s="13" t="s">
        <v>82</v>
      </c>
      <c r="AW178" s="13" t="s">
        <v>33</v>
      </c>
      <c r="AX178" s="13" t="s">
        <v>79</v>
      </c>
      <c r="AY178" s="200" t="s">
        <v>122</v>
      </c>
    </row>
    <row r="179" spans="2:63" s="12" customFormat="1" ht="22.8" customHeight="1">
      <c r="B179" s="156"/>
      <c r="C179" s="157"/>
      <c r="D179" s="158" t="s">
        <v>70</v>
      </c>
      <c r="E179" s="170" t="s">
        <v>156</v>
      </c>
      <c r="F179" s="170" t="s">
        <v>445</v>
      </c>
      <c r="G179" s="157"/>
      <c r="H179" s="157"/>
      <c r="I179" s="160"/>
      <c r="J179" s="171">
        <f>BK179</f>
        <v>0</v>
      </c>
      <c r="K179" s="157"/>
      <c r="L179" s="162"/>
      <c r="M179" s="163"/>
      <c r="N179" s="164"/>
      <c r="O179" s="164"/>
      <c r="P179" s="165">
        <f>SUM(P180:P184)</f>
        <v>0</v>
      </c>
      <c r="Q179" s="164"/>
      <c r="R179" s="165">
        <f>SUM(R180:R184)</f>
        <v>6.982583999999999</v>
      </c>
      <c r="S179" s="164"/>
      <c r="T179" s="166">
        <f>SUM(T180:T184)</f>
        <v>0</v>
      </c>
      <c r="AR179" s="167" t="s">
        <v>79</v>
      </c>
      <c r="AT179" s="168" t="s">
        <v>70</v>
      </c>
      <c r="AU179" s="168" t="s">
        <v>79</v>
      </c>
      <c r="AY179" s="167" t="s">
        <v>122</v>
      </c>
      <c r="BK179" s="169">
        <f>SUM(BK180:BK184)</f>
        <v>0</v>
      </c>
    </row>
    <row r="180" spans="1:65" s="2" customFormat="1" ht="13.8" customHeight="1">
      <c r="A180" s="33"/>
      <c r="B180" s="34"/>
      <c r="C180" s="172" t="s">
        <v>290</v>
      </c>
      <c r="D180" s="172" t="s">
        <v>124</v>
      </c>
      <c r="E180" s="173" t="s">
        <v>446</v>
      </c>
      <c r="F180" s="174" t="s">
        <v>447</v>
      </c>
      <c r="G180" s="175" t="s">
        <v>267</v>
      </c>
      <c r="H180" s="176">
        <v>53.4</v>
      </c>
      <c r="I180" s="177"/>
      <c r="J180" s="178">
        <f>ROUND(I180*H180,2)</f>
        <v>0</v>
      </c>
      <c r="K180" s="174" t="s">
        <v>128</v>
      </c>
      <c r="L180" s="38"/>
      <c r="M180" s="179" t="s">
        <v>19</v>
      </c>
      <c r="N180" s="180" t="s">
        <v>42</v>
      </c>
      <c r="O180" s="63"/>
      <c r="P180" s="181">
        <f>O180*H180</f>
        <v>0</v>
      </c>
      <c r="Q180" s="181">
        <v>0.13076</v>
      </c>
      <c r="R180" s="181">
        <f>Q180*H180</f>
        <v>6.982583999999999</v>
      </c>
      <c r="S180" s="181">
        <v>0</v>
      </c>
      <c r="T180" s="18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3" t="s">
        <v>129</v>
      </c>
      <c r="AT180" s="183" t="s">
        <v>124</v>
      </c>
      <c r="AU180" s="183" t="s">
        <v>82</v>
      </c>
      <c r="AY180" s="16" t="s">
        <v>122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6" t="s">
        <v>79</v>
      </c>
      <c r="BK180" s="184">
        <f>ROUND(I180*H180,2)</f>
        <v>0</v>
      </c>
      <c r="BL180" s="16" t="s">
        <v>129</v>
      </c>
      <c r="BM180" s="183" t="s">
        <v>448</v>
      </c>
    </row>
    <row r="181" spans="1:47" s="2" customFormat="1" ht="19.2">
      <c r="A181" s="33"/>
      <c r="B181" s="34"/>
      <c r="C181" s="35"/>
      <c r="D181" s="185" t="s">
        <v>131</v>
      </c>
      <c r="E181" s="35"/>
      <c r="F181" s="186" t="s">
        <v>449</v>
      </c>
      <c r="G181" s="35"/>
      <c r="H181" s="35"/>
      <c r="I181" s="187"/>
      <c r="J181" s="35"/>
      <c r="K181" s="35"/>
      <c r="L181" s="38"/>
      <c r="M181" s="188"/>
      <c r="N181" s="189"/>
      <c r="O181" s="63"/>
      <c r="P181" s="63"/>
      <c r="Q181" s="63"/>
      <c r="R181" s="63"/>
      <c r="S181" s="63"/>
      <c r="T181" s="64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131</v>
      </c>
      <c r="AU181" s="16" t="s">
        <v>82</v>
      </c>
    </row>
    <row r="182" spans="1:47" s="2" customFormat="1" ht="28.8">
      <c r="A182" s="33"/>
      <c r="B182" s="34"/>
      <c r="C182" s="35"/>
      <c r="D182" s="185" t="s">
        <v>192</v>
      </c>
      <c r="E182" s="35"/>
      <c r="F182" s="211" t="s">
        <v>450</v>
      </c>
      <c r="G182" s="35"/>
      <c r="H182" s="35"/>
      <c r="I182" s="187"/>
      <c r="J182" s="35"/>
      <c r="K182" s="35"/>
      <c r="L182" s="38"/>
      <c r="M182" s="188"/>
      <c r="N182" s="189"/>
      <c r="O182" s="63"/>
      <c r="P182" s="63"/>
      <c r="Q182" s="63"/>
      <c r="R182" s="63"/>
      <c r="S182" s="63"/>
      <c r="T182" s="64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192</v>
      </c>
      <c r="AU182" s="16" t="s">
        <v>82</v>
      </c>
    </row>
    <row r="183" spans="2:51" s="13" customFormat="1" ht="10.2">
      <c r="B183" s="190"/>
      <c r="C183" s="191"/>
      <c r="D183" s="185" t="s">
        <v>133</v>
      </c>
      <c r="E183" s="192" t="s">
        <v>19</v>
      </c>
      <c r="F183" s="193" t="s">
        <v>451</v>
      </c>
      <c r="G183" s="191"/>
      <c r="H183" s="194">
        <v>38.2</v>
      </c>
      <c r="I183" s="195"/>
      <c r="J183" s="191"/>
      <c r="K183" s="191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133</v>
      </c>
      <c r="AU183" s="200" t="s">
        <v>82</v>
      </c>
      <c r="AV183" s="13" t="s">
        <v>82</v>
      </c>
      <c r="AW183" s="13" t="s">
        <v>33</v>
      </c>
      <c r="AX183" s="13" t="s">
        <v>71</v>
      </c>
      <c r="AY183" s="200" t="s">
        <v>122</v>
      </c>
    </row>
    <row r="184" spans="2:51" s="13" customFormat="1" ht="10.2">
      <c r="B184" s="190"/>
      <c r="C184" s="191"/>
      <c r="D184" s="185" t="s">
        <v>133</v>
      </c>
      <c r="E184" s="192" t="s">
        <v>19</v>
      </c>
      <c r="F184" s="193" t="s">
        <v>452</v>
      </c>
      <c r="G184" s="191"/>
      <c r="H184" s="194">
        <v>15.2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133</v>
      </c>
      <c r="AU184" s="200" t="s">
        <v>82</v>
      </c>
      <c r="AV184" s="13" t="s">
        <v>82</v>
      </c>
      <c r="AW184" s="13" t="s">
        <v>33</v>
      </c>
      <c r="AX184" s="13" t="s">
        <v>71</v>
      </c>
      <c r="AY184" s="200" t="s">
        <v>122</v>
      </c>
    </row>
    <row r="185" spans="2:63" s="12" customFormat="1" ht="22.8" customHeight="1">
      <c r="B185" s="156"/>
      <c r="C185" s="157"/>
      <c r="D185" s="158" t="s">
        <v>70</v>
      </c>
      <c r="E185" s="170" t="s">
        <v>174</v>
      </c>
      <c r="F185" s="170" t="s">
        <v>300</v>
      </c>
      <c r="G185" s="157"/>
      <c r="H185" s="157"/>
      <c r="I185" s="160"/>
      <c r="J185" s="171">
        <f>BK185</f>
        <v>0</v>
      </c>
      <c r="K185" s="157"/>
      <c r="L185" s="162"/>
      <c r="M185" s="163"/>
      <c r="N185" s="164"/>
      <c r="O185" s="164"/>
      <c r="P185" s="165">
        <f>SUM(P186:P209)</f>
        <v>0</v>
      </c>
      <c r="Q185" s="164"/>
      <c r="R185" s="165">
        <f>SUM(R186:R209)</f>
        <v>6.8958504</v>
      </c>
      <c r="S185" s="164"/>
      <c r="T185" s="166">
        <f>SUM(T186:T209)</f>
        <v>32.792282</v>
      </c>
      <c r="AR185" s="167" t="s">
        <v>79</v>
      </c>
      <c r="AT185" s="168" t="s">
        <v>70</v>
      </c>
      <c r="AU185" s="168" t="s">
        <v>79</v>
      </c>
      <c r="AY185" s="167" t="s">
        <v>122</v>
      </c>
      <c r="BK185" s="169">
        <f>SUM(BK186:BK209)</f>
        <v>0</v>
      </c>
    </row>
    <row r="186" spans="1:65" s="2" customFormat="1" ht="13.8" customHeight="1">
      <c r="A186" s="33"/>
      <c r="B186" s="34"/>
      <c r="C186" s="172" t="s">
        <v>296</v>
      </c>
      <c r="D186" s="172" t="s">
        <v>124</v>
      </c>
      <c r="E186" s="173" t="s">
        <v>302</v>
      </c>
      <c r="F186" s="174" t="s">
        <v>303</v>
      </c>
      <c r="G186" s="175" t="s">
        <v>267</v>
      </c>
      <c r="H186" s="176">
        <v>1.36</v>
      </c>
      <c r="I186" s="177"/>
      <c r="J186" s="178">
        <f>ROUND(I186*H186,2)</f>
        <v>0</v>
      </c>
      <c r="K186" s="174" t="s">
        <v>128</v>
      </c>
      <c r="L186" s="38"/>
      <c r="M186" s="179" t="s">
        <v>19</v>
      </c>
      <c r="N186" s="180" t="s">
        <v>42</v>
      </c>
      <c r="O186" s="63"/>
      <c r="P186" s="181">
        <f>O186*H186</f>
        <v>0</v>
      </c>
      <c r="Q186" s="181">
        <v>0.00909</v>
      </c>
      <c r="R186" s="181">
        <f>Q186*H186</f>
        <v>0.012362400000000003</v>
      </c>
      <c r="S186" s="181">
        <v>0</v>
      </c>
      <c r="T186" s="18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3" t="s">
        <v>129</v>
      </c>
      <c r="AT186" s="183" t="s">
        <v>124</v>
      </c>
      <c r="AU186" s="183" t="s">
        <v>82</v>
      </c>
      <c r="AY186" s="16" t="s">
        <v>122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6" t="s">
        <v>79</v>
      </c>
      <c r="BK186" s="184">
        <f>ROUND(I186*H186,2)</f>
        <v>0</v>
      </c>
      <c r="BL186" s="16" t="s">
        <v>129</v>
      </c>
      <c r="BM186" s="183" t="s">
        <v>453</v>
      </c>
    </row>
    <row r="187" spans="1:47" s="2" customFormat="1" ht="19.2">
      <c r="A187" s="33"/>
      <c r="B187" s="34"/>
      <c r="C187" s="35"/>
      <c r="D187" s="185" t="s">
        <v>131</v>
      </c>
      <c r="E187" s="35"/>
      <c r="F187" s="186" t="s">
        <v>305</v>
      </c>
      <c r="G187" s="35"/>
      <c r="H187" s="35"/>
      <c r="I187" s="187"/>
      <c r="J187" s="35"/>
      <c r="K187" s="35"/>
      <c r="L187" s="38"/>
      <c r="M187" s="188"/>
      <c r="N187" s="189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131</v>
      </c>
      <c r="AU187" s="16" t="s">
        <v>82</v>
      </c>
    </row>
    <row r="188" spans="2:51" s="13" customFormat="1" ht="10.2">
      <c r="B188" s="190"/>
      <c r="C188" s="191"/>
      <c r="D188" s="185" t="s">
        <v>133</v>
      </c>
      <c r="E188" s="192" t="s">
        <v>19</v>
      </c>
      <c r="F188" s="193" t="s">
        <v>454</v>
      </c>
      <c r="G188" s="191"/>
      <c r="H188" s="194">
        <v>1.36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133</v>
      </c>
      <c r="AU188" s="200" t="s">
        <v>82</v>
      </c>
      <c r="AV188" s="13" t="s">
        <v>82</v>
      </c>
      <c r="AW188" s="13" t="s">
        <v>33</v>
      </c>
      <c r="AX188" s="13" t="s">
        <v>71</v>
      </c>
      <c r="AY188" s="200" t="s">
        <v>122</v>
      </c>
    </row>
    <row r="189" spans="1:65" s="2" customFormat="1" ht="13.8" customHeight="1">
      <c r="A189" s="33"/>
      <c r="B189" s="34"/>
      <c r="C189" s="172" t="s">
        <v>301</v>
      </c>
      <c r="D189" s="172" t="s">
        <v>124</v>
      </c>
      <c r="E189" s="173" t="s">
        <v>308</v>
      </c>
      <c r="F189" s="174" t="s">
        <v>309</v>
      </c>
      <c r="G189" s="175" t="s">
        <v>153</v>
      </c>
      <c r="H189" s="176">
        <v>2.6</v>
      </c>
      <c r="I189" s="177"/>
      <c r="J189" s="178">
        <f>ROUND(I189*H189,2)</f>
        <v>0</v>
      </c>
      <c r="K189" s="174" t="s">
        <v>128</v>
      </c>
      <c r="L189" s="38"/>
      <c r="M189" s="179" t="s">
        <v>19</v>
      </c>
      <c r="N189" s="180" t="s">
        <v>42</v>
      </c>
      <c r="O189" s="63"/>
      <c r="P189" s="181">
        <f>O189*H189</f>
        <v>0</v>
      </c>
      <c r="Q189" s="181">
        <v>0.00208</v>
      </c>
      <c r="R189" s="181">
        <f>Q189*H189</f>
        <v>0.005408</v>
      </c>
      <c r="S189" s="181">
        <v>0</v>
      </c>
      <c r="T189" s="18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83" t="s">
        <v>129</v>
      </c>
      <c r="AT189" s="183" t="s">
        <v>124</v>
      </c>
      <c r="AU189" s="183" t="s">
        <v>82</v>
      </c>
      <c r="AY189" s="16" t="s">
        <v>122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6" t="s">
        <v>79</v>
      </c>
      <c r="BK189" s="184">
        <f>ROUND(I189*H189,2)</f>
        <v>0</v>
      </c>
      <c r="BL189" s="16" t="s">
        <v>129</v>
      </c>
      <c r="BM189" s="183" t="s">
        <v>455</v>
      </c>
    </row>
    <row r="190" spans="1:47" s="2" customFormat="1" ht="10.2">
      <c r="A190" s="33"/>
      <c r="B190" s="34"/>
      <c r="C190" s="35"/>
      <c r="D190" s="185" t="s">
        <v>131</v>
      </c>
      <c r="E190" s="35"/>
      <c r="F190" s="186" t="s">
        <v>311</v>
      </c>
      <c r="G190" s="35"/>
      <c r="H190" s="35"/>
      <c r="I190" s="187"/>
      <c r="J190" s="35"/>
      <c r="K190" s="35"/>
      <c r="L190" s="38"/>
      <c r="M190" s="188"/>
      <c r="N190" s="189"/>
      <c r="O190" s="63"/>
      <c r="P190" s="63"/>
      <c r="Q190" s="63"/>
      <c r="R190" s="63"/>
      <c r="S190" s="63"/>
      <c r="T190" s="64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131</v>
      </c>
      <c r="AU190" s="16" t="s">
        <v>82</v>
      </c>
    </row>
    <row r="191" spans="2:51" s="13" customFormat="1" ht="10.2">
      <c r="B191" s="190"/>
      <c r="C191" s="191"/>
      <c r="D191" s="185" t="s">
        <v>133</v>
      </c>
      <c r="E191" s="192" t="s">
        <v>19</v>
      </c>
      <c r="F191" s="193" t="s">
        <v>456</v>
      </c>
      <c r="G191" s="191"/>
      <c r="H191" s="194">
        <v>2.6</v>
      </c>
      <c r="I191" s="195"/>
      <c r="J191" s="191"/>
      <c r="K191" s="191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133</v>
      </c>
      <c r="AU191" s="200" t="s">
        <v>82</v>
      </c>
      <c r="AV191" s="13" t="s">
        <v>82</v>
      </c>
      <c r="AW191" s="13" t="s">
        <v>33</v>
      </c>
      <c r="AX191" s="13" t="s">
        <v>71</v>
      </c>
      <c r="AY191" s="200" t="s">
        <v>122</v>
      </c>
    </row>
    <row r="192" spans="1:65" s="2" customFormat="1" ht="13.8" customHeight="1">
      <c r="A192" s="33"/>
      <c r="B192" s="34"/>
      <c r="C192" s="172" t="s">
        <v>307</v>
      </c>
      <c r="D192" s="172" t="s">
        <v>124</v>
      </c>
      <c r="E192" s="173" t="s">
        <v>457</v>
      </c>
      <c r="F192" s="174" t="s">
        <v>458</v>
      </c>
      <c r="G192" s="175" t="s">
        <v>267</v>
      </c>
      <c r="H192" s="176">
        <v>141.4</v>
      </c>
      <c r="I192" s="177"/>
      <c r="J192" s="178">
        <f>ROUND(I192*H192,2)</f>
        <v>0</v>
      </c>
      <c r="K192" s="174" t="s">
        <v>128</v>
      </c>
      <c r="L192" s="38"/>
      <c r="M192" s="179" t="s">
        <v>19</v>
      </c>
      <c r="N192" s="180" t="s">
        <v>42</v>
      </c>
      <c r="O192" s="63"/>
      <c r="P192" s="181">
        <f>O192*H192</f>
        <v>0</v>
      </c>
      <c r="Q192" s="181">
        <v>0</v>
      </c>
      <c r="R192" s="181">
        <f>Q192*H192</f>
        <v>0</v>
      </c>
      <c r="S192" s="181">
        <v>0</v>
      </c>
      <c r="T192" s="18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3" t="s">
        <v>129</v>
      </c>
      <c r="AT192" s="183" t="s">
        <v>124</v>
      </c>
      <c r="AU192" s="183" t="s">
        <v>82</v>
      </c>
      <c r="AY192" s="16" t="s">
        <v>122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6" t="s">
        <v>79</v>
      </c>
      <c r="BK192" s="184">
        <f>ROUND(I192*H192,2)</f>
        <v>0</v>
      </c>
      <c r="BL192" s="16" t="s">
        <v>129</v>
      </c>
      <c r="BM192" s="183" t="s">
        <v>459</v>
      </c>
    </row>
    <row r="193" spans="1:47" s="2" customFormat="1" ht="19.2">
      <c r="A193" s="33"/>
      <c r="B193" s="34"/>
      <c r="C193" s="35"/>
      <c r="D193" s="185" t="s">
        <v>131</v>
      </c>
      <c r="E193" s="35"/>
      <c r="F193" s="186" t="s">
        <v>460</v>
      </c>
      <c r="G193" s="35"/>
      <c r="H193" s="35"/>
      <c r="I193" s="187"/>
      <c r="J193" s="35"/>
      <c r="K193" s="35"/>
      <c r="L193" s="38"/>
      <c r="M193" s="188"/>
      <c r="N193" s="189"/>
      <c r="O193" s="63"/>
      <c r="P193" s="63"/>
      <c r="Q193" s="63"/>
      <c r="R193" s="63"/>
      <c r="S193" s="63"/>
      <c r="T193" s="64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131</v>
      </c>
      <c r="AU193" s="16" t="s">
        <v>82</v>
      </c>
    </row>
    <row r="194" spans="2:51" s="13" customFormat="1" ht="10.2">
      <c r="B194" s="190"/>
      <c r="C194" s="191"/>
      <c r="D194" s="185" t="s">
        <v>133</v>
      </c>
      <c r="E194" s="192" t="s">
        <v>19</v>
      </c>
      <c r="F194" s="193" t="s">
        <v>451</v>
      </c>
      <c r="G194" s="191"/>
      <c r="H194" s="194">
        <v>38.2</v>
      </c>
      <c r="I194" s="195"/>
      <c r="J194" s="191"/>
      <c r="K194" s="191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133</v>
      </c>
      <c r="AU194" s="200" t="s">
        <v>82</v>
      </c>
      <c r="AV194" s="13" t="s">
        <v>82</v>
      </c>
      <c r="AW194" s="13" t="s">
        <v>33</v>
      </c>
      <c r="AX194" s="13" t="s">
        <v>71</v>
      </c>
      <c r="AY194" s="200" t="s">
        <v>122</v>
      </c>
    </row>
    <row r="195" spans="2:51" s="13" customFormat="1" ht="10.2">
      <c r="B195" s="190"/>
      <c r="C195" s="191"/>
      <c r="D195" s="185" t="s">
        <v>133</v>
      </c>
      <c r="E195" s="192" t="s">
        <v>19</v>
      </c>
      <c r="F195" s="193" t="s">
        <v>452</v>
      </c>
      <c r="G195" s="191"/>
      <c r="H195" s="194">
        <v>15.2</v>
      </c>
      <c r="I195" s="195"/>
      <c r="J195" s="191"/>
      <c r="K195" s="191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133</v>
      </c>
      <c r="AU195" s="200" t="s">
        <v>82</v>
      </c>
      <c r="AV195" s="13" t="s">
        <v>82</v>
      </c>
      <c r="AW195" s="13" t="s">
        <v>33</v>
      </c>
      <c r="AX195" s="13" t="s">
        <v>71</v>
      </c>
      <c r="AY195" s="200" t="s">
        <v>122</v>
      </c>
    </row>
    <row r="196" spans="2:51" s="13" customFormat="1" ht="10.2">
      <c r="B196" s="190"/>
      <c r="C196" s="191"/>
      <c r="D196" s="185" t="s">
        <v>133</v>
      </c>
      <c r="E196" s="192" t="s">
        <v>19</v>
      </c>
      <c r="F196" s="193" t="s">
        <v>461</v>
      </c>
      <c r="G196" s="191"/>
      <c r="H196" s="194">
        <v>88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133</v>
      </c>
      <c r="AU196" s="200" t="s">
        <v>82</v>
      </c>
      <c r="AV196" s="13" t="s">
        <v>82</v>
      </c>
      <c r="AW196" s="13" t="s">
        <v>33</v>
      </c>
      <c r="AX196" s="13" t="s">
        <v>71</v>
      </c>
      <c r="AY196" s="200" t="s">
        <v>122</v>
      </c>
    </row>
    <row r="197" spans="1:65" s="2" customFormat="1" ht="13.8" customHeight="1">
      <c r="A197" s="33"/>
      <c r="B197" s="34"/>
      <c r="C197" s="172" t="s">
        <v>313</v>
      </c>
      <c r="D197" s="172" t="s">
        <v>124</v>
      </c>
      <c r="E197" s="173" t="s">
        <v>462</v>
      </c>
      <c r="F197" s="174" t="s">
        <v>463</v>
      </c>
      <c r="G197" s="175" t="s">
        <v>267</v>
      </c>
      <c r="H197" s="176">
        <v>53.4</v>
      </c>
      <c r="I197" s="177"/>
      <c r="J197" s="178">
        <f>ROUND(I197*H197,2)</f>
        <v>0</v>
      </c>
      <c r="K197" s="174" t="s">
        <v>128</v>
      </c>
      <c r="L197" s="38"/>
      <c r="M197" s="179" t="s">
        <v>19</v>
      </c>
      <c r="N197" s="180" t="s">
        <v>42</v>
      </c>
      <c r="O197" s="63"/>
      <c r="P197" s="181">
        <f>O197*H197</f>
        <v>0</v>
      </c>
      <c r="Q197" s="181">
        <v>0</v>
      </c>
      <c r="R197" s="181">
        <f>Q197*H197</f>
        <v>0</v>
      </c>
      <c r="S197" s="181">
        <v>0.07223</v>
      </c>
      <c r="T197" s="182">
        <f>S197*H197</f>
        <v>3.857082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83" t="s">
        <v>129</v>
      </c>
      <c r="AT197" s="183" t="s">
        <v>124</v>
      </c>
      <c r="AU197" s="183" t="s">
        <v>82</v>
      </c>
      <c r="AY197" s="16" t="s">
        <v>122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6" t="s">
        <v>79</v>
      </c>
      <c r="BK197" s="184">
        <f>ROUND(I197*H197,2)</f>
        <v>0</v>
      </c>
      <c r="BL197" s="16" t="s">
        <v>129</v>
      </c>
      <c r="BM197" s="183" t="s">
        <v>464</v>
      </c>
    </row>
    <row r="198" spans="1:47" s="2" customFormat="1" ht="19.2">
      <c r="A198" s="33"/>
      <c r="B198" s="34"/>
      <c r="C198" s="35"/>
      <c r="D198" s="185" t="s">
        <v>131</v>
      </c>
      <c r="E198" s="35"/>
      <c r="F198" s="186" t="s">
        <v>465</v>
      </c>
      <c r="G198" s="35"/>
      <c r="H198" s="35"/>
      <c r="I198" s="187"/>
      <c r="J198" s="35"/>
      <c r="K198" s="35"/>
      <c r="L198" s="38"/>
      <c r="M198" s="188"/>
      <c r="N198" s="189"/>
      <c r="O198" s="63"/>
      <c r="P198" s="63"/>
      <c r="Q198" s="63"/>
      <c r="R198" s="63"/>
      <c r="S198" s="63"/>
      <c r="T198" s="64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131</v>
      </c>
      <c r="AU198" s="16" t="s">
        <v>82</v>
      </c>
    </row>
    <row r="199" spans="2:51" s="13" customFormat="1" ht="10.2">
      <c r="B199" s="190"/>
      <c r="C199" s="191"/>
      <c r="D199" s="185" t="s">
        <v>133</v>
      </c>
      <c r="E199" s="192" t="s">
        <v>19</v>
      </c>
      <c r="F199" s="193" t="s">
        <v>451</v>
      </c>
      <c r="G199" s="191"/>
      <c r="H199" s="194">
        <v>38.2</v>
      </c>
      <c r="I199" s="195"/>
      <c r="J199" s="191"/>
      <c r="K199" s="191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133</v>
      </c>
      <c r="AU199" s="200" t="s">
        <v>82</v>
      </c>
      <c r="AV199" s="13" t="s">
        <v>82</v>
      </c>
      <c r="AW199" s="13" t="s">
        <v>33</v>
      </c>
      <c r="AX199" s="13" t="s">
        <v>71</v>
      </c>
      <c r="AY199" s="200" t="s">
        <v>122</v>
      </c>
    </row>
    <row r="200" spans="2:51" s="13" customFormat="1" ht="10.2">
      <c r="B200" s="190"/>
      <c r="C200" s="191"/>
      <c r="D200" s="185" t="s">
        <v>133</v>
      </c>
      <c r="E200" s="192" t="s">
        <v>19</v>
      </c>
      <c r="F200" s="193" t="s">
        <v>452</v>
      </c>
      <c r="G200" s="191"/>
      <c r="H200" s="194">
        <v>15.2</v>
      </c>
      <c r="I200" s="195"/>
      <c r="J200" s="191"/>
      <c r="K200" s="191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133</v>
      </c>
      <c r="AU200" s="200" t="s">
        <v>82</v>
      </c>
      <c r="AV200" s="13" t="s">
        <v>82</v>
      </c>
      <c r="AW200" s="13" t="s">
        <v>33</v>
      </c>
      <c r="AX200" s="13" t="s">
        <v>71</v>
      </c>
      <c r="AY200" s="200" t="s">
        <v>122</v>
      </c>
    </row>
    <row r="201" spans="1:65" s="2" customFormat="1" ht="13.8" customHeight="1">
      <c r="A201" s="33"/>
      <c r="B201" s="34"/>
      <c r="C201" s="172" t="s">
        <v>319</v>
      </c>
      <c r="D201" s="172" t="s">
        <v>124</v>
      </c>
      <c r="E201" s="173" t="s">
        <v>466</v>
      </c>
      <c r="F201" s="174" t="s">
        <v>467</v>
      </c>
      <c r="G201" s="175" t="s">
        <v>127</v>
      </c>
      <c r="H201" s="176">
        <v>9.2</v>
      </c>
      <c r="I201" s="177"/>
      <c r="J201" s="178">
        <f>ROUND(I201*H201,2)</f>
        <v>0</v>
      </c>
      <c r="K201" s="174" t="s">
        <v>128</v>
      </c>
      <c r="L201" s="38"/>
      <c r="M201" s="179" t="s">
        <v>19</v>
      </c>
      <c r="N201" s="180" t="s">
        <v>42</v>
      </c>
      <c r="O201" s="63"/>
      <c r="P201" s="181">
        <f>O201*H201</f>
        <v>0</v>
      </c>
      <c r="Q201" s="181">
        <v>0</v>
      </c>
      <c r="R201" s="181">
        <f>Q201*H201</f>
        <v>0</v>
      </c>
      <c r="S201" s="181">
        <v>2.4</v>
      </c>
      <c r="T201" s="182">
        <f>S201*H201</f>
        <v>22.08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83" t="s">
        <v>129</v>
      </c>
      <c r="AT201" s="183" t="s">
        <v>124</v>
      </c>
      <c r="AU201" s="183" t="s">
        <v>82</v>
      </c>
      <c r="AY201" s="16" t="s">
        <v>122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6" t="s">
        <v>79</v>
      </c>
      <c r="BK201" s="184">
        <f>ROUND(I201*H201,2)</f>
        <v>0</v>
      </c>
      <c r="BL201" s="16" t="s">
        <v>129</v>
      </c>
      <c r="BM201" s="183" t="s">
        <v>468</v>
      </c>
    </row>
    <row r="202" spans="1:47" s="2" customFormat="1" ht="10.2">
      <c r="A202" s="33"/>
      <c r="B202" s="34"/>
      <c r="C202" s="35"/>
      <c r="D202" s="185" t="s">
        <v>131</v>
      </c>
      <c r="E202" s="35"/>
      <c r="F202" s="186" t="s">
        <v>469</v>
      </c>
      <c r="G202" s="35"/>
      <c r="H202" s="35"/>
      <c r="I202" s="187"/>
      <c r="J202" s="35"/>
      <c r="K202" s="35"/>
      <c r="L202" s="38"/>
      <c r="M202" s="188"/>
      <c r="N202" s="189"/>
      <c r="O202" s="63"/>
      <c r="P202" s="63"/>
      <c r="Q202" s="63"/>
      <c r="R202" s="63"/>
      <c r="S202" s="63"/>
      <c r="T202" s="64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131</v>
      </c>
      <c r="AU202" s="16" t="s">
        <v>82</v>
      </c>
    </row>
    <row r="203" spans="2:51" s="13" customFormat="1" ht="10.2">
      <c r="B203" s="190"/>
      <c r="C203" s="191"/>
      <c r="D203" s="185" t="s">
        <v>133</v>
      </c>
      <c r="E203" s="192" t="s">
        <v>19</v>
      </c>
      <c r="F203" s="193" t="s">
        <v>470</v>
      </c>
      <c r="G203" s="191"/>
      <c r="H203" s="194">
        <v>9.2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133</v>
      </c>
      <c r="AU203" s="200" t="s">
        <v>82</v>
      </c>
      <c r="AV203" s="13" t="s">
        <v>82</v>
      </c>
      <c r="AW203" s="13" t="s">
        <v>33</v>
      </c>
      <c r="AX203" s="13" t="s">
        <v>79</v>
      </c>
      <c r="AY203" s="200" t="s">
        <v>122</v>
      </c>
    </row>
    <row r="204" spans="1:65" s="2" customFormat="1" ht="13.8" customHeight="1">
      <c r="A204" s="33"/>
      <c r="B204" s="34"/>
      <c r="C204" s="172" t="s">
        <v>326</v>
      </c>
      <c r="D204" s="172" t="s">
        <v>124</v>
      </c>
      <c r="E204" s="173" t="s">
        <v>471</v>
      </c>
      <c r="F204" s="174" t="s">
        <v>472</v>
      </c>
      <c r="G204" s="175" t="s">
        <v>267</v>
      </c>
      <c r="H204" s="176">
        <v>88</v>
      </c>
      <c r="I204" s="177"/>
      <c r="J204" s="178">
        <f>ROUND(I204*H204,2)</f>
        <v>0</v>
      </c>
      <c r="K204" s="174" t="s">
        <v>128</v>
      </c>
      <c r="L204" s="38"/>
      <c r="M204" s="179" t="s">
        <v>19</v>
      </c>
      <c r="N204" s="180" t="s">
        <v>42</v>
      </c>
      <c r="O204" s="63"/>
      <c r="P204" s="181">
        <f>O204*H204</f>
        <v>0</v>
      </c>
      <c r="Q204" s="181">
        <v>0</v>
      </c>
      <c r="R204" s="181">
        <f>Q204*H204</f>
        <v>0</v>
      </c>
      <c r="S204" s="181">
        <v>0.0779</v>
      </c>
      <c r="T204" s="182">
        <f>S204*H204</f>
        <v>6.8552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3" t="s">
        <v>129</v>
      </c>
      <c r="AT204" s="183" t="s">
        <v>124</v>
      </c>
      <c r="AU204" s="183" t="s">
        <v>82</v>
      </c>
      <c r="AY204" s="16" t="s">
        <v>122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6" t="s">
        <v>79</v>
      </c>
      <c r="BK204" s="184">
        <f>ROUND(I204*H204,2)</f>
        <v>0</v>
      </c>
      <c r="BL204" s="16" t="s">
        <v>129</v>
      </c>
      <c r="BM204" s="183" t="s">
        <v>473</v>
      </c>
    </row>
    <row r="205" spans="1:47" s="2" customFormat="1" ht="19.2">
      <c r="A205" s="33"/>
      <c r="B205" s="34"/>
      <c r="C205" s="35"/>
      <c r="D205" s="185" t="s">
        <v>131</v>
      </c>
      <c r="E205" s="35"/>
      <c r="F205" s="186" t="s">
        <v>474</v>
      </c>
      <c r="G205" s="35"/>
      <c r="H205" s="35"/>
      <c r="I205" s="187"/>
      <c r="J205" s="35"/>
      <c r="K205" s="35"/>
      <c r="L205" s="38"/>
      <c r="M205" s="188"/>
      <c r="N205" s="189"/>
      <c r="O205" s="63"/>
      <c r="P205" s="63"/>
      <c r="Q205" s="63"/>
      <c r="R205" s="63"/>
      <c r="S205" s="63"/>
      <c r="T205" s="64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131</v>
      </c>
      <c r="AU205" s="16" t="s">
        <v>82</v>
      </c>
    </row>
    <row r="206" spans="2:51" s="13" customFormat="1" ht="10.2">
      <c r="B206" s="190"/>
      <c r="C206" s="191"/>
      <c r="D206" s="185" t="s">
        <v>133</v>
      </c>
      <c r="E206" s="192" t="s">
        <v>19</v>
      </c>
      <c r="F206" s="193" t="s">
        <v>461</v>
      </c>
      <c r="G206" s="191"/>
      <c r="H206" s="194">
        <v>88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133</v>
      </c>
      <c r="AU206" s="200" t="s">
        <v>82</v>
      </c>
      <c r="AV206" s="13" t="s">
        <v>82</v>
      </c>
      <c r="AW206" s="13" t="s">
        <v>33</v>
      </c>
      <c r="AX206" s="13" t="s">
        <v>79</v>
      </c>
      <c r="AY206" s="200" t="s">
        <v>122</v>
      </c>
    </row>
    <row r="207" spans="1:65" s="2" customFormat="1" ht="13.8" customHeight="1">
      <c r="A207" s="33"/>
      <c r="B207" s="34"/>
      <c r="C207" s="172" t="s">
        <v>333</v>
      </c>
      <c r="D207" s="172" t="s">
        <v>124</v>
      </c>
      <c r="E207" s="173" t="s">
        <v>475</v>
      </c>
      <c r="F207" s="174" t="s">
        <v>476</v>
      </c>
      <c r="G207" s="175" t="s">
        <v>267</v>
      </c>
      <c r="H207" s="176">
        <v>88</v>
      </c>
      <c r="I207" s="177"/>
      <c r="J207" s="178">
        <f>ROUND(I207*H207,2)</f>
        <v>0</v>
      </c>
      <c r="K207" s="174" t="s">
        <v>128</v>
      </c>
      <c r="L207" s="38"/>
      <c r="M207" s="179" t="s">
        <v>19</v>
      </c>
      <c r="N207" s="180" t="s">
        <v>42</v>
      </c>
      <c r="O207" s="63"/>
      <c r="P207" s="181">
        <f>O207*H207</f>
        <v>0</v>
      </c>
      <c r="Q207" s="181">
        <v>0.07816</v>
      </c>
      <c r="R207" s="181">
        <f>Q207*H207</f>
        <v>6.87808</v>
      </c>
      <c r="S207" s="181">
        <v>0</v>
      </c>
      <c r="T207" s="18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83" t="s">
        <v>129</v>
      </c>
      <c r="AT207" s="183" t="s">
        <v>124</v>
      </c>
      <c r="AU207" s="183" t="s">
        <v>82</v>
      </c>
      <c r="AY207" s="16" t="s">
        <v>122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6" t="s">
        <v>79</v>
      </c>
      <c r="BK207" s="184">
        <f>ROUND(I207*H207,2)</f>
        <v>0</v>
      </c>
      <c r="BL207" s="16" t="s">
        <v>129</v>
      </c>
      <c r="BM207" s="183" t="s">
        <v>477</v>
      </c>
    </row>
    <row r="208" spans="1:47" s="2" customFormat="1" ht="10.2">
      <c r="A208" s="33"/>
      <c r="B208" s="34"/>
      <c r="C208" s="35"/>
      <c r="D208" s="185" t="s">
        <v>131</v>
      </c>
      <c r="E208" s="35"/>
      <c r="F208" s="186" t="s">
        <v>478</v>
      </c>
      <c r="G208" s="35"/>
      <c r="H208" s="35"/>
      <c r="I208" s="187"/>
      <c r="J208" s="35"/>
      <c r="K208" s="35"/>
      <c r="L208" s="38"/>
      <c r="M208" s="188"/>
      <c r="N208" s="189"/>
      <c r="O208" s="63"/>
      <c r="P208" s="63"/>
      <c r="Q208" s="63"/>
      <c r="R208" s="63"/>
      <c r="S208" s="63"/>
      <c r="T208" s="64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131</v>
      </c>
      <c r="AU208" s="16" t="s">
        <v>82</v>
      </c>
    </row>
    <row r="209" spans="2:51" s="13" customFormat="1" ht="10.2">
      <c r="B209" s="190"/>
      <c r="C209" s="191"/>
      <c r="D209" s="185" t="s">
        <v>133</v>
      </c>
      <c r="E209" s="192" t="s">
        <v>19</v>
      </c>
      <c r="F209" s="193" t="s">
        <v>461</v>
      </c>
      <c r="G209" s="191"/>
      <c r="H209" s="194">
        <v>88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133</v>
      </c>
      <c r="AU209" s="200" t="s">
        <v>82</v>
      </c>
      <c r="AV209" s="13" t="s">
        <v>82</v>
      </c>
      <c r="AW209" s="13" t="s">
        <v>33</v>
      </c>
      <c r="AX209" s="13" t="s">
        <v>79</v>
      </c>
      <c r="AY209" s="200" t="s">
        <v>122</v>
      </c>
    </row>
    <row r="210" spans="2:63" s="12" customFormat="1" ht="22.8" customHeight="1">
      <c r="B210" s="156"/>
      <c r="C210" s="157"/>
      <c r="D210" s="158" t="s">
        <v>70</v>
      </c>
      <c r="E210" s="170" t="s">
        <v>324</v>
      </c>
      <c r="F210" s="170" t="s">
        <v>325</v>
      </c>
      <c r="G210" s="157"/>
      <c r="H210" s="157"/>
      <c r="I210" s="160"/>
      <c r="J210" s="171">
        <f>BK210</f>
        <v>0</v>
      </c>
      <c r="K210" s="157"/>
      <c r="L210" s="162"/>
      <c r="M210" s="163"/>
      <c r="N210" s="164"/>
      <c r="O210" s="164"/>
      <c r="P210" s="165">
        <f>SUM(P211:P223)</f>
        <v>0</v>
      </c>
      <c r="Q210" s="164"/>
      <c r="R210" s="165">
        <f>SUM(R211:R223)</f>
        <v>0</v>
      </c>
      <c r="S210" s="164"/>
      <c r="T210" s="166">
        <f>SUM(T211:T223)</f>
        <v>0</v>
      </c>
      <c r="AR210" s="167" t="s">
        <v>79</v>
      </c>
      <c r="AT210" s="168" t="s">
        <v>70</v>
      </c>
      <c r="AU210" s="168" t="s">
        <v>79</v>
      </c>
      <c r="AY210" s="167" t="s">
        <v>122</v>
      </c>
      <c r="BK210" s="169">
        <f>SUM(BK211:BK223)</f>
        <v>0</v>
      </c>
    </row>
    <row r="211" spans="1:65" s="2" customFormat="1" ht="13.8" customHeight="1">
      <c r="A211" s="33"/>
      <c r="B211" s="34"/>
      <c r="C211" s="172" t="s">
        <v>339</v>
      </c>
      <c r="D211" s="172" t="s">
        <v>124</v>
      </c>
      <c r="E211" s="173" t="s">
        <v>327</v>
      </c>
      <c r="F211" s="174" t="s">
        <v>328</v>
      </c>
      <c r="G211" s="175" t="s">
        <v>231</v>
      </c>
      <c r="H211" s="176">
        <v>32.792</v>
      </c>
      <c r="I211" s="177"/>
      <c r="J211" s="178">
        <f>ROUND(I211*H211,2)</f>
        <v>0</v>
      </c>
      <c r="K211" s="174" t="s">
        <v>128</v>
      </c>
      <c r="L211" s="38"/>
      <c r="M211" s="179" t="s">
        <v>19</v>
      </c>
      <c r="N211" s="180" t="s">
        <v>42</v>
      </c>
      <c r="O211" s="63"/>
      <c r="P211" s="181">
        <f>O211*H211</f>
        <v>0</v>
      </c>
      <c r="Q211" s="181">
        <v>0</v>
      </c>
      <c r="R211" s="181">
        <f>Q211*H211</f>
        <v>0</v>
      </c>
      <c r="S211" s="181">
        <v>0</v>
      </c>
      <c r="T211" s="18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3" t="s">
        <v>129</v>
      </c>
      <c r="AT211" s="183" t="s">
        <v>124</v>
      </c>
      <c r="AU211" s="183" t="s">
        <v>82</v>
      </c>
      <c r="AY211" s="16" t="s">
        <v>122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6" t="s">
        <v>79</v>
      </c>
      <c r="BK211" s="184">
        <f>ROUND(I211*H211,2)</f>
        <v>0</v>
      </c>
      <c r="BL211" s="16" t="s">
        <v>129</v>
      </c>
      <c r="BM211" s="183" t="s">
        <v>479</v>
      </c>
    </row>
    <row r="212" spans="1:47" s="2" customFormat="1" ht="10.2">
      <c r="A212" s="33"/>
      <c r="B212" s="34"/>
      <c r="C212" s="35"/>
      <c r="D212" s="185" t="s">
        <v>131</v>
      </c>
      <c r="E212" s="35"/>
      <c r="F212" s="186" t="s">
        <v>330</v>
      </c>
      <c r="G212" s="35"/>
      <c r="H212" s="35"/>
      <c r="I212" s="187"/>
      <c r="J212" s="35"/>
      <c r="K212" s="35"/>
      <c r="L212" s="38"/>
      <c r="M212" s="188"/>
      <c r="N212" s="189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131</v>
      </c>
      <c r="AU212" s="16" t="s">
        <v>82</v>
      </c>
    </row>
    <row r="213" spans="2:51" s="13" customFormat="1" ht="10.2">
      <c r="B213" s="190"/>
      <c r="C213" s="191"/>
      <c r="D213" s="185" t="s">
        <v>133</v>
      </c>
      <c r="E213" s="192" t="s">
        <v>19</v>
      </c>
      <c r="F213" s="193" t="s">
        <v>480</v>
      </c>
      <c r="G213" s="191"/>
      <c r="H213" s="194">
        <v>10.712</v>
      </c>
      <c r="I213" s="195"/>
      <c r="J213" s="191"/>
      <c r="K213" s="191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133</v>
      </c>
      <c r="AU213" s="200" t="s">
        <v>82</v>
      </c>
      <c r="AV213" s="13" t="s">
        <v>82</v>
      </c>
      <c r="AW213" s="13" t="s">
        <v>33</v>
      </c>
      <c r="AX213" s="13" t="s">
        <v>71</v>
      </c>
      <c r="AY213" s="200" t="s">
        <v>122</v>
      </c>
    </row>
    <row r="214" spans="2:51" s="13" customFormat="1" ht="10.2">
      <c r="B214" s="190"/>
      <c r="C214" s="191"/>
      <c r="D214" s="185" t="s">
        <v>133</v>
      </c>
      <c r="E214" s="192" t="s">
        <v>19</v>
      </c>
      <c r="F214" s="193" t="s">
        <v>481</v>
      </c>
      <c r="G214" s="191"/>
      <c r="H214" s="194">
        <v>22.08</v>
      </c>
      <c r="I214" s="195"/>
      <c r="J214" s="191"/>
      <c r="K214" s="191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133</v>
      </c>
      <c r="AU214" s="200" t="s">
        <v>82</v>
      </c>
      <c r="AV214" s="13" t="s">
        <v>82</v>
      </c>
      <c r="AW214" s="13" t="s">
        <v>33</v>
      </c>
      <c r="AX214" s="13" t="s">
        <v>71</v>
      </c>
      <c r="AY214" s="200" t="s">
        <v>122</v>
      </c>
    </row>
    <row r="215" spans="1:65" s="2" customFormat="1" ht="13.8" customHeight="1">
      <c r="A215" s="33"/>
      <c r="B215" s="34"/>
      <c r="C215" s="172" t="s">
        <v>344</v>
      </c>
      <c r="D215" s="172" t="s">
        <v>124</v>
      </c>
      <c r="E215" s="173" t="s">
        <v>334</v>
      </c>
      <c r="F215" s="174" t="s">
        <v>335</v>
      </c>
      <c r="G215" s="175" t="s">
        <v>231</v>
      </c>
      <c r="H215" s="176">
        <v>787.008</v>
      </c>
      <c r="I215" s="177"/>
      <c r="J215" s="178">
        <f>ROUND(I215*H215,2)</f>
        <v>0</v>
      </c>
      <c r="K215" s="174" t="s">
        <v>128</v>
      </c>
      <c r="L215" s="38"/>
      <c r="M215" s="179" t="s">
        <v>19</v>
      </c>
      <c r="N215" s="180" t="s">
        <v>42</v>
      </c>
      <c r="O215" s="63"/>
      <c r="P215" s="181">
        <f>O215*H215</f>
        <v>0</v>
      </c>
      <c r="Q215" s="181">
        <v>0</v>
      </c>
      <c r="R215" s="181">
        <f>Q215*H215</f>
        <v>0</v>
      </c>
      <c r="S215" s="181">
        <v>0</v>
      </c>
      <c r="T215" s="18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83" t="s">
        <v>129</v>
      </c>
      <c r="AT215" s="183" t="s">
        <v>124</v>
      </c>
      <c r="AU215" s="183" t="s">
        <v>82</v>
      </c>
      <c r="AY215" s="16" t="s">
        <v>122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6" t="s">
        <v>79</v>
      </c>
      <c r="BK215" s="184">
        <f>ROUND(I215*H215,2)</f>
        <v>0</v>
      </c>
      <c r="BL215" s="16" t="s">
        <v>129</v>
      </c>
      <c r="BM215" s="183" t="s">
        <v>482</v>
      </c>
    </row>
    <row r="216" spans="1:47" s="2" customFormat="1" ht="19.2">
      <c r="A216" s="33"/>
      <c r="B216" s="34"/>
      <c r="C216" s="35"/>
      <c r="D216" s="185" t="s">
        <v>131</v>
      </c>
      <c r="E216" s="35"/>
      <c r="F216" s="186" t="s">
        <v>337</v>
      </c>
      <c r="G216" s="35"/>
      <c r="H216" s="35"/>
      <c r="I216" s="187"/>
      <c r="J216" s="35"/>
      <c r="K216" s="35"/>
      <c r="L216" s="38"/>
      <c r="M216" s="188"/>
      <c r="N216" s="189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131</v>
      </c>
      <c r="AU216" s="16" t="s">
        <v>82</v>
      </c>
    </row>
    <row r="217" spans="2:51" s="13" customFormat="1" ht="10.2">
      <c r="B217" s="190"/>
      <c r="C217" s="191"/>
      <c r="D217" s="185" t="s">
        <v>133</v>
      </c>
      <c r="E217" s="192" t="s">
        <v>19</v>
      </c>
      <c r="F217" s="193" t="s">
        <v>483</v>
      </c>
      <c r="G217" s="191"/>
      <c r="H217" s="194">
        <v>787.008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133</v>
      </c>
      <c r="AU217" s="200" t="s">
        <v>82</v>
      </c>
      <c r="AV217" s="13" t="s">
        <v>82</v>
      </c>
      <c r="AW217" s="13" t="s">
        <v>33</v>
      </c>
      <c r="AX217" s="13" t="s">
        <v>79</v>
      </c>
      <c r="AY217" s="200" t="s">
        <v>122</v>
      </c>
    </row>
    <row r="218" spans="1:65" s="2" customFormat="1" ht="13.8" customHeight="1">
      <c r="A218" s="33"/>
      <c r="B218" s="34"/>
      <c r="C218" s="172" t="s">
        <v>351</v>
      </c>
      <c r="D218" s="172" t="s">
        <v>124</v>
      </c>
      <c r="E218" s="173" t="s">
        <v>340</v>
      </c>
      <c r="F218" s="174" t="s">
        <v>341</v>
      </c>
      <c r="G218" s="175" t="s">
        <v>231</v>
      </c>
      <c r="H218" s="176">
        <v>10.712</v>
      </c>
      <c r="I218" s="177"/>
      <c r="J218" s="178">
        <f>ROUND(I218*H218,2)</f>
        <v>0</v>
      </c>
      <c r="K218" s="174" t="s">
        <v>128</v>
      </c>
      <c r="L218" s="38"/>
      <c r="M218" s="179" t="s">
        <v>19</v>
      </c>
      <c r="N218" s="180" t="s">
        <v>42</v>
      </c>
      <c r="O218" s="63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3" t="s">
        <v>129</v>
      </c>
      <c r="AT218" s="183" t="s">
        <v>124</v>
      </c>
      <c r="AU218" s="183" t="s">
        <v>82</v>
      </c>
      <c r="AY218" s="16" t="s">
        <v>122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6" t="s">
        <v>79</v>
      </c>
      <c r="BK218" s="184">
        <f>ROUND(I218*H218,2)</f>
        <v>0</v>
      </c>
      <c r="BL218" s="16" t="s">
        <v>129</v>
      </c>
      <c r="BM218" s="183" t="s">
        <v>484</v>
      </c>
    </row>
    <row r="219" spans="1:47" s="2" customFormat="1" ht="19.2">
      <c r="A219" s="33"/>
      <c r="B219" s="34"/>
      <c r="C219" s="35"/>
      <c r="D219" s="185" t="s">
        <v>131</v>
      </c>
      <c r="E219" s="35"/>
      <c r="F219" s="186" t="s">
        <v>343</v>
      </c>
      <c r="G219" s="35"/>
      <c r="H219" s="35"/>
      <c r="I219" s="187"/>
      <c r="J219" s="35"/>
      <c r="K219" s="35"/>
      <c r="L219" s="38"/>
      <c r="M219" s="188"/>
      <c r="N219" s="189"/>
      <c r="O219" s="63"/>
      <c r="P219" s="63"/>
      <c r="Q219" s="63"/>
      <c r="R219" s="63"/>
      <c r="S219" s="63"/>
      <c r="T219" s="6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131</v>
      </c>
      <c r="AU219" s="16" t="s">
        <v>82</v>
      </c>
    </row>
    <row r="220" spans="2:51" s="13" customFormat="1" ht="10.2">
      <c r="B220" s="190"/>
      <c r="C220" s="191"/>
      <c r="D220" s="185" t="s">
        <v>133</v>
      </c>
      <c r="E220" s="192" t="s">
        <v>19</v>
      </c>
      <c r="F220" s="193" t="s">
        <v>480</v>
      </c>
      <c r="G220" s="191"/>
      <c r="H220" s="194">
        <v>10.712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133</v>
      </c>
      <c r="AU220" s="200" t="s">
        <v>82</v>
      </c>
      <c r="AV220" s="13" t="s">
        <v>82</v>
      </c>
      <c r="AW220" s="13" t="s">
        <v>33</v>
      </c>
      <c r="AX220" s="13" t="s">
        <v>71</v>
      </c>
      <c r="AY220" s="200" t="s">
        <v>122</v>
      </c>
    </row>
    <row r="221" spans="1:65" s="2" customFormat="1" ht="13.8" customHeight="1">
      <c r="A221" s="33"/>
      <c r="B221" s="34"/>
      <c r="C221" s="172" t="s">
        <v>485</v>
      </c>
      <c r="D221" s="172" t="s">
        <v>124</v>
      </c>
      <c r="E221" s="173" t="s">
        <v>345</v>
      </c>
      <c r="F221" s="174" t="s">
        <v>346</v>
      </c>
      <c r="G221" s="175" t="s">
        <v>231</v>
      </c>
      <c r="H221" s="176">
        <v>22.08</v>
      </c>
      <c r="I221" s="177"/>
      <c r="J221" s="178">
        <f>ROUND(I221*H221,2)</f>
        <v>0</v>
      </c>
      <c r="K221" s="174" t="s">
        <v>128</v>
      </c>
      <c r="L221" s="38"/>
      <c r="M221" s="179" t="s">
        <v>19</v>
      </c>
      <c r="N221" s="180" t="s">
        <v>42</v>
      </c>
      <c r="O221" s="63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83" t="s">
        <v>129</v>
      </c>
      <c r="AT221" s="183" t="s">
        <v>124</v>
      </c>
      <c r="AU221" s="183" t="s">
        <v>82</v>
      </c>
      <c r="AY221" s="16" t="s">
        <v>122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6" t="s">
        <v>79</v>
      </c>
      <c r="BK221" s="184">
        <f>ROUND(I221*H221,2)</f>
        <v>0</v>
      </c>
      <c r="BL221" s="16" t="s">
        <v>129</v>
      </c>
      <c r="BM221" s="183" t="s">
        <v>486</v>
      </c>
    </row>
    <row r="222" spans="1:47" s="2" customFormat="1" ht="19.2">
      <c r="A222" s="33"/>
      <c r="B222" s="34"/>
      <c r="C222" s="35"/>
      <c r="D222" s="185" t="s">
        <v>131</v>
      </c>
      <c r="E222" s="35"/>
      <c r="F222" s="186" t="s">
        <v>348</v>
      </c>
      <c r="G222" s="35"/>
      <c r="H222" s="35"/>
      <c r="I222" s="187"/>
      <c r="J222" s="35"/>
      <c r="K222" s="35"/>
      <c r="L222" s="38"/>
      <c r="M222" s="188"/>
      <c r="N222" s="189"/>
      <c r="O222" s="63"/>
      <c r="P222" s="63"/>
      <c r="Q222" s="63"/>
      <c r="R222" s="63"/>
      <c r="S222" s="63"/>
      <c r="T222" s="64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131</v>
      </c>
      <c r="AU222" s="16" t="s">
        <v>82</v>
      </c>
    </row>
    <row r="223" spans="2:51" s="13" customFormat="1" ht="10.2">
      <c r="B223" s="190"/>
      <c r="C223" s="191"/>
      <c r="D223" s="185" t="s">
        <v>133</v>
      </c>
      <c r="E223" s="192" t="s">
        <v>19</v>
      </c>
      <c r="F223" s="193" t="s">
        <v>481</v>
      </c>
      <c r="G223" s="191"/>
      <c r="H223" s="194">
        <v>22.08</v>
      </c>
      <c r="I223" s="195"/>
      <c r="J223" s="191"/>
      <c r="K223" s="191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133</v>
      </c>
      <c r="AU223" s="200" t="s">
        <v>82</v>
      </c>
      <c r="AV223" s="13" t="s">
        <v>82</v>
      </c>
      <c r="AW223" s="13" t="s">
        <v>33</v>
      </c>
      <c r="AX223" s="13" t="s">
        <v>71</v>
      </c>
      <c r="AY223" s="200" t="s">
        <v>122</v>
      </c>
    </row>
    <row r="224" spans="2:63" s="12" customFormat="1" ht="22.8" customHeight="1">
      <c r="B224" s="156"/>
      <c r="C224" s="157"/>
      <c r="D224" s="158" t="s">
        <v>70</v>
      </c>
      <c r="E224" s="170" t="s">
        <v>349</v>
      </c>
      <c r="F224" s="170" t="s">
        <v>350</v>
      </c>
      <c r="G224" s="157"/>
      <c r="H224" s="157"/>
      <c r="I224" s="160"/>
      <c r="J224" s="171">
        <f>BK224</f>
        <v>0</v>
      </c>
      <c r="K224" s="157"/>
      <c r="L224" s="162"/>
      <c r="M224" s="163"/>
      <c r="N224" s="164"/>
      <c r="O224" s="164"/>
      <c r="P224" s="165">
        <f>SUM(P225:P226)</f>
        <v>0</v>
      </c>
      <c r="Q224" s="164"/>
      <c r="R224" s="165">
        <f>SUM(R225:R226)</f>
        <v>0</v>
      </c>
      <c r="S224" s="164"/>
      <c r="T224" s="166">
        <f>SUM(T225:T226)</f>
        <v>0</v>
      </c>
      <c r="AR224" s="167" t="s">
        <v>79</v>
      </c>
      <c r="AT224" s="168" t="s">
        <v>70</v>
      </c>
      <c r="AU224" s="168" t="s">
        <v>79</v>
      </c>
      <c r="AY224" s="167" t="s">
        <v>122</v>
      </c>
      <c r="BK224" s="169">
        <f>SUM(BK225:BK226)</f>
        <v>0</v>
      </c>
    </row>
    <row r="225" spans="1:65" s="2" customFormat="1" ht="13.8" customHeight="1">
      <c r="A225" s="33"/>
      <c r="B225" s="34"/>
      <c r="C225" s="172" t="s">
        <v>487</v>
      </c>
      <c r="D225" s="172" t="s">
        <v>124</v>
      </c>
      <c r="E225" s="173" t="s">
        <v>352</v>
      </c>
      <c r="F225" s="174" t="s">
        <v>353</v>
      </c>
      <c r="G225" s="175" t="s">
        <v>231</v>
      </c>
      <c r="H225" s="176">
        <v>470.023</v>
      </c>
      <c r="I225" s="177"/>
      <c r="J225" s="178">
        <f>ROUND(I225*H225,2)</f>
        <v>0</v>
      </c>
      <c r="K225" s="174" t="s">
        <v>128</v>
      </c>
      <c r="L225" s="38"/>
      <c r="M225" s="179" t="s">
        <v>19</v>
      </c>
      <c r="N225" s="180" t="s">
        <v>42</v>
      </c>
      <c r="O225" s="63"/>
      <c r="P225" s="181">
        <f>O225*H225</f>
        <v>0</v>
      </c>
      <c r="Q225" s="181">
        <v>0</v>
      </c>
      <c r="R225" s="181">
        <f>Q225*H225</f>
        <v>0</v>
      </c>
      <c r="S225" s="181">
        <v>0</v>
      </c>
      <c r="T225" s="18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83" t="s">
        <v>129</v>
      </c>
      <c r="AT225" s="183" t="s">
        <v>124</v>
      </c>
      <c r="AU225" s="183" t="s">
        <v>82</v>
      </c>
      <c r="AY225" s="16" t="s">
        <v>122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6" t="s">
        <v>79</v>
      </c>
      <c r="BK225" s="184">
        <f>ROUND(I225*H225,2)</f>
        <v>0</v>
      </c>
      <c r="BL225" s="16" t="s">
        <v>129</v>
      </c>
      <c r="BM225" s="183" t="s">
        <v>488</v>
      </c>
    </row>
    <row r="226" spans="1:47" s="2" customFormat="1" ht="10.2">
      <c r="A226" s="33"/>
      <c r="B226" s="34"/>
      <c r="C226" s="35"/>
      <c r="D226" s="185" t="s">
        <v>131</v>
      </c>
      <c r="E226" s="35"/>
      <c r="F226" s="186" t="s">
        <v>355</v>
      </c>
      <c r="G226" s="35"/>
      <c r="H226" s="35"/>
      <c r="I226" s="187"/>
      <c r="J226" s="35"/>
      <c r="K226" s="35"/>
      <c r="L226" s="38"/>
      <c r="M226" s="212"/>
      <c r="N226" s="213"/>
      <c r="O226" s="214"/>
      <c r="P226" s="214"/>
      <c r="Q226" s="214"/>
      <c r="R226" s="214"/>
      <c r="S226" s="214"/>
      <c r="T226" s="21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131</v>
      </c>
      <c r="AU226" s="16" t="s">
        <v>82</v>
      </c>
    </row>
    <row r="227" spans="1:31" s="2" customFormat="1" ht="6.9" customHeight="1">
      <c r="A227" s="33"/>
      <c r="B227" s="46"/>
      <c r="C227" s="47"/>
      <c r="D227" s="47"/>
      <c r="E227" s="47"/>
      <c r="F227" s="47"/>
      <c r="G227" s="47"/>
      <c r="H227" s="47"/>
      <c r="I227" s="47"/>
      <c r="J227" s="47"/>
      <c r="K227" s="47"/>
      <c r="L227" s="38"/>
      <c r="M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</sheetData>
  <sheetProtection algorithmName="SHA-512" hashValue="CLSSsM5WR1k+DWqWDOOeHw0i5gn5WXwPF382uq0q7YRuib4ZIREtFezoYyEtrtxFBRZ8Hv4Rif7MwZcSKeRvQg==" saltValue="9BYVpc+2xrvBkyamawZW6fdCeM5G/nvN5l6nvXKtLR7fjjzu2FsF6VGXj0g4JZJWRRPpCjKOkVEMhASgEWR9nA==" spinCount="100000" sheet="1" objects="1" scenarios="1" formatColumns="0" formatRows="0" autoFilter="0"/>
  <autoFilter ref="C87:K22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88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" customHeight="1">
      <c r="B4" s="19"/>
      <c r="D4" s="102" t="s">
        <v>92</v>
      </c>
      <c r="L4" s="19"/>
      <c r="M4" s="103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" customHeight="1">
      <c r="B7" s="19"/>
      <c r="E7" s="340" t="str">
        <f>'Rekapitulace stavby'!K6</f>
        <v>Zlatý potok, Třemošnice, oprava stupňů, ř. km 2,530 a 2,580</v>
      </c>
      <c r="F7" s="341"/>
      <c r="G7" s="341"/>
      <c r="H7" s="341"/>
      <c r="L7" s="19"/>
    </row>
    <row r="8" spans="1:31" s="2" customFormat="1" ht="12" customHeight="1">
      <c r="A8" s="33"/>
      <c r="B8" s="38"/>
      <c r="C8" s="33"/>
      <c r="D8" s="104" t="s">
        <v>93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42" t="s">
        <v>489</v>
      </c>
      <c r="F9" s="343"/>
      <c r="G9" s="343"/>
      <c r="H9" s="34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23. 11. 2020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4" t="str">
        <f>'Rekapitulace stavby'!E14</f>
        <v>Vyplň údaj</v>
      </c>
      <c r="F18" s="345"/>
      <c r="G18" s="345"/>
      <c r="H18" s="345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08"/>
      <c r="B27" s="109"/>
      <c r="C27" s="108"/>
      <c r="D27" s="108"/>
      <c r="E27" s="346" t="s">
        <v>19</v>
      </c>
      <c r="F27" s="346"/>
      <c r="G27" s="346"/>
      <c r="H27" s="34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41</v>
      </c>
      <c r="E33" s="104" t="s">
        <v>42</v>
      </c>
      <c r="F33" s="116">
        <f>ROUND((SUM(BE81:BE111)),2)</f>
        <v>0</v>
      </c>
      <c r="G33" s="33"/>
      <c r="H33" s="33"/>
      <c r="I33" s="117">
        <v>0.21</v>
      </c>
      <c r="J33" s="116">
        <f>ROUND(((SUM(BE81:BE111))*I33),2)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43</v>
      </c>
      <c r="F34" s="116">
        <f>ROUND((SUM(BF81:BF111)),2)</f>
        <v>0</v>
      </c>
      <c r="G34" s="33"/>
      <c r="H34" s="33"/>
      <c r="I34" s="117">
        <v>0.15</v>
      </c>
      <c r="J34" s="116">
        <f>ROUND(((SUM(BF81:BF111))*I34),2)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4" t="s">
        <v>44</v>
      </c>
      <c r="F35" s="116">
        <f>ROUND((SUM(BG81:BG111)),2)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4" t="s">
        <v>45</v>
      </c>
      <c r="F36" s="116">
        <f>ROUND((SUM(BH81:BH111)),2)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4" t="s">
        <v>46</v>
      </c>
      <c r="F37" s="116">
        <f>ROUND((SUM(BI81:BI111)),2)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47" t="str">
        <f>E7</f>
        <v>Zlatý potok, Třemošnice, oprava stupňů, ř. km 2,530 a 2,580</v>
      </c>
      <c r="F48" s="348"/>
      <c r="G48" s="348"/>
      <c r="H48" s="34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00" t="str">
        <f>E9</f>
        <v>SO-03 - Kácení</v>
      </c>
      <c r="F50" s="349"/>
      <c r="G50" s="349"/>
      <c r="H50" s="34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23. 11. 2020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96</v>
      </c>
      <c r="D57" s="130"/>
      <c r="E57" s="130"/>
      <c r="F57" s="130"/>
      <c r="G57" s="130"/>
      <c r="H57" s="130"/>
      <c r="I57" s="130"/>
      <c r="J57" s="131" t="s">
        <v>97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98</v>
      </c>
    </row>
    <row r="60" spans="2:12" s="9" customFormat="1" ht="24.9" customHeight="1">
      <c r="B60" s="133"/>
      <c r="C60" s="134"/>
      <c r="D60" s="135" t="s">
        <v>99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5" customHeight="1">
      <c r="B61" s="139"/>
      <c r="C61" s="140"/>
      <c r="D61" s="141" t="s">
        <v>100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" customHeight="1">
      <c r="A68" s="33"/>
      <c r="B68" s="34"/>
      <c r="C68" s="22" t="s">
        <v>107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" customHeight="1">
      <c r="A71" s="33"/>
      <c r="B71" s="34"/>
      <c r="C71" s="35"/>
      <c r="D71" s="35"/>
      <c r="E71" s="347" t="str">
        <f>E7</f>
        <v>Zlatý potok, Třemošnice, oprava stupňů, ř. km 2,530 a 2,580</v>
      </c>
      <c r="F71" s="348"/>
      <c r="G71" s="348"/>
      <c r="H71" s="348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" customHeight="1">
      <c r="A73" s="33"/>
      <c r="B73" s="34"/>
      <c r="C73" s="35"/>
      <c r="D73" s="35"/>
      <c r="E73" s="300" t="str">
        <f>E9</f>
        <v>SO-03 - Kácení</v>
      </c>
      <c r="F73" s="349"/>
      <c r="G73" s="349"/>
      <c r="H73" s="349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23. 11. 2020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108</v>
      </c>
      <c r="D80" s="148" t="s">
        <v>56</v>
      </c>
      <c r="E80" s="148" t="s">
        <v>52</v>
      </c>
      <c r="F80" s="148" t="s">
        <v>53</v>
      </c>
      <c r="G80" s="148" t="s">
        <v>109</v>
      </c>
      <c r="H80" s="148" t="s">
        <v>110</v>
      </c>
      <c r="I80" s="148" t="s">
        <v>111</v>
      </c>
      <c r="J80" s="148" t="s">
        <v>97</v>
      </c>
      <c r="K80" s="149" t="s">
        <v>112</v>
      </c>
      <c r="L80" s="150"/>
      <c r="M80" s="67" t="s">
        <v>19</v>
      </c>
      <c r="N80" s="68" t="s">
        <v>41</v>
      </c>
      <c r="O80" s="68" t="s">
        <v>113</v>
      </c>
      <c r="P80" s="68" t="s">
        <v>114</v>
      </c>
      <c r="Q80" s="68" t="s">
        <v>115</v>
      </c>
      <c r="R80" s="68" t="s">
        <v>116</v>
      </c>
      <c r="S80" s="68" t="s">
        <v>117</v>
      </c>
      <c r="T80" s="69" t="s">
        <v>118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8" customHeight="1">
      <c r="A81" s="33"/>
      <c r="B81" s="34"/>
      <c r="C81" s="74" t="s">
        <v>119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98</v>
      </c>
      <c r="BK81" s="155">
        <f>BK82</f>
        <v>0</v>
      </c>
    </row>
    <row r="82" spans="2:63" s="12" customFormat="1" ht="25.95" customHeight="1">
      <c r="B82" s="156"/>
      <c r="C82" s="157"/>
      <c r="D82" s="158" t="s">
        <v>70</v>
      </c>
      <c r="E82" s="159" t="s">
        <v>120</v>
      </c>
      <c r="F82" s="159" t="s">
        <v>121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122</v>
      </c>
      <c r="BK82" s="169">
        <f>BK83</f>
        <v>0</v>
      </c>
    </row>
    <row r="83" spans="2:63" s="12" customFormat="1" ht="22.8" customHeight="1">
      <c r="B83" s="156"/>
      <c r="C83" s="157"/>
      <c r="D83" s="158" t="s">
        <v>70</v>
      </c>
      <c r="E83" s="170" t="s">
        <v>79</v>
      </c>
      <c r="F83" s="170" t="s">
        <v>123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SUM(P84:P111)</f>
        <v>0</v>
      </c>
      <c r="Q83" s="164"/>
      <c r="R83" s="165">
        <f>SUM(R84:R111)</f>
        <v>0</v>
      </c>
      <c r="S83" s="164"/>
      <c r="T83" s="166">
        <f>SUM(T84:T111)</f>
        <v>0</v>
      </c>
      <c r="AR83" s="167" t="s">
        <v>79</v>
      </c>
      <c r="AT83" s="168" t="s">
        <v>70</v>
      </c>
      <c r="AU83" s="168" t="s">
        <v>79</v>
      </c>
      <c r="AY83" s="167" t="s">
        <v>122</v>
      </c>
      <c r="BK83" s="169">
        <f>SUM(BK84:BK111)</f>
        <v>0</v>
      </c>
    </row>
    <row r="84" spans="1:65" s="2" customFormat="1" ht="13.8" customHeight="1">
      <c r="A84" s="33"/>
      <c r="B84" s="34"/>
      <c r="C84" s="172" t="s">
        <v>79</v>
      </c>
      <c r="D84" s="172" t="s">
        <v>124</v>
      </c>
      <c r="E84" s="173" t="s">
        <v>490</v>
      </c>
      <c r="F84" s="174" t="s">
        <v>491</v>
      </c>
      <c r="G84" s="175" t="s">
        <v>127</v>
      </c>
      <c r="H84" s="176">
        <v>0.9</v>
      </c>
      <c r="I84" s="177"/>
      <c r="J84" s="178">
        <f>ROUND(I84*H84,2)</f>
        <v>0</v>
      </c>
      <c r="K84" s="174" t="s">
        <v>128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129</v>
      </c>
      <c r="AT84" s="183" t="s">
        <v>124</v>
      </c>
      <c r="AU84" s="183" t="s">
        <v>82</v>
      </c>
      <c r="AY84" s="16" t="s">
        <v>122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129</v>
      </c>
      <c r="BM84" s="183" t="s">
        <v>492</v>
      </c>
    </row>
    <row r="85" spans="1:47" s="2" customFormat="1" ht="19.2">
      <c r="A85" s="33"/>
      <c r="B85" s="34"/>
      <c r="C85" s="35"/>
      <c r="D85" s="185" t="s">
        <v>131</v>
      </c>
      <c r="E85" s="35"/>
      <c r="F85" s="186" t="s">
        <v>493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131</v>
      </c>
      <c r="AU85" s="16" t="s">
        <v>82</v>
      </c>
    </row>
    <row r="86" spans="2:51" s="13" customFormat="1" ht="10.2">
      <c r="B86" s="190"/>
      <c r="C86" s="191"/>
      <c r="D86" s="185" t="s">
        <v>133</v>
      </c>
      <c r="E86" s="192" t="s">
        <v>19</v>
      </c>
      <c r="F86" s="193" t="s">
        <v>494</v>
      </c>
      <c r="G86" s="191"/>
      <c r="H86" s="194">
        <v>0.9</v>
      </c>
      <c r="I86" s="195"/>
      <c r="J86" s="191"/>
      <c r="K86" s="191"/>
      <c r="L86" s="196"/>
      <c r="M86" s="197"/>
      <c r="N86" s="198"/>
      <c r="O86" s="198"/>
      <c r="P86" s="198"/>
      <c r="Q86" s="198"/>
      <c r="R86" s="198"/>
      <c r="S86" s="198"/>
      <c r="T86" s="199"/>
      <c r="AT86" s="200" t="s">
        <v>133</v>
      </c>
      <c r="AU86" s="200" t="s">
        <v>82</v>
      </c>
      <c r="AV86" s="13" t="s">
        <v>82</v>
      </c>
      <c r="AW86" s="13" t="s">
        <v>33</v>
      </c>
      <c r="AX86" s="13" t="s">
        <v>79</v>
      </c>
      <c r="AY86" s="200" t="s">
        <v>122</v>
      </c>
    </row>
    <row r="87" spans="1:65" s="2" customFormat="1" ht="13.8" customHeight="1">
      <c r="A87" s="33"/>
      <c r="B87" s="34"/>
      <c r="C87" s="172" t="s">
        <v>82</v>
      </c>
      <c r="D87" s="172" t="s">
        <v>124</v>
      </c>
      <c r="E87" s="173" t="s">
        <v>495</v>
      </c>
      <c r="F87" s="174" t="s">
        <v>496</v>
      </c>
      <c r="G87" s="175" t="s">
        <v>189</v>
      </c>
      <c r="H87" s="176">
        <v>4</v>
      </c>
      <c r="I87" s="177"/>
      <c r="J87" s="178">
        <f>ROUND(I87*H87,2)</f>
        <v>0</v>
      </c>
      <c r="K87" s="174" t="s">
        <v>128</v>
      </c>
      <c r="L87" s="38"/>
      <c r="M87" s="179" t="s">
        <v>19</v>
      </c>
      <c r="N87" s="180" t="s">
        <v>42</v>
      </c>
      <c r="O87" s="63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83" t="s">
        <v>129</v>
      </c>
      <c r="AT87" s="183" t="s">
        <v>124</v>
      </c>
      <c r="AU87" s="183" t="s">
        <v>82</v>
      </c>
      <c r="AY87" s="16" t="s">
        <v>122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6" t="s">
        <v>79</v>
      </c>
      <c r="BK87" s="184">
        <f>ROUND(I87*H87,2)</f>
        <v>0</v>
      </c>
      <c r="BL87" s="16" t="s">
        <v>129</v>
      </c>
      <c r="BM87" s="183" t="s">
        <v>497</v>
      </c>
    </row>
    <row r="88" spans="1:47" s="2" customFormat="1" ht="10.2">
      <c r="A88" s="33"/>
      <c r="B88" s="34"/>
      <c r="C88" s="35"/>
      <c r="D88" s="185" t="s">
        <v>131</v>
      </c>
      <c r="E88" s="35"/>
      <c r="F88" s="186" t="s">
        <v>498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131</v>
      </c>
      <c r="AU88" s="16" t="s">
        <v>82</v>
      </c>
    </row>
    <row r="89" spans="2:51" s="13" customFormat="1" ht="10.2">
      <c r="B89" s="190"/>
      <c r="C89" s="191"/>
      <c r="D89" s="185" t="s">
        <v>133</v>
      </c>
      <c r="E89" s="192" t="s">
        <v>19</v>
      </c>
      <c r="F89" s="193" t="s">
        <v>499</v>
      </c>
      <c r="G89" s="191"/>
      <c r="H89" s="194">
        <v>4</v>
      </c>
      <c r="I89" s="195"/>
      <c r="J89" s="191"/>
      <c r="K89" s="191"/>
      <c r="L89" s="196"/>
      <c r="M89" s="197"/>
      <c r="N89" s="198"/>
      <c r="O89" s="198"/>
      <c r="P89" s="198"/>
      <c r="Q89" s="198"/>
      <c r="R89" s="198"/>
      <c r="S89" s="198"/>
      <c r="T89" s="199"/>
      <c r="AT89" s="200" t="s">
        <v>133</v>
      </c>
      <c r="AU89" s="200" t="s">
        <v>82</v>
      </c>
      <c r="AV89" s="13" t="s">
        <v>82</v>
      </c>
      <c r="AW89" s="13" t="s">
        <v>33</v>
      </c>
      <c r="AX89" s="13" t="s">
        <v>79</v>
      </c>
      <c r="AY89" s="200" t="s">
        <v>122</v>
      </c>
    </row>
    <row r="90" spans="1:65" s="2" customFormat="1" ht="13.8" customHeight="1">
      <c r="A90" s="33"/>
      <c r="B90" s="34"/>
      <c r="C90" s="172" t="s">
        <v>141</v>
      </c>
      <c r="D90" s="172" t="s">
        <v>124</v>
      </c>
      <c r="E90" s="173" t="s">
        <v>500</v>
      </c>
      <c r="F90" s="174" t="s">
        <v>501</v>
      </c>
      <c r="G90" s="175" t="s">
        <v>189</v>
      </c>
      <c r="H90" s="176">
        <v>1</v>
      </c>
      <c r="I90" s="177"/>
      <c r="J90" s="178">
        <f>ROUND(I90*H90,2)</f>
        <v>0</v>
      </c>
      <c r="K90" s="174" t="s">
        <v>128</v>
      </c>
      <c r="L90" s="38"/>
      <c r="M90" s="179" t="s">
        <v>19</v>
      </c>
      <c r="N90" s="180" t="s">
        <v>42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129</v>
      </c>
      <c r="AT90" s="183" t="s">
        <v>124</v>
      </c>
      <c r="AU90" s="183" t="s">
        <v>82</v>
      </c>
      <c r="AY90" s="16" t="s">
        <v>122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79</v>
      </c>
      <c r="BK90" s="184">
        <f>ROUND(I90*H90,2)</f>
        <v>0</v>
      </c>
      <c r="BL90" s="16" t="s">
        <v>129</v>
      </c>
      <c r="BM90" s="183" t="s">
        <v>502</v>
      </c>
    </row>
    <row r="91" spans="1:47" s="2" customFormat="1" ht="10.2">
      <c r="A91" s="33"/>
      <c r="B91" s="34"/>
      <c r="C91" s="35"/>
      <c r="D91" s="185" t="s">
        <v>131</v>
      </c>
      <c r="E91" s="35"/>
      <c r="F91" s="186" t="s">
        <v>503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131</v>
      </c>
      <c r="AU91" s="16" t="s">
        <v>82</v>
      </c>
    </row>
    <row r="92" spans="2:51" s="13" customFormat="1" ht="10.2">
      <c r="B92" s="190"/>
      <c r="C92" s="191"/>
      <c r="D92" s="185" t="s">
        <v>133</v>
      </c>
      <c r="E92" s="192" t="s">
        <v>19</v>
      </c>
      <c r="F92" s="193" t="s">
        <v>504</v>
      </c>
      <c r="G92" s="191"/>
      <c r="H92" s="194">
        <v>1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133</v>
      </c>
      <c r="AU92" s="200" t="s">
        <v>82</v>
      </c>
      <c r="AV92" s="13" t="s">
        <v>82</v>
      </c>
      <c r="AW92" s="13" t="s">
        <v>33</v>
      </c>
      <c r="AX92" s="13" t="s">
        <v>79</v>
      </c>
      <c r="AY92" s="200" t="s">
        <v>122</v>
      </c>
    </row>
    <row r="93" spans="1:65" s="2" customFormat="1" ht="13.8" customHeight="1">
      <c r="A93" s="33"/>
      <c r="B93" s="34"/>
      <c r="C93" s="172" t="s">
        <v>129</v>
      </c>
      <c r="D93" s="172" t="s">
        <v>124</v>
      </c>
      <c r="E93" s="173" t="s">
        <v>505</v>
      </c>
      <c r="F93" s="174" t="s">
        <v>506</v>
      </c>
      <c r="G93" s="175" t="s">
        <v>189</v>
      </c>
      <c r="H93" s="176">
        <v>1</v>
      </c>
      <c r="I93" s="177"/>
      <c r="J93" s="178">
        <f>ROUND(I93*H93,2)</f>
        <v>0</v>
      </c>
      <c r="K93" s="174" t="s">
        <v>128</v>
      </c>
      <c r="L93" s="38"/>
      <c r="M93" s="179" t="s">
        <v>19</v>
      </c>
      <c r="N93" s="180" t="s">
        <v>42</v>
      </c>
      <c r="O93" s="63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3" t="s">
        <v>129</v>
      </c>
      <c r="AT93" s="183" t="s">
        <v>124</v>
      </c>
      <c r="AU93" s="183" t="s">
        <v>82</v>
      </c>
      <c r="AY93" s="16" t="s">
        <v>122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6" t="s">
        <v>79</v>
      </c>
      <c r="BK93" s="184">
        <f>ROUND(I93*H93,2)</f>
        <v>0</v>
      </c>
      <c r="BL93" s="16" t="s">
        <v>129</v>
      </c>
      <c r="BM93" s="183" t="s">
        <v>507</v>
      </c>
    </row>
    <row r="94" spans="1:47" s="2" customFormat="1" ht="10.2">
      <c r="A94" s="33"/>
      <c r="B94" s="34"/>
      <c r="C94" s="35"/>
      <c r="D94" s="185" t="s">
        <v>131</v>
      </c>
      <c r="E94" s="35"/>
      <c r="F94" s="186" t="s">
        <v>508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131</v>
      </c>
      <c r="AU94" s="16" t="s">
        <v>82</v>
      </c>
    </row>
    <row r="95" spans="2:51" s="13" customFormat="1" ht="10.2">
      <c r="B95" s="190"/>
      <c r="C95" s="191"/>
      <c r="D95" s="185" t="s">
        <v>133</v>
      </c>
      <c r="E95" s="192" t="s">
        <v>19</v>
      </c>
      <c r="F95" s="193" t="s">
        <v>504</v>
      </c>
      <c r="G95" s="191"/>
      <c r="H95" s="194">
        <v>1</v>
      </c>
      <c r="I95" s="195"/>
      <c r="J95" s="191"/>
      <c r="K95" s="191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133</v>
      </c>
      <c r="AU95" s="200" t="s">
        <v>82</v>
      </c>
      <c r="AV95" s="13" t="s">
        <v>82</v>
      </c>
      <c r="AW95" s="13" t="s">
        <v>33</v>
      </c>
      <c r="AX95" s="13" t="s">
        <v>79</v>
      </c>
      <c r="AY95" s="200" t="s">
        <v>122</v>
      </c>
    </row>
    <row r="96" spans="1:65" s="2" customFormat="1" ht="13.8" customHeight="1">
      <c r="A96" s="33"/>
      <c r="B96" s="34"/>
      <c r="C96" s="172" t="s">
        <v>150</v>
      </c>
      <c r="D96" s="172" t="s">
        <v>124</v>
      </c>
      <c r="E96" s="173" t="s">
        <v>509</v>
      </c>
      <c r="F96" s="174" t="s">
        <v>510</v>
      </c>
      <c r="G96" s="175" t="s">
        <v>189</v>
      </c>
      <c r="H96" s="176">
        <v>1</v>
      </c>
      <c r="I96" s="177"/>
      <c r="J96" s="178">
        <f>ROUND(I96*H96,2)</f>
        <v>0</v>
      </c>
      <c r="K96" s="174" t="s">
        <v>128</v>
      </c>
      <c r="L96" s="38"/>
      <c r="M96" s="179" t="s">
        <v>19</v>
      </c>
      <c r="N96" s="180" t="s">
        <v>42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129</v>
      </c>
      <c r="AT96" s="183" t="s">
        <v>124</v>
      </c>
      <c r="AU96" s="183" t="s">
        <v>82</v>
      </c>
      <c r="AY96" s="16" t="s">
        <v>122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79</v>
      </c>
      <c r="BK96" s="184">
        <f>ROUND(I96*H96,2)</f>
        <v>0</v>
      </c>
      <c r="BL96" s="16" t="s">
        <v>129</v>
      </c>
      <c r="BM96" s="183" t="s">
        <v>511</v>
      </c>
    </row>
    <row r="97" spans="1:47" s="2" customFormat="1" ht="10.2">
      <c r="A97" s="33"/>
      <c r="B97" s="34"/>
      <c r="C97" s="35"/>
      <c r="D97" s="185" t="s">
        <v>131</v>
      </c>
      <c r="E97" s="35"/>
      <c r="F97" s="186" t="s">
        <v>512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131</v>
      </c>
      <c r="AU97" s="16" t="s">
        <v>82</v>
      </c>
    </row>
    <row r="98" spans="2:51" s="13" customFormat="1" ht="10.2">
      <c r="B98" s="190"/>
      <c r="C98" s="191"/>
      <c r="D98" s="185" t="s">
        <v>133</v>
      </c>
      <c r="E98" s="192" t="s">
        <v>19</v>
      </c>
      <c r="F98" s="193" t="s">
        <v>513</v>
      </c>
      <c r="G98" s="191"/>
      <c r="H98" s="194">
        <v>1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133</v>
      </c>
      <c r="AU98" s="200" t="s">
        <v>82</v>
      </c>
      <c r="AV98" s="13" t="s">
        <v>82</v>
      </c>
      <c r="AW98" s="13" t="s">
        <v>33</v>
      </c>
      <c r="AX98" s="13" t="s">
        <v>79</v>
      </c>
      <c r="AY98" s="200" t="s">
        <v>122</v>
      </c>
    </row>
    <row r="99" spans="1:65" s="2" customFormat="1" ht="13.8" customHeight="1">
      <c r="A99" s="33"/>
      <c r="B99" s="34"/>
      <c r="C99" s="172" t="s">
        <v>156</v>
      </c>
      <c r="D99" s="172" t="s">
        <v>124</v>
      </c>
      <c r="E99" s="173" t="s">
        <v>514</v>
      </c>
      <c r="F99" s="174" t="s">
        <v>515</v>
      </c>
      <c r="G99" s="175" t="s">
        <v>189</v>
      </c>
      <c r="H99" s="176">
        <v>1</v>
      </c>
      <c r="I99" s="177"/>
      <c r="J99" s="178">
        <f>ROUND(I99*H99,2)</f>
        <v>0</v>
      </c>
      <c r="K99" s="174" t="s">
        <v>128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129</v>
      </c>
      <c r="AT99" s="183" t="s">
        <v>124</v>
      </c>
      <c r="AU99" s="183" t="s">
        <v>82</v>
      </c>
      <c r="AY99" s="16" t="s">
        <v>122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79</v>
      </c>
      <c r="BK99" s="184">
        <f>ROUND(I99*H99,2)</f>
        <v>0</v>
      </c>
      <c r="BL99" s="16" t="s">
        <v>129</v>
      </c>
      <c r="BM99" s="183" t="s">
        <v>516</v>
      </c>
    </row>
    <row r="100" spans="1:47" s="2" customFormat="1" ht="19.2">
      <c r="A100" s="33"/>
      <c r="B100" s="34"/>
      <c r="C100" s="35"/>
      <c r="D100" s="185" t="s">
        <v>131</v>
      </c>
      <c r="E100" s="35"/>
      <c r="F100" s="186" t="s">
        <v>517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131</v>
      </c>
      <c r="AU100" s="16" t="s">
        <v>82</v>
      </c>
    </row>
    <row r="101" spans="1:65" s="2" customFormat="1" ht="13.8" customHeight="1">
      <c r="A101" s="33"/>
      <c r="B101" s="34"/>
      <c r="C101" s="172" t="s">
        <v>162</v>
      </c>
      <c r="D101" s="172" t="s">
        <v>124</v>
      </c>
      <c r="E101" s="173" t="s">
        <v>518</v>
      </c>
      <c r="F101" s="174" t="s">
        <v>519</v>
      </c>
      <c r="G101" s="175" t="s">
        <v>189</v>
      </c>
      <c r="H101" s="176">
        <v>1</v>
      </c>
      <c r="I101" s="177"/>
      <c r="J101" s="178">
        <f>ROUND(I101*H101,2)</f>
        <v>0</v>
      </c>
      <c r="K101" s="174" t="s">
        <v>128</v>
      </c>
      <c r="L101" s="38"/>
      <c r="M101" s="179" t="s">
        <v>19</v>
      </c>
      <c r="N101" s="180" t="s">
        <v>42</v>
      </c>
      <c r="O101" s="63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83" t="s">
        <v>129</v>
      </c>
      <c r="AT101" s="183" t="s">
        <v>124</v>
      </c>
      <c r="AU101" s="183" t="s">
        <v>82</v>
      </c>
      <c r="AY101" s="16" t="s">
        <v>122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6" t="s">
        <v>79</v>
      </c>
      <c r="BK101" s="184">
        <f>ROUND(I101*H101,2)</f>
        <v>0</v>
      </c>
      <c r="BL101" s="16" t="s">
        <v>129</v>
      </c>
      <c r="BM101" s="183" t="s">
        <v>520</v>
      </c>
    </row>
    <row r="102" spans="1:47" s="2" customFormat="1" ht="19.2">
      <c r="A102" s="33"/>
      <c r="B102" s="34"/>
      <c r="C102" s="35"/>
      <c r="D102" s="185" t="s">
        <v>131</v>
      </c>
      <c r="E102" s="35"/>
      <c r="F102" s="186" t="s">
        <v>521</v>
      </c>
      <c r="G102" s="35"/>
      <c r="H102" s="35"/>
      <c r="I102" s="187"/>
      <c r="J102" s="35"/>
      <c r="K102" s="35"/>
      <c r="L102" s="38"/>
      <c r="M102" s="188"/>
      <c r="N102" s="189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131</v>
      </c>
      <c r="AU102" s="16" t="s">
        <v>82</v>
      </c>
    </row>
    <row r="103" spans="1:65" s="2" customFormat="1" ht="13.8" customHeight="1">
      <c r="A103" s="33"/>
      <c r="B103" s="34"/>
      <c r="C103" s="172" t="s">
        <v>169</v>
      </c>
      <c r="D103" s="172" t="s">
        <v>124</v>
      </c>
      <c r="E103" s="173" t="s">
        <v>522</v>
      </c>
      <c r="F103" s="174" t="s">
        <v>523</v>
      </c>
      <c r="G103" s="175" t="s">
        <v>189</v>
      </c>
      <c r="H103" s="176">
        <v>24</v>
      </c>
      <c r="I103" s="177"/>
      <c r="J103" s="178">
        <f>ROUND(I103*H103,2)</f>
        <v>0</v>
      </c>
      <c r="K103" s="174" t="s">
        <v>128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129</v>
      </c>
      <c r="AT103" s="183" t="s">
        <v>124</v>
      </c>
      <c r="AU103" s="183" t="s">
        <v>82</v>
      </c>
      <c r="AY103" s="16" t="s">
        <v>122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79</v>
      </c>
      <c r="BK103" s="184">
        <f>ROUND(I103*H103,2)</f>
        <v>0</v>
      </c>
      <c r="BL103" s="16" t="s">
        <v>129</v>
      </c>
      <c r="BM103" s="183" t="s">
        <v>524</v>
      </c>
    </row>
    <row r="104" spans="1:47" s="2" customFormat="1" ht="19.2">
      <c r="A104" s="33"/>
      <c r="B104" s="34"/>
      <c r="C104" s="35"/>
      <c r="D104" s="185" t="s">
        <v>131</v>
      </c>
      <c r="E104" s="35"/>
      <c r="F104" s="186" t="s">
        <v>525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131</v>
      </c>
      <c r="AU104" s="16" t="s">
        <v>82</v>
      </c>
    </row>
    <row r="105" spans="2:51" s="13" customFormat="1" ht="10.2">
      <c r="B105" s="190"/>
      <c r="C105" s="191"/>
      <c r="D105" s="185" t="s">
        <v>133</v>
      </c>
      <c r="E105" s="192" t="s">
        <v>19</v>
      </c>
      <c r="F105" s="193" t="s">
        <v>526</v>
      </c>
      <c r="G105" s="191"/>
      <c r="H105" s="194">
        <v>24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133</v>
      </c>
      <c r="AU105" s="200" t="s">
        <v>82</v>
      </c>
      <c r="AV105" s="13" t="s">
        <v>82</v>
      </c>
      <c r="AW105" s="13" t="s">
        <v>33</v>
      </c>
      <c r="AX105" s="13" t="s">
        <v>79</v>
      </c>
      <c r="AY105" s="200" t="s">
        <v>122</v>
      </c>
    </row>
    <row r="106" spans="1:65" s="2" customFormat="1" ht="13.8" customHeight="1">
      <c r="A106" s="33"/>
      <c r="B106" s="34"/>
      <c r="C106" s="172" t="s">
        <v>174</v>
      </c>
      <c r="D106" s="172" t="s">
        <v>124</v>
      </c>
      <c r="E106" s="173" t="s">
        <v>527</v>
      </c>
      <c r="F106" s="174" t="s">
        <v>528</v>
      </c>
      <c r="G106" s="175" t="s">
        <v>189</v>
      </c>
      <c r="H106" s="176">
        <v>24</v>
      </c>
      <c r="I106" s="177"/>
      <c r="J106" s="178">
        <f>ROUND(I106*H106,2)</f>
        <v>0</v>
      </c>
      <c r="K106" s="174" t="s">
        <v>128</v>
      </c>
      <c r="L106" s="38"/>
      <c r="M106" s="179" t="s">
        <v>19</v>
      </c>
      <c r="N106" s="180" t="s">
        <v>42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129</v>
      </c>
      <c r="AT106" s="183" t="s">
        <v>124</v>
      </c>
      <c r="AU106" s="183" t="s">
        <v>82</v>
      </c>
      <c r="AY106" s="16" t="s">
        <v>122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79</v>
      </c>
      <c r="BK106" s="184">
        <f>ROUND(I106*H106,2)</f>
        <v>0</v>
      </c>
      <c r="BL106" s="16" t="s">
        <v>129</v>
      </c>
      <c r="BM106" s="183" t="s">
        <v>529</v>
      </c>
    </row>
    <row r="107" spans="1:47" s="2" customFormat="1" ht="19.2">
      <c r="A107" s="33"/>
      <c r="B107" s="34"/>
      <c r="C107" s="35"/>
      <c r="D107" s="185" t="s">
        <v>131</v>
      </c>
      <c r="E107" s="35"/>
      <c r="F107" s="186" t="s">
        <v>530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131</v>
      </c>
      <c r="AU107" s="16" t="s">
        <v>82</v>
      </c>
    </row>
    <row r="108" spans="2:51" s="13" customFormat="1" ht="10.2">
      <c r="B108" s="190"/>
      <c r="C108" s="191"/>
      <c r="D108" s="185" t="s">
        <v>133</v>
      </c>
      <c r="E108" s="192" t="s">
        <v>19</v>
      </c>
      <c r="F108" s="193" t="s">
        <v>526</v>
      </c>
      <c r="G108" s="191"/>
      <c r="H108" s="194">
        <v>24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133</v>
      </c>
      <c r="AU108" s="200" t="s">
        <v>82</v>
      </c>
      <c r="AV108" s="13" t="s">
        <v>82</v>
      </c>
      <c r="AW108" s="13" t="s">
        <v>33</v>
      </c>
      <c r="AX108" s="13" t="s">
        <v>79</v>
      </c>
      <c r="AY108" s="200" t="s">
        <v>122</v>
      </c>
    </row>
    <row r="109" spans="1:65" s="2" customFormat="1" ht="13.8" customHeight="1">
      <c r="A109" s="33"/>
      <c r="B109" s="34"/>
      <c r="C109" s="172" t="s">
        <v>180</v>
      </c>
      <c r="D109" s="172" t="s">
        <v>124</v>
      </c>
      <c r="E109" s="173" t="s">
        <v>531</v>
      </c>
      <c r="F109" s="174" t="s">
        <v>532</v>
      </c>
      <c r="G109" s="175" t="s">
        <v>231</v>
      </c>
      <c r="H109" s="176">
        <v>0.65</v>
      </c>
      <c r="I109" s="177"/>
      <c r="J109" s="178">
        <f>ROUND(I109*H109,2)</f>
        <v>0</v>
      </c>
      <c r="K109" s="174" t="s">
        <v>19</v>
      </c>
      <c r="L109" s="38"/>
      <c r="M109" s="179" t="s">
        <v>19</v>
      </c>
      <c r="N109" s="180" t="s">
        <v>42</v>
      </c>
      <c r="O109" s="63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83" t="s">
        <v>129</v>
      </c>
      <c r="AT109" s="183" t="s">
        <v>124</v>
      </c>
      <c r="AU109" s="183" t="s">
        <v>82</v>
      </c>
      <c r="AY109" s="16" t="s">
        <v>122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6" t="s">
        <v>79</v>
      </c>
      <c r="BK109" s="184">
        <f>ROUND(I109*H109,2)</f>
        <v>0</v>
      </c>
      <c r="BL109" s="16" t="s">
        <v>129</v>
      </c>
      <c r="BM109" s="183" t="s">
        <v>533</v>
      </c>
    </row>
    <row r="110" spans="1:47" s="2" customFormat="1" ht="10.2">
      <c r="A110" s="33"/>
      <c r="B110" s="34"/>
      <c r="C110" s="35"/>
      <c r="D110" s="185" t="s">
        <v>131</v>
      </c>
      <c r="E110" s="35"/>
      <c r="F110" s="186" t="s">
        <v>532</v>
      </c>
      <c r="G110" s="35"/>
      <c r="H110" s="35"/>
      <c r="I110" s="187"/>
      <c r="J110" s="35"/>
      <c r="K110" s="35"/>
      <c r="L110" s="38"/>
      <c r="M110" s="188"/>
      <c r="N110" s="189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131</v>
      </c>
      <c r="AU110" s="16" t="s">
        <v>82</v>
      </c>
    </row>
    <row r="111" spans="2:51" s="13" customFormat="1" ht="10.2">
      <c r="B111" s="190"/>
      <c r="C111" s="191"/>
      <c r="D111" s="185" t="s">
        <v>133</v>
      </c>
      <c r="E111" s="192" t="s">
        <v>19</v>
      </c>
      <c r="F111" s="193" t="s">
        <v>534</v>
      </c>
      <c r="G111" s="191"/>
      <c r="H111" s="194">
        <v>0.65</v>
      </c>
      <c r="I111" s="195"/>
      <c r="J111" s="191"/>
      <c r="K111" s="191"/>
      <c r="L111" s="196"/>
      <c r="M111" s="216"/>
      <c r="N111" s="217"/>
      <c r="O111" s="217"/>
      <c r="P111" s="217"/>
      <c r="Q111" s="217"/>
      <c r="R111" s="217"/>
      <c r="S111" s="217"/>
      <c r="T111" s="218"/>
      <c r="AT111" s="200" t="s">
        <v>133</v>
      </c>
      <c r="AU111" s="200" t="s">
        <v>82</v>
      </c>
      <c r="AV111" s="13" t="s">
        <v>82</v>
      </c>
      <c r="AW111" s="13" t="s">
        <v>33</v>
      </c>
      <c r="AX111" s="13" t="s">
        <v>79</v>
      </c>
      <c r="AY111" s="200" t="s">
        <v>122</v>
      </c>
    </row>
    <row r="112" spans="1:31" s="2" customFormat="1" ht="6.9" customHeight="1">
      <c r="A112" s="33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8"/>
      <c r="M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</sheetData>
  <sheetProtection algorithmName="SHA-512" hashValue="7i2fUrVtA5gtlnItAOKMDgaVo8cYxTYUjpgSfNf7Dt/uRJsi9FueftxvHvKbSR13UiXAXhbPC9PCkLBDd1EU8Q==" saltValue="l5fE31d3FZPpJ8nKvxDsOyckNKLDbMw3MJWVXcIqLXeevUXsM2kjqhiydjo1SsJ92+Yu7nhhGNv6qPe0NImALw==" spinCount="100000" sheet="1" objects="1" scenarios="1" formatColumns="0" formatRows="0" autoFilter="0"/>
  <autoFilter ref="C80:K11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2.28125" style="1" customWidth="1"/>
    <col min="9" max="11" width="21.5742187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6" t="s">
        <v>91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" customHeight="1">
      <c r="B4" s="19"/>
      <c r="D4" s="102" t="s">
        <v>92</v>
      </c>
      <c r="L4" s="19"/>
      <c r="M4" s="103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" customHeight="1">
      <c r="B7" s="19"/>
      <c r="E7" s="340" t="str">
        <f>'Rekapitulace stavby'!K6</f>
        <v>Zlatý potok, Třemošnice, oprava stupňů, ř. km 2,530 a 2,580</v>
      </c>
      <c r="F7" s="341"/>
      <c r="G7" s="341"/>
      <c r="H7" s="341"/>
      <c r="L7" s="19"/>
    </row>
    <row r="8" spans="1:31" s="2" customFormat="1" ht="12" customHeight="1">
      <c r="A8" s="33"/>
      <c r="B8" s="38"/>
      <c r="C8" s="33"/>
      <c r="D8" s="104" t="s">
        <v>93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42" t="s">
        <v>535</v>
      </c>
      <c r="F9" s="343"/>
      <c r="G9" s="343"/>
      <c r="H9" s="34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23. 11. 2020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4" t="str">
        <f>'Rekapitulace stavby'!E14</f>
        <v>Vyplň údaj</v>
      </c>
      <c r="F18" s="345"/>
      <c r="G18" s="345"/>
      <c r="H18" s="345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08"/>
      <c r="B27" s="109"/>
      <c r="C27" s="108"/>
      <c r="D27" s="108"/>
      <c r="E27" s="346" t="s">
        <v>19</v>
      </c>
      <c r="F27" s="346"/>
      <c r="G27" s="346"/>
      <c r="H27" s="34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41</v>
      </c>
      <c r="E33" s="104" t="s">
        <v>42</v>
      </c>
      <c r="F33" s="116">
        <f>ROUND((SUM(BE81:BE116)),2)</f>
        <v>0</v>
      </c>
      <c r="G33" s="33"/>
      <c r="H33" s="33"/>
      <c r="I33" s="117">
        <v>0.21</v>
      </c>
      <c r="J33" s="116">
        <f>ROUND(((SUM(BE81:BE116))*I33),2)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43</v>
      </c>
      <c r="F34" s="116">
        <f>ROUND((SUM(BF81:BF116)),2)</f>
        <v>0</v>
      </c>
      <c r="G34" s="33"/>
      <c r="H34" s="33"/>
      <c r="I34" s="117">
        <v>0.15</v>
      </c>
      <c r="J34" s="116">
        <f>ROUND(((SUM(BF81:BF116))*I34),2)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4" t="s">
        <v>44</v>
      </c>
      <c r="F35" s="116">
        <f>ROUND((SUM(BG81:BG116)),2)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4" t="s">
        <v>45</v>
      </c>
      <c r="F36" s="116">
        <f>ROUND((SUM(BH81:BH116)),2)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4" t="s">
        <v>46</v>
      </c>
      <c r="F37" s="116">
        <f>ROUND((SUM(BI81:BI116)),2)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47" t="str">
        <f>E7</f>
        <v>Zlatý potok, Třemošnice, oprava stupňů, ř. km 2,530 a 2,580</v>
      </c>
      <c r="F48" s="348"/>
      <c r="G48" s="348"/>
      <c r="H48" s="34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00" t="str">
        <f>E9</f>
        <v>VON - Vedlejší a ostatní náklady</v>
      </c>
      <c r="F50" s="349"/>
      <c r="G50" s="349"/>
      <c r="H50" s="34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23. 11. 2020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96</v>
      </c>
      <c r="D57" s="130"/>
      <c r="E57" s="130"/>
      <c r="F57" s="130"/>
      <c r="G57" s="130"/>
      <c r="H57" s="130"/>
      <c r="I57" s="130"/>
      <c r="J57" s="131" t="s">
        <v>97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98</v>
      </c>
    </row>
    <row r="60" spans="2:12" s="9" customFormat="1" ht="24.9" customHeight="1">
      <c r="B60" s="133"/>
      <c r="C60" s="134"/>
      <c r="D60" s="135" t="s">
        <v>536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5" customHeight="1">
      <c r="B61" s="139"/>
      <c r="C61" s="140"/>
      <c r="D61" s="141" t="s">
        <v>537</v>
      </c>
      <c r="E61" s="142"/>
      <c r="F61" s="142"/>
      <c r="G61" s="142"/>
      <c r="H61" s="142"/>
      <c r="I61" s="142"/>
      <c r="J61" s="143">
        <f>J89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" customHeight="1">
      <c r="A68" s="33"/>
      <c r="B68" s="34"/>
      <c r="C68" s="22" t="s">
        <v>107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" customHeight="1">
      <c r="A71" s="33"/>
      <c r="B71" s="34"/>
      <c r="C71" s="35"/>
      <c r="D71" s="35"/>
      <c r="E71" s="347" t="str">
        <f>E7</f>
        <v>Zlatý potok, Třemošnice, oprava stupňů, ř. km 2,530 a 2,580</v>
      </c>
      <c r="F71" s="348"/>
      <c r="G71" s="348"/>
      <c r="H71" s="348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" customHeight="1">
      <c r="A73" s="33"/>
      <c r="B73" s="34"/>
      <c r="C73" s="35"/>
      <c r="D73" s="35"/>
      <c r="E73" s="300" t="str">
        <f>E9</f>
        <v>VON - Vedlejší a ostatní náklady</v>
      </c>
      <c r="F73" s="349"/>
      <c r="G73" s="349"/>
      <c r="H73" s="349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23. 11. 2020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108</v>
      </c>
      <c r="D80" s="148" t="s">
        <v>56</v>
      </c>
      <c r="E80" s="148" t="s">
        <v>52</v>
      </c>
      <c r="F80" s="148" t="s">
        <v>53</v>
      </c>
      <c r="G80" s="148" t="s">
        <v>109</v>
      </c>
      <c r="H80" s="148" t="s">
        <v>110</v>
      </c>
      <c r="I80" s="148" t="s">
        <v>111</v>
      </c>
      <c r="J80" s="148" t="s">
        <v>97</v>
      </c>
      <c r="K80" s="149" t="s">
        <v>112</v>
      </c>
      <c r="L80" s="150"/>
      <c r="M80" s="67" t="s">
        <v>19</v>
      </c>
      <c r="N80" s="68" t="s">
        <v>41</v>
      </c>
      <c r="O80" s="68" t="s">
        <v>113</v>
      </c>
      <c r="P80" s="68" t="s">
        <v>114</v>
      </c>
      <c r="Q80" s="68" t="s">
        <v>115</v>
      </c>
      <c r="R80" s="68" t="s">
        <v>116</v>
      </c>
      <c r="S80" s="68" t="s">
        <v>117</v>
      </c>
      <c r="T80" s="69" t="s">
        <v>118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8" customHeight="1">
      <c r="A81" s="33"/>
      <c r="B81" s="34"/>
      <c r="C81" s="74" t="s">
        <v>119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98</v>
      </c>
      <c r="BK81" s="155">
        <f>BK82</f>
        <v>0</v>
      </c>
    </row>
    <row r="82" spans="2:63" s="12" customFormat="1" ht="25.95" customHeight="1">
      <c r="B82" s="156"/>
      <c r="C82" s="157"/>
      <c r="D82" s="158" t="s">
        <v>70</v>
      </c>
      <c r="E82" s="159" t="s">
        <v>538</v>
      </c>
      <c r="F82" s="159" t="s">
        <v>539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P83+SUM(P84:P89)</f>
        <v>0</v>
      </c>
      <c r="Q82" s="164"/>
      <c r="R82" s="165">
        <f>R83+SUM(R84:R89)</f>
        <v>0</v>
      </c>
      <c r="S82" s="164"/>
      <c r="T82" s="166">
        <f>T83+SUM(T84:T89)</f>
        <v>0</v>
      </c>
      <c r="AR82" s="167" t="s">
        <v>150</v>
      </c>
      <c r="AT82" s="168" t="s">
        <v>70</v>
      </c>
      <c r="AU82" s="168" t="s">
        <v>71</v>
      </c>
      <c r="AY82" s="167" t="s">
        <v>122</v>
      </c>
      <c r="BK82" s="169">
        <f>BK83+SUM(BK84:BK89)</f>
        <v>0</v>
      </c>
    </row>
    <row r="83" spans="1:65" s="2" customFormat="1" ht="13.8" customHeight="1">
      <c r="A83" s="33"/>
      <c r="B83" s="34"/>
      <c r="C83" s="172" t="s">
        <v>79</v>
      </c>
      <c r="D83" s="172" t="s">
        <v>124</v>
      </c>
      <c r="E83" s="173" t="s">
        <v>540</v>
      </c>
      <c r="F83" s="174" t="s">
        <v>541</v>
      </c>
      <c r="G83" s="175" t="s">
        <v>542</v>
      </c>
      <c r="H83" s="176">
        <v>1</v>
      </c>
      <c r="I83" s="177"/>
      <c r="J83" s="178">
        <f>ROUND(I83*H83,2)</f>
        <v>0</v>
      </c>
      <c r="K83" s="174" t="s">
        <v>19</v>
      </c>
      <c r="L83" s="38"/>
      <c r="M83" s="179" t="s">
        <v>19</v>
      </c>
      <c r="N83" s="180" t="s">
        <v>42</v>
      </c>
      <c r="O83" s="63"/>
      <c r="P83" s="181">
        <f>O83*H83</f>
        <v>0</v>
      </c>
      <c r="Q83" s="181">
        <v>0</v>
      </c>
      <c r="R83" s="181">
        <f>Q83*H83</f>
        <v>0</v>
      </c>
      <c r="S83" s="181">
        <v>0</v>
      </c>
      <c r="T83" s="182">
        <f>S83*H83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83" t="s">
        <v>543</v>
      </c>
      <c r="AT83" s="183" t="s">
        <v>124</v>
      </c>
      <c r="AU83" s="183" t="s">
        <v>79</v>
      </c>
      <c r="AY83" s="16" t="s">
        <v>122</v>
      </c>
      <c r="BE83" s="184">
        <f>IF(N83="základní",J83,0)</f>
        <v>0</v>
      </c>
      <c r="BF83" s="184">
        <f>IF(N83="snížená",J83,0)</f>
        <v>0</v>
      </c>
      <c r="BG83" s="184">
        <f>IF(N83="zákl. přenesená",J83,0)</f>
        <v>0</v>
      </c>
      <c r="BH83" s="184">
        <f>IF(N83="sníž. přenesená",J83,0)</f>
        <v>0</v>
      </c>
      <c r="BI83" s="184">
        <f>IF(N83="nulová",J83,0)</f>
        <v>0</v>
      </c>
      <c r="BJ83" s="16" t="s">
        <v>79</v>
      </c>
      <c r="BK83" s="184">
        <f>ROUND(I83*H83,2)</f>
        <v>0</v>
      </c>
      <c r="BL83" s="16" t="s">
        <v>543</v>
      </c>
      <c r="BM83" s="183" t="s">
        <v>544</v>
      </c>
    </row>
    <row r="84" spans="1:47" s="2" customFormat="1" ht="10.2">
      <c r="A84" s="33"/>
      <c r="B84" s="34"/>
      <c r="C84" s="35"/>
      <c r="D84" s="185" t="s">
        <v>131</v>
      </c>
      <c r="E84" s="35"/>
      <c r="F84" s="186" t="s">
        <v>541</v>
      </c>
      <c r="G84" s="35"/>
      <c r="H84" s="35"/>
      <c r="I84" s="187"/>
      <c r="J84" s="35"/>
      <c r="K84" s="35"/>
      <c r="L84" s="38"/>
      <c r="M84" s="188"/>
      <c r="N84" s="189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131</v>
      </c>
      <c r="AU84" s="16" t="s">
        <v>79</v>
      </c>
    </row>
    <row r="85" spans="1:47" s="2" customFormat="1" ht="192.6" customHeight="1">
      <c r="A85" s="33"/>
      <c r="B85" s="34"/>
      <c r="C85" s="35"/>
      <c r="D85" s="185" t="s">
        <v>192</v>
      </c>
      <c r="E85" s="35"/>
      <c r="F85" s="211" t="s">
        <v>545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192</v>
      </c>
      <c r="AU85" s="16" t="s">
        <v>79</v>
      </c>
    </row>
    <row r="86" spans="1:65" s="2" customFormat="1" ht="13.8" customHeight="1">
      <c r="A86" s="33"/>
      <c r="B86" s="34"/>
      <c r="C86" s="172" t="s">
        <v>82</v>
      </c>
      <c r="D86" s="172" t="s">
        <v>124</v>
      </c>
      <c r="E86" s="173" t="s">
        <v>546</v>
      </c>
      <c r="F86" s="174" t="s">
        <v>547</v>
      </c>
      <c r="G86" s="175" t="s">
        <v>542</v>
      </c>
      <c r="H86" s="176">
        <v>1</v>
      </c>
      <c r="I86" s="177"/>
      <c r="J86" s="178">
        <f>ROUND(I86*H86,2)</f>
        <v>0</v>
      </c>
      <c r="K86" s="174" t="s">
        <v>19</v>
      </c>
      <c r="L86" s="38"/>
      <c r="M86" s="179" t="s">
        <v>19</v>
      </c>
      <c r="N86" s="180" t="s">
        <v>42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543</v>
      </c>
      <c r="AT86" s="183" t="s">
        <v>124</v>
      </c>
      <c r="AU86" s="183" t="s">
        <v>79</v>
      </c>
      <c r="AY86" s="16" t="s">
        <v>122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79</v>
      </c>
      <c r="BK86" s="184">
        <f>ROUND(I86*H86,2)</f>
        <v>0</v>
      </c>
      <c r="BL86" s="16" t="s">
        <v>543</v>
      </c>
      <c r="BM86" s="183" t="s">
        <v>548</v>
      </c>
    </row>
    <row r="87" spans="1:47" s="2" customFormat="1" ht="10.2">
      <c r="A87" s="33"/>
      <c r="B87" s="34"/>
      <c r="C87" s="35"/>
      <c r="D87" s="185" t="s">
        <v>131</v>
      </c>
      <c r="E87" s="35"/>
      <c r="F87" s="186" t="s">
        <v>547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131</v>
      </c>
      <c r="AU87" s="16" t="s">
        <v>79</v>
      </c>
    </row>
    <row r="88" spans="1:47" s="2" customFormat="1" ht="32.4" customHeight="1">
      <c r="A88" s="33"/>
      <c r="B88" s="34"/>
      <c r="C88" s="35"/>
      <c r="D88" s="185" t="s">
        <v>192</v>
      </c>
      <c r="E88" s="35"/>
      <c r="F88" s="211" t="s">
        <v>549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192</v>
      </c>
      <c r="AU88" s="16" t="s">
        <v>79</v>
      </c>
    </row>
    <row r="89" spans="2:63" s="12" customFormat="1" ht="22.8" customHeight="1">
      <c r="B89" s="156"/>
      <c r="C89" s="157"/>
      <c r="D89" s="158" t="s">
        <v>70</v>
      </c>
      <c r="E89" s="170" t="s">
        <v>550</v>
      </c>
      <c r="F89" s="170" t="s">
        <v>551</v>
      </c>
      <c r="G89" s="157"/>
      <c r="H89" s="157"/>
      <c r="I89" s="160"/>
      <c r="J89" s="171">
        <f>BK89</f>
        <v>0</v>
      </c>
      <c r="K89" s="157"/>
      <c r="L89" s="162"/>
      <c r="M89" s="163"/>
      <c r="N89" s="164"/>
      <c r="O89" s="164"/>
      <c r="P89" s="165">
        <f>SUM(P90:P116)</f>
        <v>0</v>
      </c>
      <c r="Q89" s="164"/>
      <c r="R89" s="165">
        <f>SUM(R90:R116)</f>
        <v>0</v>
      </c>
      <c r="S89" s="164"/>
      <c r="T89" s="166">
        <f>SUM(T90:T116)</f>
        <v>0</v>
      </c>
      <c r="AR89" s="167" t="s">
        <v>129</v>
      </c>
      <c r="AT89" s="168" t="s">
        <v>70</v>
      </c>
      <c r="AU89" s="168" t="s">
        <v>79</v>
      </c>
      <c r="AY89" s="167" t="s">
        <v>122</v>
      </c>
      <c r="BK89" s="169">
        <f>SUM(BK90:BK116)</f>
        <v>0</v>
      </c>
    </row>
    <row r="90" spans="1:65" s="2" customFormat="1" ht="13.8" customHeight="1">
      <c r="A90" s="33"/>
      <c r="B90" s="34"/>
      <c r="C90" s="172" t="s">
        <v>141</v>
      </c>
      <c r="D90" s="172" t="s">
        <v>124</v>
      </c>
      <c r="E90" s="173" t="s">
        <v>552</v>
      </c>
      <c r="F90" s="174" t="s">
        <v>553</v>
      </c>
      <c r="G90" s="175" t="s">
        <v>542</v>
      </c>
      <c r="H90" s="176">
        <v>1</v>
      </c>
      <c r="I90" s="177"/>
      <c r="J90" s="178">
        <f>ROUND(I90*H90,2)</f>
        <v>0</v>
      </c>
      <c r="K90" s="174" t="s">
        <v>19</v>
      </c>
      <c r="L90" s="38"/>
      <c r="M90" s="179" t="s">
        <v>19</v>
      </c>
      <c r="N90" s="180" t="s">
        <v>42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554</v>
      </c>
      <c r="AT90" s="183" t="s">
        <v>124</v>
      </c>
      <c r="AU90" s="183" t="s">
        <v>82</v>
      </c>
      <c r="AY90" s="16" t="s">
        <v>122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79</v>
      </c>
      <c r="BK90" s="184">
        <f>ROUND(I90*H90,2)</f>
        <v>0</v>
      </c>
      <c r="BL90" s="16" t="s">
        <v>554</v>
      </c>
      <c r="BM90" s="183" t="s">
        <v>555</v>
      </c>
    </row>
    <row r="91" spans="1:47" s="2" customFormat="1" ht="10.2">
      <c r="A91" s="33"/>
      <c r="B91" s="34"/>
      <c r="C91" s="35"/>
      <c r="D91" s="185" t="s">
        <v>131</v>
      </c>
      <c r="E91" s="35"/>
      <c r="F91" s="186" t="s">
        <v>553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131</v>
      </c>
      <c r="AU91" s="16" t="s">
        <v>82</v>
      </c>
    </row>
    <row r="92" spans="1:65" s="2" customFormat="1" ht="13.8" customHeight="1">
      <c r="A92" s="33"/>
      <c r="B92" s="34"/>
      <c r="C92" s="172" t="s">
        <v>129</v>
      </c>
      <c r="D92" s="172" t="s">
        <v>124</v>
      </c>
      <c r="E92" s="173" t="s">
        <v>556</v>
      </c>
      <c r="F92" s="174" t="s">
        <v>557</v>
      </c>
      <c r="G92" s="175" t="s">
        <v>542</v>
      </c>
      <c r="H92" s="176">
        <v>1</v>
      </c>
      <c r="I92" s="177"/>
      <c r="J92" s="178">
        <f>ROUND(I92*H92,2)</f>
        <v>0</v>
      </c>
      <c r="K92" s="174" t="s">
        <v>19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543</v>
      </c>
      <c r="AT92" s="183" t="s">
        <v>124</v>
      </c>
      <c r="AU92" s="183" t="s">
        <v>82</v>
      </c>
      <c r="AY92" s="16" t="s">
        <v>122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543</v>
      </c>
      <c r="BM92" s="183" t="s">
        <v>558</v>
      </c>
    </row>
    <row r="93" spans="1:47" s="2" customFormat="1" ht="15.6" customHeight="1">
      <c r="A93" s="33"/>
      <c r="B93" s="34"/>
      <c r="C93" s="35"/>
      <c r="D93" s="185" t="s">
        <v>131</v>
      </c>
      <c r="E93" s="35"/>
      <c r="F93" s="186" t="s">
        <v>559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131</v>
      </c>
      <c r="AU93" s="16" t="s">
        <v>82</v>
      </c>
    </row>
    <row r="94" spans="1:65" s="2" customFormat="1" ht="13.8" customHeight="1">
      <c r="A94" s="33"/>
      <c r="B94" s="34"/>
      <c r="C94" s="172" t="s">
        <v>150</v>
      </c>
      <c r="D94" s="172" t="s">
        <v>124</v>
      </c>
      <c r="E94" s="173" t="s">
        <v>560</v>
      </c>
      <c r="F94" s="174" t="s">
        <v>561</v>
      </c>
      <c r="G94" s="175" t="s">
        <v>542</v>
      </c>
      <c r="H94" s="176">
        <v>1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554</v>
      </c>
      <c r="AT94" s="183" t="s">
        <v>124</v>
      </c>
      <c r="AU94" s="183" t="s">
        <v>82</v>
      </c>
      <c r="AY94" s="16" t="s">
        <v>122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79</v>
      </c>
      <c r="BK94" s="184">
        <f>ROUND(I94*H94,2)</f>
        <v>0</v>
      </c>
      <c r="BL94" s="16" t="s">
        <v>554</v>
      </c>
      <c r="BM94" s="183" t="s">
        <v>562</v>
      </c>
    </row>
    <row r="95" spans="1:47" s="2" customFormat="1" ht="19.2">
      <c r="A95" s="33"/>
      <c r="B95" s="34"/>
      <c r="C95" s="35"/>
      <c r="D95" s="185" t="s">
        <v>131</v>
      </c>
      <c r="E95" s="35"/>
      <c r="F95" s="186" t="s">
        <v>563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131</v>
      </c>
      <c r="AU95" s="16" t="s">
        <v>82</v>
      </c>
    </row>
    <row r="96" spans="1:47" s="2" customFormat="1" ht="38.4">
      <c r="A96" s="33"/>
      <c r="B96" s="34"/>
      <c r="C96" s="35"/>
      <c r="D96" s="185" t="s">
        <v>192</v>
      </c>
      <c r="E96" s="35"/>
      <c r="F96" s="211" t="s">
        <v>564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192</v>
      </c>
      <c r="AU96" s="16" t="s">
        <v>82</v>
      </c>
    </row>
    <row r="97" spans="1:65" s="2" customFormat="1" ht="13.8" customHeight="1">
      <c r="A97" s="33"/>
      <c r="B97" s="34"/>
      <c r="C97" s="172" t="s">
        <v>156</v>
      </c>
      <c r="D97" s="172" t="s">
        <v>124</v>
      </c>
      <c r="E97" s="173" t="s">
        <v>565</v>
      </c>
      <c r="F97" s="174" t="s">
        <v>566</v>
      </c>
      <c r="G97" s="175" t="s">
        <v>567</v>
      </c>
      <c r="H97" s="176">
        <v>1</v>
      </c>
      <c r="I97" s="177"/>
      <c r="J97" s="178">
        <f>ROUND(I97*H97,2)</f>
        <v>0</v>
      </c>
      <c r="K97" s="174" t="s">
        <v>19</v>
      </c>
      <c r="L97" s="38"/>
      <c r="M97" s="179" t="s">
        <v>19</v>
      </c>
      <c r="N97" s="180" t="s">
        <v>42</v>
      </c>
      <c r="O97" s="63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3" t="s">
        <v>543</v>
      </c>
      <c r="AT97" s="183" t="s">
        <v>124</v>
      </c>
      <c r="AU97" s="183" t="s">
        <v>82</v>
      </c>
      <c r="AY97" s="16" t="s">
        <v>122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6" t="s">
        <v>79</v>
      </c>
      <c r="BK97" s="184">
        <f>ROUND(I97*H97,2)</f>
        <v>0</v>
      </c>
      <c r="BL97" s="16" t="s">
        <v>543</v>
      </c>
      <c r="BM97" s="183" t="s">
        <v>568</v>
      </c>
    </row>
    <row r="98" spans="1:47" s="2" customFormat="1" ht="19.2">
      <c r="A98" s="33"/>
      <c r="B98" s="34"/>
      <c r="C98" s="35"/>
      <c r="D98" s="185" t="s">
        <v>131</v>
      </c>
      <c r="E98" s="35"/>
      <c r="F98" s="186" t="s">
        <v>569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131</v>
      </c>
      <c r="AU98" s="16" t="s">
        <v>82</v>
      </c>
    </row>
    <row r="99" spans="1:65" s="2" customFormat="1" ht="22.2" customHeight="1">
      <c r="A99" s="33"/>
      <c r="B99" s="34"/>
      <c r="C99" s="172" t="s">
        <v>162</v>
      </c>
      <c r="D99" s="172" t="s">
        <v>124</v>
      </c>
      <c r="E99" s="173" t="s">
        <v>570</v>
      </c>
      <c r="F99" s="174" t="s">
        <v>571</v>
      </c>
      <c r="G99" s="175" t="s">
        <v>542</v>
      </c>
      <c r="H99" s="176">
        <v>1</v>
      </c>
      <c r="I99" s="177"/>
      <c r="J99" s="178">
        <f>ROUND(I99*H99,2)</f>
        <v>0</v>
      </c>
      <c r="K99" s="174" t="s">
        <v>19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554</v>
      </c>
      <c r="AT99" s="183" t="s">
        <v>124</v>
      </c>
      <c r="AU99" s="183" t="s">
        <v>82</v>
      </c>
      <c r="AY99" s="16" t="s">
        <v>122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79</v>
      </c>
      <c r="BK99" s="184">
        <f>ROUND(I99*H99,2)</f>
        <v>0</v>
      </c>
      <c r="BL99" s="16" t="s">
        <v>554</v>
      </c>
      <c r="BM99" s="183" t="s">
        <v>572</v>
      </c>
    </row>
    <row r="100" spans="1:47" s="2" customFormat="1" ht="19.2">
      <c r="A100" s="33"/>
      <c r="B100" s="34"/>
      <c r="C100" s="35"/>
      <c r="D100" s="185" t="s">
        <v>131</v>
      </c>
      <c r="E100" s="35"/>
      <c r="F100" s="186" t="s">
        <v>573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131</v>
      </c>
      <c r="AU100" s="16" t="s">
        <v>82</v>
      </c>
    </row>
    <row r="101" spans="1:65" s="2" customFormat="1" ht="13.8" customHeight="1">
      <c r="A101" s="33"/>
      <c r="B101" s="34"/>
      <c r="C101" s="172" t="s">
        <v>169</v>
      </c>
      <c r="D101" s="172" t="s">
        <v>124</v>
      </c>
      <c r="E101" s="173" t="s">
        <v>574</v>
      </c>
      <c r="F101" s="174" t="s">
        <v>575</v>
      </c>
      <c r="G101" s="175" t="s">
        <v>567</v>
      </c>
      <c r="H101" s="176">
        <v>1</v>
      </c>
      <c r="I101" s="177"/>
      <c r="J101" s="178">
        <f>ROUND(I101*H101,2)</f>
        <v>0</v>
      </c>
      <c r="K101" s="174" t="s">
        <v>19</v>
      </c>
      <c r="L101" s="38"/>
      <c r="M101" s="179" t="s">
        <v>19</v>
      </c>
      <c r="N101" s="180" t="s">
        <v>42</v>
      </c>
      <c r="O101" s="63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83" t="s">
        <v>543</v>
      </c>
      <c r="AT101" s="183" t="s">
        <v>124</v>
      </c>
      <c r="AU101" s="183" t="s">
        <v>82</v>
      </c>
      <c r="AY101" s="16" t="s">
        <v>122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6" t="s">
        <v>79</v>
      </c>
      <c r="BK101" s="184">
        <f>ROUND(I101*H101,2)</f>
        <v>0</v>
      </c>
      <c r="BL101" s="16" t="s">
        <v>543</v>
      </c>
      <c r="BM101" s="183" t="s">
        <v>576</v>
      </c>
    </row>
    <row r="102" spans="1:47" s="2" customFormat="1" ht="10.2">
      <c r="A102" s="33"/>
      <c r="B102" s="34"/>
      <c r="C102" s="35"/>
      <c r="D102" s="185" t="s">
        <v>131</v>
      </c>
      <c r="E102" s="35"/>
      <c r="F102" s="186" t="s">
        <v>577</v>
      </c>
      <c r="G102" s="35"/>
      <c r="H102" s="35"/>
      <c r="I102" s="187"/>
      <c r="J102" s="35"/>
      <c r="K102" s="35"/>
      <c r="L102" s="38"/>
      <c r="M102" s="188"/>
      <c r="N102" s="189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131</v>
      </c>
      <c r="AU102" s="16" t="s">
        <v>82</v>
      </c>
    </row>
    <row r="103" spans="1:47" s="2" customFormat="1" ht="48">
      <c r="A103" s="33"/>
      <c r="B103" s="34"/>
      <c r="C103" s="35"/>
      <c r="D103" s="185" t="s">
        <v>192</v>
      </c>
      <c r="E103" s="35"/>
      <c r="F103" s="211" t="s">
        <v>578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192</v>
      </c>
      <c r="AU103" s="16" t="s">
        <v>82</v>
      </c>
    </row>
    <row r="104" spans="1:65" s="2" customFormat="1" ht="26.4" customHeight="1">
      <c r="A104" s="33"/>
      <c r="B104" s="34"/>
      <c r="C104" s="172" t="s">
        <v>174</v>
      </c>
      <c r="D104" s="172" t="s">
        <v>124</v>
      </c>
      <c r="E104" s="173" t="s">
        <v>579</v>
      </c>
      <c r="F104" s="174" t="s">
        <v>580</v>
      </c>
      <c r="G104" s="175" t="s">
        <v>567</v>
      </c>
      <c r="H104" s="176">
        <v>1</v>
      </c>
      <c r="I104" s="177"/>
      <c r="J104" s="178">
        <f>ROUND(I104*H104,2)</f>
        <v>0</v>
      </c>
      <c r="K104" s="174" t="s">
        <v>19</v>
      </c>
      <c r="L104" s="38"/>
      <c r="M104" s="179" t="s">
        <v>19</v>
      </c>
      <c r="N104" s="180" t="s">
        <v>42</v>
      </c>
      <c r="O104" s="63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3" t="s">
        <v>543</v>
      </c>
      <c r="AT104" s="183" t="s">
        <v>124</v>
      </c>
      <c r="AU104" s="183" t="s">
        <v>82</v>
      </c>
      <c r="AY104" s="16" t="s">
        <v>122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" t="s">
        <v>79</v>
      </c>
      <c r="BK104" s="184">
        <f>ROUND(I104*H104,2)</f>
        <v>0</v>
      </c>
      <c r="BL104" s="16" t="s">
        <v>543</v>
      </c>
      <c r="BM104" s="183" t="s">
        <v>581</v>
      </c>
    </row>
    <row r="105" spans="1:47" s="2" customFormat="1" ht="19.2">
      <c r="A105" s="33"/>
      <c r="B105" s="34"/>
      <c r="C105" s="35"/>
      <c r="D105" s="185" t="s">
        <v>131</v>
      </c>
      <c r="E105" s="35"/>
      <c r="F105" s="186" t="s">
        <v>582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131</v>
      </c>
      <c r="AU105" s="16" t="s">
        <v>82</v>
      </c>
    </row>
    <row r="106" spans="1:65" s="2" customFormat="1" ht="13.8" customHeight="1">
      <c r="A106" s="33"/>
      <c r="B106" s="34"/>
      <c r="C106" s="172" t="s">
        <v>180</v>
      </c>
      <c r="D106" s="172" t="s">
        <v>124</v>
      </c>
      <c r="E106" s="173" t="s">
        <v>583</v>
      </c>
      <c r="F106" s="174" t="s">
        <v>584</v>
      </c>
      <c r="G106" s="175" t="s">
        <v>542</v>
      </c>
      <c r="H106" s="176">
        <v>1</v>
      </c>
      <c r="I106" s="177"/>
      <c r="J106" s="178">
        <f>ROUND(I106*H106,2)</f>
        <v>0</v>
      </c>
      <c r="K106" s="174" t="s">
        <v>19</v>
      </c>
      <c r="L106" s="38"/>
      <c r="M106" s="179" t="s">
        <v>19</v>
      </c>
      <c r="N106" s="180" t="s">
        <v>42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543</v>
      </c>
      <c r="AT106" s="183" t="s">
        <v>124</v>
      </c>
      <c r="AU106" s="183" t="s">
        <v>82</v>
      </c>
      <c r="AY106" s="16" t="s">
        <v>122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79</v>
      </c>
      <c r="BK106" s="184">
        <f>ROUND(I106*H106,2)</f>
        <v>0</v>
      </c>
      <c r="BL106" s="16" t="s">
        <v>543</v>
      </c>
      <c r="BM106" s="183" t="s">
        <v>585</v>
      </c>
    </row>
    <row r="107" spans="1:47" s="2" customFormat="1" ht="10.2">
      <c r="A107" s="33"/>
      <c r="B107" s="34"/>
      <c r="C107" s="35"/>
      <c r="D107" s="185" t="s">
        <v>131</v>
      </c>
      <c r="E107" s="35"/>
      <c r="F107" s="186" t="s">
        <v>584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131</v>
      </c>
      <c r="AU107" s="16" t="s">
        <v>82</v>
      </c>
    </row>
    <row r="108" spans="1:65" s="2" customFormat="1" ht="13.8" customHeight="1">
      <c r="A108" s="33"/>
      <c r="B108" s="34"/>
      <c r="C108" s="172" t="s">
        <v>186</v>
      </c>
      <c r="D108" s="172" t="s">
        <v>124</v>
      </c>
      <c r="E108" s="173" t="s">
        <v>586</v>
      </c>
      <c r="F108" s="174" t="s">
        <v>587</v>
      </c>
      <c r="G108" s="175" t="s">
        <v>567</v>
      </c>
      <c r="H108" s="176">
        <v>1</v>
      </c>
      <c r="I108" s="177"/>
      <c r="J108" s="178">
        <f>ROUND(I108*H108,2)</f>
        <v>0</v>
      </c>
      <c r="K108" s="174" t="s">
        <v>19</v>
      </c>
      <c r="L108" s="38"/>
      <c r="M108" s="179" t="s">
        <v>19</v>
      </c>
      <c r="N108" s="180" t="s">
        <v>42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543</v>
      </c>
      <c r="AT108" s="183" t="s">
        <v>124</v>
      </c>
      <c r="AU108" s="183" t="s">
        <v>82</v>
      </c>
      <c r="AY108" s="16" t="s">
        <v>122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79</v>
      </c>
      <c r="BK108" s="184">
        <f>ROUND(I108*H108,2)</f>
        <v>0</v>
      </c>
      <c r="BL108" s="16" t="s">
        <v>543</v>
      </c>
      <c r="BM108" s="183" t="s">
        <v>588</v>
      </c>
    </row>
    <row r="109" spans="1:47" s="2" customFormat="1" ht="10.2">
      <c r="A109" s="33"/>
      <c r="B109" s="34"/>
      <c r="C109" s="35"/>
      <c r="D109" s="185" t="s">
        <v>131</v>
      </c>
      <c r="E109" s="35"/>
      <c r="F109" s="186" t="s">
        <v>587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131</v>
      </c>
      <c r="AU109" s="16" t="s">
        <v>82</v>
      </c>
    </row>
    <row r="110" spans="1:65" s="2" customFormat="1" ht="22.2" customHeight="1">
      <c r="A110" s="33"/>
      <c r="B110" s="34"/>
      <c r="C110" s="172" t="s">
        <v>196</v>
      </c>
      <c r="D110" s="172" t="s">
        <v>124</v>
      </c>
      <c r="E110" s="173" t="s">
        <v>589</v>
      </c>
      <c r="F110" s="174" t="s">
        <v>590</v>
      </c>
      <c r="G110" s="175" t="s">
        <v>542</v>
      </c>
      <c r="H110" s="176">
        <v>1</v>
      </c>
      <c r="I110" s="177"/>
      <c r="J110" s="178">
        <f>ROUND(I110*H110,2)</f>
        <v>0</v>
      </c>
      <c r="K110" s="174" t="s">
        <v>19</v>
      </c>
      <c r="L110" s="38"/>
      <c r="M110" s="179" t="s">
        <v>19</v>
      </c>
      <c r="N110" s="180" t="s">
        <v>42</v>
      </c>
      <c r="O110" s="63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3" t="s">
        <v>554</v>
      </c>
      <c r="AT110" s="183" t="s">
        <v>124</v>
      </c>
      <c r="AU110" s="183" t="s">
        <v>82</v>
      </c>
      <c r="AY110" s="16" t="s">
        <v>122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6" t="s">
        <v>79</v>
      </c>
      <c r="BK110" s="184">
        <f>ROUND(I110*H110,2)</f>
        <v>0</v>
      </c>
      <c r="BL110" s="16" t="s">
        <v>554</v>
      </c>
      <c r="BM110" s="183" t="s">
        <v>591</v>
      </c>
    </row>
    <row r="111" spans="1:47" s="2" customFormat="1" ht="19.2">
      <c r="A111" s="33"/>
      <c r="B111" s="34"/>
      <c r="C111" s="35"/>
      <c r="D111" s="185" t="s">
        <v>131</v>
      </c>
      <c r="E111" s="35"/>
      <c r="F111" s="186" t="s">
        <v>590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131</v>
      </c>
      <c r="AU111" s="16" t="s">
        <v>82</v>
      </c>
    </row>
    <row r="112" spans="1:65" s="2" customFormat="1" ht="22.2" customHeight="1">
      <c r="A112" s="33"/>
      <c r="B112" s="34"/>
      <c r="C112" s="172" t="s">
        <v>203</v>
      </c>
      <c r="D112" s="172" t="s">
        <v>124</v>
      </c>
      <c r="E112" s="173" t="s">
        <v>592</v>
      </c>
      <c r="F112" s="174" t="s">
        <v>593</v>
      </c>
      <c r="G112" s="175" t="s">
        <v>542</v>
      </c>
      <c r="H112" s="176">
        <v>1</v>
      </c>
      <c r="I112" s="177"/>
      <c r="J112" s="178">
        <f>ROUND(I112*H112,2)</f>
        <v>0</v>
      </c>
      <c r="K112" s="174" t="s">
        <v>19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554</v>
      </c>
      <c r="AT112" s="183" t="s">
        <v>124</v>
      </c>
      <c r="AU112" s="183" t="s">
        <v>82</v>
      </c>
      <c r="AY112" s="16" t="s">
        <v>122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79</v>
      </c>
      <c r="BK112" s="184">
        <f>ROUND(I112*H112,2)</f>
        <v>0</v>
      </c>
      <c r="BL112" s="16" t="s">
        <v>554</v>
      </c>
      <c r="BM112" s="183" t="s">
        <v>594</v>
      </c>
    </row>
    <row r="113" spans="1:47" s="2" customFormat="1" ht="19.2">
      <c r="A113" s="33"/>
      <c r="B113" s="34"/>
      <c r="C113" s="35"/>
      <c r="D113" s="185" t="s">
        <v>131</v>
      </c>
      <c r="E113" s="35"/>
      <c r="F113" s="186" t="s">
        <v>593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131</v>
      </c>
      <c r="AU113" s="16" t="s">
        <v>82</v>
      </c>
    </row>
    <row r="114" spans="1:47" s="2" customFormat="1" ht="19.2">
      <c r="A114" s="33"/>
      <c r="B114" s="34"/>
      <c r="C114" s="35"/>
      <c r="D114" s="185" t="s">
        <v>192</v>
      </c>
      <c r="E114" s="35"/>
      <c r="F114" s="211" t="s">
        <v>595</v>
      </c>
      <c r="G114" s="35"/>
      <c r="H114" s="35"/>
      <c r="I114" s="187"/>
      <c r="J114" s="35"/>
      <c r="K114" s="35"/>
      <c r="L114" s="38"/>
      <c r="M114" s="188"/>
      <c r="N114" s="189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192</v>
      </c>
      <c r="AU114" s="16" t="s">
        <v>82</v>
      </c>
    </row>
    <row r="115" spans="1:65" s="2" customFormat="1" ht="13.8" customHeight="1">
      <c r="A115" s="33"/>
      <c r="B115" s="34"/>
      <c r="C115" s="172" t="s">
        <v>210</v>
      </c>
      <c r="D115" s="172" t="s">
        <v>124</v>
      </c>
      <c r="E115" s="173" t="s">
        <v>596</v>
      </c>
      <c r="F115" s="174" t="s">
        <v>597</v>
      </c>
      <c r="G115" s="175" t="s">
        <v>567</v>
      </c>
      <c r="H115" s="176">
        <v>1</v>
      </c>
      <c r="I115" s="177"/>
      <c r="J115" s="178">
        <f>ROUND(I115*H115,2)</f>
        <v>0</v>
      </c>
      <c r="K115" s="174" t="s">
        <v>19</v>
      </c>
      <c r="L115" s="38"/>
      <c r="M115" s="179" t="s">
        <v>19</v>
      </c>
      <c r="N115" s="180" t="s">
        <v>42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554</v>
      </c>
      <c r="AT115" s="183" t="s">
        <v>124</v>
      </c>
      <c r="AU115" s="183" t="s">
        <v>82</v>
      </c>
      <c r="AY115" s="16" t="s">
        <v>122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554</v>
      </c>
      <c r="BM115" s="183" t="s">
        <v>598</v>
      </c>
    </row>
    <row r="116" spans="1:47" s="2" customFormat="1" ht="10.2">
      <c r="A116" s="33"/>
      <c r="B116" s="34"/>
      <c r="C116" s="35"/>
      <c r="D116" s="185" t="s">
        <v>131</v>
      </c>
      <c r="E116" s="35"/>
      <c r="F116" s="186" t="s">
        <v>597</v>
      </c>
      <c r="G116" s="35"/>
      <c r="H116" s="35"/>
      <c r="I116" s="187"/>
      <c r="J116" s="35"/>
      <c r="K116" s="35"/>
      <c r="L116" s="38"/>
      <c r="M116" s="212"/>
      <c r="N116" s="213"/>
      <c r="O116" s="214"/>
      <c r="P116" s="214"/>
      <c r="Q116" s="214"/>
      <c r="R116" s="214"/>
      <c r="S116" s="214"/>
      <c r="T116" s="21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131</v>
      </c>
      <c r="AU116" s="16" t="s">
        <v>82</v>
      </c>
    </row>
    <row r="117" spans="1:31" s="2" customFormat="1" ht="6.9" customHeight="1">
      <c r="A117" s="33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8"/>
      <c r="M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</sheetData>
  <sheetProtection algorithmName="SHA-512" hashValue="+k8rEEJKnTAQe+jeq+4HZOlufBA0lUVQzwUQD+AyJcvUbgZo/YQ9sknaRzFibxji7gIu6/AVcjdG94Wbj6oDnw==" saltValue="uav5YupGoud73hD17rY10t36F2XC4Bl9qWvaUfQ3xXBvi2IuWUhTP46NxcRDOiU2SNzxBV8VI2nOm2gGmVFWiw==" spinCount="100000" sheet="1" objects="1" scenarios="1" formatColumns="0" formatRows="0" autoFilter="0"/>
  <autoFilter ref="C80:K11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9" customWidth="1"/>
    <col min="2" max="2" width="1.7109375" style="219" customWidth="1"/>
    <col min="3" max="4" width="5.00390625" style="219" customWidth="1"/>
    <col min="5" max="5" width="11.7109375" style="219" customWidth="1"/>
    <col min="6" max="6" width="9.140625" style="219" customWidth="1"/>
    <col min="7" max="7" width="5.00390625" style="219" customWidth="1"/>
    <col min="8" max="8" width="77.8515625" style="219" customWidth="1"/>
    <col min="9" max="10" width="20.00390625" style="219" customWidth="1"/>
    <col min="11" max="11" width="1.7109375" style="219" customWidth="1"/>
  </cols>
  <sheetData>
    <row r="1" s="1" customFormat="1" ht="37.5" customHeight="1"/>
    <row r="2" spans="2:11" s="1" customFormat="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4" customFormat="1" ht="45" customHeight="1">
      <c r="B3" s="223"/>
      <c r="C3" s="351" t="s">
        <v>599</v>
      </c>
      <c r="D3" s="351"/>
      <c r="E3" s="351"/>
      <c r="F3" s="351"/>
      <c r="G3" s="351"/>
      <c r="H3" s="351"/>
      <c r="I3" s="351"/>
      <c r="J3" s="351"/>
      <c r="K3" s="224"/>
    </row>
    <row r="4" spans="2:11" s="1" customFormat="1" ht="25.5" customHeight="1">
      <c r="B4" s="225"/>
      <c r="C4" s="356" t="s">
        <v>600</v>
      </c>
      <c r="D4" s="356"/>
      <c r="E4" s="356"/>
      <c r="F4" s="356"/>
      <c r="G4" s="356"/>
      <c r="H4" s="356"/>
      <c r="I4" s="356"/>
      <c r="J4" s="356"/>
      <c r="K4" s="226"/>
    </row>
    <row r="5" spans="2:11" s="1" customFormat="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s="1" customFormat="1" ht="15" customHeight="1">
      <c r="B6" s="225"/>
      <c r="C6" s="355" t="s">
        <v>601</v>
      </c>
      <c r="D6" s="355"/>
      <c r="E6" s="355"/>
      <c r="F6" s="355"/>
      <c r="G6" s="355"/>
      <c r="H6" s="355"/>
      <c r="I6" s="355"/>
      <c r="J6" s="355"/>
      <c r="K6" s="226"/>
    </row>
    <row r="7" spans="2:11" s="1" customFormat="1" ht="15" customHeight="1">
      <c r="B7" s="229"/>
      <c r="C7" s="355" t="s">
        <v>602</v>
      </c>
      <c r="D7" s="355"/>
      <c r="E7" s="355"/>
      <c r="F7" s="355"/>
      <c r="G7" s="355"/>
      <c r="H7" s="355"/>
      <c r="I7" s="355"/>
      <c r="J7" s="355"/>
      <c r="K7" s="226"/>
    </row>
    <row r="8" spans="2:11" s="1" customFormat="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s="1" customFormat="1" ht="15" customHeight="1">
      <c r="B9" s="229"/>
      <c r="C9" s="355" t="s">
        <v>603</v>
      </c>
      <c r="D9" s="355"/>
      <c r="E9" s="355"/>
      <c r="F9" s="355"/>
      <c r="G9" s="355"/>
      <c r="H9" s="355"/>
      <c r="I9" s="355"/>
      <c r="J9" s="355"/>
      <c r="K9" s="226"/>
    </row>
    <row r="10" spans="2:11" s="1" customFormat="1" ht="15" customHeight="1">
      <c r="B10" s="229"/>
      <c r="C10" s="228"/>
      <c r="D10" s="355" t="s">
        <v>604</v>
      </c>
      <c r="E10" s="355"/>
      <c r="F10" s="355"/>
      <c r="G10" s="355"/>
      <c r="H10" s="355"/>
      <c r="I10" s="355"/>
      <c r="J10" s="355"/>
      <c r="K10" s="226"/>
    </row>
    <row r="11" spans="2:11" s="1" customFormat="1" ht="15" customHeight="1">
      <c r="B11" s="229"/>
      <c r="C11" s="230"/>
      <c r="D11" s="355" t="s">
        <v>605</v>
      </c>
      <c r="E11" s="355"/>
      <c r="F11" s="355"/>
      <c r="G11" s="355"/>
      <c r="H11" s="355"/>
      <c r="I11" s="355"/>
      <c r="J11" s="355"/>
      <c r="K11" s="226"/>
    </row>
    <row r="12" spans="2:11" s="1" customFormat="1" ht="15" customHeight="1">
      <c r="B12" s="229"/>
      <c r="C12" s="230"/>
      <c r="D12" s="228"/>
      <c r="E12" s="228"/>
      <c r="F12" s="228"/>
      <c r="G12" s="228"/>
      <c r="H12" s="228"/>
      <c r="I12" s="228"/>
      <c r="J12" s="228"/>
      <c r="K12" s="226"/>
    </row>
    <row r="13" spans="2:11" s="1" customFormat="1" ht="15" customHeight="1">
      <c r="B13" s="229"/>
      <c r="C13" s="230"/>
      <c r="D13" s="231" t="s">
        <v>606</v>
      </c>
      <c r="E13" s="228"/>
      <c r="F13" s="228"/>
      <c r="G13" s="228"/>
      <c r="H13" s="228"/>
      <c r="I13" s="228"/>
      <c r="J13" s="228"/>
      <c r="K13" s="226"/>
    </row>
    <row r="14" spans="2:11" s="1" customFormat="1" ht="12.75" customHeight="1">
      <c r="B14" s="229"/>
      <c r="C14" s="230"/>
      <c r="D14" s="230"/>
      <c r="E14" s="230"/>
      <c r="F14" s="230"/>
      <c r="G14" s="230"/>
      <c r="H14" s="230"/>
      <c r="I14" s="230"/>
      <c r="J14" s="230"/>
      <c r="K14" s="226"/>
    </row>
    <row r="15" spans="2:11" s="1" customFormat="1" ht="15" customHeight="1">
      <c r="B15" s="229"/>
      <c r="C15" s="230"/>
      <c r="D15" s="355" t="s">
        <v>607</v>
      </c>
      <c r="E15" s="355"/>
      <c r="F15" s="355"/>
      <c r="G15" s="355"/>
      <c r="H15" s="355"/>
      <c r="I15" s="355"/>
      <c r="J15" s="355"/>
      <c r="K15" s="226"/>
    </row>
    <row r="16" spans="2:11" s="1" customFormat="1" ht="15" customHeight="1">
      <c r="B16" s="229"/>
      <c r="C16" s="230"/>
      <c r="D16" s="355" t="s">
        <v>608</v>
      </c>
      <c r="E16" s="355"/>
      <c r="F16" s="355"/>
      <c r="G16" s="355"/>
      <c r="H16" s="355"/>
      <c r="I16" s="355"/>
      <c r="J16" s="355"/>
      <c r="K16" s="226"/>
    </row>
    <row r="17" spans="2:11" s="1" customFormat="1" ht="15" customHeight="1">
      <c r="B17" s="229"/>
      <c r="C17" s="230"/>
      <c r="D17" s="355" t="s">
        <v>609</v>
      </c>
      <c r="E17" s="355"/>
      <c r="F17" s="355"/>
      <c r="G17" s="355"/>
      <c r="H17" s="355"/>
      <c r="I17" s="355"/>
      <c r="J17" s="355"/>
      <c r="K17" s="226"/>
    </row>
    <row r="18" spans="2:11" s="1" customFormat="1" ht="15" customHeight="1">
      <c r="B18" s="229"/>
      <c r="C18" s="230"/>
      <c r="D18" s="230"/>
      <c r="E18" s="232" t="s">
        <v>78</v>
      </c>
      <c r="F18" s="355" t="s">
        <v>610</v>
      </c>
      <c r="G18" s="355"/>
      <c r="H18" s="355"/>
      <c r="I18" s="355"/>
      <c r="J18" s="355"/>
      <c r="K18" s="226"/>
    </row>
    <row r="19" spans="2:11" s="1" customFormat="1" ht="15" customHeight="1">
      <c r="B19" s="229"/>
      <c r="C19" s="230"/>
      <c r="D19" s="230"/>
      <c r="E19" s="232" t="s">
        <v>611</v>
      </c>
      <c r="F19" s="355" t="s">
        <v>612</v>
      </c>
      <c r="G19" s="355"/>
      <c r="H19" s="355"/>
      <c r="I19" s="355"/>
      <c r="J19" s="355"/>
      <c r="K19" s="226"/>
    </row>
    <row r="20" spans="2:11" s="1" customFormat="1" ht="15" customHeight="1">
      <c r="B20" s="229"/>
      <c r="C20" s="230"/>
      <c r="D20" s="230"/>
      <c r="E20" s="232" t="s">
        <v>613</v>
      </c>
      <c r="F20" s="355" t="s">
        <v>614</v>
      </c>
      <c r="G20" s="355"/>
      <c r="H20" s="355"/>
      <c r="I20" s="355"/>
      <c r="J20" s="355"/>
      <c r="K20" s="226"/>
    </row>
    <row r="21" spans="2:11" s="1" customFormat="1" ht="15" customHeight="1">
      <c r="B21" s="229"/>
      <c r="C21" s="230"/>
      <c r="D21" s="230"/>
      <c r="E21" s="232" t="s">
        <v>89</v>
      </c>
      <c r="F21" s="355" t="s">
        <v>90</v>
      </c>
      <c r="G21" s="355"/>
      <c r="H21" s="355"/>
      <c r="I21" s="355"/>
      <c r="J21" s="355"/>
      <c r="K21" s="226"/>
    </row>
    <row r="22" spans="2:11" s="1" customFormat="1" ht="15" customHeight="1">
      <c r="B22" s="229"/>
      <c r="C22" s="230"/>
      <c r="D22" s="230"/>
      <c r="E22" s="232" t="s">
        <v>615</v>
      </c>
      <c r="F22" s="355" t="s">
        <v>616</v>
      </c>
      <c r="G22" s="355"/>
      <c r="H22" s="355"/>
      <c r="I22" s="355"/>
      <c r="J22" s="355"/>
      <c r="K22" s="226"/>
    </row>
    <row r="23" spans="2:11" s="1" customFormat="1" ht="15" customHeight="1">
      <c r="B23" s="229"/>
      <c r="C23" s="230"/>
      <c r="D23" s="230"/>
      <c r="E23" s="232" t="s">
        <v>617</v>
      </c>
      <c r="F23" s="355" t="s">
        <v>618</v>
      </c>
      <c r="G23" s="355"/>
      <c r="H23" s="355"/>
      <c r="I23" s="355"/>
      <c r="J23" s="355"/>
      <c r="K23" s="226"/>
    </row>
    <row r="24" spans="2:11" s="1" customFormat="1" ht="12.75" customHeight="1">
      <c r="B24" s="229"/>
      <c r="C24" s="230"/>
      <c r="D24" s="230"/>
      <c r="E24" s="230"/>
      <c r="F24" s="230"/>
      <c r="G24" s="230"/>
      <c r="H24" s="230"/>
      <c r="I24" s="230"/>
      <c r="J24" s="230"/>
      <c r="K24" s="226"/>
    </row>
    <row r="25" spans="2:11" s="1" customFormat="1" ht="15" customHeight="1">
      <c r="B25" s="229"/>
      <c r="C25" s="355" t="s">
        <v>619</v>
      </c>
      <c r="D25" s="355"/>
      <c r="E25" s="355"/>
      <c r="F25" s="355"/>
      <c r="G25" s="355"/>
      <c r="H25" s="355"/>
      <c r="I25" s="355"/>
      <c r="J25" s="355"/>
      <c r="K25" s="226"/>
    </row>
    <row r="26" spans="2:11" s="1" customFormat="1" ht="15" customHeight="1">
      <c r="B26" s="229"/>
      <c r="C26" s="355" t="s">
        <v>620</v>
      </c>
      <c r="D26" s="355"/>
      <c r="E26" s="355"/>
      <c r="F26" s="355"/>
      <c r="G26" s="355"/>
      <c r="H26" s="355"/>
      <c r="I26" s="355"/>
      <c r="J26" s="355"/>
      <c r="K26" s="226"/>
    </row>
    <row r="27" spans="2:11" s="1" customFormat="1" ht="15" customHeight="1">
      <c r="B27" s="229"/>
      <c r="C27" s="228"/>
      <c r="D27" s="355" t="s">
        <v>621</v>
      </c>
      <c r="E27" s="355"/>
      <c r="F27" s="355"/>
      <c r="G27" s="355"/>
      <c r="H27" s="355"/>
      <c r="I27" s="355"/>
      <c r="J27" s="355"/>
      <c r="K27" s="226"/>
    </row>
    <row r="28" spans="2:11" s="1" customFormat="1" ht="15" customHeight="1">
      <c r="B28" s="229"/>
      <c r="C28" s="230"/>
      <c r="D28" s="355" t="s">
        <v>622</v>
      </c>
      <c r="E28" s="355"/>
      <c r="F28" s="355"/>
      <c r="G28" s="355"/>
      <c r="H28" s="355"/>
      <c r="I28" s="355"/>
      <c r="J28" s="355"/>
      <c r="K28" s="226"/>
    </row>
    <row r="29" spans="2:11" s="1" customFormat="1" ht="12.7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26"/>
    </row>
    <row r="30" spans="2:11" s="1" customFormat="1" ht="15" customHeight="1">
      <c r="B30" s="229"/>
      <c r="C30" s="230"/>
      <c r="D30" s="355" t="s">
        <v>623</v>
      </c>
      <c r="E30" s="355"/>
      <c r="F30" s="355"/>
      <c r="G30" s="355"/>
      <c r="H30" s="355"/>
      <c r="I30" s="355"/>
      <c r="J30" s="355"/>
      <c r="K30" s="226"/>
    </row>
    <row r="31" spans="2:11" s="1" customFormat="1" ht="15" customHeight="1">
      <c r="B31" s="229"/>
      <c r="C31" s="230"/>
      <c r="D31" s="355" t="s">
        <v>624</v>
      </c>
      <c r="E31" s="355"/>
      <c r="F31" s="355"/>
      <c r="G31" s="355"/>
      <c r="H31" s="355"/>
      <c r="I31" s="355"/>
      <c r="J31" s="355"/>
      <c r="K31" s="226"/>
    </row>
    <row r="32" spans="2:11" s="1" customFormat="1" ht="12.75" customHeight="1">
      <c r="B32" s="229"/>
      <c r="C32" s="230"/>
      <c r="D32" s="230"/>
      <c r="E32" s="230"/>
      <c r="F32" s="230"/>
      <c r="G32" s="230"/>
      <c r="H32" s="230"/>
      <c r="I32" s="230"/>
      <c r="J32" s="230"/>
      <c r="K32" s="226"/>
    </row>
    <row r="33" spans="2:11" s="1" customFormat="1" ht="15" customHeight="1">
      <c r="B33" s="229"/>
      <c r="C33" s="230"/>
      <c r="D33" s="355" t="s">
        <v>625</v>
      </c>
      <c r="E33" s="355"/>
      <c r="F33" s="355"/>
      <c r="G33" s="355"/>
      <c r="H33" s="355"/>
      <c r="I33" s="355"/>
      <c r="J33" s="355"/>
      <c r="K33" s="226"/>
    </row>
    <row r="34" spans="2:11" s="1" customFormat="1" ht="15" customHeight="1">
      <c r="B34" s="229"/>
      <c r="C34" s="230"/>
      <c r="D34" s="355" t="s">
        <v>626</v>
      </c>
      <c r="E34" s="355"/>
      <c r="F34" s="355"/>
      <c r="G34" s="355"/>
      <c r="H34" s="355"/>
      <c r="I34" s="355"/>
      <c r="J34" s="355"/>
      <c r="K34" s="226"/>
    </row>
    <row r="35" spans="2:11" s="1" customFormat="1" ht="15" customHeight="1">
      <c r="B35" s="229"/>
      <c r="C35" s="230"/>
      <c r="D35" s="355" t="s">
        <v>627</v>
      </c>
      <c r="E35" s="355"/>
      <c r="F35" s="355"/>
      <c r="G35" s="355"/>
      <c r="H35" s="355"/>
      <c r="I35" s="355"/>
      <c r="J35" s="355"/>
      <c r="K35" s="226"/>
    </row>
    <row r="36" spans="2:11" s="1" customFormat="1" ht="15" customHeight="1">
      <c r="B36" s="229"/>
      <c r="C36" s="230"/>
      <c r="D36" s="228"/>
      <c r="E36" s="231" t="s">
        <v>108</v>
      </c>
      <c r="F36" s="228"/>
      <c r="G36" s="355" t="s">
        <v>628</v>
      </c>
      <c r="H36" s="355"/>
      <c r="I36" s="355"/>
      <c r="J36" s="355"/>
      <c r="K36" s="226"/>
    </row>
    <row r="37" spans="2:11" s="1" customFormat="1" ht="30.75" customHeight="1">
      <c r="B37" s="229"/>
      <c r="C37" s="230"/>
      <c r="D37" s="228"/>
      <c r="E37" s="231" t="s">
        <v>629</v>
      </c>
      <c r="F37" s="228"/>
      <c r="G37" s="355" t="s">
        <v>630</v>
      </c>
      <c r="H37" s="355"/>
      <c r="I37" s="355"/>
      <c r="J37" s="355"/>
      <c r="K37" s="226"/>
    </row>
    <row r="38" spans="2:11" s="1" customFormat="1" ht="15" customHeight="1">
      <c r="B38" s="229"/>
      <c r="C38" s="230"/>
      <c r="D38" s="228"/>
      <c r="E38" s="231" t="s">
        <v>52</v>
      </c>
      <c r="F38" s="228"/>
      <c r="G38" s="355" t="s">
        <v>631</v>
      </c>
      <c r="H38" s="355"/>
      <c r="I38" s="355"/>
      <c r="J38" s="355"/>
      <c r="K38" s="226"/>
    </row>
    <row r="39" spans="2:11" s="1" customFormat="1" ht="15" customHeight="1">
      <c r="B39" s="229"/>
      <c r="C39" s="230"/>
      <c r="D39" s="228"/>
      <c r="E39" s="231" t="s">
        <v>53</v>
      </c>
      <c r="F39" s="228"/>
      <c r="G39" s="355" t="s">
        <v>632</v>
      </c>
      <c r="H39" s="355"/>
      <c r="I39" s="355"/>
      <c r="J39" s="355"/>
      <c r="K39" s="226"/>
    </row>
    <row r="40" spans="2:11" s="1" customFormat="1" ht="15" customHeight="1">
      <c r="B40" s="229"/>
      <c r="C40" s="230"/>
      <c r="D40" s="228"/>
      <c r="E40" s="231" t="s">
        <v>109</v>
      </c>
      <c r="F40" s="228"/>
      <c r="G40" s="355" t="s">
        <v>633</v>
      </c>
      <c r="H40" s="355"/>
      <c r="I40" s="355"/>
      <c r="J40" s="355"/>
      <c r="K40" s="226"/>
    </row>
    <row r="41" spans="2:11" s="1" customFormat="1" ht="15" customHeight="1">
      <c r="B41" s="229"/>
      <c r="C41" s="230"/>
      <c r="D41" s="228"/>
      <c r="E41" s="231" t="s">
        <v>110</v>
      </c>
      <c r="F41" s="228"/>
      <c r="G41" s="355" t="s">
        <v>634</v>
      </c>
      <c r="H41" s="355"/>
      <c r="I41" s="355"/>
      <c r="J41" s="355"/>
      <c r="K41" s="226"/>
    </row>
    <row r="42" spans="2:11" s="1" customFormat="1" ht="15" customHeight="1">
      <c r="B42" s="229"/>
      <c r="C42" s="230"/>
      <c r="D42" s="228"/>
      <c r="E42" s="231" t="s">
        <v>635</v>
      </c>
      <c r="F42" s="228"/>
      <c r="G42" s="355" t="s">
        <v>636</v>
      </c>
      <c r="H42" s="355"/>
      <c r="I42" s="355"/>
      <c r="J42" s="355"/>
      <c r="K42" s="226"/>
    </row>
    <row r="43" spans="2:11" s="1" customFormat="1" ht="15" customHeight="1">
      <c r="B43" s="229"/>
      <c r="C43" s="230"/>
      <c r="D43" s="228"/>
      <c r="E43" s="231"/>
      <c r="F43" s="228"/>
      <c r="G43" s="355" t="s">
        <v>637</v>
      </c>
      <c r="H43" s="355"/>
      <c r="I43" s="355"/>
      <c r="J43" s="355"/>
      <c r="K43" s="226"/>
    </row>
    <row r="44" spans="2:11" s="1" customFormat="1" ht="15" customHeight="1">
      <c r="B44" s="229"/>
      <c r="C44" s="230"/>
      <c r="D44" s="228"/>
      <c r="E44" s="231" t="s">
        <v>638</v>
      </c>
      <c r="F44" s="228"/>
      <c r="G44" s="355" t="s">
        <v>639</v>
      </c>
      <c r="H44" s="355"/>
      <c r="I44" s="355"/>
      <c r="J44" s="355"/>
      <c r="K44" s="226"/>
    </row>
    <row r="45" spans="2:11" s="1" customFormat="1" ht="15" customHeight="1">
      <c r="B45" s="229"/>
      <c r="C45" s="230"/>
      <c r="D45" s="228"/>
      <c r="E45" s="231" t="s">
        <v>112</v>
      </c>
      <c r="F45" s="228"/>
      <c r="G45" s="355" t="s">
        <v>640</v>
      </c>
      <c r="H45" s="355"/>
      <c r="I45" s="355"/>
      <c r="J45" s="355"/>
      <c r="K45" s="226"/>
    </row>
    <row r="46" spans="2:11" s="1" customFormat="1" ht="12.75" customHeight="1">
      <c r="B46" s="229"/>
      <c r="C46" s="230"/>
      <c r="D46" s="228"/>
      <c r="E46" s="228"/>
      <c r="F46" s="228"/>
      <c r="G46" s="228"/>
      <c r="H46" s="228"/>
      <c r="I46" s="228"/>
      <c r="J46" s="228"/>
      <c r="K46" s="226"/>
    </row>
    <row r="47" spans="2:11" s="1" customFormat="1" ht="15" customHeight="1">
      <c r="B47" s="229"/>
      <c r="C47" s="230"/>
      <c r="D47" s="355" t="s">
        <v>641</v>
      </c>
      <c r="E47" s="355"/>
      <c r="F47" s="355"/>
      <c r="G47" s="355"/>
      <c r="H47" s="355"/>
      <c r="I47" s="355"/>
      <c r="J47" s="355"/>
      <c r="K47" s="226"/>
    </row>
    <row r="48" spans="2:11" s="1" customFormat="1" ht="15" customHeight="1">
      <c r="B48" s="229"/>
      <c r="C48" s="230"/>
      <c r="D48" s="230"/>
      <c r="E48" s="355" t="s">
        <v>642</v>
      </c>
      <c r="F48" s="355"/>
      <c r="G48" s="355"/>
      <c r="H48" s="355"/>
      <c r="I48" s="355"/>
      <c r="J48" s="355"/>
      <c r="K48" s="226"/>
    </row>
    <row r="49" spans="2:11" s="1" customFormat="1" ht="15" customHeight="1">
      <c r="B49" s="229"/>
      <c r="C49" s="230"/>
      <c r="D49" s="230"/>
      <c r="E49" s="355" t="s">
        <v>643</v>
      </c>
      <c r="F49" s="355"/>
      <c r="G49" s="355"/>
      <c r="H49" s="355"/>
      <c r="I49" s="355"/>
      <c r="J49" s="355"/>
      <c r="K49" s="226"/>
    </row>
    <row r="50" spans="2:11" s="1" customFormat="1" ht="15" customHeight="1">
      <c r="B50" s="229"/>
      <c r="C50" s="230"/>
      <c r="D50" s="230"/>
      <c r="E50" s="355" t="s">
        <v>644</v>
      </c>
      <c r="F50" s="355"/>
      <c r="G50" s="355"/>
      <c r="H50" s="355"/>
      <c r="I50" s="355"/>
      <c r="J50" s="355"/>
      <c r="K50" s="226"/>
    </row>
    <row r="51" spans="2:11" s="1" customFormat="1" ht="15" customHeight="1">
      <c r="B51" s="229"/>
      <c r="C51" s="230"/>
      <c r="D51" s="355" t="s">
        <v>645</v>
      </c>
      <c r="E51" s="355"/>
      <c r="F51" s="355"/>
      <c r="G51" s="355"/>
      <c r="H51" s="355"/>
      <c r="I51" s="355"/>
      <c r="J51" s="355"/>
      <c r="K51" s="226"/>
    </row>
    <row r="52" spans="2:11" s="1" customFormat="1" ht="25.5" customHeight="1">
      <c r="B52" s="225"/>
      <c r="C52" s="356" t="s">
        <v>646</v>
      </c>
      <c r="D52" s="356"/>
      <c r="E52" s="356"/>
      <c r="F52" s="356"/>
      <c r="G52" s="356"/>
      <c r="H52" s="356"/>
      <c r="I52" s="356"/>
      <c r="J52" s="356"/>
      <c r="K52" s="226"/>
    </row>
    <row r="53" spans="2:11" s="1" customFormat="1" ht="5.25" customHeight="1">
      <c r="B53" s="225"/>
      <c r="C53" s="227"/>
      <c r="D53" s="227"/>
      <c r="E53" s="227"/>
      <c r="F53" s="227"/>
      <c r="G53" s="227"/>
      <c r="H53" s="227"/>
      <c r="I53" s="227"/>
      <c r="J53" s="227"/>
      <c r="K53" s="226"/>
    </row>
    <row r="54" spans="2:11" s="1" customFormat="1" ht="15" customHeight="1">
      <c r="B54" s="225"/>
      <c r="C54" s="355" t="s">
        <v>647</v>
      </c>
      <c r="D54" s="355"/>
      <c r="E54" s="355"/>
      <c r="F54" s="355"/>
      <c r="G54" s="355"/>
      <c r="H54" s="355"/>
      <c r="I54" s="355"/>
      <c r="J54" s="355"/>
      <c r="K54" s="226"/>
    </row>
    <row r="55" spans="2:11" s="1" customFormat="1" ht="15" customHeight="1">
      <c r="B55" s="225"/>
      <c r="C55" s="355" t="s">
        <v>648</v>
      </c>
      <c r="D55" s="355"/>
      <c r="E55" s="355"/>
      <c r="F55" s="355"/>
      <c r="G55" s="355"/>
      <c r="H55" s="355"/>
      <c r="I55" s="355"/>
      <c r="J55" s="355"/>
      <c r="K55" s="226"/>
    </row>
    <row r="56" spans="2:11" s="1" customFormat="1" ht="12.75" customHeight="1">
      <c r="B56" s="225"/>
      <c r="C56" s="228"/>
      <c r="D56" s="228"/>
      <c r="E56" s="228"/>
      <c r="F56" s="228"/>
      <c r="G56" s="228"/>
      <c r="H56" s="228"/>
      <c r="I56" s="228"/>
      <c r="J56" s="228"/>
      <c r="K56" s="226"/>
    </row>
    <row r="57" spans="2:11" s="1" customFormat="1" ht="15" customHeight="1">
      <c r="B57" s="225"/>
      <c r="C57" s="355" t="s">
        <v>649</v>
      </c>
      <c r="D57" s="355"/>
      <c r="E57" s="355"/>
      <c r="F57" s="355"/>
      <c r="G57" s="355"/>
      <c r="H57" s="355"/>
      <c r="I57" s="355"/>
      <c r="J57" s="355"/>
      <c r="K57" s="226"/>
    </row>
    <row r="58" spans="2:11" s="1" customFormat="1" ht="15" customHeight="1">
      <c r="B58" s="225"/>
      <c r="C58" s="230"/>
      <c r="D58" s="355" t="s">
        <v>650</v>
      </c>
      <c r="E58" s="355"/>
      <c r="F58" s="355"/>
      <c r="G58" s="355"/>
      <c r="H58" s="355"/>
      <c r="I58" s="355"/>
      <c r="J58" s="355"/>
      <c r="K58" s="226"/>
    </row>
    <row r="59" spans="2:11" s="1" customFormat="1" ht="15" customHeight="1">
      <c r="B59" s="225"/>
      <c r="C59" s="230"/>
      <c r="D59" s="355" t="s">
        <v>651</v>
      </c>
      <c r="E59" s="355"/>
      <c r="F59" s="355"/>
      <c r="G59" s="355"/>
      <c r="H59" s="355"/>
      <c r="I59" s="355"/>
      <c r="J59" s="355"/>
      <c r="K59" s="226"/>
    </row>
    <row r="60" spans="2:11" s="1" customFormat="1" ht="15" customHeight="1">
      <c r="B60" s="225"/>
      <c r="C60" s="230"/>
      <c r="D60" s="355" t="s">
        <v>652</v>
      </c>
      <c r="E60" s="355"/>
      <c r="F60" s="355"/>
      <c r="G60" s="355"/>
      <c r="H60" s="355"/>
      <c r="I60" s="355"/>
      <c r="J60" s="355"/>
      <c r="K60" s="226"/>
    </row>
    <row r="61" spans="2:11" s="1" customFormat="1" ht="15" customHeight="1">
      <c r="B61" s="225"/>
      <c r="C61" s="230"/>
      <c r="D61" s="355" t="s">
        <v>653</v>
      </c>
      <c r="E61" s="355"/>
      <c r="F61" s="355"/>
      <c r="G61" s="355"/>
      <c r="H61" s="355"/>
      <c r="I61" s="355"/>
      <c r="J61" s="355"/>
      <c r="K61" s="226"/>
    </row>
    <row r="62" spans="2:11" s="1" customFormat="1" ht="15" customHeight="1">
      <c r="B62" s="225"/>
      <c r="C62" s="230"/>
      <c r="D62" s="357" t="s">
        <v>654</v>
      </c>
      <c r="E62" s="357"/>
      <c r="F62" s="357"/>
      <c r="G62" s="357"/>
      <c r="H62" s="357"/>
      <c r="I62" s="357"/>
      <c r="J62" s="357"/>
      <c r="K62" s="226"/>
    </row>
    <row r="63" spans="2:11" s="1" customFormat="1" ht="15" customHeight="1">
      <c r="B63" s="225"/>
      <c r="C63" s="230"/>
      <c r="D63" s="355" t="s">
        <v>655</v>
      </c>
      <c r="E63" s="355"/>
      <c r="F63" s="355"/>
      <c r="G63" s="355"/>
      <c r="H63" s="355"/>
      <c r="I63" s="355"/>
      <c r="J63" s="355"/>
      <c r="K63" s="226"/>
    </row>
    <row r="64" spans="2:11" s="1" customFormat="1" ht="12.75" customHeight="1">
      <c r="B64" s="225"/>
      <c r="C64" s="230"/>
      <c r="D64" s="230"/>
      <c r="E64" s="233"/>
      <c r="F64" s="230"/>
      <c r="G64" s="230"/>
      <c r="H64" s="230"/>
      <c r="I64" s="230"/>
      <c r="J64" s="230"/>
      <c r="K64" s="226"/>
    </row>
    <row r="65" spans="2:11" s="1" customFormat="1" ht="15" customHeight="1">
      <c r="B65" s="225"/>
      <c r="C65" s="230"/>
      <c r="D65" s="355" t="s">
        <v>656</v>
      </c>
      <c r="E65" s="355"/>
      <c r="F65" s="355"/>
      <c r="G65" s="355"/>
      <c r="H65" s="355"/>
      <c r="I65" s="355"/>
      <c r="J65" s="355"/>
      <c r="K65" s="226"/>
    </row>
    <row r="66" spans="2:11" s="1" customFormat="1" ht="15" customHeight="1">
      <c r="B66" s="225"/>
      <c r="C66" s="230"/>
      <c r="D66" s="357" t="s">
        <v>657</v>
      </c>
      <c r="E66" s="357"/>
      <c r="F66" s="357"/>
      <c r="G66" s="357"/>
      <c r="H66" s="357"/>
      <c r="I66" s="357"/>
      <c r="J66" s="357"/>
      <c r="K66" s="226"/>
    </row>
    <row r="67" spans="2:11" s="1" customFormat="1" ht="15" customHeight="1">
      <c r="B67" s="225"/>
      <c r="C67" s="230"/>
      <c r="D67" s="355" t="s">
        <v>658</v>
      </c>
      <c r="E67" s="355"/>
      <c r="F67" s="355"/>
      <c r="G67" s="355"/>
      <c r="H67" s="355"/>
      <c r="I67" s="355"/>
      <c r="J67" s="355"/>
      <c r="K67" s="226"/>
    </row>
    <row r="68" spans="2:11" s="1" customFormat="1" ht="15" customHeight="1">
      <c r="B68" s="225"/>
      <c r="C68" s="230"/>
      <c r="D68" s="355" t="s">
        <v>659</v>
      </c>
      <c r="E68" s="355"/>
      <c r="F68" s="355"/>
      <c r="G68" s="355"/>
      <c r="H68" s="355"/>
      <c r="I68" s="355"/>
      <c r="J68" s="355"/>
      <c r="K68" s="226"/>
    </row>
    <row r="69" spans="2:11" s="1" customFormat="1" ht="15" customHeight="1">
      <c r="B69" s="225"/>
      <c r="C69" s="230"/>
      <c r="D69" s="355" t="s">
        <v>660</v>
      </c>
      <c r="E69" s="355"/>
      <c r="F69" s="355"/>
      <c r="G69" s="355"/>
      <c r="H69" s="355"/>
      <c r="I69" s="355"/>
      <c r="J69" s="355"/>
      <c r="K69" s="226"/>
    </row>
    <row r="70" spans="2:11" s="1" customFormat="1" ht="15" customHeight="1">
      <c r="B70" s="225"/>
      <c r="C70" s="230"/>
      <c r="D70" s="355" t="s">
        <v>661</v>
      </c>
      <c r="E70" s="355"/>
      <c r="F70" s="355"/>
      <c r="G70" s="355"/>
      <c r="H70" s="355"/>
      <c r="I70" s="355"/>
      <c r="J70" s="355"/>
      <c r="K70" s="226"/>
    </row>
    <row r="71" spans="2:11" s="1" customFormat="1" ht="12.75" customHeight="1">
      <c r="B71" s="234"/>
      <c r="C71" s="235"/>
      <c r="D71" s="235"/>
      <c r="E71" s="235"/>
      <c r="F71" s="235"/>
      <c r="G71" s="235"/>
      <c r="H71" s="235"/>
      <c r="I71" s="235"/>
      <c r="J71" s="235"/>
      <c r="K71" s="236"/>
    </row>
    <row r="72" spans="2:11" s="1" customFormat="1" ht="18.75" customHeight="1">
      <c r="B72" s="237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s="1" customFormat="1" ht="18.75" customHeigh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</row>
    <row r="74" spans="2:11" s="1" customFormat="1" ht="7.5" customHeight="1">
      <c r="B74" s="239"/>
      <c r="C74" s="240"/>
      <c r="D74" s="240"/>
      <c r="E74" s="240"/>
      <c r="F74" s="240"/>
      <c r="G74" s="240"/>
      <c r="H74" s="240"/>
      <c r="I74" s="240"/>
      <c r="J74" s="240"/>
      <c r="K74" s="241"/>
    </row>
    <row r="75" spans="2:11" s="1" customFormat="1" ht="45" customHeight="1">
      <c r="B75" s="242"/>
      <c r="C75" s="350" t="s">
        <v>662</v>
      </c>
      <c r="D75" s="350"/>
      <c r="E75" s="350"/>
      <c r="F75" s="350"/>
      <c r="G75" s="350"/>
      <c r="H75" s="350"/>
      <c r="I75" s="350"/>
      <c r="J75" s="350"/>
      <c r="K75" s="243"/>
    </row>
    <row r="76" spans="2:11" s="1" customFormat="1" ht="17.25" customHeight="1">
      <c r="B76" s="242"/>
      <c r="C76" s="244" t="s">
        <v>663</v>
      </c>
      <c r="D76" s="244"/>
      <c r="E76" s="244"/>
      <c r="F76" s="244" t="s">
        <v>664</v>
      </c>
      <c r="G76" s="245"/>
      <c r="H76" s="244" t="s">
        <v>53</v>
      </c>
      <c r="I76" s="244" t="s">
        <v>56</v>
      </c>
      <c r="J76" s="244" t="s">
        <v>665</v>
      </c>
      <c r="K76" s="243"/>
    </row>
    <row r="77" spans="2:11" s="1" customFormat="1" ht="17.25" customHeight="1">
      <c r="B77" s="242"/>
      <c r="C77" s="246" t="s">
        <v>666</v>
      </c>
      <c r="D77" s="246"/>
      <c r="E77" s="246"/>
      <c r="F77" s="247" t="s">
        <v>667</v>
      </c>
      <c r="G77" s="248"/>
      <c r="H77" s="246"/>
      <c r="I77" s="246"/>
      <c r="J77" s="246" t="s">
        <v>668</v>
      </c>
      <c r="K77" s="243"/>
    </row>
    <row r="78" spans="2:11" s="1" customFormat="1" ht="5.25" customHeight="1">
      <c r="B78" s="242"/>
      <c r="C78" s="249"/>
      <c r="D78" s="249"/>
      <c r="E78" s="249"/>
      <c r="F78" s="249"/>
      <c r="G78" s="250"/>
      <c r="H78" s="249"/>
      <c r="I78" s="249"/>
      <c r="J78" s="249"/>
      <c r="K78" s="243"/>
    </row>
    <row r="79" spans="2:11" s="1" customFormat="1" ht="15" customHeight="1">
      <c r="B79" s="242"/>
      <c r="C79" s="231" t="s">
        <v>52</v>
      </c>
      <c r="D79" s="251"/>
      <c r="E79" s="251"/>
      <c r="F79" s="252" t="s">
        <v>669</v>
      </c>
      <c r="G79" s="253"/>
      <c r="H79" s="231" t="s">
        <v>670</v>
      </c>
      <c r="I79" s="231" t="s">
        <v>671</v>
      </c>
      <c r="J79" s="231">
        <v>20</v>
      </c>
      <c r="K79" s="243"/>
    </row>
    <row r="80" spans="2:11" s="1" customFormat="1" ht="15" customHeight="1">
      <c r="B80" s="242"/>
      <c r="C80" s="231" t="s">
        <v>672</v>
      </c>
      <c r="D80" s="231"/>
      <c r="E80" s="231"/>
      <c r="F80" s="252" t="s">
        <v>669</v>
      </c>
      <c r="G80" s="253"/>
      <c r="H80" s="231" t="s">
        <v>673</v>
      </c>
      <c r="I80" s="231" t="s">
        <v>671</v>
      </c>
      <c r="J80" s="231">
        <v>120</v>
      </c>
      <c r="K80" s="243"/>
    </row>
    <row r="81" spans="2:11" s="1" customFormat="1" ht="15" customHeight="1">
      <c r="B81" s="254"/>
      <c r="C81" s="231" t="s">
        <v>674</v>
      </c>
      <c r="D81" s="231"/>
      <c r="E81" s="231"/>
      <c r="F81" s="252" t="s">
        <v>675</v>
      </c>
      <c r="G81" s="253"/>
      <c r="H81" s="231" t="s">
        <v>676</v>
      </c>
      <c r="I81" s="231" t="s">
        <v>671</v>
      </c>
      <c r="J81" s="231">
        <v>50</v>
      </c>
      <c r="K81" s="243"/>
    </row>
    <row r="82" spans="2:11" s="1" customFormat="1" ht="15" customHeight="1">
      <c r="B82" s="254"/>
      <c r="C82" s="231" t="s">
        <v>677</v>
      </c>
      <c r="D82" s="231"/>
      <c r="E82" s="231"/>
      <c r="F82" s="252" t="s">
        <v>669</v>
      </c>
      <c r="G82" s="253"/>
      <c r="H82" s="231" t="s">
        <v>678</v>
      </c>
      <c r="I82" s="231" t="s">
        <v>679</v>
      </c>
      <c r="J82" s="231"/>
      <c r="K82" s="243"/>
    </row>
    <row r="83" spans="2:11" s="1" customFormat="1" ht="15" customHeight="1">
      <c r="B83" s="254"/>
      <c r="C83" s="255" t="s">
        <v>680</v>
      </c>
      <c r="D83" s="255"/>
      <c r="E83" s="255"/>
      <c r="F83" s="256" t="s">
        <v>675</v>
      </c>
      <c r="G83" s="255"/>
      <c r="H83" s="255" t="s">
        <v>681</v>
      </c>
      <c r="I83" s="255" t="s">
        <v>671</v>
      </c>
      <c r="J83" s="255">
        <v>15</v>
      </c>
      <c r="K83" s="243"/>
    </row>
    <row r="84" spans="2:11" s="1" customFormat="1" ht="15" customHeight="1">
      <c r="B84" s="254"/>
      <c r="C84" s="255" t="s">
        <v>682</v>
      </c>
      <c r="D84" s="255"/>
      <c r="E84" s="255"/>
      <c r="F84" s="256" t="s">
        <v>675</v>
      </c>
      <c r="G84" s="255"/>
      <c r="H84" s="255" t="s">
        <v>683</v>
      </c>
      <c r="I84" s="255" t="s">
        <v>671</v>
      </c>
      <c r="J84" s="255">
        <v>15</v>
      </c>
      <c r="K84" s="243"/>
    </row>
    <row r="85" spans="2:11" s="1" customFormat="1" ht="15" customHeight="1">
      <c r="B85" s="254"/>
      <c r="C85" s="255" t="s">
        <v>684</v>
      </c>
      <c r="D85" s="255"/>
      <c r="E85" s="255"/>
      <c r="F85" s="256" t="s">
        <v>675</v>
      </c>
      <c r="G85" s="255"/>
      <c r="H85" s="255" t="s">
        <v>685</v>
      </c>
      <c r="I85" s="255" t="s">
        <v>671</v>
      </c>
      <c r="J85" s="255">
        <v>20</v>
      </c>
      <c r="K85" s="243"/>
    </row>
    <row r="86" spans="2:11" s="1" customFormat="1" ht="15" customHeight="1">
      <c r="B86" s="254"/>
      <c r="C86" s="255" t="s">
        <v>686</v>
      </c>
      <c r="D86" s="255"/>
      <c r="E86" s="255"/>
      <c r="F86" s="256" t="s">
        <v>675</v>
      </c>
      <c r="G86" s="255"/>
      <c r="H86" s="255" t="s">
        <v>687</v>
      </c>
      <c r="I86" s="255" t="s">
        <v>671</v>
      </c>
      <c r="J86" s="255">
        <v>20</v>
      </c>
      <c r="K86" s="243"/>
    </row>
    <row r="87" spans="2:11" s="1" customFormat="1" ht="15" customHeight="1">
      <c r="B87" s="254"/>
      <c r="C87" s="231" t="s">
        <v>688</v>
      </c>
      <c r="D87" s="231"/>
      <c r="E87" s="231"/>
      <c r="F87" s="252" t="s">
        <v>675</v>
      </c>
      <c r="G87" s="253"/>
      <c r="H87" s="231" t="s">
        <v>689</v>
      </c>
      <c r="I87" s="231" t="s">
        <v>671</v>
      </c>
      <c r="J87" s="231">
        <v>50</v>
      </c>
      <c r="K87" s="243"/>
    </row>
    <row r="88" spans="2:11" s="1" customFormat="1" ht="15" customHeight="1">
      <c r="B88" s="254"/>
      <c r="C88" s="231" t="s">
        <v>690</v>
      </c>
      <c r="D88" s="231"/>
      <c r="E88" s="231"/>
      <c r="F88" s="252" t="s">
        <v>675</v>
      </c>
      <c r="G88" s="253"/>
      <c r="H88" s="231" t="s">
        <v>691</v>
      </c>
      <c r="I88" s="231" t="s">
        <v>671</v>
      </c>
      <c r="J88" s="231">
        <v>20</v>
      </c>
      <c r="K88" s="243"/>
    </row>
    <row r="89" spans="2:11" s="1" customFormat="1" ht="15" customHeight="1">
      <c r="B89" s="254"/>
      <c r="C89" s="231" t="s">
        <v>692</v>
      </c>
      <c r="D89" s="231"/>
      <c r="E89" s="231"/>
      <c r="F89" s="252" t="s">
        <v>675</v>
      </c>
      <c r="G89" s="253"/>
      <c r="H89" s="231" t="s">
        <v>693</v>
      </c>
      <c r="I89" s="231" t="s">
        <v>671</v>
      </c>
      <c r="J89" s="231">
        <v>20</v>
      </c>
      <c r="K89" s="243"/>
    </row>
    <row r="90" spans="2:11" s="1" customFormat="1" ht="15" customHeight="1">
      <c r="B90" s="254"/>
      <c r="C90" s="231" t="s">
        <v>694</v>
      </c>
      <c r="D90" s="231"/>
      <c r="E90" s="231"/>
      <c r="F90" s="252" t="s">
        <v>675</v>
      </c>
      <c r="G90" s="253"/>
      <c r="H90" s="231" t="s">
        <v>695</v>
      </c>
      <c r="I90" s="231" t="s">
        <v>671</v>
      </c>
      <c r="J90" s="231">
        <v>50</v>
      </c>
      <c r="K90" s="243"/>
    </row>
    <row r="91" spans="2:11" s="1" customFormat="1" ht="15" customHeight="1">
      <c r="B91" s="254"/>
      <c r="C91" s="231" t="s">
        <v>696</v>
      </c>
      <c r="D91" s="231"/>
      <c r="E91" s="231"/>
      <c r="F91" s="252" t="s">
        <v>675</v>
      </c>
      <c r="G91" s="253"/>
      <c r="H91" s="231" t="s">
        <v>696</v>
      </c>
      <c r="I91" s="231" t="s">
        <v>671</v>
      </c>
      <c r="J91" s="231">
        <v>50</v>
      </c>
      <c r="K91" s="243"/>
    </row>
    <row r="92" spans="2:11" s="1" customFormat="1" ht="15" customHeight="1">
      <c r="B92" s="254"/>
      <c r="C92" s="231" t="s">
        <v>697</v>
      </c>
      <c r="D92" s="231"/>
      <c r="E92" s="231"/>
      <c r="F92" s="252" t="s">
        <v>675</v>
      </c>
      <c r="G92" s="253"/>
      <c r="H92" s="231" t="s">
        <v>698</v>
      </c>
      <c r="I92" s="231" t="s">
        <v>671</v>
      </c>
      <c r="J92" s="231">
        <v>255</v>
      </c>
      <c r="K92" s="243"/>
    </row>
    <row r="93" spans="2:11" s="1" customFormat="1" ht="15" customHeight="1">
      <c r="B93" s="254"/>
      <c r="C93" s="231" t="s">
        <v>699</v>
      </c>
      <c r="D93" s="231"/>
      <c r="E93" s="231"/>
      <c r="F93" s="252" t="s">
        <v>669</v>
      </c>
      <c r="G93" s="253"/>
      <c r="H93" s="231" t="s">
        <v>700</v>
      </c>
      <c r="I93" s="231" t="s">
        <v>701</v>
      </c>
      <c r="J93" s="231"/>
      <c r="K93" s="243"/>
    </row>
    <row r="94" spans="2:11" s="1" customFormat="1" ht="15" customHeight="1">
      <c r="B94" s="254"/>
      <c r="C94" s="231" t="s">
        <v>702</v>
      </c>
      <c r="D94" s="231"/>
      <c r="E94" s="231"/>
      <c r="F94" s="252" t="s">
        <v>669</v>
      </c>
      <c r="G94" s="253"/>
      <c r="H94" s="231" t="s">
        <v>703</v>
      </c>
      <c r="I94" s="231" t="s">
        <v>704</v>
      </c>
      <c r="J94" s="231"/>
      <c r="K94" s="243"/>
    </row>
    <row r="95" spans="2:11" s="1" customFormat="1" ht="15" customHeight="1">
      <c r="B95" s="254"/>
      <c r="C95" s="231" t="s">
        <v>705</v>
      </c>
      <c r="D95" s="231"/>
      <c r="E95" s="231"/>
      <c r="F95" s="252" t="s">
        <v>669</v>
      </c>
      <c r="G95" s="253"/>
      <c r="H95" s="231" t="s">
        <v>705</v>
      </c>
      <c r="I95" s="231" t="s">
        <v>704</v>
      </c>
      <c r="J95" s="231"/>
      <c r="K95" s="243"/>
    </row>
    <row r="96" spans="2:11" s="1" customFormat="1" ht="15" customHeight="1">
      <c r="B96" s="254"/>
      <c r="C96" s="231" t="s">
        <v>37</v>
      </c>
      <c r="D96" s="231"/>
      <c r="E96" s="231"/>
      <c r="F96" s="252" t="s">
        <v>669</v>
      </c>
      <c r="G96" s="253"/>
      <c r="H96" s="231" t="s">
        <v>706</v>
      </c>
      <c r="I96" s="231" t="s">
        <v>704</v>
      </c>
      <c r="J96" s="231"/>
      <c r="K96" s="243"/>
    </row>
    <row r="97" spans="2:11" s="1" customFormat="1" ht="15" customHeight="1">
      <c r="B97" s="254"/>
      <c r="C97" s="231" t="s">
        <v>47</v>
      </c>
      <c r="D97" s="231"/>
      <c r="E97" s="231"/>
      <c r="F97" s="252" t="s">
        <v>669</v>
      </c>
      <c r="G97" s="253"/>
      <c r="H97" s="231" t="s">
        <v>707</v>
      </c>
      <c r="I97" s="231" t="s">
        <v>704</v>
      </c>
      <c r="J97" s="231"/>
      <c r="K97" s="243"/>
    </row>
    <row r="98" spans="2:11" s="1" customFormat="1" ht="15" customHeight="1">
      <c r="B98" s="257"/>
      <c r="C98" s="258"/>
      <c r="D98" s="258"/>
      <c r="E98" s="258"/>
      <c r="F98" s="258"/>
      <c r="G98" s="258"/>
      <c r="H98" s="258"/>
      <c r="I98" s="258"/>
      <c r="J98" s="258"/>
      <c r="K98" s="259"/>
    </row>
    <row r="99" spans="2:11" s="1" customFormat="1" ht="18.7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0"/>
    </row>
    <row r="100" spans="2:11" s="1" customFormat="1" ht="18.75" customHeight="1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</row>
    <row r="101" spans="2:11" s="1" customFormat="1" ht="7.5" customHeight="1">
      <c r="B101" s="239"/>
      <c r="C101" s="240"/>
      <c r="D101" s="240"/>
      <c r="E101" s="240"/>
      <c r="F101" s="240"/>
      <c r="G101" s="240"/>
      <c r="H101" s="240"/>
      <c r="I101" s="240"/>
      <c r="J101" s="240"/>
      <c r="K101" s="241"/>
    </row>
    <row r="102" spans="2:11" s="1" customFormat="1" ht="45" customHeight="1">
      <c r="B102" s="242"/>
      <c r="C102" s="350" t="s">
        <v>708</v>
      </c>
      <c r="D102" s="350"/>
      <c r="E102" s="350"/>
      <c r="F102" s="350"/>
      <c r="G102" s="350"/>
      <c r="H102" s="350"/>
      <c r="I102" s="350"/>
      <c r="J102" s="350"/>
      <c r="K102" s="243"/>
    </row>
    <row r="103" spans="2:11" s="1" customFormat="1" ht="17.25" customHeight="1">
      <c r="B103" s="242"/>
      <c r="C103" s="244" t="s">
        <v>663</v>
      </c>
      <c r="D103" s="244"/>
      <c r="E103" s="244"/>
      <c r="F103" s="244" t="s">
        <v>664</v>
      </c>
      <c r="G103" s="245"/>
      <c r="H103" s="244" t="s">
        <v>53</v>
      </c>
      <c r="I103" s="244" t="s">
        <v>56</v>
      </c>
      <c r="J103" s="244" t="s">
        <v>665</v>
      </c>
      <c r="K103" s="243"/>
    </row>
    <row r="104" spans="2:11" s="1" customFormat="1" ht="17.25" customHeight="1">
      <c r="B104" s="242"/>
      <c r="C104" s="246" t="s">
        <v>666</v>
      </c>
      <c r="D104" s="246"/>
      <c r="E104" s="246"/>
      <c r="F104" s="247" t="s">
        <v>667</v>
      </c>
      <c r="G104" s="248"/>
      <c r="H104" s="246"/>
      <c r="I104" s="246"/>
      <c r="J104" s="246" t="s">
        <v>668</v>
      </c>
      <c r="K104" s="243"/>
    </row>
    <row r="105" spans="2:11" s="1" customFormat="1" ht="5.25" customHeight="1">
      <c r="B105" s="242"/>
      <c r="C105" s="244"/>
      <c r="D105" s="244"/>
      <c r="E105" s="244"/>
      <c r="F105" s="244"/>
      <c r="G105" s="262"/>
      <c r="H105" s="244"/>
      <c r="I105" s="244"/>
      <c r="J105" s="244"/>
      <c r="K105" s="243"/>
    </row>
    <row r="106" spans="2:11" s="1" customFormat="1" ht="15" customHeight="1">
      <c r="B106" s="242"/>
      <c r="C106" s="231" t="s">
        <v>52</v>
      </c>
      <c r="D106" s="251"/>
      <c r="E106" s="251"/>
      <c r="F106" s="252" t="s">
        <v>669</v>
      </c>
      <c r="G106" s="231"/>
      <c r="H106" s="231" t="s">
        <v>709</v>
      </c>
      <c r="I106" s="231" t="s">
        <v>671</v>
      </c>
      <c r="J106" s="231">
        <v>20</v>
      </c>
      <c r="K106" s="243"/>
    </row>
    <row r="107" spans="2:11" s="1" customFormat="1" ht="15" customHeight="1">
      <c r="B107" s="242"/>
      <c r="C107" s="231" t="s">
        <v>672</v>
      </c>
      <c r="D107" s="231"/>
      <c r="E107" s="231"/>
      <c r="F107" s="252" t="s">
        <v>669</v>
      </c>
      <c r="G107" s="231"/>
      <c r="H107" s="231" t="s">
        <v>709</v>
      </c>
      <c r="I107" s="231" t="s">
        <v>671</v>
      </c>
      <c r="J107" s="231">
        <v>120</v>
      </c>
      <c r="K107" s="243"/>
    </row>
    <row r="108" spans="2:11" s="1" customFormat="1" ht="15" customHeight="1">
      <c r="B108" s="254"/>
      <c r="C108" s="231" t="s">
        <v>674</v>
      </c>
      <c r="D108" s="231"/>
      <c r="E108" s="231"/>
      <c r="F108" s="252" t="s">
        <v>675</v>
      </c>
      <c r="G108" s="231"/>
      <c r="H108" s="231" t="s">
        <v>709</v>
      </c>
      <c r="I108" s="231" t="s">
        <v>671</v>
      </c>
      <c r="J108" s="231">
        <v>50</v>
      </c>
      <c r="K108" s="243"/>
    </row>
    <row r="109" spans="2:11" s="1" customFormat="1" ht="15" customHeight="1">
      <c r="B109" s="254"/>
      <c r="C109" s="231" t="s">
        <v>677</v>
      </c>
      <c r="D109" s="231"/>
      <c r="E109" s="231"/>
      <c r="F109" s="252" t="s">
        <v>669</v>
      </c>
      <c r="G109" s="231"/>
      <c r="H109" s="231" t="s">
        <v>709</v>
      </c>
      <c r="I109" s="231" t="s">
        <v>679</v>
      </c>
      <c r="J109" s="231"/>
      <c r="K109" s="243"/>
    </row>
    <row r="110" spans="2:11" s="1" customFormat="1" ht="15" customHeight="1">
      <c r="B110" s="254"/>
      <c r="C110" s="231" t="s">
        <v>688</v>
      </c>
      <c r="D110" s="231"/>
      <c r="E110" s="231"/>
      <c r="F110" s="252" t="s">
        <v>675</v>
      </c>
      <c r="G110" s="231"/>
      <c r="H110" s="231" t="s">
        <v>709</v>
      </c>
      <c r="I110" s="231" t="s">
        <v>671</v>
      </c>
      <c r="J110" s="231">
        <v>50</v>
      </c>
      <c r="K110" s="243"/>
    </row>
    <row r="111" spans="2:11" s="1" customFormat="1" ht="15" customHeight="1">
      <c r="B111" s="254"/>
      <c r="C111" s="231" t="s">
        <v>696</v>
      </c>
      <c r="D111" s="231"/>
      <c r="E111" s="231"/>
      <c r="F111" s="252" t="s">
        <v>675</v>
      </c>
      <c r="G111" s="231"/>
      <c r="H111" s="231" t="s">
        <v>709</v>
      </c>
      <c r="I111" s="231" t="s">
        <v>671</v>
      </c>
      <c r="J111" s="231">
        <v>50</v>
      </c>
      <c r="K111" s="243"/>
    </row>
    <row r="112" spans="2:11" s="1" customFormat="1" ht="15" customHeight="1">
      <c r="B112" s="254"/>
      <c r="C112" s="231" t="s">
        <v>694</v>
      </c>
      <c r="D112" s="231"/>
      <c r="E112" s="231"/>
      <c r="F112" s="252" t="s">
        <v>675</v>
      </c>
      <c r="G112" s="231"/>
      <c r="H112" s="231" t="s">
        <v>709</v>
      </c>
      <c r="I112" s="231" t="s">
        <v>671</v>
      </c>
      <c r="J112" s="231">
        <v>50</v>
      </c>
      <c r="K112" s="243"/>
    </row>
    <row r="113" spans="2:11" s="1" customFormat="1" ht="15" customHeight="1">
      <c r="B113" s="254"/>
      <c r="C113" s="231" t="s">
        <v>52</v>
      </c>
      <c r="D113" s="231"/>
      <c r="E113" s="231"/>
      <c r="F113" s="252" t="s">
        <v>669</v>
      </c>
      <c r="G113" s="231"/>
      <c r="H113" s="231" t="s">
        <v>710</v>
      </c>
      <c r="I113" s="231" t="s">
        <v>671</v>
      </c>
      <c r="J113" s="231">
        <v>20</v>
      </c>
      <c r="K113" s="243"/>
    </row>
    <row r="114" spans="2:11" s="1" customFormat="1" ht="15" customHeight="1">
      <c r="B114" s="254"/>
      <c r="C114" s="231" t="s">
        <v>711</v>
      </c>
      <c r="D114" s="231"/>
      <c r="E114" s="231"/>
      <c r="F114" s="252" t="s">
        <v>669</v>
      </c>
      <c r="G114" s="231"/>
      <c r="H114" s="231" t="s">
        <v>712</v>
      </c>
      <c r="I114" s="231" t="s">
        <v>671</v>
      </c>
      <c r="J114" s="231">
        <v>120</v>
      </c>
      <c r="K114" s="243"/>
    </row>
    <row r="115" spans="2:11" s="1" customFormat="1" ht="15" customHeight="1">
      <c r="B115" s="254"/>
      <c r="C115" s="231" t="s">
        <v>37</v>
      </c>
      <c r="D115" s="231"/>
      <c r="E115" s="231"/>
      <c r="F115" s="252" t="s">
        <v>669</v>
      </c>
      <c r="G115" s="231"/>
      <c r="H115" s="231" t="s">
        <v>713</v>
      </c>
      <c r="I115" s="231" t="s">
        <v>704</v>
      </c>
      <c r="J115" s="231"/>
      <c r="K115" s="243"/>
    </row>
    <row r="116" spans="2:11" s="1" customFormat="1" ht="15" customHeight="1">
      <c r="B116" s="254"/>
      <c r="C116" s="231" t="s">
        <v>47</v>
      </c>
      <c r="D116" s="231"/>
      <c r="E116" s="231"/>
      <c r="F116" s="252" t="s">
        <v>669</v>
      </c>
      <c r="G116" s="231"/>
      <c r="H116" s="231" t="s">
        <v>714</v>
      </c>
      <c r="I116" s="231" t="s">
        <v>704</v>
      </c>
      <c r="J116" s="231"/>
      <c r="K116" s="243"/>
    </row>
    <row r="117" spans="2:11" s="1" customFormat="1" ht="15" customHeight="1">
      <c r="B117" s="254"/>
      <c r="C117" s="231" t="s">
        <v>56</v>
      </c>
      <c r="D117" s="231"/>
      <c r="E117" s="231"/>
      <c r="F117" s="252" t="s">
        <v>669</v>
      </c>
      <c r="G117" s="231"/>
      <c r="H117" s="231" t="s">
        <v>715</v>
      </c>
      <c r="I117" s="231" t="s">
        <v>716</v>
      </c>
      <c r="J117" s="231"/>
      <c r="K117" s="243"/>
    </row>
    <row r="118" spans="2:11" s="1" customFormat="1" ht="15" customHeight="1">
      <c r="B118" s="257"/>
      <c r="C118" s="263"/>
      <c r="D118" s="263"/>
      <c r="E118" s="263"/>
      <c r="F118" s="263"/>
      <c r="G118" s="263"/>
      <c r="H118" s="263"/>
      <c r="I118" s="263"/>
      <c r="J118" s="263"/>
      <c r="K118" s="259"/>
    </row>
    <row r="119" spans="2:11" s="1" customFormat="1" ht="18.75" customHeight="1">
      <c r="B119" s="264"/>
      <c r="C119" s="265"/>
      <c r="D119" s="265"/>
      <c r="E119" s="265"/>
      <c r="F119" s="266"/>
      <c r="G119" s="265"/>
      <c r="H119" s="265"/>
      <c r="I119" s="265"/>
      <c r="J119" s="265"/>
      <c r="K119" s="264"/>
    </row>
    <row r="120" spans="2:11" s="1" customFormat="1" ht="18.75" customHeight="1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2:11" s="1" customFormat="1" ht="7.5" customHeight="1">
      <c r="B121" s="267"/>
      <c r="C121" s="268"/>
      <c r="D121" s="268"/>
      <c r="E121" s="268"/>
      <c r="F121" s="268"/>
      <c r="G121" s="268"/>
      <c r="H121" s="268"/>
      <c r="I121" s="268"/>
      <c r="J121" s="268"/>
      <c r="K121" s="269"/>
    </row>
    <row r="122" spans="2:11" s="1" customFormat="1" ht="45" customHeight="1">
      <c r="B122" s="270"/>
      <c r="C122" s="351" t="s">
        <v>717</v>
      </c>
      <c r="D122" s="351"/>
      <c r="E122" s="351"/>
      <c r="F122" s="351"/>
      <c r="G122" s="351"/>
      <c r="H122" s="351"/>
      <c r="I122" s="351"/>
      <c r="J122" s="351"/>
      <c r="K122" s="271"/>
    </row>
    <row r="123" spans="2:11" s="1" customFormat="1" ht="17.25" customHeight="1">
      <c r="B123" s="272"/>
      <c r="C123" s="244" t="s">
        <v>663</v>
      </c>
      <c r="D123" s="244"/>
      <c r="E123" s="244"/>
      <c r="F123" s="244" t="s">
        <v>664</v>
      </c>
      <c r="G123" s="245"/>
      <c r="H123" s="244" t="s">
        <v>53</v>
      </c>
      <c r="I123" s="244" t="s">
        <v>56</v>
      </c>
      <c r="J123" s="244" t="s">
        <v>665</v>
      </c>
      <c r="K123" s="273"/>
    </row>
    <row r="124" spans="2:11" s="1" customFormat="1" ht="17.25" customHeight="1">
      <c r="B124" s="272"/>
      <c r="C124" s="246" t="s">
        <v>666</v>
      </c>
      <c r="D124" s="246"/>
      <c r="E124" s="246"/>
      <c r="F124" s="247" t="s">
        <v>667</v>
      </c>
      <c r="G124" s="248"/>
      <c r="H124" s="246"/>
      <c r="I124" s="246"/>
      <c r="J124" s="246" t="s">
        <v>668</v>
      </c>
      <c r="K124" s="273"/>
    </row>
    <row r="125" spans="2:11" s="1" customFormat="1" ht="5.25" customHeight="1">
      <c r="B125" s="274"/>
      <c r="C125" s="249"/>
      <c r="D125" s="249"/>
      <c r="E125" s="249"/>
      <c r="F125" s="249"/>
      <c r="G125" s="275"/>
      <c r="H125" s="249"/>
      <c r="I125" s="249"/>
      <c r="J125" s="249"/>
      <c r="K125" s="276"/>
    </row>
    <row r="126" spans="2:11" s="1" customFormat="1" ht="15" customHeight="1">
      <c r="B126" s="274"/>
      <c r="C126" s="231" t="s">
        <v>672</v>
      </c>
      <c r="D126" s="251"/>
      <c r="E126" s="251"/>
      <c r="F126" s="252" t="s">
        <v>669</v>
      </c>
      <c r="G126" s="231"/>
      <c r="H126" s="231" t="s">
        <v>709</v>
      </c>
      <c r="I126" s="231" t="s">
        <v>671</v>
      </c>
      <c r="J126" s="231">
        <v>120</v>
      </c>
      <c r="K126" s="277"/>
    </row>
    <row r="127" spans="2:11" s="1" customFormat="1" ht="15" customHeight="1">
      <c r="B127" s="274"/>
      <c r="C127" s="231" t="s">
        <v>718</v>
      </c>
      <c r="D127" s="231"/>
      <c r="E127" s="231"/>
      <c r="F127" s="252" t="s">
        <v>669</v>
      </c>
      <c r="G127" s="231"/>
      <c r="H127" s="231" t="s">
        <v>719</v>
      </c>
      <c r="I127" s="231" t="s">
        <v>671</v>
      </c>
      <c r="J127" s="231" t="s">
        <v>720</v>
      </c>
      <c r="K127" s="277"/>
    </row>
    <row r="128" spans="2:11" s="1" customFormat="1" ht="15" customHeight="1">
      <c r="B128" s="274"/>
      <c r="C128" s="231" t="s">
        <v>617</v>
      </c>
      <c r="D128" s="231"/>
      <c r="E128" s="231"/>
      <c r="F128" s="252" t="s">
        <v>669</v>
      </c>
      <c r="G128" s="231"/>
      <c r="H128" s="231" t="s">
        <v>721</v>
      </c>
      <c r="I128" s="231" t="s">
        <v>671</v>
      </c>
      <c r="J128" s="231" t="s">
        <v>720</v>
      </c>
      <c r="K128" s="277"/>
    </row>
    <row r="129" spans="2:11" s="1" customFormat="1" ht="15" customHeight="1">
      <c r="B129" s="274"/>
      <c r="C129" s="231" t="s">
        <v>680</v>
      </c>
      <c r="D129" s="231"/>
      <c r="E129" s="231"/>
      <c r="F129" s="252" t="s">
        <v>675</v>
      </c>
      <c r="G129" s="231"/>
      <c r="H129" s="231" t="s">
        <v>681</v>
      </c>
      <c r="I129" s="231" t="s">
        <v>671</v>
      </c>
      <c r="J129" s="231">
        <v>15</v>
      </c>
      <c r="K129" s="277"/>
    </row>
    <row r="130" spans="2:11" s="1" customFormat="1" ht="15" customHeight="1">
      <c r="B130" s="274"/>
      <c r="C130" s="255" t="s">
        <v>682</v>
      </c>
      <c r="D130" s="255"/>
      <c r="E130" s="255"/>
      <c r="F130" s="256" t="s">
        <v>675</v>
      </c>
      <c r="G130" s="255"/>
      <c r="H130" s="255" t="s">
        <v>683</v>
      </c>
      <c r="I130" s="255" t="s">
        <v>671</v>
      </c>
      <c r="J130" s="255">
        <v>15</v>
      </c>
      <c r="K130" s="277"/>
    </row>
    <row r="131" spans="2:11" s="1" customFormat="1" ht="15" customHeight="1">
      <c r="B131" s="274"/>
      <c r="C131" s="255" t="s">
        <v>684</v>
      </c>
      <c r="D131" s="255"/>
      <c r="E131" s="255"/>
      <c r="F131" s="256" t="s">
        <v>675</v>
      </c>
      <c r="G131" s="255"/>
      <c r="H131" s="255" t="s">
        <v>685</v>
      </c>
      <c r="I131" s="255" t="s">
        <v>671</v>
      </c>
      <c r="J131" s="255">
        <v>20</v>
      </c>
      <c r="K131" s="277"/>
    </row>
    <row r="132" spans="2:11" s="1" customFormat="1" ht="15" customHeight="1">
      <c r="B132" s="274"/>
      <c r="C132" s="255" t="s">
        <v>686</v>
      </c>
      <c r="D132" s="255"/>
      <c r="E132" s="255"/>
      <c r="F132" s="256" t="s">
        <v>675</v>
      </c>
      <c r="G132" s="255"/>
      <c r="H132" s="255" t="s">
        <v>687</v>
      </c>
      <c r="I132" s="255" t="s">
        <v>671</v>
      </c>
      <c r="J132" s="255">
        <v>20</v>
      </c>
      <c r="K132" s="277"/>
    </row>
    <row r="133" spans="2:11" s="1" customFormat="1" ht="15" customHeight="1">
      <c r="B133" s="274"/>
      <c r="C133" s="231" t="s">
        <v>674</v>
      </c>
      <c r="D133" s="231"/>
      <c r="E133" s="231"/>
      <c r="F133" s="252" t="s">
        <v>675</v>
      </c>
      <c r="G133" s="231"/>
      <c r="H133" s="231" t="s">
        <v>709</v>
      </c>
      <c r="I133" s="231" t="s">
        <v>671</v>
      </c>
      <c r="J133" s="231">
        <v>50</v>
      </c>
      <c r="K133" s="277"/>
    </row>
    <row r="134" spans="2:11" s="1" customFormat="1" ht="15" customHeight="1">
      <c r="B134" s="274"/>
      <c r="C134" s="231" t="s">
        <v>688</v>
      </c>
      <c r="D134" s="231"/>
      <c r="E134" s="231"/>
      <c r="F134" s="252" t="s">
        <v>675</v>
      </c>
      <c r="G134" s="231"/>
      <c r="H134" s="231" t="s">
        <v>709</v>
      </c>
      <c r="I134" s="231" t="s">
        <v>671</v>
      </c>
      <c r="J134" s="231">
        <v>50</v>
      </c>
      <c r="K134" s="277"/>
    </row>
    <row r="135" spans="2:11" s="1" customFormat="1" ht="15" customHeight="1">
      <c r="B135" s="274"/>
      <c r="C135" s="231" t="s">
        <v>694</v>
      </c>
      <c r="D135" s="231"/>
      <c r="E135" s="231"/>
      <c r="F135" s="252" t="s">
        <v>675</v>
      </c>
      <c r="G135" s="231"/>
      <c r="H135" s="231" t="s">
        <v>709</v>
      </c>
      <c r="I135" s="231" t="s">
        <v>671</v>
      </c>
      <c r="J135" s="231">
        <v>50</v>
      </c>
      <c r="K135" s="277"/>
    </row>
    <row r="136" spans="2:11" s="1" customFormat="1" ht="15" customHeight="1">
      <c r="B136" s="274"/>
      <c r="C136" s="231" t="s">
        <v>696</v>
      </c>
      <c r="D136" s="231"/>
      <c r="E136" s="231"/>
      <c r="F136" s="252" t="s">
        <v>675</v>
      </c>
      <c r="G136" s="231"/>
      <c r="H136" s="231" t="s">
        <v>709</v>
      </c>
      <c r="I136" s="231" t="s">
        <v>671</v>
      </c>
      <c r="J136" s="231">
        <v>50</v>
      </c>
      <c r="K136" s="277"/>
    </row>
    <row r="137" spans="2:11" s="1" customFormat="1" ht="15" customHeight="1">
      <c r="B137" s="274"/>
      <c r="C137" s="231" t="s">
        <v>697</v>
      </c>
      <c r="D137" s="231"/>
      <c r="E137" s="231"/>
      <c r="F137" s="252" t="s">
        <v>675</v>
      </c>
      <c r="G137" s="231"/>
      <c r="H137" s="231" t="s">
        <v>722</v>
      </c>
      <c r="I137" s="231" t="s">
        <v>671</v>
      </c>
      <c r="J137" s="231">
        <v>255</v>
      </c>
      <c r="K137" s="277"/>
    </row>
    <row r="138" spans="2:11" s="1" customFormat="1" ht="15" customHeight="1">
      <c r="B138" s="274"/>
      <c r="C138" s="231" t="s">
        <v>699</v>
      </c>
      <c r="D138" s="231"/>
      <c r="E138" s="231"/>
      <c r="F138" s="252" t="s">
        <v>669</v>
      </c>
      <c r="G138" s="231"/>
      <c r="H138" s="231" t="s">
        <v>723</v>
      </c>
      <c r="I138" s="231" t="s">
        <v>701</v>
      </c>
      <c r="J138" s="231"/>
      <c r="K138" s="277"/>
    </row>
    <row r="139" spans="2:11" s="1" customFormat="1" ht="15" customHeight="1">
      <c r="B139" s="274"/>
      <c r="C139" s="231" t="s">
        <v>702</v>
      </c>
      <c r="D139" s="231"/>
      <c r="E139" s="231"/>
      <c r="F139" s="252" t="s">
        <v>669</v>
      </c>
      <c r="G139" s="231"/>
      <c r="H139" s="231" t="s">
        <v>724</v>
      </c>
      <c r="I139" s="231" t="s">
        <v>704</v>
      </c>
      <c r="J139" s="231"/>
      <c r="K139" s="277"/>
    </row>
    <row r="140" spans="2:11" s="1" customFormat="1" ht="15" customHeight="1">
      <c r="B140" s="274"/>
      <c r="C140" s="231" t="s">
        <v>705</v>
      </c>
      <c r="D140" s="231"/>
      <c r="E140" s="231"/>
      <c r="F140" s="252" t="s">
        <v>669</v>
      </c>
      <c r="G140" s="231"/>
      <c r="H140" s="231" t="s">
        <v>705</v>
      </c>
      <c r="I140" s="231" t="s">
        <v>704</v>
      </c>
      <c r="J140" s="231"/>
      <c r="K140" s="277"/>
    </row>
    <row r="141" spans="2:11" s="1" customFormat="1" ht="15" customHeight="1">
      <c r="B141" s="274"/>
      <c r="C141" s="231" t="s">
        <v>37</v>
      </c>
      <c r="D141" s="231"/>
      <c r="E141" s="231"/>
      <c r="F141" s="252" t="s">
        <v>669</v>
      </c>
      <c r="G141" s="231"/>
      <c r="H141" s="231" t="s">
        <v>725</v>
      </c>
      <c r="I141" s="231" t="s">
        <v>704</v>
      </c>
      <c r="J141" s="231"/>
      <c r="K141" s="277"/>
    </row>
    <row r="142" spans="2:11" s="1" customFormat="1" ht="15" customHeight="1">
      <c r="B142" s="274"/>
      <c r="C142" s="231" t="s">
        <v>726</v>
      </c>
      <c r="D142" s="231"/>
      <c r="E142" s="231"/>
      <c r="F142" s="252" t="s">
        <v>669</v>
      </c>
      <c r="G142" s="231"/>
      <c r="H142" s="231" t="s">
        <v>727</v>
      </c>
      <c r="I142" s="231" t="s">
        <v>704</v>
      </c>
      <c r="J142" s="231"/>
      <c r="K142" s="277"/>
    </row>
    <row r="143" spans="2:11" s="1" customFormat="1" ht="15" customHeight="1">
      <c r="B143" s="278"/>
      <c r="C143" s="279"/>
      <c r="D143" s="279"/>
      <c r="E143" s="279"/>
      <c r="F143" s="279"/>
      <c r="G143" s="279"/>
      <c r="H143" s="279"/>
      <c r="I143" s="279"/>
      <c r="J143" s="279"/>
      <c r="K143" s="280"/>
    </row>
    <row r="144" spans="2:11" s="1" customFormat="1" ht="18.75" customHeight="1">
      <c r="B144" s="265"/>
      <c r="C144" s="265"/>
      <c r="D144" s="265"/>
      <c r="E144" s="265"/>
      <c r="F144" s="266"/>
      <c r="G144" s="265"/>
      <c r="H144" s="265"/>
      <c r="I144" s="265"/>
      <c r="J144" s="265"/>
      <c r="K144" s="265"/>
    </row>
    <row r="145" spans="2:11" s="1" customFormat="1" ht="18.75" customHeight="1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</row>
    <row r="146" spans="2:11" s="1" customFormat="1" ht="7.5" customHeight="1">
      <c r="B146" s="239"/>
      <c r="C146" s="240"/>
      <c r="D146" s="240"/>
      <c r="E146" s="240"/>
      <c r="F146" s="240"/>
      <c r="G146" s="240"/>
      <c r="H146" s="240"/>
      <c r="I146" s="240"/>
      <c r="J146" s="240"/>
      <c r="K146" s="241"/>
    </row>
    <row r="147" spans="2:11" s="1" customFormat="1" ht="45" customHeight="1">
      <c r="B147" s="242"/>
      <c r="C147" s="350" t="s">
        <v>728</v>
      </c>
      <c r="D147" s="350"/>
      <c r="E147" s="350"/>
      <c r="F147" s="350"/>
      <c r="G147" s="350"/>
      <c r="H147" s="350"/>
      <c r="I147" s="350"/>
      <c r="J147" s="350"/>
      <c r="K147" s="243"/>
    </row>
    <row r="148" spans="2:11" s="1" customFormat="1" ht="17.25" customHeight="1">
      <c r="B148" s="242"/>
      <c r="C148" s="244" t="s">
        <v>663</v>
      </c>
      <c r="D148" s="244"/>
      <c r="E148" s="244"/>
      <c r="F148" s="244" t="s">
        <v>664</v>
      </c>
      <c r="G148" s="245"/>
      <c r="H148" s="244" t="s">
        <v>53</v>
      </c>
      <c r="I148" s="244" t="s">
        <v>56</v>
      </c>
      <c r="J148" s="244" t="s">
        <v>665</v>
      </c>
      <c r="K148" s="243"/>
    </row>
    <row r="149" spans="2:11" s="1" customFormat="1" ht="17.25" customHeight="1">
      <c r="B149" s="242"/>
      <c r="C149" s="246" t="s">
        <v>666</v>
      </c>
      <c r="D149" s="246"/>
      <c r="E149" s="246"/>
      <c r="F149" s="247" t="s">
        <v>667</v>
      </c>
      <c r="G149" s="248"/>
      <c r="H149" s="246"/>
      <c r="I149" s="246"/>
      <c r="J149" s="246" t="s">
        <v>668</v>
      </c>
      <c r="K149" s="243"/>
    </row>
    <row r="150" spans="2:11" s="1" customFormat="1" ht="5.25" customHeight="1">
      <c r="B150" s="254"/>
      <c r="C150" s="249"/>
      <c r="D150" s="249"/>
      <c r="E150" s="249"/>
      <c r="F150" s="249"/>
      <c r="G150" s="250"/>
      <c r="H150" s="249"/>
      <c r="I150" s="249"/>
      <c r="J150" s="249"/>
      <c r="K150" s="277"/>
    </row>
    <row r="151" spans="2:11" s="1" customFormat="1" ht="15" customHeight="1">
      <c r="B151" s="254"/>
      <c r="C151" s="281" t="s">
        <v>672</v>
      </c>
      <c r="D151" s="231"/>
      <c r="E151" s="231"/>
      <c r="F151" s="282" t="s">
        <v>669</v>
      </c>
      <c r="G151" s="231"/>
      <c r="H151" s="281" t="s">
        <v>709</v>
      </c>
      <c r="I151" s="281" t="s">
        <v>671</v>
      </c>
      <c r="J151" s="281">
        <v>120</v>
      </c>
      <c r="K151" s="277"/>
    </row>
    <row r="152" spans="2:11" s="1" customFormat="1" ht="15" customHeight="1">
      <c r="B152" s="254"/>
      <c r="C152" s="281" t="s">
        <v>718</v>
      </c>
      <c r="D152" s="231"/>
      <c r="E152" s="231"/>
      <c r="F152" s="282" t="s">
        <v>669</v>
      </c>
      <c r="G152" s="231"/>
      <c r="H152" s="281" t="s">
        <v>729</v>
      </c>
      <c r="I152" s="281" t="s">
        <v>671</v>
      </c>
      <c r="J152" s="281" t="s">
        <v>720</v>
      </c>
      <c r="K152" s="277"/>
    </row>
    <row r="153" spans="2:11" s="1" customFormat="1" ht="15" customHeight="1">
      <c r="B153" s="254"/>
      <c r="C153" s="281" t="s">
        <v>617</v>
      </c>
      <c r="D153" s="231"/>
      <c r="E153" s="231"/>
      <c r="F153" s="282" t="s">
        <v>669</v>
      </c>
      <c r="G153" s="231"/>
      <c r="H153" s="281" t="s">
        <v>730</v>
      </c>
      <c r="I153" s="281" t="s">
        <v>671</v>
      </c>
      <c r="J153" s="281" t="s">
        <v>720</v>
      </c>
      <c r="K153" s="277"/>
    </row>
    <row r="154" spans="2:11" s="1" customFormat="1" ht="15" customHeight="1">
      <c r="B154" s="254"/>
      <c r="C154" s="281" t="s">
        <v>674</v>
      </c>
      <c r="D154" s="231"/>
      <c r="E154" s="231"/>
      <c r="F154" s="282" t="s">
        <v>675</v>
      </c>
      <c r="G154" s="231"/>
      <c r="H154" s="281" t="s">
        <v>709</v>
      </c>
      <c r="I154" s="281" t="s">
        <v>671</v>
      </c>
      <c r="J154" s="281">
        <v>50</v>
      </c>
      <c r="K154" s="277"/>
    </row>
    <row r="155" spans="2:11" s="1" customFormat="1" ht="15" customHeight="1">
      <c r="B155" s="254"/>
      <c r="C155" s="281" t="s">
        <v>677</v>
      </c>
      <c r="D155" s="231"/>
      <c r="E155" s="231"/>
      <c r="F155" s="282" t="s">
        <v>669</v>
      </c>
      <c r="G155" s="231"/>
      <c r="H155" s="281" t="s">
        <v>709</v>
      </c>
      <c r="I155" s="281" t="s">
        <v>679</v>
      </c>
      <c r="J155" s="281"/>
      <c r="K155" s="277"/>
    </row>
    <row r="156" spans="2:11" s="1" customFormat="1" ht="15" customHeight="1">
      <c r="B156" s="254"/>
      <c r="C156" s="281" t="s">
        <v>688</v>
      </c>
      <c r="D156" s="231"/>
      <c r="E156" s="231"/>
      <c r="F156" s="282" t="s">
        <v>675</v>
      </c>
      <c r="G156" s="231"/>
      <c r="H156" s="281" t="s">
        <v>709</v>
      </c>
      <c r="I156" s="281" t="s">
        <v>671</v>
      </c>
      <c r="J156" s="281">
        <v>50</v>
      </c>
      <c r="K156" s="277"/>
    </row>
    <row r="157" spans="2:11" s="1" customFormat="1" ht="15" customHeight="1">
      <c r="B157" s="254"/>
      <c r="C157" s="281" t="s">
        <v>696</v>
      </c>
      <c r="D157" s="231"/>
      <c r="E157" s="231"/>
      <c r="F157" s="282" t="s">
        <v>675</v>
      </c>
      <c r="G157" s="231"/>
      <c r="H157" s="281" t="s">
        <v>709</v>
      </c>
      <c r="I157" s="281" t="s">
        <v>671</v>
      </c>
      <c r="J157" s="281">
        <v>50</v>
      </c>
      <c r="K157" s="277"/>
    </row>
    <row r="158" spans="2:11" s="1" customFormat="1" ht="15" customHeight="1">
      <c r="B158" s="254"/>
      <c r="C158" s="281" t="s">
        <v>694</v>
      </c>
      <c r="D158" s="231"/>
      <c r="E158" s="231"/>
      <c r="F158" s="282" t="s">
        <v>675</v>
      </c>
      <c r="G158" s="231"/>
      <c r="H158" s="281" t="s">
        <v>709</v>
      </c>
      <c r="I158" s="281" t="s">
        <v>671</v>
      </c>
      <c r="J158" s="281">
        <v>50</v>
      </c>
      <c r="K158" s="277"/>
    </row>
    <row r="159" spans="2:11" s="1" customFormat="1" ht="15" customHeight="1">
      <c r="B159" s="254"/>
      <c r="C159" s="281" t="s">
        <v>96</v>
      </c>
      <c r="D159" s="231"/>
      <c r="E159" s="231"/>
      <c r="F159" s="282" t="s">
        <v>669</v>
      </c>
      <c r="G159" s="231"/>
      <c r="H159" s="281" t="s">
        <v>731</v>
      </c>
      <c r="I159" s="281" t="s">
        <v>671</v>
      </c>
      <c r="J159" s="281" t="s">
        <v>732</v>
      </c>
      <c r="K159" s="277"/>
    </row>
    <row r="160" spans="2:11" s="1" customFormat="1" ht="15" customHeight="1">
      <c r="B160" s="254"/>
      <c r="C160" s="281" t="s">
        <v>733</v>
      </c>
      <c r="D160" s="231"/>
      <c r="E160" s="231"/>
      <c r="F160" s="282" t="s">
        <v>669</v>
      </c>
      <c r="G160" s="231"/>
      <c r="H160" s="281" t="s">
        <v>734</v>
      </c>
      <c r="I160" s="281" t="s">
        <v>704</v>
      </c>
      <c r="J160" s="281"/>
      <c r="K160" s="277"/>
    </row>
    <row r="161" spans="2:11" s="1" customFormat="1" ht="15" customHeight="1">
      <c r="B161" s="283"/>
      <c r="C161" s="263"/>
      <c r="D161" s="263"/>
      <c r="E161" s="263"/>
      <c r="F161" s="263"/>
      <c r="G161" s="263"/>
      <c r="H161" s="263"/>
      <c r="I161" s="263"/>
      <c r="J161" s="263"/>
      <c r="K161" s="284"/>
    </row>
    <row r="162" spans="2:11" s="1" customFormat="1" ht="18.75" customHeight="1">
      <c r="B162" s="265"/>
      <c r="C162" s="275"/>
      <c r="D162" s="275"/>
      <c r="E162" s="275"/>
      <c r="F162" s="285"/>
      <c r="G162" s="275"/>
      <c r="H162" s="275"/>
      <c r="I162" s="275"/>
      <c r="J162" s="275"/>
      <c r="K162" s="265"/>
    </row>
    <row r="163" spans="2:11" s="1" customFormat="1" ht="18.75" customHeight="1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</row>
    <row r="164" spans="2:11" s="1" customFormat="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pans="2:11" s="1" customFormat="1" ht="45" customHeight="1">
      <c r="B165" s="223"/>
      <c r="C165" s="351" t="s">
        <v>735</v>
      </c>
      <c r="D165" s="351"/>
      <c r="E165" s="351"/>
      <c r="F165" s="351"/>
      <c r="G165" s="351"/>
      <c r="H165" s="351"/>
      <c r="I165" s="351"/>
      <c r="J165" s="351"/>
      <c r="K165" s="224"/>
    </row>
    <row r="166" spans="2:11" s="1" customFormat="1" ht="17.25" customHeight="1">
      <c r="B166" s="223"/>
      <c r="C166" s="244" t="s">
        <v>663</v>
      </c>
      <c r="D166" s="244"/>
      <c r="E166" s="244"/>
      <c r="F166" s="244" t="s">
        <v>664</v>
      </c>
      <c r="G166" s="286"/>
      <c r="H166" s="287" t="s">
        <v>53</v>
      </c>
      <c r="I166" s="287" t="s">
        <v>56</v>
      </c>
      <c r="J166" s="244" t="s">
        <v>665</v>
      </c>
      <c r="K166" s="224"/>
    </row>
    <row r="167" spans="2:11" s="1" customFormat="1" ht="17.25" customHeight="1">
      <c r="B167" s="225"/>
      <c r="C167" s="246" t="s">
        <v>666</v>
      </c>
      <c r="D167" s="246"/>
      <c r="E167" s="246"/>
      <c r="F167" s="247" t="s">
        <v>667</v>
      </c>
      <c r="G167" s="288"/>
      <c r="H167" s="289"/>
      <c r="I167" s="289"/>
      <c r="J167" s="246" t="s">
        <v>668</v>
      </c>
      <c r="K167" s="226"/>
    </row>
    <row r="168" spans="2:11" s="1" customFormat="1" ht="5.25" customHeight="1">
      <c r="B168" s="254"/>
      <c r="C168" s="249"/>
      <c r="D168" s="249"/>
      <c r="E168" s="249"/>
      <c r="F168" s="249"/>
      <c r="G168" s="250"/>
      <c r="H168" s="249"/>
      <c r="I168" s="249"/>
      <c r="J168" s="249"/>
      <c r="K168" s="277"/>
    </row>
    <row r="169" spans="2:11" s="1" customFormat="1" ht="15" customHeight="1">
      <c r="B169" s="254"/>
      <c r="C169" s="231" t="s">
        <v>672</v>
      </c>
      <c r="D169" s="231"/>
      <c r="E169" s="231"/>
      <c r="F169" s="252" t="s">
        <v>669</v>
      </c>
      <c r="G169" s="231"/>
      <c r="H169" s="231" t="s">
        <v>709</v>
      </c>
      <c r="I169" s="231" t="s">
        <v>671</v>
      </c>
      <c r="J169" s="231">
        <v>120</v>
      </c>
      <c r="K169" s="277"/>
    </row>
    <row r="170" spans="2:11" s="1" customFormat="1" ht="15" customHeight="1">
      <c r="B170" s="254"/>
      <c r="C170" s="231" t="s">
        <v>718</v>
      </c>
      <c r="D170" s="231"/>
      <c r="E170" s="231"/>
      <c r="F170" s="252" t="s">
        <v>669</v>
      </c>
      <c r="G170" s="231"/>
      <c r="H170" s="231" t="s">
        <v>719</v>
      </c>
      <c r="I170" s="231" t="s">
        <v>671</v>
      </c>
      <c r="J170" s="231" t="s">
        <v>720</v>
      </c>
      <c r="K170" s="277"/>
    </row>
    <row r="171" spans="2:11" s="1" customFormat="1" ht="15" customHeight="1">
      <c r="B171" s="254"/>
      <c r="C171" s="231" t="s">
        <v>617</v>
      </c>
      <c r="D171" s="231"/>
      <c r="E171" s="231"/>
      <c r="F171" s="252" t="s">
        <v>669</v>
      </c>
      <c r="G171" s="231"/>
      <c r="H171" s="231" t="s">
        <v>736</v>
      </c>
      <c r="I171" s="231" t="s">
        <v>671</v>
      </c>
      <c r="J171" s="231" t="s">
        <v>720</v>
      </c>
      <c r="K171" s="277"/>
    </row>
    <row r="172" spans="2:11" s="1" customFormat="1" ht="15" customHeight="1">
      <c r="B172" s="254"/>
      <c r="C172" s="231" t="s">
        <v>674</v>
      </c>
      <c r="D172" s="231"/>
      <c r="E172" s="231"/>
      <c r="F172" s="252" t="s">
        <v>675</v>
      </c>
      <c r="G172" s="231"/>
      <c r="H172" s="231" t="s">
        <v>736</v>
      </c>
      <c r="I172" s="231" t="s">
        <v>671</v>
      </c>
      <c r="J172" s="231">
        <v>50</v>
      </c>
      <c r="K172" s="277"/>
    </row>
    <row r="173" spans="2:11" s="1" customFormat="1" ht="15" customHeight="1">
      <c r="B173" s="254"/>
      <c r="C173" s="231" t="s">
        <v>677</v>
      </c>
      <c r="D173" s="231"/>
      <c r="E173" s="231"/>
      <c r="F173" s="252" t="s">
        <v>669</v>
      </c>
      <c r="G173" s="231"/>
      <c r="H173" s="231" t="s">
        <v>736</v>
      </c>
      <c r="I173" s="231" t="s">
        <v>679</v>
      </c>
      <c r="J173" s="231"/>
      <c r="K173" s="277"/>
    </row>
    <row r="174" spans="2:11" s="1" customFormat="1" ht="15" customHeight="1">
      <c r="B174" s="254"/>
      <c r="C174" s="231" t="s">
        <v>688</v>
      </c>
      <c r="D174" s="231"/>
      <c r="E174" s="231"/>
      <c r="F174" s="252" t="s">
        <v>675</v>
      </c>
      <c r="G174" s="231"/>
      <c r="H174" s="231" t="s">
        <v>736</v>
      </c>
      <c r="I174" s="231" t="s">
        <v>671</v>
      </c>
      <c r="J174" s="231">
        <v>50</v>
      </c>
      <c r="K174" s="277"/>
    </row>
    <row r="175" spans="2:11" s="1" customFormat="1" ht="15" customHeight="1">
      <c r="B175" s="254"/>
      <c r="C175" s="231" t="s">
        <v>696</v>
      </c>
      <c r="D175" s="231"/>
      <c r="E175" s="231"/>
      <c r="F175" s="252" t="s">
        <v>675</v>
      </c>
      <c r="G175" s="231"/>
      <c r="H175" s="231" t="s">
        <v>736</v>
      </c>
      <c r="I175" s="231" t="s">
        <v>671</v>
      </c>
      <c r="J175" s="231">
        <v>50</v>
      </c>
      <c r="K175" s="277"/>
    </row>
    <row r="176" spans="2:11" s="1" customFormat="1" ht="15" customHeight="1">
      <c r="B176" s="254"/>
      <c r="C176" s="231" t="s">
        <v>694</v>
      </c>
      <c r="D176" s="231"/>
      <c r="E176" s="231"/>
      <c r="F176" s="252" t="s">
        <v>675</v>
      </c>
      <c r="G176" s="231"/>
      <c r="H176" s="231" t="s">
        <v>736</v>
      </c>
      <c r="I176" s="231" t="s">
        <v>671</v>
      </c>
      <c r="J176" s="231">
        <v>50</v>
      </c>
      <c r="K176" s="277"/>
    </row>
    <row r="177" spans="2:11" s="1" customFormat="1" ht="15" customHeight="1">
      <c r="B177" s="254"/>
      <c r="C177" s="231" t="s">
        <v>108</v>
      </c>
      <c r="D177" s="231"/>
      <c r="E177" s="231"/>
      <c r="F177" s="252" t="s">
        <v>669</v>
      </c>
      <c r="G177" s="231"/>
      <c r="H177" s="231" t="s">
        <v>737</v>
      </c>
      <c r="I177" s="231" t="s">
        <v>738</v>
      </c>
      <c r="J177" s="231"/>
      <c r="K177" s="277"/>
    </row>
    <row r="178" spans="2:11" s="1" customFormat="1" ht="15" customHeight="1">
      <c r="B178" s="254"/>
      <c r="C178" s="231" t="s">
        <v>56</v>
      </c>
      <c r="D178" s="231"/>
      <c r="E178" s="231"/>
      <c r="F178" s="252" t="s">
        <v>669</v>
      </c>
      <c r="G178" s="231"/>
      <c r="H178" s="231" t="s">
        <v>739</v>
      </c>
      <c r="I178" s="231" t="s">
        <v>740</v>
      </c>
      <c r="J178" s="231">
        <v>1</v>
      </c>
      <c r="K178" s="277"/>
    </row>
    <row r="179" spans="2:11" s="1" customFormat="1" ht="15" customHeight="1">
      <c r="B179" s="254"/>
      <c r="C179" s="231" t="s">
        <v>52</v>
      </c>
      <c r="D179" s="231"/>
      <c r="E179" s="231"/>
      <c r="F179" s="252" t="s">
        <v>669</v>
      </c>
      <c r="G179" s="231"/>
      <c r="H179" s="231" t="s">
        <v>741</v>
      </c>
      <c r="I179" s="231" t="s">
        <v>671</v>
      </c>
      <c r="J179" s="231">
        <v>20</v>
      </c>
      <c r="K179" s="277"/>
    </row>
    <row r="180" spans="2:11" s="1" customFormat="1" ht="15" customHeight="1">
      <c r="B180" s="254"/>
      <c r="C180" s="231" t="s">
        <v>53</v>
      </c>
      <c r="D180" s="231"/>
      <c r="E180" s="231"/>
      <c r="F180" s="252" t="s">
        <v>669</v>
      </c>
      <c r="G180" s="231"/>
      <c r="H180" s="231" t="s">
        <v>742</v>
      </c>
      <c r="I180" s="231" t="s">
        <v>671</v>
      </c>
      <c r="J180" s="231">
        <v>255</v>
      </c>
      <c r="K180" s="277"/>
    </row>
    <row r="181" spans="2:11" s="1" customFormat="1" ht="15" customHeight="1">
      <c r="B181" s="254"/>
      <c r="C181" s="231" t="s">
        <v>109</v>
      </c>
      <c r="D181" s="231"/>
      <c r="E181" s="231"/>
      <c r="F181" s="252" t="s">
        <v>669</v>
      </c>
      <c r="G181" s="231"/>
      <c r="H181" s="231" t="s">
        <v>633</v>
      </c>
      <c r="I181" s="231" t="s">
        <v>671</v>
      </c>
      <c r="J181" s="231">
        <v>10</v>
      </c>
      <c r="K181" s="277"/>
    </row>
    <row r="182" spans="2:11" s="1" customFormat="1" ht="15" customHeight="1">
      <c r="B182" s="254"/>
      <c r="C182" s="231" t="s">
        <v>110</v>
      </c>
      <c r="D182" s="231"/>
      <c r="E182" s="231"/>
      <c r="F182" s="252" t="s">
        <v>669</v>
      </c>
      <c r="G182" s="231"/>
      <c r="H182" s="231" t="s">
        <v>743</v>
      </c>
      <c r="I182" s="231" t="s">
        <v>704</v>
      </c>
      <c r="J182" s="231"/>
      <c r="K182" s="277"/>
    </row>
    <row r="183" spans="2:11" s="1" customFormat="1" ht="15" customHeight="1">
      <c r="B183" s="254"/>
      <c r="C183" s="231" t="s">
        <v>744</v>
      </c>
      <c r="D183" s="231"/>
      <c r="E183" s="231"/>
      <c r="F183" s="252" t="s">
        <v>669</v>
      </c>
      <c r="G183" s="231"/>
      <c r="H183" s="231" t="s">
        <v>745</v>
      </c>
      <c r="I183" s="231" t="s">
        <v>704</v>
      </c>
      <c r="J183" s="231"/>
      <c r="K183" s="277"/>
    </row>
    <row r="184" spans="2:11" s="1" customFormat="1" ht="15" customHeight="1">
      <c r="B184" s="254"/>
      <c r="C184" s="231" t="s">
        <v>733</v>
      </c>
      <c r="D184" s="231"/>
      <c r="E184" s="231"/>
      <c r="F184" s="252" t="s">
        <v>669</v>
      </c>
      <c r="G184" s="231"/>
      <c r="H184" s="231" t="s">
        <v>746</v>
      </c>
      <c r="I184" s="231" t="s">
        <v>704</v>
      </c>
      <c r="J184" s="231"/>
      <c r="K184" s="277"/>
    </row>
    <row r="185" spans="2:11" s="1" customFormat="1" ht="15" customHeight="1">
      <c r="B185" s="254"/>
      <c r="C185" s="231" t="s">
        <v>112</v>
      </c>
      <c r="D185" s="231"/>
      <c r="E185" s="231"/>
      <c r="F185" s="252" t="s">
        <v>675</v>
      </c>
      <c r="G185" s="231"/>
      <c r="H185" s="231" t="s">
        <v>747</v>
      </c>
      <c r="I185" s="231" t="s">
        <v>671</v>
      </c>
      <c r="J185" s="231">
        <v>50</v>
      </c>
      <c r="K185" s="277"/>
    </row>
    <row r="186" spans="2:11" s="1" customFormat="1" ht="15" customHeight="1">
      <c r="B186" s="254"/>
      <c r="C186" s="231" t="s">
        <v>748</v>
      </c>
      <c r="D186" s="231"/>
      <c r="E186" s="231"/>
      <c r="F186" s="252" t="s">
        <v>675</v>
      </c>
      <c r="G186" s="231"/>
      <c r="H186" s="231" t="s">
        <v>749</v>
      </c>
      <c r="I186" s="231" t="s">
        <v>750</v>
      </c>
      <c r="J186" s="231"/>
      <c r="K186" s="277"/>
    </row>
    <row r="187" spans="2:11" s="1" customFormat="1" ht="15" customHeight="1">
      <c r="B187" s="254"/>
      <c r="C187" s="231" t="s">
        <v>751</v>
      </c>
      <c r="D187" s="231"/>
      <c r="E187" s="231"/>
      <c r="F187" s="252" t="s">
        <v>675</v>
      </c>
      <c r="G187" s="231"/>
      <c r="H187" s="231" t="s">
        <v>752</v>
      </c>
      <c r="I187" s="231" t="s">
        <v>750</v>
      </c>
      <c r="J187" s="231"/>
      <c r="K187" s="277"/>
    </row>
    <row r="188" spans="2:11" s="1" customFormat="1" ht="15" customHeight="1">
      <c r="B188" s="254"/>
      <c r="C188" s="231" t="s">
        <v>753</v>
      </c>
      <c r="D188" s="231"/>
      <c r="E188" s="231"/>
      <c r="F188" s="252" t="s">
        <v>675</v>
      </c>
      <c r="G188" s="231"/>
      <c r="H188" s="231" t="s">
        <v>754</v>
      </c>
      <c r="I188" s="231" t="s">
        <v>750</v>
      </c>
      <c r="J188" s="231"/>
      <c r="K188" s="277"/>
    </row>
    <row r="189" spans="2:11" s="1" customFormat="1" ht="15" customHeight="1">
      <c r="B189" s="254"/>
      <c r="C189" s="290" t="s">
        <v>755</v>
      </c>
      <c r="D189" s="231"/>
      <c r="E189" s="231"/>
      <c r="F189" s="252" t="s">
        <v>675</v>
      </c>
      <c r="G189" s="231"/>
      <c r="H189" s="231" t="s">
        <v>756</v>
      </c>
      <c r="I189" s="231" t="s">
        <v>757</v>
      </c>
      <c r="J189" s="291" t="s">
        <v>758</v>
      </c>
      <c r="K189" s="277"/>
    </row>
    <row r="190" spans="2:11" s="1" customFormat="1" ht="15" customHeight="1">
      <c r="B190" s="254"/>
      <c r="C190" s="290" t="s">
        <v>41</v>
      </c>
      <c r="D190" s="231"/>
      <c r="E190" s="231"/>
      <c r="F190" s="252" t="s">
        <v>669</v>
      </c>
      <c r="G190" s="231"/>
      <c r="H190" s="228" t="s">
        <v>759</v>
      </c>
      <c r="I190" s="231" t="s">
        <v>760</v>
      </c>
      <c r="J190" s="231"/>
      <c r="K190" s="277"/>
    </row>
    <row r="191" spans="2:11" s="1" customFormat="1" ht="15" customHeight="1">
      <c r="B191" s="254"/>
      <c r="C191" s="290" t="s">
        <v>761</v>
      </c>
      <c r="D191" s="231"/>
      <c r="E191" s="231"/>
      <c r="F191" s="252" t="s">
        <v>669</v>
      </c>
      <c r="G191" s="231"/>
      <c r="H191" s="231" t="s">
        <v>762</v>
      </c>
      <c r="I191" s="231" t="s">
        <v>704</v>
      </c>
      <c r="J191" s="231"/>
      <c r="K191" s="277"/>
    </row>
    <row r="192" spans="2:11" s="1" customFormat="1" ht="15" customHeight="1">
      <c r="B192" s="254"/>
      <c r="C192" s="290" t="s">
        <v>763</v>
      </c>
      <c r="D192" s="231"/>
      <c r="E192" s="231"/>
      <c r="F192" s="252" t="s">
        <v>669</v>
      </c>
      <c r="G192" s="231"/>
      <c r="H192" s="231" t="s">
        <v>764</v>
      </c>
      <c r="I192" s="231" t="s">
        <v>704</v>
      </c>
      <c r="J192" s="231"/>
      <c r="K192" s="277"/>
    </row>
    <row r="193" spans="2:11" s="1" customFormat="1" ht="15" customHeight="1">
      <c r="B193" s="254"/>
      <c r="C193" s="290" t="s">
        <v>765</v>
      </c>
      <c r="D193" s="231"/>
      <c r="E193" s="231"/>
      <c r="F193" s="252" t="s">
        <v>675</v>
      </c>
      <c r="G193" s="231"/>
      <c r="H193" s="231" t="s">
        <v>766</v>
      </c>
      <c r="I193" s="231" t="s">
        <v>704</v>
      </c>
      <c r="J193" s="231"/>
      <c r="K193" s="277"/>
    </row>
    <row r="194" spans="2:11" s="1" customFormat="1" ht="15" customHeight="1">
      <c r="B194" s="283"/>
      <c r="C194" s="292"/>
      <c r="D194" s="263"/>
      <c r="E194" s="263"/>
      <c r="F194" s="263"/>
      <c r="G194" s="263"/>
      <c r="H194" s="263"/>
      <c r="I194" s="263"/>
      <c r="J194" s="263"/>
      <c r="K194" s="284"/>
    </row>
    <row r="195" spans="2:11" s="1" customFormat="1" ht="18.75" customHeight="1">
      <c r="B195" s="265"/>
      <c r="C195" s="275"/>
      <c r="D195" s="275"/>
      <c r="E195" s="275"/>
      <c r="F195" s="285"/>
      <c r="G195" s="275"/>
      <c r="H195" s="275"/>
      <c r="I195" s="275"/>
      <c r="J195" s="275"/>
      <c r="K195" s="265"/>
    </row>
    <row r="196" spans="2:11" s="1" customFormat="1" ht="18.75" customHeight="1">
      <c r="B196" s="265"/>
      <c r="C196" s="275"/>
      <c r="D196" s="275"/>
      <c r="E196" s="275"/>
      <c r="F196" s="285"/>
      <c r="G196" s="275"/>
      <c r="H196" s="275"/>
      <c r="I196" s="275"/>
      <c r="J196" s="275"/>
      <c r="K196" s="265"/>
    </row>
    <row r="197" spans="2:11" s="1" customFormat="1" ht="18.75" customHeight="1"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</row>
    <row r="198" spans="2:11" s="1" customFormat="1" ht="12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pans="2:11" s="1" customFormat="1" ht="22.2">
      <c r="B199" s="223"/>
      <c r="C199" s="351" t="s">
        <v>767</v>
      </c>
      <c r="D199" s="351"/>
      <c r="E199" s="351"/>
      <c r="F199" s="351"/>
      <c r="G199" s="351"/>
      <c r="H199" s="351"/>
      <c r="I199" s="351"/>
      <c r="J199" s="351"/>
      <c r="K199" s="224"/>
    </row>
    <row r="200" spans="2:11" s="1" customFormat="1" ht="25.5" customHeight="1">
      <c r="B200" s="223"/>
      <c r="C200" s="293" t="s">
        <v>768</v>
      </c>
      <c r="D200" s="293"/>
      <c r="E200" s="293"/>
      <c r="F200" s="293" t="s">
        <v>769</v>
      </c>
      <c r="G200" s="294"/>
      <c r="H200" s="352" t="s">
        <v>770</v>
      </c>
      <c r="I200" s="352"/>
      <c r="J200" s="352"/>
      <c r="K200" s="224"/>
    </row>
    <row r="201" spans="2:11" s="1" customFormat="1" ht="5.25" customHeight="1">
      <c r="B201" s="254"/>
      <c r="C201" s="249"/>
      <c r="D201" s="249"/>
      <c r="E201" s="249"/>
      <c r="F201" s="249"/>
      <c r="G201" s="275"/>
      <c r="H201" s="249"/>
      <c r="I201" s="249"/>
      <c r="J201" s="249"/>
      <c r="K201" s="277"/>
    </row>
    <row r="202" spans="2:11" s="1" customFormat="1" ht="15" customHeight="1">
      <c r="B202" s="254"/>
      <c r="C202" s="231" t="s">
        <v>760</v>
      </c>
      <c r="D202" s="231"/>
      <c r="E202" s="231"/>
      <c r="F202" s="252" t="s">
        <v>42</v>
      </c>
      <c r="G202" s="231"/>
      <c r="H202" s="353" t="s">
        <v>771</v>
      </c>
      <c r="I202" s="353"/>
      <c r="J202" s="353"/>
      <c r="K202" s="277"/>
    </row>
    <row r="203" spans="2:11" s="1" customFormat="1" ht="15" customHeight="1">
      <c r="B203" s="254"/>
      <c r="C203" s="231"/>
      <c r="D203" s="231"/>
      <c r="E203" s="231"/>
      <c r="F203" s="252" t="s">
        <v>43</v>
      </c>
      <c r="G203" s="231"/>
      <c r="H203" s="353" t="s">
        <v>772</v>
      </c>
      <c r="I203" s="353"/>
      <c r="J203" s="353"/>
      <c r="K203" s="277"/>
    </row>
    <row r="204" spans="2:11" s="1" customFormat="1" ht="15" customHeight="1">
      <c r="B204" s="254"/>
      <c r="C204" s="231"/>
      <c r="D204" s="231"/>
      <c r="E204" s="231"/>
      <c r="F204" s="252" t="s">
        <v>46</v>
      </c>
      <c r="G204" s="231"/>
      <c r="H204" s="353" t="s">
        <v>773</v>
      </c>
      <c r="I204" s="353"/>
      <c r="J204" s="353"/>
      <c r="K204" s="277"/>
    </row>
    <row r="205" spans="2:11" s="1" customFormat="1" ht="15" customHeight="1">
      <c r="B205" s="254"/>
      <c r="C205" s="231"/>
      <c r="D205" s="231"/>
      <c r="E205" s="231"/>
      <c r="F205" s="252" t="s">
        <v>44</v>
      </c>
      <c r="G205" s="231"/>
      <c r="H205" s="353" t="s">
        <v>774</v>
      </c>
      <c r="I205" s="353"/>
      <c r="J205" s="353"/>
      <c r="K205" s="277"/>
    </row>
    <row r="206" spans="2:11" s="1" customFormat="1" ht="15" customHeight="1">
      <c r="B206" s="254"/>
      <c r="C206" s="231"/>
      <c r="D206" s="231"/>
      <c r="E206" s="231"/>
      <c r="F206" s="252" t="s">
        <v>45</v>
      </c>
      <c r="G206" s="231"/>
      <c r="H206" s="353" t="s">
        <v>775</v>
      </c>
      <c r="I206" s="353"/>
      <c r="J206" s="353"/>
      <c r="K206" s="277"/>
    </row>
    <row r="207" spans="2:11" s="1" customFormat="1" ht="15" customHeight="1">
      <c r="B207" s="254"/>
      <c r="C207" s="231"/>
      <c r="D207" s="231"/>
      <c r="E207" s="231"/>
      <c r="F207" s="252"/>
      <c r="G207" s="231"/>
      <c r="H207" s="231"/>
      <c r="I207" s="231"/>
      <c r="J207" s="231"/>
      <c r="K207" s="277"/>
    </row>
    <row r="208" spans="2:11" s="1" customFormat="1" ht="15" customHeight="1">
      <c r="B208" s="254"/>
      <c r="C208" s="231" t="s">
        <v>716</v>
      </c>
      <c r="D208" s="231"/>
      <c r="E208" s="231"/>
      <c r="F208" s="252" t="s">
        <v>78</v>
      </c>
      <c r="G208" s="231"/>
      <c r="H208" s="353" t="s">
        <v>776</v>
      </c>
      <c r="I208" s="353"/>
      <c r="J208" s="353"/>
      <c r="K208" s="277"/>
    </row>
    <row r="209" spans="2:11" s="1" customFormat="1" ht="15" customHeight="1">
      <c r="B209" s="254"/>
      <c r="C209" s="231"/>
      <c r="D209" s="231"/>
      <c r="E209" s="231"/>
      <c r="F209" s="252" t="s">
        <v>613</v>
      </c>
      <c r="G209" s="231"/>
      <c r="H209" s="353" t="s">
        <v>614</v>
      </c>
      <c r="I209" s="353"/>
      <c r="J209" s="353"/>
      <c r="K209" s="277"/>
    </row>
    <row r="210" spans="2:11" s="1" customFormat="1" ht="15" customHeight="1">
      <c r="B210" s="254"/>
      <c r="C210" s="231"/>
      <c r="D210" s="231"/>
      <c r="E210" s="231"/>
      <c r="F210" s="252" t="s">
        <v>611</v>
      </c>
      <c r="G210" s="231"/>
      <c r="H210" s="353" t="s">
        <v>777</v>
      </c>
      <c r="I210" s="353"/>
      <c r="J210" s="353"/>
      <c r="K210" s="277"/>
    </row>
    <row r="211" spans="2:11" s="1" customFormat="1" ht="15" customHeight="1">
      <c r="B211" s="295"/>
      <c r="C211" s="231"/>
      <c r="D211" s="231"/>
      <c r="E211" s="231"/>
      <c r="F211" s="252" t="s">
        <v>89</v>
      </c>
      <c r="G211" s="290"/>
      <c r="H211" s="354" t="s">
        <v>90</v>
      </c>
      <c r="I211" s="354"/>
      <c r="J211" s="354"/>
      <c r="K211" s="296"/>
    </row>
    <row r="212" spans="2:11" s="1" customFormat="1" ht="15" customHeight="1">
      <c r="B212" s="295"/>
      <c r="C212" s="231"/>
      <c r="D212" s="231"/>
      <c r="E212" s="231"/>
      <c r="F212" s="252" t="s">
        <v>615</v>
      </c>
      <c r="G212" s="290"/>
      <c r="H212" s="354" t="s">
        <v>551</v>
      </c>
      <c r="I212" s="354"/>
      <c r="J212" s="354"/>
      <c r="K212" s="296"/>
    </row>
    <row r="213" spans="2:11" s="1" customFormat="1" ht="15" customHeight="1">
      <c r="B213" s="295"/>
      <c r="C213" s="231"/>
      <c r="D213" s="231"/>
      <c r="E213" s="231"/>
      <c r="F213" s="252"/>
      <c r="G213" s="290"/>
      <c r="H213" s="281"/>
      <c r="I213" s="281"/>
      <c r="J213" s="281"/>
      <c r="K213" s="296"/>
    </row>
    <row r="214" spans="2:11" s="1" customFormat="1" ht="15" customHeight="1">
      <c r="B214" s="295"/>
      <c r="C214" s="231" t="s">
        <v>740</v>
      </c>
      <c r="D214" s="231"/>
      <c r="E214" s="231"/>
      <c r="F214" s="252">
        <v>1</v>
      </c>
      <c r="G214" s="290"/>
      <c r="H214" s="354" t="s">
        <v>778</v>
      </c>
      <c r="I214" s="354"/>
      <c r="J214" s="354"/>
      <c r="K214" s="296"/>
    </row>
    <row r="215" spans="2:11" s="1" customFormat="1" ht="15" customHeight="1">
      <c r="B215" s="295"/>
      <c r="C215" s="231"/>
      <c r="D215" s="231"/>
      <c r="E215" s="231"/>
      <c r="F215" s="252">
        <v>2</v>
      </c>
      <c r="G215" s="290"/>
      <c r="H215" s="354" t="s">
        <v>779</v>
      </c>
      <c r="I215" s="354"/>
      <c r="J215" s="354"/>
      <c r="K215" s="296"/>
    </row>
    <row r="216" spans="2:11" s="1" customFormat="1" ht="15" customHeight="1">
      <c r="B216" s="295"/>
      <c r="C216" s="231"/>
      <c r="D216" s="231"/>
      <c r="E216" s="231"/>
      <c r="F216" s="252">
        <v>3</v>
      </c>
      <c r="G216" s="290"/>
      <c r="H216" s="354" t="s">
        <v>780</v>
      </c>
      <c r="I216" s="354"/>
      <c r="J216" s="354"/>
      <c r="K216" s="296"/>
    </row>
    <row r="217" spans="2:11" s="1" customFormat="1" ht="15" customHeight="1">
      <c r="B217" s="295"/>
      <c r="C217" s="231"/>
      <c r="D217" s="231"/>
      <c r="E217" s="231"/>
      <c r="F217" s="252">
        <v>4</v>
      </c>
      <c r="G217" s="290"/>
      <c r="H217" s="354" t="s">
        <v>781</v>
      </c>
      <c r="I217" s="354"/>
      <c r="J217" s="354"/>
      <c r="K217" s="296"/>
    </row>
    <row r="218" spans="2:11" s="1" customFormat="1" ht="12.75" customHeight="1">
      <c r="B218" s="297"/>
      <c r="C218" s="298"/>
      <c r="D218" s="298"/>
      <c r="E218" s="298"/>
      <c r="F218" s="298"/>
      <c r="G218" s="298"/>
      <c r="H218" s="298"/>
      <c r="I218" s="298"/>
      <c r="J218" s="298"/>
      <c r="K218" s="29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2021-01-06T09:04:34Z</dcterms:created>
  <dcterms:modified xsi:type="dcterms:W3CDTF">2021-01-06T09:05:57Z</dcterms:modified>
  <cp:category/>
  <cp:version/>
  <cp:contentType/>
  <cp:contentStatus/>
</cp:coreProperties>
</file>