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6" r:id="rId1"/>
    <sheet name="020-NZM-DK-00 - Vedlejší ..." sheetId="2" r:id="rId2"/>
    <sheet name="020-NZM-DK-02 - SO-02 Deš..." sheetId="4" r:id="rId3"/>
    <sheet name="020-NZM-DK-03 - SO-03 Vsa..." sheetId="5" r:id="rId4"/>
  </sheets>
  <definedNames>
    <definedName name="_xlnm._FilterDatabase" localSheetId="1" hidden="1">'020-NZM-DK-00 - Vedlejší ...'!$A$3:$G$40</definedName>
    <definedName name="_xlnm._FilterDatabase" localSheetId="2" hidden="1">'020-NZM-DK-02 - SO-02 Deš...'!$A$3:$G$135</definedName>
    <definedName name="_xlnm._FilterDatabase" localSheetId="3" hidden="1">'020-NZM-DK-03 - SO-03 Vsa...'!$A$3:$G$52</definedName>
    <definedName name="_xlnm.Print_Area" localSheetId="0">'Rekapitulace stavby'!$A$1:$C$16</definedName>
    <definedName name="_xlnm.Print_Titles" localSheetId="0">'Rekapitulace stavby'!$8:$8</definedName>
    <definedName name="_xlnm.Print_Titles" localSheetId="1">'020-NZM-DK-00 - Vedlejší ...'!$1:$3</definedName>
    <definedName name="_xlnm.Print_Titles" localSheetId="2">'020-NZM-DK-02 - SO-02 Deš...'!$1:$3</definedName>
    <definedName name="_xlnm.Print_Titles" localSheetId="3">'020-NZM-DK-03 - SO-03 Vsa...'!$1:$3</definedName>
  </definedNames>
  <calcPr calcId="162913"/>
</workbook>
</file>

<file path=xl/sharedStrings.xml><?xml version="1.0" encoding="utf-8"?>
<sst xmlns="http://schemas.openxmlformats.org/spreadsheetml/2006/main" count="848" uniqueCount="371">
  <si>
    <t/>
  </si>
  <si>
    <t>21</t>
  </si>
  <si>
    <t>15</t>
  </si>
  <si>
    <t>Stavba:</t>
  </si>
  <si>
    <t>NZM Čáslav - zřízení dešťové kanalizace</t>
  </si>
  <si>
    <t>Místo:</t>
  </si>
  <si>
    <t>Datum:</t>
  </si>
  <si>
    <t>Zadavatel:</t>
  </si>
  <si>
    <t>Zhotovitel:</t>
  </si>
  <si>
    <t>Poznámka:</t>
  </si>
  <si>
    <t>Kód</t>
  </si>
  <si>
    <t>Popis</t>
  </si>
  <si>
    <t>Cena bez DPH [CZK]</t>
  </si>
  <si>
    <t>Typ</t>
  </si>
  <si>
    <t>D</t>
  </si>
  <si>
    <t>1</t>
  </si>
  <si>
    <t>2</t>
  </si>
  <si>
    <t>Objekt:</t>
  </si>
  <si>
    <t>020-NZM-DK-00 - Vedlejší a ostatní náklady stavby</t>
  </si>
  <si>
    <t>PČ</t>
  </si>
  <si>
    <t>MJ</t>
  </si>
  <si>
    <t>Množství</t>
  </si>
  <si>
    <t>J.cena [CZK]</t>
  </si>
  <si>
    <t>Náklady soupisu celkem</t>
  </si>
  <si>
    <t>VRN</t>
  </si>
  <si>
    <t>Vedlejší rozpočtové náklady</t>
  </si>
  <si>
    <t>5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</si>
  <si>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</si>
  <si>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</si>
  <si>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</si>
  <si>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</si>
  <si>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</si>
  <si>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</si>
  <si>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P</t>
  </si>
  <si>
    <t xml:space="preserve">Poznámka k položce:
- Průběžné vytyčení stavby (případně pozemků nebo provedení jiných geodetických prací) odborně způsobilou osobou v oboru zeměměřičství v rámci navržených objektů, konstrukcí a oprav
- v rámci stavby budou vytýčeny (umístění) všechny navrhované a opravované  objekty, dále budou vytýčeny hranice dotčených pozemků. 
- Vytýčení bude provedeno geodetickou firmou na základě předané digitální formy situace stavby v JTSK a BPV. Detailní vytýčení jednotlivých prvků stavebních objektů bude provedeno na základě předané projektové dokumentace k provádění stavby (rozměry prvků, výškové osazení).   </t>
  </si>
  <si>
    <t>VV</t>
  </si>
  <si>
    <t>"Průběžné vytyčení stavby nebo provedení jiných geodetických prací odborně způsobilou osobou v oboru zeměměřictví "1</t>
  </si>
  <si>
    <t>012303000</t>
  </si>
  <si>
    <t>Geodetické práce po výstavbě</t>
  </si>
  <si>
    <t xml:space="preserve">Poznámka k položce:
Zajištění veškerých geodetických prací a potřebných geodetických podkladů odborně způsobilou osobou v oboru zeměměřictví pro účely zpracování dokumentace skutečného provedení a pro kolaudaci stavby (3 paré + 1 v elektronické formě).   </t>
  </si>
  <si>
    <t>3</t>
  </si>
  <si>
    <t>013254000</t>
  </si>
  <si>
    <t>Dokumentace skutečného provedení stavby</t>
  </si>
  <si>
    <t>4</t>
  </si>
  <si>
    <t>01325400R</t>
  </si>
  <si>
    <t>Vytýčení inženýrských sítí</t>
  </si>
  <si>
    <t>kpl</t>
  </si>
  <si>
    <t>Poznámka k položce:
ompletní zajištění a provedení vytýčení inženýrských sítí v celém obvodu staveniště
včetně vyhotovení průzkumných sond pro ověření trasy sítí a zařízení
veškeré práce a matriál pro zajištění vytýčení a průzkumu-vyhledání tras
veškeré náklady spojené s uvedením terénu a zpevněných ploch dotčených průzkumnými sondami a vytyčovacími pracemi do původního stavu</t>
  </si>
  <si>
    <t>"kompletní zajištění vytýčení všech dotčených inž. sítí na staveništi včetně ověření tras průzkumnými sondami"1</t>
  </si>
  <si>
    <t>VRN2</t>
  </si>
  <si>
    <t>Příprava staveniště</t>
  </si>
  <si>
    <t>VRN2-002</t>
  </si>
  <si>
    <t>Aktualizace havarijního plánu a provedení opatření vyplývajících z havarijního plánu</t>
  </si>
  <si>
    <t>Poznámka k položce:
Součástí položky je:
- aktualizace havarijního plánu
- provedení opatření vyplývajících z havarijního plánu (mj. zajištění norné stěny pod realizovanými úseky, apod.)</t>
  </si>
  <si>
    <t>VRN3</t>
  </si>
  <si>
    <t>Zařízení staveniště</t>
  </si>
  <si>
    <t>6</t>
  </si>
  <si>
    <t>030001000</t>
  </si>
  <si>
    <t xml:space="preserve">Poznámka k položce:
Zajištění a zabezpečení staveniště, zřízení a likvidace zařízení staveniště, objektů pro pracovníky, přípojek, přístupů, skládek, deponií včetně uvedení dotčených pozemků do původního stavu apod.   </t>
  </si>
  <si>
    <t>7</t>
  </si>
  <si>
    <t>034103000</t>
  </si>
  <si>
    <t>Oplocení staveniště</t>
  </si>
  <si>
    <t>8</t>
  </si>
  <si>
    <t>034303000</t>
  </si>
  <si>
    <t>Dopravní značení na staveništi</t>
  </si>
  <si>
    <t>9</t>
  </si>
  <si>
    <t>034503000</t>
  </si>
  <si>
    <t>Informační tabule na staveništi</t>
  </si>
  <si>
    <t xml:space="preserve">Poznámka k položce:
Součástí položky je dodávka a montáž informační tabule, na viditelném místě u vstupu na staveniště, s uvedením následujících údajů:
- Název stavby, zhotovitel stavby, investor stavby, uvedení dotačního titulu, cena stavby, termín dokončení stavby, atd.
- Zajištění umístění štítku o povolení stavby
- Příp. zajištění umístění stejnopisu oznámení o zahájení prací oblastnímu inspektorátu práce </t>
  </si>
  <si>
    <t>VRN4</t>
  </si>
  <si>
    <t>Inženýrská činnost</t>
  </si>
  <si>
    <t>10</t>
  </si>
  <si>
    <t>042503000</t>
  </si>
  <si>
    <t>Plán BOZP na staveništi</t>
  </si>
  <si>
    <t xml:space="preserve">Poznámka k položce:
Součástí položky je zajištění plnění povinností dle zákona č. 309/2006 Sb.:
- provedení případných opatření vyplývajících z plánu bezpečnosti a ochrany zdraví při práci na staveništi 
- platí pro celou stavbu   </t>
  </si>
  <si>
    <t>11</t>
  </si>
  <si>
    <t>049303000</t>
  </si>
  <si>
    <t>Náklady vzniklé v souvislosti s předáním stavby</t>
  </si>
  <si>
    <t xml:space="preserve">Poznámka k položce:
Protokolární předání stavbou dotčených pozemků a komunikací zpět jejich vlastníkům   </t>
  </si>
  <si>
    <t>"Protokolární předání stavbou dotčených pozemků a komunikací zpět jejich vlastníkům"1</t>
  </si>
  <si>
    <t>12</t>
  </si>
  <si>
    <t>VRN4-002</t>
  </si>
  <si>
    <t xml:space="preserve">Pořizování fotodokumentace v digitální podobě  </t>
  </si>
  <si>
    <t xml:space="preserve">Poznámka k položce:
Fotodokumentace postupu prací během provádění díla s popisem pracovních postupů, lokalizací a uvedením data pořízení.   </t>
  </si>
  <si>
    <t>vrn6</t>
  </si>
  <si>
    <t>Územní vlivy</t>
  </si>
  <si>
    <t>13</t>
  </si>
  <si>
    <t>063002000</t>
  </si>
  <si>
    <t>Práce na těžce přístupných místech</t>
  </si>
  <si>
    <t xml:space="preserve">Poznámka k položce:
Součástí položky je:
- zajištění dočasného přístupu ke stavenšti, skladba dle zvyklostí dodavatele (např. ŠD podsyp, panely, variant. matrace, ...) 
- položka zahrnuje kompletní práce a materiál pro zřízení, užívání a likvidaci těchto dočasných přístupů   </t>
  </si>
  <si>
    <t>"celkové náklady na zajištění přístupů pro celou stavbu"1</t>
  </si>
  <si>
    <t>HSV</t>
  </si>
  <si>
    <t>Práce a dodávky HSV</t>
  </si>
  <si>
    <t>Zemní práce</t>
  </si>
  <si>
    <t>Zemní práce - přípravné a přidružené práce</t>
  </si>
  <si>
    <t>919735111</t>
  </si>
  <si>
    <t>Řezání stávajícího živičného krytu hl do 50 mm</t>
  </si>
  <si>
    <t>m</t>
  </si>
  <si>
    <t>2*40</t>
  </si>
  <si>
    <t>113152112</t>
  </si>
  <si>
    <t>Odstranění podkladů zpevněných ploch z kameniva drceného</t>
  </si>
  <si>
    <t>m3</t>
  </si>
  <si>
    <t>"zpevněné plochy - podklad asf.povrchu"40*3,0*0,3</t>
  </si>
  <si>
    <t>113107182</t>
  </si>
  <si>
    <t>Odstranění podkladu živičného tl 100 mm strojně pl přes 50 do 200 m2</t>
  </si>
  <si>
    <t>m2</t>
  </si>
  <si>
    <t>"zpevněné plochy -  asf.povrch"40*3,0</t>
  </si>
  <si>
    <t>115101201</t>
  </si>
  <si>
    <t>Čerpání vody na dopravní výšku do 10 m průměrný přítok do 500 l/min</t>
  </si>
  <si>
    <t>hod</t>
  </si>
  <si>
    <t>20*10</t>
  </si>
  <si>
    <t>115101301</t>
  </si>
  <si>
    <t>Pohotovost čerpací soupravy pro dopravní výšku do 10 m přítok do 500 l/min</t>
  </si>
  <si>
    <t>den</t>
  </si>
  <si>
    <t>20</t>
  </si>
  <si>
    <t>119001401</t>
  </si>
  <si>
    <t>Dočasné zajištění potrubí ocelového nebo litinového DN do 200 mm</t>
  </si>
  <si>
    <t>16</t>
  </si>
  <si>
    <t>119001405</t>
  </si>
  <si>
    <t>Dočasné zajištění potrubí z PE DN do 200 mm</t>
  </si>
  <si>
    <t>119001406</t>
  </si>
  <si>
    <t>Dočasné zajištění potrubí z PE DN do 500 mm</t>
  </si>
  <si>
    <t>119001421</t>
  </si>
  <si>
    <t>Dočasné zajištění kabelů a kabelových tratí ze 3 volně ložených kabelů</t>
  </si>
  <si>
    <t>40</t>
  </si>
  <si>
    <t>Zemní práce - hloubené vykopávky</t>
  </si>
  <si>
    <t>132151031</t>
  </si>
  <si>
    <t>Hloubení rýh zapažených  š do 2000 mm v hornině třídy těžitelnosti I, skupiny 1 a 2 objemu do 15 m3 při překopech inženýrských sítí strojně</t>
  </si>
  <si>
    <t>132154204</t>
  </si>
  <si>
    <t>Hloubení zapažených rýh š do 2000 mm v hornině třídy těžitelnosti I, skupiny 1 a 2 objem do 500 m3</t>
  </si>
  <si>
    <t>Zemní práce - zajištění výkopu, násypu a svahu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</si>
  <si>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</si>
  <si>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</si>
  <si>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</si>
  <si>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</si>
  <si>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Zemní práce - přemístění výkopku</t>
  </si>
  <si>
    <t>14</t>
  </si>
  <si>
    <t>162351103</t>
  </si>
  <si>
    <t>Vodorovné přemístění do 500 m výkopku/sypaniny z horniny třídy těžitelnosti I, skupiny 1 až 3</t>
  </si>
  <si>
    <t>Součet</t>
  </si>
  <si>
    <t>162351104</t>
  </si>
  <si>
    <t>Vodorovné přemístění do 1000 m výkopku/sypaniny z horniny třídy těžitelnosti I, skupiny 1 až 3</t>
  </si>
  <si>
    <t>167151111</t>
  </si>
  <si>
    <t>Nakládání výkopku z hornin třídy těžitelnosti I, skupiny 1 až 3 přes 100 m3</t>
  </si>
  <si>
    <t>17</t>
  </si>
  <si>
    <t>Zemní práce - konstrukce ze zemin</t>
  </si>
  <si>
    <t>171201201</t>
  </si>
  <si>
    <t>Uložení sypaniny na skládky nebo meziskládky</t>
  </si>
  <si>
    <t>18</t>
  </si>
  <si>
    <t>174101101</t>
  </si>
  <si>
    <t>Zásyp jam, šachet rýh nebo kolem objektů sypaninou se zhutněním</t>
  </si>
  <si>
    <t>19</t>
  </si>
  <si>
    <t>175151101</t>
  </si>
  <si>
    <t>Obsypání potrubí strojně sypaninou bez prohození, uloženou do 3 m</t>
  </si>
  <si>
    <t>175111209</t>
  </si>
  <si>
    <t>Příplatek k obsypání objektu za ruční prohození sypaniny, uložené do 3 m</t>
  </si>
  <si>
    <t>Zemní práce - povrchové úpravy terénu</t>
  </si>
  <si>
    <t>181951112</t>
  </si>
  <si>
    <t>Úprava pláně v hornině třídy těžitelnosti I, skupiny 1 až 3 se zhutněním strojně</t>
  </si>
  <si>
    <t>Vodorovné konstrukce</t>
  </si>
  <si>
    <t>45</t>
  </si>
  <si>
    <t>22</t>
  </si>
  <si>
    <t>451573111</t>
  </si>
  <si>
    <t>Lože pod potrubí otevřený výkop ze štěrkopísku</t>
  </si>
  <si>
    <t>23</t>
  </si>
  <si>
    <t>452313151</t>
  </si>
  <si>
    <t>Podkladní bloky z betonu prostého tř. C 20/25 otevřený výkop</t>
  </si>
  <si>
    <t>24</t>
  </si>
  <si>
    <t>452351101</t>
  </si>
  <si>
    <t>Bednění podkladních desek nebo bloků nebo sedlového lože otevřený výkop</t>
  </si>
  <si>
    <t>Komunikace pozemní</t>
  </si>
  <si>
    <t>25</t>
  </si>
  <si>
    <t>564871111</t>
  </si>
  <si>
    <t>Podklad ze štěrkodrtě ŠD tl 250 mm</t>
  </si>
  <si>
    <t>40*3,0</t>
  </si>
  <si>
    <t>26</t>
  </si>
  <si>
    <t>565135111</t>
  </si>
  <si>
    <t>Asfaltový beton vrstva podkladní ACP 16 (obalované kamenivo OKS) tl 50 mm š do 3 m</t>
  </si>
  <si>
    <t>120</t>
  </si>
  <si>
    <t>27</t>
  </si>
  <si>
    <t>567122114</t>
  </si>
  <si>
    <t>Podklad ze směsi stmelené cementem SC C 8/10 (KSC I) tl 150 mm</t>
  </si>
  <si>
    <t>28</t>
  </si>
  <si>
    <t>573111112</t>
  </si>
  <si>
    <t>Postřik živičný infiltrační s posypem z asfaltu množství 1 kg/m2</t>
  </si>
  <si>
    <t>29</t>
  </si>
  <si>
    <t>573211109</t>
  </si>
  <si>
    <t>Postřik živičný spojovací z asfaltu v množství 0,50 kg/m2</t>
  </si>
  <si>
    <t>30</t>
  </si>
  <si>
    <t>577144131</t>
  </si>
  <si>
    <t>Asfaltový beton vrstva obrusná ACO 11 (ABS) tř. I tl 50 mm š do 3 m z modifikovaného asfaltu</t>
  </si>
  <si>
    <t>Trubní vedení</t>
  </si>
  <si>
    <t>87</t>
  </si>
  <si>
    <t>Potrubí z trub plastických a skleněných</t>
  </si>
  <si>
    <t>31</t>
  </si>
  <si>
    <t>32</t>
  </si>
  <si>
    <t>33</t>
  </si>
  <si>
    <t>kus</t>
  </si>
  <si>
    <t>34</t>
  </si>
  <si>
    <t>M</t>
  </si>
  <si>
    <t>35</t>
  </si>
  <si>
    <t>36</t>
  </si>
  <si>
    <t>89</t>
  </si>
  <si>
    <t>Ostatní konstrukce</t>
  </si>
  <si>
    <t>37</t>
  </si>
  <si>
    <t>38</t>
  </si>
  <si>
    <t>39</t>
  </si>
  <si>
    <t>41</t>
  </si>
  <si>
    <t>42</t>
  </si>
  <si>
    <t>43</t>
  </si>
  <si>
    <t>44</t>
  </si>
  <si>
    <t>899623161</t>
  </si>
  <si>
    <t>Obetonování potrubí nebo zdiva stok betonem prostým tř. C 20/25 v otevřeném výkopu</t>
  </si>
  <si>
    <t>46</t>
  </si>
  <si>
    <t>899643111</t>
  </si>
  <si>
    <t>Bednění pro obetonování potrubí otevřený výkop</t>
  </si>
  <si>
    <t>899722114</t>
  </si>
  <si>
    <t>Krytí potrubí z plastů výstražnou fólií z PVC 40 cm</t>
  </si>
  <si>
    <t>R89-001</t>
  </si>
  <si>
    <t>Napojení na stávající kanalizaci</t>
  </si>
  <si>
    <t>soubor</t>
  </si>
  <si>
    <t>Ostatní konstrukce a práce, bourání</t>
  </si>
  <si>
    <t>96</t>
  </si>
  <si>
    <t>Bourání konstrukcí</t>
  </si>
  <si>
    <t>820441811</t>
  </si>
  <si>
    <t>Bourání stávajícího potrubí ze ŽB DN přes 400 do 600</t>
  </si>
  <si>
    <t>961055111</t>
  </si>
  <si>
    <t>Bourání základů ze ŽB</t>
  </si>
  <si>
    <t>962052210</t>
  </si>
  <si>
    <t>Bourání zdiva nadzákladového ze ŽB do 1 m3</t>
  </si>
  <si>
    <t>99</t>
  </si>
  <si>
    <t>Přesun hmot a manipulace se sutí</t>
  </si>
  <si>
    <t>998324011</t>
  </si>
  <si>
    <t>Přesun hmot pro objekty související se sypanými hrázemi a vodní elektrárny</t>
  </si>
  <si>
    <t>t</t>
  </si>
  <si>
    <t>D96</t>
  </si>
  <si>
    <t>Přesuny suti a vybouraných hmot</t>
  </si>
  <si>
    <t>R96001.5</t>
  </si>
  <si>
    <t>Likvidace vybouraných hmot a suti v souladu se zk. č. 185/2001 Sb. O odpadech v platném znění</t>
  </si>
  <si>
    <t xml:space="preserve">Poznámka k položce:
součástí položky jsou přesuny, doprava a potřebná manipulace se sutí včetně případných poplatků za uložení na skládku 
</t>
  </si>
  <si>
    <t>120*0,1*1,5</t>
  </si>
  <si>
    <t>36*1,6</t>
  </si>
  <si>
    <t>020-NZM-DK-02 - SO-02 Dešťová kanalizace</t>
  </si>
  <si>
    <t>"10% z celkové kubatury rýhy"</t>
  </si>
  <si>
    <t>(68*2,0*1,0)*0,1</t>
  </si>
  <si>
    <t>"90% z celkové kubatury rýhy"(68*2,0*1,0)*0,9</t>
  </si>
  <si>
    <t>68*2,0*2</t>
  </si>
  <si>
    <t>272</t>
  </si>
  <si>
    <t>"na mezideponii"136</t>
  </si>
  <si>
    <t>"z mezideponie do zpětného zásypu rýh"68*1,0*(2,0-0,15-0,3-0,3)</t>
  </si>
  <si>
    <t>"přebytek výkopů k uložení na zájmovém území stavby u nádrže"68*1,0*(0,15+0,3+0,3)</t>
  </si>
  <si>
    <t>"z mezideponie"136</t>
  </si>
  <si>
    <t>"z výkopů rýh na mezideponii"136</t>
  </si>
  <si>
    <t>"přebytek výkopů na deponii"68*1,0*(0,15+0,3+0,3)</t>
  </si>
  <si>
    <t>"zpětný zásyp rýhy nad obsypem"68*1,0*(2,0-0,15-0,3-0,3)</t>
  </si>
  <si>
    <t>68*1,0*(0,3+0,3)</t>
  </si>
  <si>
    <t>40,8</t>
  </si>
  <si>
    <t>"rýha a v okolí rýhy-manip.pruh"68*5,0</t>
  </si>
  <si>
    <t>Vodorovné podkladní a vedlejší konstrukce inž. staveb</t>
  </si>
  <si>
    <t>"pod stoku"68*0,15*1,0</t>
  </si>
  <si>
    <t>"u šachet"1,0*1,0*0,2</t>
  </si>
  <si>
    <t>"drobné zajištění potrubí, obeton šachet-únosnost"1</t>
  </si>
  <si>
    <t>4*1,0*0,2</t>
  </si>
  <si>
    <t>457542111</t>
  </si>
  <si>
    <t>Filtrační vrstvy ze štěrkodrti se zhutněním frakce od 0 až 22 do 0 až 63 mm</t>
  </si>
  <si>
    <t>"pod opevnění rovnaninou"2*5*0,15</t>
  </si>
  <si>
    <t>457971121</t>
  </si>
  <si>
    <t>Zřízení vrstvy z geotextilie o sklonu přes 10° do 35° š do 3 m</t>
  </si>
  <si>
    <t>"pod opevnění rovnaninou u výusti do vsak.nád."2*5</t>
  </si>
  <si>
    <t>693112450</t>
  </si>
  <si>
    <t>textilie netkaná MOKRUTEX HQ PP 400 g/m2</t>
  </si>
  <si>
    <t>Zpevněné plochy</t>
  </si>
  <si>
    <t>463212111</t>
  </si>
  <si>
    <t>Rovnanina z lomového kamene upraveného s vyklínováním spár úlomky kamene</t>
  </si>
  <si>
    <t>"výust do zasakovací nádrže - opevnění"2*5*0,4</t>
  </si>
  <si>
    <t>83</t>
  </si>
  <si>
    <t>Potrubí z trub kameninových a keramických</t>
  </si>
  <si>
    <t>831372121</t>
  </si>
  <si>
    <t>Montáž potrubí z trub kameninových hrdlových s integrovaným těsněním výkop sklon do 20 % DN 300</t>
  </si>
  <si>
    <t>59710707</t>
  </si>
  <si>
    <t>trouba kameninová glazovaná DN 300 dl 2,50m spojovací systém C Třída 240</t>
  </si>
  <si>
    <t>597125-R</t>
  </si>
  <si>
    <t>přechod PVC - kamenina DN300</t>
  </si>
  <si>
    <t>"dodávka včetně mtž" 1</t>
  </si>
  <si>
    <t>871375221</t>
  </si>
  <si>
    <t>Kanalizační potrubí z tvrdého PVC jednovrstvé tuhost třídy SN8 DN 315</t>
  </si>
  <si>
    <t>65,5</t>
  </si>
  <si>
    <t>"obetonování potrubí v křížení s jinými IS "2</t>
  </si>
  <si>
    <t>10*0,6</t>
  </si>
  <si>
    <t>6*2,2</t>
  </si>
  <si>
    <t>020-NZM-DK-03 - SO-03 Vsakovací nádrž</t>
  </si>
  <si>
    <t>112101101</t>
  </si>
  <si>
    <t>Odstranění stromů listnatých průměru kmene do 300 mm</t>
  </si>
  <si>
    <t>112201101</t>
  </si>
  <si>
    <t>Odstranění pařezů D do 300 mm</t>
  </si>
  <si>
    <t>R10011-1.1</t>
  </si>
  <si>
    <t xml:space="preserve">Zajištění likvidace dřevní hmoty dle zákona  O odpadech č. 185/2001 Sb. </t>
  </si>
  <si>
    <t xml:space="preserve">Poznámka k položce:
položka zahrnuje veškeré práce spojené s převozem dřevní hmoty (kmeny, větve)  a jejich likvidaci (odvoz, řezání, spálení, drcení, frézování) - zajistí dodavatel stavby s odsouhlasením investorem stavby
v souladu se zákonem O odpadech č. 185/2001 Sb. v platném znění
</t>
  </si>
  <si>
    <t>R10011-1.1.1</t>
  </si>
  <si>
    <t>Zajištění likvidace dřevní hmoty dle zákona  O odpadech č. 185/2001 Sb. pařezy kácených stromů</t>
  </si>
  <si>
    <t>Poznámka k položce:
položka zahrnuje veškeré práce spojené s převozem dřevní hmoty (pařezy a veškeré těžební zbytky)  a jejich likvidaci (spálení, štěpkování, drcení, frézování) - zajistí dodavatel stavby s odsouhlasením investorem stavby
v souladu se zákonem O odpadech č. 185/2001 Sb. v platném znění</t>
  </si>
  <si>
    <t>Zemní práce - odkopávky a prokopávky</t>
  </si>
  <si>
    <t>121151123</t>
  </si>
  <si>
    <t>Sejmutí ornice plochy přes 500 m2 tl vrstvy do 200 mm strojně</t>
  </si>
  <si>
    <t>"sejmutí svrchní vrstvy v ploše u nádrže a v okolí"7500</t>
  </si>
  <si>
    <t>122151106</t>
  </si>
  <si>
    <t>Odkopávky a prokopávky nezapažené v hornině třídy těžitelnosti I, skupiny 1 a 2 objem do 5000 m3 strojně</t>
  </si>
  <si>
    <t>"90% výkopy pro vsakovací nádrž"(1700-1150*0,2)*0,9</t>
  </si>
  <si>
    <t>122251104</t>
  </si>
  <si>
    <t>Odkopávky a prokopávky nezapažené v hornině třídy těžitelnosti I, skupiny 3 objem do 500 m3 strojně</t>
  </si>
  <si>
    <t>"10% z celkového objemu výkopů nádrže"(1700-1150*0,2)*0,1</t>
  </si>
  <si>
    <t>R10011-1</t>
  </si>
  <si>
    <t xml:space="preserve">Separace a zajištění likvidace biol. zbytků a dřevní hmoty dle zákona  O odpadech č. 185/2001 Sb. </t>
  </si>
  <si>
    <t>Poznámka k položce:
položka zahrnuje veškeré práce spojené s převozem dřevní hmoty (pařezy a veškeré těžební zbytky)  a jejich likvidaci (spálení, drcení, frézování) - zajistí dodavatel stavby s odsouhlasením investorem stavby
v souladu se zákonem O odpadech č. 185/2001 Sb. v platném znění
položka obsahuje rovněž separaci biologických zbytků, travin a kořenů z těženého zemního materiálu a jejich odvoz a zákonnou likvidaci</t>
  </si>
  <si>
    <t>"5% z výkopů"0,005*1700</t>
  </si>
  <si>
    <t>162251102</t>
  </si>
  <si>
    <t>Vodorovné přemístění do 50 m výkopku/sypaniny z horniny třídy těžitelnosti I, skupiny 1 až 3</t>
  </si>
  <si>
    <t>"na mezideponii a následně na rozprostření na terén v okolí nádrže"2*(1700-1150*0,2)</t>
  </si>
  <si>
    <t>"z mezideponie"(1700-1150*0,2)</t>
  </si>
  <si>
    <t>171251101</t>
  </si>
  <si>
    <t>Uložení sypaniny do násypů nezhutněných strojně</t>
  </si>
  <si>
    <t>"rozprostření výkopové zeminy v okolí nádrže s modelací terénu (tl. vrstvy min.300mm)"</t>
  </si>
  <si>
    <t>"z odkopávek pro nádrž"1700-1150*0,2</t>
  </si>
  <si>
    <t>"přebytek z SO-01"119,735</t>
  </si>
  <si>
    <t>"přebytek z SO-02"51</t>
  </si>
  <si>
    <t>181351113</t>
  </si>
  <si>
    <t>Rozprostření ornice tl vrstvy do 200 mm pl přes 500 m2 v rovině nebo ve svahu do 1:5 strojně</t>
  </si>
  <si>
    <t>"zpětné ohumusování plochy zájmového území sejmutou svrchní vrstvou půdního horizontu"6600</t>
  </si>
  <si>
    <t>181451121</t>
  </si>
  <si>
    <t>Založení lučního trávníku výsevem plochy přes 1000 m2 v rovině a ve svahu do 1:5</t>
  </si>
  <si>
    <t>"svahy nádrže a okolní terén"1150+750</t>
  </si>
  <si>
    <t>00572474</t>
  </si>
  <si>
    <t>osivo směs travní krajinná-svahová</t>
  </si>
  <si>
    <t>kg</t>
  </si>
  <si>
    <t>1900*0,025</t>
  </si>
  <si>
    <t>181951111</t>
  </si>
  <si>
    <t>Úprava pláně v hornině třídy těžitelnosti I, skupiny 1 až 3 bez zhutnění strojně</t>
  </si>
  <si>
    <t>"terén v okolí nádrže"7500</t>
  </si>
  <si>
    <t>182151111</t>
  </si>
  <si>
    <t>Svahování v zářezech v hornině třídy těžitelnosti I, skupiny 1 až 3 strojně</t>
  </si>
  <si>
    <t>"tvarování dna vsakovací nádrže"1150</t>
  </si>
  <si>
    <t>Přesuny hmot a sutí</t>
  </si>
  <si>
    <t>998331011</t>
  </si>
  <si>
    <t>Přesun hmot pro nádrže</t>
  </si>
  <si>
    <t>NZM, s.p.o., Kostelní 1300/44, Praha 7</t>
  </si>
  <si>
    <t>Rekapitulace položek</t>
  </si>
  <si>
    <t>ZRN</t>
  </si>
  <si>
    <t>Základní Rozpočtové Náklady</t>
  </si>
  <si>
    <t>Vedlejší Rozpočtové Náklady</t>
  </si>
  <si>
    <t>CELKEM bez DPH</t>
  </si>
  <si>
    <t>DPH 21%</t>
  </si>
  <si>
    <t>CELKEM včetně DPH</t>
  </si>
  <si>
    <t>k.ú. Čáslav</t>
  </si>
  <si>
    <t>SO 02 - Dešťová kanalizace</t>
  </si>
  <si>
    <t>SO 03 - Vsakovací nádrž</t>
  </si>
  <si>
    <t>- Pokud není uvedeno jinak zahrnují jednotkové ceny veškeré náklady nutné pro splnění díla (dodávku, montáž, přesuny hmot, odvoz na skládku apod.).
- Podrobné popisy a specifikace jsou uvedeny v projektové dokumentaci, která je nedílnou součástí soupisu prací.
- Jsou-li ve výkazu výměr uvedeny odkazy na výrobce, obchodní názvy nebo specifické označení výrobku, jsou tyto odkazy informativní a zadavatel umožňuje použití jiných, avšak kvalitativně, technicky a esteticky stejných nebo lepších řešení.
- Trasy areálových rozvodů nejsou přesně známé. Před zahájením výkopových prací zajistí dodavatel ve spolupráci s investorem jejich vytýčení včetně jejich řádného označní přímo na místě realizace. Všechny souběhy a křížení podzemních inenýrských sítí s nově navrženým vedením musí být prostorově uspořádány dle ČSN 73 6005.
- Výkopy budou prováděny pod archeologickým dohledem. Případný archeologický nález či nález rozvodů sítí bude ponechán na místě, a po dohodě se správou objektu, památkovým dohledem a GP bude řešen.
- Při realizaci stavby je nutnno postupovat dle plánu BOZP.</t>
  </si>
  <si>
    <t>894411121</t>
  </si>
  <si>
    <t>Zřízení šachet kanalizačních z betonových dílců na potrubí DN nad 200 do 300 dno beton tř. C 25/30</t>
  </si>
  <si>
    <t>PFB.1130001G</t>
  </si>
  <si>
    <t>Dno výšky 600 mm přímé TBZ-Q.1 100/60 V max 40</t>
  </si>
  <si>
    <t>59224162</t>
  </si>
  <si>
    <t>skruž kanalizační s ocelovými stupadly 100x100x12cm</t>
  </si>
  <si>
    <t>PFB.1121104</t>
  </si>
  <si>
    <t>Konus TBR-Q.1 100-63/58/12 KPS</t>
  </si>
  <si>
    <t>PFB.1120104OZ</t>
  </si>
  <si>
    <t>Prstenec šachtový vyrovnávací  TBW-Q.1 63/12</t>
  </si>
  <si>
    <t>59224660</t>
  </si>
  <si>
    <t>poklop šachtový betonová výplň+litina 785(610)x16mm D400 bez odvětrání</t>
  </si>
  <si>
    <t>02.06. 2021</t>
  </si>
  <si>
    <t xml:space="preserve">Poznámka k položce:
Zpracování a předání dokumentace skutečného provedení stavby (4 paré + 1 v elektronické formě) objednateli.   </t>
  </si>
  <si>
    <t>"Provedení kamerové zkoušky kanalizace včetně výstupního portokolu, zpracování dokumentace skutečného provedení stavby (4 paré + 1 v elektronické formě).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</si>
</sst>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b/>
      <sz val="14"/>
      <color theme="1"/>
      <name val="Arial CE"/>
      <family val="2"/>
    </font>
    <font>
      <b/>
      <sz val="11"/>
      <color theme="1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vertical="center"/>
      <protection locked="0"/>
    </xf>
    <xf numFmtId="4" fontId="10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17" fillId="3" borderId="0" xfId="0" applyNumberFormat="1" applyFont="1" applyFill="1" applyAlignment="1">
      <alignment horizontal="left" vertical="center" indent="1"/>
    </xf>
    <xf numFmtId="49" fontId="0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 inden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right" vertical="center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indent="1"/>
    </xf>
    <xf numFmtId="4" fontId="18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4" fontId="17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0" fontId="21" fillId="0" borderId="0" xfId="0" applyFont="1" applyBorder="1" applyAlignment="1">
      <alignment horizontal="left" vertical="center" indent="1"/>
    </xf>
    <xf numFmtId="4" fontId="21" fillId="0" borderId="0" xfId="0" applyNumberFormat="1" applyFont="1" applyAlignment="1">
      <alignment horizontal="right" vertical="center" indent="1"/>
    </xf>
    <xf numFmtId="0" fontId="20" fillId="0" borderId="0" xfId="0" applyFont="1"/>
    <xf numFmtId="49" fontId="20" fillId="0" borderId="0" xfId="0" applyNumberFormat="1" applyFont="1" applyBorder="1" applyAlignment="1">
      <alignment horizontal="left" vertical="center" indent="1"/>
    </xf>
    <xf numFmtId="4" fontId="20" fillId="0" borderId="0" xfId="0" applyNumberFormat="1" applyFont="1" applyAlignment="1">
      <alignment horizontal="right" vertical="center" indent="1"/>
    </xf>
    <xf numFmtId="0" fontId="20" fillId="0" borderId="0" xfId="0" applyFont="1"/>
    <xf numFmtId="4" fontId="10" fillId="3" borderId="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4" fontId="14" fillId="3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zoomScaleSheetLayoutView="100" workbookViewId="0" topLeftCell="A1">
      <selection activeCell="K19" sqref="K19"/>
    </sheetView>
  </sheetViews>
  <sheetFormatPr defaultColWidth="9.28125" defaultRowHeight="12"/>
  <cols>
    <col min="1" max="1" width="15.8515625" style="41" customWidth="1"/>
    <col min="2" max="2" width="70.8515625" style="41" customWidth="1"/>
    <col min="3" max="3" width="25.8515625" style="41" customWidth="1"/>
    <col min="4" max="16384" width="9.28125" style="41" customWidth="1"/>
  </cols>
  <sheetData>
    <row r="1" spans="1:3" s="46" customFormat="1" ht="18">
      <c r="A1" s="43" t="s">
        <v>3</v>
      </c>
      <c r="B1" s="44" t="s">
        <v>4</v>
      </c>
      <c r="C1" s="45"/>
    </row>
    <row r="2" spans="1:3" s="42" customFormat="1" ht="20.1" customHeight="1">
      <c r="A2" s="47" t="s">
        <v>5</v>
      </c>
      <c r="B2" s="48" t="s">
        <v>352</v>
      </c>
      <c r="C2" s="49"/>
    </row>
    <row r="3" spans="1:3" s="42" customFormat="1" ht="20.1" customHeight="1">
      <c r="A3" s="47" t="s">
        <v>7</v>
      </c>
      <c r="B3" s="48" t="s">
        <v>344</v>
      </c>
      <c r="C3" s="49"/>
    </row>
    <row r="4" spans="1:3" s="42" customFormat="1" ht="20.1" customHeight="1">
      <c r="A4" s="47" t="s">
        <v>8</v>
      </c>
      <c r="B4" s="50"/>
      <c r="C4" s="49"/>
    </row>
    <row r="5" spans="1:3" s="42" customFormat="1" ht="20.1" customHeight="1">
      <c r="A5" s="47" t="s">
        <v>6</v>
      </c>
      <c r="B5" s="48" t="s">
        <v>368</v>
      </c>
      <c r="C5" s="49"/>
    </row>
    <row r="6" spans="1:2" s="42" customFormat="1" ht="180">
      <c r="A6" s="47" t="s">
        <v>9</v>
      </c>
      <c r="B6" s="51" t="s">
        <v>355</v>
      </c>
    </row>
    <row r="7" spans="1:2" s="42" customFormat="1" ht="20.1" customHeight="1">
      <c r="A7" s="47"/>
      <c r="B7" s="52" t="s">
        <v>345</v>
      </c>
    </row>
    <row r="8" spans="1:3" s="42" customFormat="1" ht="20.1" customHeight="1">
      <c r="A8" s="53" t="s">
        <v>10</v>
      </c>
      <c r="B8" s="54" t="s">
        <v>11</v>
      </c>
      <c r="C8" s="55" t="s">
        <v>12</v>
      </c>
    </row>
    <row r="9" spans="1:3" s="59" customFormat="1" ht="20.1" customHeight="1">
      <c r="A9" s="56" t="s">
        <v>346</v>
      </c>
      <c r="B9" s="57" t="s">
        <v>347</v>
      </c>
      <c r="C9" s="58">
        <f>ROUND(SUM(C10:C11),2)</f>
        <v>0</v>
      </c>
    </row>
    <row r="10" spans="1:3" s="63" customFormat="1" ht="20.1" customHeight="1">
      <c r="A10" s="60">
        <v>1</v>
      </c>
      <c r="B10" s="61" t="s">
        <v>353</v>
      </c>
      <c r="C10" s="62">
        <f>'020-NZM-DK-02 - SO-02 Deš...'!H4</f>
        <v>0</v>
      </c>
    </row>
    <row r="11" spans="1:3" s="63" customFormat="1" ht="20.1" customHeight="1">
      <c r="A11" s="60">
        <v>2</v>
      </c>
      <c r="B11" s="61" t="s">
        <v>354</v>
      </c>
      <c r="C11" s="62">
        <f>'020-NZM-DK-03 - SO-03 Vsa...'!H4</f>
        <v>0</v>
      </c>
    </row>
    <row r="12" spans="1:3" ht="20.1" customHeight="1">
      <c r="A12" s="56" t="s">
        <v>24</v>
      </c>
      <c r="B12" s="57" t="s">
        <v>348</v>
      </c>
      <c r="C12" s="58">
        <f>'020-NZM-DK-00 - Vedlejší ...'!H4</f>
        <v>0</v>
      </c>
    </row>
    <row r="13" spans="1:3" ht="12">
      <c r="A13" s="64"/>
      <c r="B13" s="65"/>
      <c r="C13" s="66"/>
    </row>
    <row r="14" spans="1:3" ht="24.95" customHeight="1">
      <c r="A14" s="64"/>
      <c r="B14" s="67" t="s">
        <v>349</v>
      </c>
      <c r="C14" s="68">
        <f>C9+C12</f>
        <v>0</v>
      </c>
    </row>
    <row r="15" spans="1:3" s="72" customFormat="1" ht="20.1" customHeight="1">
      <c r="A15" s="69"/>
      <c r="B15" s="70" t="s">
        <v>350</v>
      </c>
      <c r="C15" s="71">
        <f>ROUND(C14*0.21,2)</f>
        <v>0</v>
      </c>
    </row>
    <row r="16" spans="1:3" ht="24.95" customHeight="1">
      <c r="A16" s="64"/>
      <c r="B16" s="67" t="s">
        <v>351</v>
      </c>
      <c r="C16" s="68">
        <f>C14+C15</f>
        <v>0</v>
      </c>
    </row>
  </sheetData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view="pageBreakPreview" zoomScale="60" workbookViewId="0" topLeftCell="A1">
      <selection activeCell="K19" sqref="K19"/>
    </sheetView>
  </sheetViews>
  <sheetFormatPr defaultColWidth="9.140625" defaultRowHeight="12"/>
  <cols>
    <col min="1" max="1" width="4.140625" style="1" customWidth="1"/>
    <col min="2" max="2" width="4.28125" style="1" customWidth="1"/>
    <col min="3" max="3" width="17.140625" style="1" customWidth="1"/>
    <col min="4" max="4" width="50.8515625" style="1" customWidth="1"/>
    <col min="5" max="5" width="7.421875" style="1" customWidth="1"/>
    <col min="6" max="6" width="11.421875" style="1" customWidth="1"/>
    <col min="7" max="7" width="20.140625" style="1" customWidth="1"/>
    <col min="8" max="8" width="20.140625" style="41" customWidth="1"/>
  </cols>
  <sheetData>
    <row r="1" spans="1:8" s="2" customFormat="1" ht="12" customHeight="1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>
      <c r="A2" s="8" t="s">
        <v>17</v>
      </c>
      <c r="B2" s="9"/>
      <c r="C2" s="81" t="s">
        <v>18</v>
      </c>
      <c r="D2" s="82"/>
      <c r="E2" s="82"/>
      <c r="F2" s="82"/>
      <c r="G2" s="9"/>
      <c r="H2" s="42"/>
    </row>
    <row r="3" spans="1:8" s="3" customFormat="1" ht="29.25" customHeight="1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2:8" s="4" customFormat="1" ht="25.9" customHeight="1">
      <c r="B5" s="14" t="s">
        <v>14</v>
      </c>
      <c r="C5" s="15" t="s">
        <v>24</v>
      </c>
      <c r="D5" s="15" t="s">
        <v>25</v>
      </c>
      <c r="H5" s="16">
        <f>H6+H18+H22+H29+H37</f>
        <v>0</v>
      </c>
    </row>
    <row r="6" spans="2:8" s="4" customFormat="1" ht="22.9" customHeight="1">
      <c r="B6" s="14" t="s">
        <v>14</v>
      </c>
      <c r="C6" s="17" t="s">
        <v>27</v>
      </c>
      <c r="D6" s="17" t="s">
        <v>28</v>
      </c>
      <c r="H6" s="18">
        <f>SUM(H7:H17)</f>
        <v>0</v>
      </c>
    </row>
    <row r="7" spans="1:8" s="2" customFormat="1" ht="14.45" customHeight="1">
      <c r="A7" s="19" t="s">
        <v>15</v>
      </c>
      <c r="B7" s="19" t="s">
        <v>29</v>
      </c>
      <c r="C7" s="20" t="s">
        <v>30</v>
      </c>
      <c r="D7" s="21" t="s">
        <v>31</v>
      </c>
      <c r="E7" s="22" t="s">
        <v>32</v>
      </c>
      <c r="F7" s="23">
        <v>1</v>
      </c>
      <c r="G7" s="73">
        <v>0</v>
      </c>
      <c r="H7" s="24">
        <f>ROUND(G7*F7,2)</f>
        <v>0</v>
      </c>
    </row>
    <row r="8" spans="1:8" s="2" customFormat="1" ht="117">
      <c r="A8" s="9"/>
      <c r="B8" s="25" t="s">
        <v>33</v>
      </c>
      <c r="C8" s="9"/>
      <c r="D8" s="26" t="s">
        <v>34</v>
      </c>
      <c r="E8" s="9"/>
      <c r="F8" s="9"/>
      <c r="G8" s="9"/>
      <c r="H8" s="42"/>
    </row>
    <row r="9" spans="2:6" s="5" customFormat="1" ht="33.75">
      <c r="B9" s="25" t="s">
        <v>35</v>
      </c>
      <c r="C9" s="27" t="s">
        <v>0</v>
      </c>
      <c r="D9" s="28" t="s">
        <v>36</v>
      </c>
      <c r="F9" s="29">
        <v>1</v>
      </c>
    </row>
    <row r="10" spans="1:8" s="2" customFormat="1" ht="14.45" customHeight="1">
      <c r="A10" s="19" t="s">
        <v>16</v>
      </c>
      <c r="B10" s="19" t="s">
        <v>29</v>
      </c>
      <c r="C10" s="20" t="s">
        <v>37</v>
      </c>
      <c r="D10" s="21" t="s">
        <v>38</v>
      </c>
      <c r="E10" s="22" t="s">
        <v>32</v>
      </c>
      <c r="F10" s="23">
        <v>1</v>
      </c>
      <c r="G10" s="73">
        <v>0</v>
      </c>
      <c r="H10" s="24">
        <f>ROUND(G10*F10,2)</f>
        <v>0</v>
      </c>
    </row>
    <row r="11" spans="1:8" s="2" customFormat="1" ht="48.75">
      <c r="A11" s="9"/>
      <c r="B11" s="25" t="s">
        <v>33</v>
      </c>
      <c r="C11" s="9"/>
      <c r="D11" s="26" t="s">
        <v>39</v>
      </c>
      <c r="E11" s="9"/>
      <c r="F11" s="9"/>
      <c r="G11" s="9"/>
      <c r="H11" s="42"/>
    </row>
    <row r="12" spans="1:8" s="2" customFormat="1" ht="14.45" customHeight="1">
      <c r="A12" s="19" t="s">
        <v>40</v>
      </c>
      <c r="B12" s="19" t="s">
        <v>29</v>
      </c>
      <c r="C12" s="20" t="s">
        <v>41</v>
      </c>
      <c r="D12" s="21" t="s">
        <v>42</v>
      </c>
      <c r="E12" s="22" t="s">
        <v>32</v>
      </c>
      <c r="F12" s="23">
        <v>1</v>
      </c>
      <c r="G12" s="73">
        <v>0</v>
      </c>
      <c r="H12" s="24">
        <f>ROUND(G12*F12,2)</f>
        <v>0</v>
      </c>
    </row>
    <row r="13" spans="1:8" s="2" customFormat="1" ht="29.25">
      <c r="A13" s="9"/>
      <c r="B13" s="25" t="s">
        <v>33</v>
      </c>
      <c r="C13" s="9"/>
      <c r="D13" s="26" t="s">
        <v>369</v>
      </c>
      <c r="E13" s="9"/>
      <c r="F13" s="9"/>
      <c r="G13" s="9"/>
      <c r="H13" s="42"/>
    </row>
    <row r="14" spans="2:6" s="5" customFormat="1" ht="33.75">
      <c r="B14" s="25" t="s">
        <v>35</v>
      </c>
      <c r="C14" s="27" t="s">
        <v>0</v>
      </c>
      <c r="D14" s="28" t="s">
        <v>370</v>
      </c>
      <c r="F14" s="29">
        <v>1</v>
      </c>
    </row>
    <row r="15" spans="1:8" s="2" customFormat="1" ht="14.45" customHeight="1">
      <c r="A15" s="19" t="s">
        <v>43</v>
      </c>
      <c r="B15" s="19" t="s">
        <v>29</v>
      </c>
      <c r="C15" s="20" t="s">
        <v>44</v>
      </c>
      <c r="D15" s="21" t="s">
        <v>45</v>
      </c>
      <c r="E15" s="22" t="s">
        <v>46</v>
      </c>
      <c r="F15" s="23">
        <v>1</v>
      </c>
      <c r="G15" s="73">
        <v>0</v>
      </c>
      <c r="H15" s="24">
        <f>ROUND(G15*F15,2)</f>
        <v>0</v>
      </c>
    </row>
    <row r="16" spans="1:8" s="2" customFormat="1" ht="97.5">
      <c r="A16" s="9"/>
      <c r="B16" s="25" t="s">
        <v>33</v>
      </c>
      <c r="C16" s="9"/>
      <c r="D16" s="26" t="s">
        <v>47</v>
      </c>
      <c r="E16" s="9"/>
      <c r="F16" s="9"/>
      <c r="G16" s="9"/>
      <c r="H16" s="42"/>
    </row>
    <row r="17" spans="2:6" s="5" customFormat="1" ht="22.5">
      <c r="B17" s="25" t="s">
        <v>35</v>
      </c>
      <c r="C17" s="27" t="s">
        <v>0</v>
      </c>
      <c r="D17" s="28" t="s">
        <v>48</v>
      </c>
      <c r="F17" s="29">
        <v>1</v>
      </c>
    </row>
    <row r="18" spans="2:8" s="4" customFormat="1" ht="22.9" customHeight="1">
      <c r="B18" s="14" t="s">
        <v>14</v>
      </c>
      <c r="C18" s="17" t="s">
        <v>49</v>
      </c>
      <c r="D18" s="17" t="s">
        <v>50</v>
      </c>
      <c r="H18" s="18">
        <f>SUM(H19:H21)</f>
        <v>0</v>
      </c>
    </row>
    <row r="19" spans="1:8" s="2" customFormat="1" ht="24.2" customHeight="1">
      <c r="A19" s="19" t="s">
        <v>26</v>
      </c>
      <c r="B19" s="19" t="s">
        <v>29</v>
      </c>
      <c r="C19" s="20" t="s">
        <v>51</v>
      </c>
      <c r="D19" s="21" t="s">
        <v>52</v>
      </c>
      <c r="E19" s="22" t="s">
        <v>46</v>
      </c>
      <c r="F19" s="23">
        <v>1</v>
      </c>
      <c r="G19" s="73">
        <v>0</v>
      </c>
      <c r="H19" s="24">
        <f>ROUND(G19*F19,2)</f>
        <v>0</v>
      </c>
    </row>
    <row r="20" spans="1:8" s="2" customFormat="1" ht="48.75">
      <c r="A20" s="9"/>
      <c r="B20" s="25" t="s">
        <v>33</v>
      </c>
      <c r="C20" s="9"/>
      <c r="D20" s="26" t="s">
        <v>53</v>
      </c>
      <c r="E20" s="9"/>
      <c r="F20" s="9"/>
      <c r="G20" s="9"/>
      <c r="H20" s="42"/>
    </row>
    <row r="21" spans="2:6" s="5" customFormat="1" ht="12">
      <c r="B21" s="25" t="s">
        <v>35</v>
      </c>
      <c r="C21" s="27" t="s">
        <v>0</v>
      </c>
      <c r="D21" s="28" t="s">
        <v>15</v>
      </c>
      <c r="F21" s="29">
        <v>1</v>
      </c>
    </row>
    <row r="22" spans="2:8" s="4" customFormat="1" ht="22.9" customHeight="1">
      <c r="B22" s="14" t="s">
        <v>14</v>
      </c>
      <c r="C22" s="17" t="s">
        <v>54</v>
      </c>
      <c r="D22" s="17" t="s">
        <v>55</v>
      </c>
      <c r="H22" s="18">
        <f>SUM(H23:H28)</f>
        <v>0</v>
      </c>
    </row>
    <row r="23" spans="1:8" s="2" customFormat="1" ht="14.45" customHeight="1">
      <c r="A23" s="19" t="s">
        <v>56</v>
      </c>
      <c r="B23" s="19" t="s">
        <v>29</v>
      </c>
      <c r="C23" s="20" t="s">
        <v>57</v>
      </c>
      <c r="D23" s="21" t="s">
        <v>55</v>
      </c>
      <c r="E23" s="22" t="s">
        <v>32</v>
      </c>
      <c r="F23" s="23">
        <v>1</v>
      </c>
      <c r="G23" s="73">
        <v>0</v>
      </c>
      <c r="H23" s="24">
        <f>ROUND(G23*F23,2)</f>
        <v>0</v>
      </c>
    </row>
    <row r="24" spans="1:8" s="2" customFormat="1" ht="48.75">
      <c r="A24" s="9"/>
      <c r="B24" s="25" t="s">
        <v>33</v>
      </c>
      <c r="C24" s="9"/>
      <c r="D24" s="26" t="s">
        <v>58</v>
      </c>
      <c r="E24" s="9"/>
      <c r="F24" s="9"/>
      <c r="G24" s="9"/>
      <c r="H24" s="42"/>
    </row>
    <row r="25" spans="1:8" s="2" customFormat="1" ht="14.45" customHeight="1">
      <c r="A25" s="19" t="s">
        <v>59</v>
      </c>
      <c r="B25" s="19" t="s">
        <v>29</v>
      </c>
      <c r="C25" s="20" t="s">
        <v>60</v>
      </c>
      <c r="D25" s="21" t="s">
        <v>61</v>
      </c>
      <c r="E25" s="22" t="s">
        <v>32</v>
      </c>
      <c r="F25" s="23">
        <v>1</v>
      </c>
      <c r="G25" s="73">
        <v>0</v>
      </c>
      <c r="H25" s="24">
        <f>ROUND(G25*F25,2)</f>
        <v>0</v>
      </c>
    </row>
    <row r="26" spans="1:8" s="2" customFormat="1" ht="14.45" customHeight="1">
      <c r="A26" s="19" t="s">
        <v>62</v>
      </c>
      <c r="B26" s="19" t="s">
        <v>29</v>
      </c>
      <c r="C26" s="20" t="s">
        <v>63</v>
      </c>
      <c r="D26" s="21" t="s">
        <v>64</v>
      </c>
      <c r="E26" s="22" t="s">
        <v>32</v>
      </c>
      <c r="F26" s="23">
        <v>1</v>
      </c>
      <c r="G26" s="73">
        <v>0</v>
      </c>
      <c r="H26" s="24">
        <f>ROUND(G26*F26,2)</f>
        <v>0</v>
      </c>
    </row>
    <row r="27" spans="1:8" s="2" customFormat="1" ht="14.45" customHeight="1">
      <c r="A27" s="19" t="s">
        <v>65</v>
      </c>
      <c r="B27" s="19" t="s">
        <v>29</v>
      </c>
      <c r="C27" s="20" t="s">
        <v>66</v>
      </c>
      <c r="D27" s="21" t="s">
        <v>67</v>
      </c>
      <c r="E27" s="22" t="s">
        <v>32</v>
      </c>
      <c r="F27" s="23">
        <v>1</v>
      </c>
      <c r="G27" s="73">
        <v>0</v>
      </c>
      <c r="H27" s="24">
        <f>ROUND(G27*F27,2)</f>
        <v>0</v>
      </c>
    </row>
    <row r="28" spans="1:8" s="2" customFormat="1" ht="87.75">
      <c r="A28" s="9"/>
      <c r="B28" s="25" t="s">
        <v>33</v>
      </c>
      <c r="C28" s="9"/>
      <c r="D28" s="26" t="s">
        <v>68</v>
      </c>
      <c r="E28" s="9"/>
      <c r="F28" s="9"/>
      <c r="G28" s="9"/>
      <c r="H28" s="42"/>
    </row>
    <row r="29" spans="2:8" s="4" customFormat="1" ht="22.9" customHeight="1">
      <c r="B29" s="14" t="s">
        <v>14</v>
      </c>
      <c r="C29" s="17" t="s">
        <v>69</v>
      </c>
      <c r="D29" s="17" t="s">
        <v>70</v>
      </c>
      <c r="H29" s="18">
        <f>SUM(H30:H36)</f>
        <v>0</v>
      </c>
    </row>
    <row r="30" spans="1:8" s="2" customFormat="1" ht="14.45" customHeight="1">
      <c r="A30" s="19" t="s">
        <v>71</v>
      </c>
      <c r="B30" s="19" t="s">
        <v>29</v>
      </c>
      <c r="C30" s="20" t="s">
        <v>72</v>
      </c>
      <c r="D30" s="21" t="s">
        <v>73</v>
      </c>
      <c r="E30" s="22" t="s">
        <v>32</v>
      </c>
      <c r="F30" s="23">
        <v>1</v>
      </c>
      <c r="G30" s="73">
        <v>0</v>
      </c>
      <c r="H30" s="24">
        <f>ROUND(G30*F30,2)</f>
        <v>0</v>
      </c>
    </row>
    <row r="31" spans="1:8" s="2" customFormat="1" ht="58.5">
      <c r="A31" s="9"/>
      <c r="B31" s="25" t="s">
        <v>33</v>
      </c>
      <c r="C31" s="9"/>
      <c r="D31" s="26" t="s">
        <v>74</v>
      </c>
      <c r="E31" s="9"/>
      <c r="F31" s="9"/>
      <c r="G31" s="9"/>
      <c r="H31" s="42"/>
    </row>
    <row r="32" spans="1:8" s="2" customFormat="1" ht="14.45" customHeight="1">
      <c r="A32" s="19" t="s">
        <v>75</v>
      </c>
      <c r="B32" s="19" t="s">
        <v>29</v>
      </c>
      <c r="C32" s="20" t="s">
        <v>76</v>
      </c>
      <c r="D32" s="21" t="s">
        <v>77</v>
      </c>
      <c r="E32" s="22" t="s">
        <v>32</v>
      </c>
      <c r="F32" s="23">
        <v>1</v>
      </c>
      <c r="G32" s="73">
        <v>0</v>
      </c>
      <c r="H32" s="24">
        <f>ROUND(G32*F32,2)</f>
        <v>0</v>
      </c>
    </row>
    <row r="33" spans="1:8" s="2" customFormat="1" ht="29.25">
      <c r="A33" s="9"/>
      <c r="B33" s="25" t="s">
        <v>33</v>
      </c>
      <c r="C33" s="9"/>
      <c r="D33" s="26" t="s">
        <v>78</v>
      </c>
      <c r="E33" s="9"/>
      <c r="F33" s="9"/>
      <c r="G33" s="9"/>
      <c r="H33" s="42"/>
    </row>
    <row r="34" spans="2:6" s="5" customFormat="1" ht="22.5">
      <c r="B34" s="25" t="s">
        <v>35</v>
      </c>
      <c r="C34" s="27" t="s">
        <v>0</v>
      </c>
      <c r="D34" s="28" t="s">
        <v>79</v>
      </c>
      <c r="F34" s="29">
        <v>1</v>
      </c>
    </row>
    <row r="35" spans="1:8" s="2" customFormat="1" ht="14.45" customHeight="1">
      <c r="A35" s="19" t="s">
        <v>80</v>
      </c>
      <c r="B35" s="19" t="s">
        <v>29</v>
      </c>
      <c r="C35" s="20" t="s">
        <v>81</v>
      </c>
      <c r="D35" s="21" t="s">
        <v>82</v>
      </c>
      <c r="E35" s="22" t="s">
        <v>46</v>
      </c>
      <c r="F35" s="23">
        <v>1</v>
      </c>
      <c r="G35" s="73">
        <v>0</v>
      </c>
      <c r="H35" s="24">
        <f>ROUND(G35*F35,2)</f>
        <v>0</v>
      </c>
    </row>
    <row r="36" spans="1:8" s="2" customFormat="1" ht="29.25">
      <c r="A36" s="9"/>
      <c r="B36" s="25" t="s">
        <v>33</v>
      </c>
      <c r="C36" s="9"/>
      <c r="D36" s="26" t="s">
        <v>83</v>
      </c>
      <c r="E36" s="9"/>
      <c r="F36" s="9"/>
      <c r="G36" s="9"/>
      <c r="H36" s="42"/>
    </row>
    <row r="37" spans="2:8" s="4" customFormat="1" ht="22.9" customHeight="1">
      <c r="B37" s="14" t="s">
        <v>14</v>
      </c>
      <c r="C37" s="17" t="s">
        <v>84</v>
      </c>
      <c r="D37" s="17" t="s">
        <v>85</v>
      </c>
      <c r="H37" s="18">
        <f>SUM(H38:H40)</f>
        <v>0</v>
      </c>
    </row>
    <row r="38" spans="1:8" s="2" customFormat="1" ht="14.45" customHeight="1">
      <c r="A38" s="19" t="s">
        <v>86</v>
      </c>
      <c r="B38" s="19" t="s">
        <v>29</v>
      </c>
      <c r="C38" s="20" t="s">
        <v>87</v>
      </c>
      <c r="D38" s="21" t="s">
        <v>88</v>
      </c>
      <c r="E38" s="22" t="s">
        <v>32</v>
      </c>
      <c r="F38" s="23">
        <v>1</v>
      </c>
      <c r="G38" s="73">
        <v>0</v>
      </c>
      <c r="H38" s="24">
        <f>ROUND(G38*F38,2)</f>
        <v>0</v>
      </c>
    </row>
    <row r="39" spans="1:8" s="2" customFormat="1" ht="68.25">
      <c r="A39" s="9"/>
      <c r="B39" s="25" t="s">
        <v>33</v>
      </c>
      <c r="C39" s="9"/>
      <c r="D39" s="26" t="s">
        <v>89</v>
      </c>
      <c r="E39" s="9"/>
      <c r="F39" s="9"/>
      <c r="G39" s="9"/>
      <c r="H39" s="42"/>
    </row>
    <row r="40" spans="2:6" s="5" customFormat="1" ht="12">
      <c r="B40" s="25" t="s">
        <v>35</v>
      </c>
      <c r="C40" s="27" t="s">
        <v>0</v>
      </c>
      <c r="D40" s="28" t="s">
        <v>90</v>
      </c>
      <c r="F40" s="29">
        <v>1</v>
      </c>
    </row>
  </sheetData>
  <autoFilter ref="A3:G40"/>
  <mergeCells count="2">
    <mergeCell ref="C1:F1"/>
    <mergeCell ref="C2:F2"/>
  </mergeCells>
  <printOptions/>
  <pageMargins left="0.3937007874015748" right="0.3937007874015748" top="0.3937007874015748" bottom="0.3937007874015748" header="0" footer="0"/>
  <pageSetup blackAndWhite="1" fitToHeight="100" horizontalDpi="600" verticalDpi="600" orientation="portrait" paperSize="9" scale="89" r:id="rId1"/>
  <headerFooter>
    <oddFooter>&amp;CStrana &amp;P z &amp;N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showGridLines="0" view="pageBreakPreview" zoomScale="60" workbookViewId="0" topLeftCell="A1">
      <selection activeCell="K19" sqref="K19"/>
    </sheetView>
  </sheetViews>
  <sheetFormatPr defaultColWidth="9.140625" defaultRowHeight="12"/>
  <cols>
    <col min="1" max="1" width="4.140625" style="1" customWidth="1"/>
    <col min="2" max="2" width="4.28125" style="1" customWidth="1"/>
    <col min="3" max="3" width="17.140625" style="1" customWidth="1"/>
    <col min="4" max="4" width="50.8515625" style="1" customWidth="1"/>
    <col min="5" max="5" width="7.421875" style="1" customWidth="1"/>
    <col min="6" max="6" width="11.421875" style="1" customWidth="1"/>
    <col min="7" max="7" width="20.140625" style="1" customWidth="1"/>
    <col min="8" max="8" width="20.140625" style="41" customWidth="1"/>
  </cols>
  <sheetData>
    <row r="1" spans="1:8" s="2" customFormat="1" ht="12" customHeight="1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>
      <c r="A2" s="8" t="s">
        <v>17</v>
      </c>
      <c r="B2" s="9"/>
      <c r="C2" s="81" t="s">
        <v>242</v>
      </c>
      <c r="D2" s="82"/>
      <c r="E2" s="82"/>
      <c r="F2" s="82"/>
      <c r="G2" s="9"/>
      <c r="H2" s="42"/>
    </row>
    <row r="3" spans="1:8" s="3" customFormat="1" ht="29.25" customHeight="1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2:8" s="4" customFormat="1" ht="25.9" customHeight="1">
      <c r="B5" s="14" t="s">
        <v>14</v>
      </c>
      <c r="C5" s="15" t="s">
        <v>91</v>
      </c>
      <c r="D5" s="15" t="s">
        <v>92</v>
      </c>
      <c r="H5" s="16">
        <f>H6+H60+H81+H94+H119+H129</f>
        <v>0</v>
      </c>
    </row>
    <row r="6" spans="2:8" s="4" customFormat="1" ht="22.9" customHeight="1">
      <c r="B6" s="14" t="s">
        <v>14</v>
      </c>
      <c r="C6" s="17" t="s">
        <v>15</v>
      </c>
      <c r="D6" s="17" t="s">
        <v>93</v>
      </c>
      <c r="H6" s="18">
        <f>H7+H26+H32+H37+H46+H57</f>
        <v>0</v>
      </c>
    </row>
    <row r="7" spans="2:8" s="4" customFormat="1" ht="20.85" customHeight="1">
      <c r="B7" s="14" t="s">
        <v>14</v>
      </c>
      <c r="C7" s="17" t="s">
        <v>75</v>
      </c>
      <c r="D7" s="17" t="s">
        <v>94</v>
      </c>
      <c r="H7" s="18">
        <f>SUM(H8:H25)</f>
        <v>0</v>
      </c>
    </row>
    <row r="8" spans="1:8" s="2" customFormat="1" ht="24.2" customHeight="1">
      <c r="A8" s="19" t="s">
        <v>15</v>
      </c>
      <c r="B8" s="19" t="s">
        <v>29</v>
      </c>
      <c r="C8" s="20" t="s">
        <v>103</v>
      </c>
      <c r="D8" s="21" t="s">
        <v>104</v>
      </c>
      <c r="E8" s="22" t="s">
        <v>105</v>
      </c>
      <c r="F8" s="23">
        <v>120</v>
      </c>
      <c r="G8" s="73">
        <v>0</v>
      </c>
      <c r="H8" s="24">
        <f>ROUND(G8*F8,2)</f>
        <v>0</v>
      </c>
    </row>
    <row r="9" spans="2:6" s="5" customFormat="1" ht="12">
      <c r="B9" s="25" t="s">
        <v>35</v>
      </c>
      <c r="C9" s="27" t="s">
        <v>0</v>
      </c>
      <c r="D9" s="28" t="s">
        <v>106</v>
      </c>
      <c r="F9" s="29">
        <v>120</v>
      </c>
    </row>
    <row r="10" spans="1:8" s="2" customFormat="1" ht="24.2" customHeight="1">
      <c r="A10" s="19" t="s">
        <v>16</v>
      </c>
      <c r="B10" s="19" t="s">
        <v>29</v>
      </c>
      <c r="C10" s="20" t="s">
        <v>99</v>
      </c>
      <c r="D10" s="21" t="s">
        <v>100</v>
      </c>
      <c r="E10" s="22" t="s">
        <v>101</v>
      </c>
      <c r="F10" s="23">
        <v>36</v>
      </c>
      <c r="G10" s="73">
        <v>0</v>
      </c>
      <c r="H10" s="24">
        <f>ROUND(G10*F10,2)</f>
        <v>0</v>
      </c>
    </row>
    <row r="11" spans="2:6" s="5" customFormat="1" ht="12">
      <c r="B11" s="25" t="s">
        <v>35</v>
      </c>
      <c r="C11" s="27" t="s">
        <v>0</v>
      </c>
      <c r="D11" s="28" t="s">
        <v>102</v>
      </c>
      <c r="F11" s="29">
        <v>36</v>
      </c>
    </row>
    <row r="12" spans="1:8" s="2" customFormat="1" ht="24.2" customHeight="1">
      <c r="A12" s="19" t="s">
        <v>40</v>
      </c>
      <c r="B12" s="19" t="s">
        <v>29</v>
      </c>
      <c r="C12" s="20" t="s">
        <v>107</v>
      </c>
      <c r="D12" s="21" t="s">
        <v>108</v>
      </c>
      <c r="E12" s="22" t="s">
        <v>109</v>
      </c>
      <c r="F12" s="23">
        <v>200</v>
      </c>
      <c r="G12" s="73">
        <v>0</v>
      </c>
      <c r="H12" s="24">
        <f>ROUND(G12*F12,2)</f>
        <v>0</v>
      </c>
    </row>
    <row r="13" spans="2:6" s="5" customFormat="1" ht="12">
      <c r="B13" s="25" t="s">
        <v>35</v>
      </c>
      <c r="C13" s="27" t="s">
        <v>0</v>
      </c>
      <c r="D13" s="28" t="s">
        <v>110</v>
      </c>
      <c r="F13" s="29">
        <v>200</v>
      </c>
    </row>
    <row r="14" spans="1:8" s="2" customFormat="1" ht="24.2" customHeight="1">
      <c r="A14" s="19" t="s">
        <v>43</v>
      </c>
      <c r="B14" s="19" t="s">
        <v>29</v>
      </c>
      <c r="C14" s="20" t="s">
        <v>111</v>
      </c>
      <c r="D14" s="21" t="s">
        <v>112</v>
      </c>
      <c r="E14" s="22" t="s">
        <v>113</v>
      </c>
      <c r="F14" s="23">
        <v>20</v>
      </c>
      <c r="G14" s="73">
        <v>0</v>
      </c>
      <c r="H14" s="24">
        <f>ROUND(G14*F14,2)</f>
        <v>0</v>
      </c>
    </row>
    <row r="15" spans="2:6" s="5" customFormat="1" ht="12">
      <c r="B15" s="25" t="s">
        <v>35</v>
      </c>
      <c r="C15" s="27" t="s">
        <v>0</v>
      </c>
      <c r="D15" s="28" t="s">
        <v>114</v>
      </c>
      <c r="F15" s="29">
        <v>20</v>
      </c>
    </row>
    <row r="16" spans="1:8" s="2" customFormat="1" ht="24.2" customHeight="1">
      <c r="A16" s="19" t="s">
        <v>26</v>
      </c>
      <c r="B16" s="19" t="s">
        <v>29</v>
      </c>
      <c r="C16" s="20" t="s">
        <v>115</v>
      </c>
      <c r="D16" s="21" t="s">
        <v>116</v>
      </c>
      <c r="E16" s="22" t="s">
        <v>97</v>
      </c>
      <c r="F16" s="23">
        <v>10</v>
      </c>
      <c r="G16" s="73">
        <v>0</v>
      </c>
      <c r="H16" s="24">
        <f>ROUND(G16*F16,2)</f>
        <v>0</v>
      </c>
    </row>
    <row r="17" spans="2:6" s="5" customFormat="1" ht="12">
      <c r="B17" s="25" t="s">
        <v>35</v>
      </c>
      <c r="C17" s="27" t="s">
        <v>0</v>
      </c>
      <c r="D17" s="28" t="s">
        <v>71</v>
      </c>
      <c r="F17" s="29">
        <v>10</v>
      </c>
    </row>
    <row r="18" spans="1:8" s="2" customFormat="1" ht="14.45" customHeight="1">
      <c r="A18" s="19" t="s">
        <v>56</v>
      </c>
      <c r="B18" s="19" t="s">
        <v>29</v>
      </c>
      <c r="C18" s="20" t="s">
        <v>118</v>
      </c>
      <c r="D18" s="21" t="s">
        <v>119</v>
      </c>
      <c r="E18" s="22" t="s">
        <v>97</v>
      </c>
      <c r="F18" s="23">
        <v>10</v>
      </c>
      <c r="G18" s="73">
        <v>0</v>
      </c>
      <c r="H18" s="24">
        <f>ROUND(G18*F18,2)</f>
        <v>0</v>
      </c>
    </row>
    <row r="19" spans="2:6" s="5" customFormat="1" ht="12">
      <c r="B19" s="25" t="s">
        <v>35</v>
      </c>
      <c r="C19" s="27" t="s">
        <v>0</v>
      </c>
      <c r="D19" s="28" t="s">
        <v>71</v>
      </c>
      <c r="F19" s="29">
        <v>10</v>
      </c>
    </row>
    <row r="20" spans="1:8" s="2" customFormat="1" ht="14.45" customHeight="1">
      <c r="A20" s="19" t="s">
        <v>59</v>
      </c>
      <c r="B20" s="19" t="s">
        <v>29</v>
      </c>
      <c r="C20" s="20" t="s">
        <v>120</v>
      </c>
      <c r="D20" s="21" t="s">
        <v>121</v>
      </c>
      <c r="E20" s="22" t="s">
        <v>97</v>
      </c>
      <c r="F20" s="23">
        <v>10</v>
      </c>
      <c r="G20" s="73">
        <v>0</v>
      </c>
      <c r="H20" s="24">
        <f>ROUND(G20*F20,2)</f>
        <v>0</v>
      </c>
    </row>
    <row r="21" spans="2:6" s="5" customFormat="1" ht="12">
      <c r="B21" s="25" t="s">
        <v>35</v>
      </c>
      <c r="C21" s="27" t="s">
        <v>0</v>
      </c>
      <c r="D21" s="28" t="s">
        <v>71</v>
      </c>
      <c r="F21" s="29">
        <v>10</v>
      </c>
    </row>
    <row r="22" spans="1:8" s="2" customFormat="1" ht="24.2" customHeight="1">
      <c r="A22" s="19" t="s">
        <v>62</v>
      </c>
      <c r="B22" s="19" t="s">
        <v>29</v>
      </c>
      <c r="C22" s="20" t="s">
        <v>122</v>
      </c>
      <c r="D22" s="21" t="s">
        <v>123</v>
      </c>
      <c r="E22" s="22" t="s">
        <v>97</v>
      </c>
      <c r="F22" s="23">
        <v>20</v>
      </c>
      <c r="G22" s="73">
        <v>0</v>
      </c>
      <c r="H22" s="24">
        <f>ROUND(G22*F22,2)</f>
        <v>0</v>
      </c>
    </row>
    <row r="23" spans="2:6" s="5" customFormat="1" ht="12">
      <c r="B23" s="25" t="s">
        <v>35</v>
      </c>
      <c r="C23" s="27" t="s">
        <v>0</v>
      </c>
      <c r="D23" s="28" t="s">
        <v>114</v>
      </c>
      <c r="F23" s="29">
        <v>20</v>
      </c>
    </row>
    <row r="24" spans="1:8" s="2" customFormat="1" ht="14.45" customHeight="1">
      <c r="A24" s="19" t="s">
        <v>65</v>
      </c>
      <c r="B24" s="19" t="s">
        <v>29</v>
      </c>
      <c r="C24" s="20" t="s">
        <v>95</v>
      </c>
      <c r="D24" s="21" t="s">
        <v>96</v>
      </c>
      <c r="E24" s="22" t="s">
        <v>97</v>
      </c>
      <c r="F24" s="23">
        <v>80</v>
      </c>
      <c r="G24" s="73">
        <v>0</v>
      </c>
      <c r="H24" s="24">
        <f>ROUND(G24*F24,2)</f>
        <v>0</v>
      </c>
    </row>
    <row r="25" spans="2:6" s="5" customFormat="1" ht="12">
      <c r="B25" s="25" t="s">
        <v>35</v>
      </c>
      <c r="C25" s="27" t="s">
        <v>0</v>
      </c>
      <c r="D25" s="28" t="s">
        <v>98</v>
      </c>
      <c r="F25" s="29">
        <v>80</v>
      </c>
    </row>
    <row r="26" spans="2:8" s="4" customFormat="1" ht="20.85" customHeight="1">
      <c r="B26" s="14" t="s">
        <v>14</v>
      </c>
      <c r="C26" s="17" t="s">
        <v>86</v>
      </c>
      <c r="D26" s="17" t="s">
        <v>125</v>
      </c>
      <c r="H26" s="18">
        <f>SUM(H27:H31)</f>
        <v>0</v>
      </c>
    </row>
    <row r="27" spans="1:8" s="2" customFormat="1" ht="37.9" customHeight="1">
      <c r="A27" s="19" t="s">
        <v>71</v>
      </c>
      <c r="B27" s="19" t="s">
        <v>29</v>
      </c>
      <c r="C27" s="20" t="s">
        <v>126</v>
      </c>
      <c r="D27" s="21" t="s">
        <v>127</v>
      </c>
      <c r="E27" s="22" t="s">
        <v>101</v>
      </c>
      <c r="F27" s="23">
        <v>13.6</v>
      </c>
      <c r="G27" s="73">
        <v>0</v>
      </c>
      <c r="H27" s="24">
        <f>ROUND(G27*F27,2)</f>
        <v>0</v>
      </c>
    </row>
    <row r="28" spans="2:6" s="7" customFormat="1" ht="12">
      <c r="B28" s="25" t="s">
        <v>35</v>
      </c>
      <c r="C28" s="39" t="s">
        <v>0</v>
      </c>
      <c r="D28" s="40" t="s">
        <v>243</v>
      </c>
      <c r="F28" s="39" t="s">
        <v>0</v>
      </c>
    </row>
    <row r="29" spans="2:6" s="5" customFormat="1" ht="12">
      <c r="B29" s="25" t="s">
        <v>35</v>
      </c>
      <c r="C29" s="27" t="s">
        <v>0</v>
      </c>
      <c r="D29" s="28" t="s">
        <v>244</v>
      </c>
      <c r="F29" s="29">
        <v>13.6</v>
      </c>
    </row>
    <row r="30" spans="1:8" s="2" customFormat="1" ht="24.2" customHeight="1">
      <c r="A30" s="19" t="s">
        <v>75</v>
      </c>
      <c r="B30" s="19" t="s">
        <v>29</v>
      </c>
      <c r="C30" s="20" t="s">
        <v>128</v>
      </c>
      <c r="D30" s="21" t="s">
        <v>129</v>
      </c>
      <c r="E30" s="22" t="s">
        <v>101</v>
      </c>
      <c r="F30" s="23">
        <v>122.4</v>
      </c>
      <c r="G30" s="73">
        <v>0</v>
      </c>
      <c r="H30" s="24">
        <f>ROUND(G30*F30,2)</f>
        <v>0</v>
      </c>
    </row>
    <row r="31" spans="2:6" s="5" customFormat="1" ht="12">
      <c r="B31" s="25" t="s">
        <v>35</v>
      </c>
      <c r="C31" s="27" t="s">
        <v>0</v>
      </c>
      <c r="D31" s="28" t="s">
        <v>245</v>
      </c>
      <c r="F31" s="29">
        <v>122.4</v>
      </c>
    </row>
    <row r="32" spans="2:8" s="4" customFormat="1" ht="20.85" customHeight="1">
      <c r="B32" s="14" t="s">
        <v>14</v>
      </c>
      <c r="C32" s="17" t="s">
        <v>2</v>
      </c>
      <c r="D32" s="17" t="s">
        <v>130</v>
      </c>
      <c r="H32" s="18">
        <f>SUM(H33:H36)</f>
        <v>0</v>
      </c>
    </row>
    <row r="33" spans="1:8" s="2" customFormat="1" ht="14.45" customHeight="1">
      <c r="A33" s="19" t="s">
        <v>80</v>
      </c>
      <c r="B33" s="19" t="s">
        <v>29</v>
      </c>
      <c r="C33" s="20" t="s">
        <v>131</v>
      </c>
      <c r="D33" s="21" t="s">
        <v>132</v>
      </c>
      <c r="E33" s="22" t="s">
        <v>105</v>
      </c>
      <c r="F33" s="23">
        <v>272</v>
      </c>
      <c r="G33" s="73">
        <v>0</v>
      </c>
      <c r="H33" s="24">
        <f>ROUND(G33*F33,2)</f>
        <v>0</v>
      </c>
    </row>
    <row r="34" spans="2:6" s="5" customFormat="1" ht="12">
      <c r="B34" s="25" t="s">
        <v>35</v>
      </c>
      <c r="C34" s="27" t="s">
        <v>0</v>
      </c>
      <c r="D34" s="28" t="s">
        <v>246</v>
      </c>
      <c r="F34" s="29">
        <v>272</v>
      </c>
    </row>
    <row r="35" spans="1:8" s="2" customFormat="1" ht="24.2" customHeight="1">
      <c r="A35" s="19" t="s">
        <v>86</v>
      </c>
      <c r="B35" s="19" t="s">
        <v>29</v>
      </c>
      <c r="C35" s="20" t="s">
        <v>133</v>
      </c>
      <c r="D35" s="21" t="s">
        <v>134</v>
      </c>
      <c r="E35" s="22" t="s">
        <v>105</v>
      </c>
      <c r="F35" s="23">
        <v>272</v>
      </c>
      <c r="G35" s="73">
        <v>0</v>
      </c>
      <c r="H35" s="24">
        <f>ROUND(G35*F35,2)</f>
        <v>0</v>
      </c>
    </row>
    <row r="36" spans="2:6" s="5" customFormat="1" ht="12">
      <c r="B36" s="25" t="s">
        <v>35</v>
      </c>
      <c r="C36" s="27" t="s">
        <v>0</v>
      </c>
      <c r="D36" s="28" t="s">
        <v>247</v>
      </c>
      <c r="F36" s="29">
        <v>272</v>
      </c>
    </row>
    <row r="37" spans="2:8" s="4" customFormat="1" ht="20.85" customHeight="1">
      <c r="B37" s="14" t="s">
        <v>14</v>
      </c>
      <c r="C37" s="17" t="s">
        <v>117</v>
      </c>
      <c r="D37" s="17" t="s">
        <v>135</v>
      </c>
      <c r="H37" s="18">
        <f>SUM(H38:H45)</f>
        <v>0</v>
      </c>
    </row>
    <row r="38" spans="1:8" s="2" customFormat="1" ht="24.2" customHeight="1">
      <c r="A38" s="19" t="s">
        <v>136</v>
      </c>
      <c r="B38" s="19" t="s">
        <v>29</v>
      </c>
      <c r="C38" s="20" t="s">
        <v>137</v>
      </c>
      <c r="D38" s="21" t="s">
        <v>138</v>
      </c>
      <c r="E38" s="22" t="s">
        <v>101</v>
      </c>
      <c r="F38" s="23">
        <v>221</v>
      </c>
      <c r="G38" s="73">
        <v>0</v>
      </c>
      <c r="H38" s="24">
        <f>ROUND(G38*F38,2)</f>
        <v>0</v>
      </c>
    </row>
    <row r="39" spans="2:6" s="5" customFormat="1" ht="12">
      <c r="B39" s="25" t="s">
        <v>35</v>
      </c>
      <c r="C39" s="27" t="s">
        <v>0</v>
      </c>
      <c r="D39" s="28" t="s">
        <v>248</v>
      </c>
      <c r="F39" s="29">
        <v>136</v>
      </c>
    </row>
    <row r="40" spans="2:6" s="5" customFormat="1" ht="22.5">
      <c r="B40" s="25" t="s">
        <v>35</v>
      </c>
      <c r="C40" s="27" t="s">
        <v>0</v>
      </c>
      <c r="D40" s="28" t="s">
        <v>249</v>
      </c>
      <c r="F40" s="29">
        <v>85</v>
      </c>
    </row>
    <row r="41" spans="2:6" s="6" customFormat="1" ht="12">
      <c r="B41" s="25" t="s">
        <v>35</v>
      </c>
      <c r="C41" s="30" t="s">
        <v>0</v>
      </c>
      <c r="D41" s="31" t="s">
        <v>139</v>
      </c>
      <c r="F41" s="32">
        <v>221</v>
      </c>
    </row>
    <row r="42" spans="1:8" s="2" customFormat="1" ht="24.2" customHeight="1">
      <c r="A42" s="19" t="s">
        <v>2</v>
      </c>
      <c r="B42" s="19" t="s">
        <v>29</v>
      </c>
      <c r="C42" s="20" t="s">
        <v>140</v>
      </c>
      <c r="D42" s="21" t="s">
        <v>141</v>
      </c>
      <c r="E42" s="22" t="s">
        <v>101</v>
      </c>
      <c r="F42" s="23">
        <v>51</v>
      </c>
      <c r="G42" s="73">
        <v>0</v>
      </c>
      <c r="H42" s="24">
        <f>ROUND(G42*F42,2)</f>
        <v>0</v>
      </c>
    </row>
    <row r="43" spans="2:6" s="5" customFormat="1" ht="22.5">
      <c r="B43" s="25" t="s">
        <v>35</v>
      </c>
      <c r="C43" s="27" t="s">
        <v>0</v>
      </c>
      <c r="D43" s="28" t="s">
        <v>250</v>
      </c>
      <c r="F43" s="29">
        <v>51</v>
      </c>
    </row>
    <row r="44" spans="1:8" s="2" customFormat="1" ht="24.2" customHeight="1">
      <c r="A44" s="19" t="s">
        <v>117</v>
      </c>
      <c r="B44" s="19" t="s">
        <v>29</v>
      </c>
      <c r="C44" s="20" t="s">
        <v>142</v>
      </c>
      <c r="D44" s="21" t="s">
        <v>143</v>
      </c>
      <c r="E44" s="22" t="s">
        <v>101</v>
      </c>
      <c r="F44" s="23">
        <v>136</v>
      </c>
      <c r="G44" s="73">
        <v>0</v>
      </c>
      <c r="H44" s="24">
        <f>ROUND(G44*F44,2)</f>
        <v>0</v>
      </c>
    </row>
    <row r="45" spans="2:6" s="5" customFormat="1" ht="12">
      <c r="B45" s="25" t="s">
        <v>35</v>
      </c>
      <c r="C45" s="27" t="s">
        <v>0</v>
      </c>
      <c r="D45" s="28" t="s">
        <v>251</v>
      </c>
      <c r="F45" s="29">
        <v>136</v>
      </c>
    </row>
    <row r="46" spans="2:8" s="4" customFormat="1" ht="20.85" customHeight="1">
      <c r="B46" s="14" t="s">
        <v>14</v>
      </c>
      <c r="C46" s="17" t="s">
        <v>144</v>
      </c>
      <c r="D46" s="17" t="s">
        <v>145</v>
      </c>
      <c r="H46" s="18">
        <f>SUM(H47:H56)</f>
        <v>0</v>
      </c>
    </row>
    <row r="47" spans="1:8" s="2" customFormat="1" ht="14.45" customHeight="1">
      <c r="A47" s="19" t="s">
        <v>144</v>
      </c>
      <c r="B47" s="19" t="s">
        <v>29</v>
      </c>
      <c r="C47" s="20" t="s">
        <v>146</v>
      </c>
      <c r="D47" s="21" t="s">
        <v>147</v>
      </c>
      <c r="E47" s="22" t="s">
        <v>101</v>
      </c>
      <c r="F47" s="23">
        <v>187</v>
      </c>
      <c r="G47" s="73">
        <v>0</v>
      </c>
      <c r="H47" s="24">
        <f>ROUND(G47*F47,2)</f>
        <v>0</v>
      </c>
    </row>
    <row r="48" spans="2:6" s="5" customFormat="1" ht="12">
      <c r="B48" s="25" t="s">
        <v>35</v>
      </c>
      <c r="C48" s="27" t="s">
        <v>0</v>
      </c>
      <c r="D48" s="28" t="s">
        <v>252</v>
      </c>
      <c r="F48" s="29">
        <v>136</v>
      </c>
    </row>
    <row r="49" spans="2:6" s="5" customFormat="1" ht="12">
      <c r="B49" s="25" t="s">
        <v>35</v>
      </c>
      <c r="C49" s="27" t="s">
        <v>0</v>
      </c>
      <c r="D49" s="28" t="s">
        <v>253</v>
      </c>
      <c r="F49" s="29">
        <v>51</v>
      </c>
    </row>
    <row r="50" spans="2:6" s="6" customFormat="1" ht="12">
      <c r="B50" s="25" t="s">
        <v>35</v>
      </c>
      <c r="C50" s="30" t="s">
        <v>0</v>
      </c>
      <c r="D50" s="31" t="s">
        <v>139</v>
      </c>
      <c r="F50" s="32">
        <v>187</v>
      </c>
    </row>
    <row r="51" spans="1:8" s="2" customFormat="1" ht="24.2" customHeight="1">
      <c r="A51" s="19" t="s">
        <v>148</v>
      </c>
      <c r="B51" s="19" t="s">
        <v>29</v>
      </c>
      <c r="C51" s="20" t="s">
        <v>149</v>
      </c>
      <c r="D51" s="21" t="s">
        <v>150</v>
      </c>
      <c r="E51" s="22" t="s">
        <v>101</v>
      </c>
      <c r="F51" s="23">
        <v>85</v>
      </c>
      <c r="G51" s="73">
        <v>0</v>
      </c>
      <c r="H51" s="24">
        <f>ROUND(G51*F51,2)</f>
        <v>0</v>
      </c>
    </row>
    <row r="52" spans="2:6" s="5" customFormat="1" ht="12">
      <c r="B52" s="25" t="s">
        <v>35</v>
      </c>
      <c r="C52" s="27" t="s">
        <v>0</v>
      </c>
      <c r="D52" s="28" t="s">
        <v>254</v>
      </c>
      <c r="F52" s="29">
        <v>85</v>
      </c>
    </row>
    <row r="53" spans="1:8" s="2" customFormat="1" ht="24.2" customHeight="1">
      <c r="A53" s="19" t="s">
        <v>151</v>
      </c>
      <c r="B53" s="19" t="s">
        <v>29</v>
      </c>
      <c r="C53" s="20" t="s">
        <v>152</v>
      </c>
      <c r="D53" s="21" t="s">
        <v>153</v>
      </c>
      <c r="E53" s="22" t="s">
        <v>101</v>
      </c>
      <c r="F53" s="23">
        <v>40.8</v>
      </c>
      <c r="G53" s="73">
        <v>0</v>
      </c>
      <c r="H53" s="24">
        <f>ROUND(G53*F53,2)</f>
        <v>0</v>
      </c>
    </row>
    <row r="54" spans="2:6" s="5" customFormat="1" ht="12">
      <c r="B54" s="25" t="s">
        <v>35</v>
      </c>
      <c r="C54" s="27" t="s">
        <v>0</v>
      </c>
      <c r="D54" s="28" t="s">
        <v>255</v>
      </c>
      <c r="F54" s="29">
        <v>40.8</v>
      </c>
    </row>
    <row r="55" spans="1:8" s="2" customFormat="1" ht="24.2" customHeight="1">
      <c r="A55" s="19" t="s">
        <v>114</v>
      </c>
      <c r="B55" s="19" t="s">
        <v>29</v>
      </c>
      <c r="C55" s="20" t="s">
        <v>154</v>
      </c>
      <c r="D55" s="21" t="s">
        <v>155</v>
      </c>
      <c r="E55" s="22" t="s">
        <v>101</v>
      </c>
      <c r="F55" s="23">
        <v>40.8</v>
      </c>
      <c r="G55" s="73">
        <v>0</v>
      </c>
      <c r="H55" s="24">
        <f>ROUND(G55*F55,2)</f>
        <v>0</v>
      </c>
    </row>
    <row r="56" spans="2:6" s="5" customFormat="1" ht="12">
      <c r="B56" s="25" t="s">
        <v>35</v>
      </c>
      <c r="C56" s="27" t="s">
        <v>0</v>
      </c>
      <c r="D56" s="28" t="s">
        <v>256</v>
      </c>
      <c r="F56" s="29">
        <v>40.8</v>
      </c>
    </row>
    <row r="57" spans="2:8" s="4" customFormat="1" ht="20.85" customHeight="1">
      <c r="B57" s="14" t="s">
        <v>14</v>
      </c>
      <c r="C57" s="17" t="s">
        <v>148</v>
      </c>
      <c r="D57" s="17" t="s">
        <v>156</v>
      </c>
      <c r="H57" s="18">
        <f>SUM(H58:H59)</f>
        <v>0</v>
      </c>
    </row>
    <row r="58" spans="1:8" s="2" customFormat="1" ht="24.2" customHeight="1">
      <c r="A58" s="19" t="s">
        <v>1</v>
      </c>
      <c r="B58" s="19" t="s">
        <v>29</v>
      </c>
      <c r="C58" s="20" t="s">
        <v>157</v>
      </c>
      <c r="D58" s="21" t="s">
        <v>158</v>
      </c>
      <c r="E58" s="22" t="s">
        <v>105</v>
      </c>
      <c r="F58" s="23">
        <v>340</v>
      </c>
      <c r="G58" s="73">
        <v>0</v>
      </c>
      <c r="H58" s="24">
        <f>ROUND(G58*F58,2)</f>
        <v>0</v>
      </c>
    </row>
    <row r="59" spans="2:6" s="5" customFormat="1" ht="12">
      <c r="B59" s="25" t="s">
        <v>35</v>
      </c>
      <c r="C59" s="27" t="s">
        <v>0</v>
      </c>
      <c r="D59" s="28" t="s">
        <v>257</v>
      </c>
      <c r="F59" s="29">
        <v>340</v>
      </c>
    </row>
    <row r="60" spans="2:8" s="4" customFormat="1" ht="22.9" customHeight="1">
      <c r="B60" s="14" t="s">
        <v>14</v>
      </c>
      <c r="C60" s="17" t="s">
        <v>43</v>
      </c>
      <c r="D60" s="17" t="s">
        <v>159</v>
      </c>
      <c r="H60" s="18">
        <f>H61+H78</f>
        <v>0</v>
      </c>
    </row>
    <row r="61" spans="2:8" s="4" customFormat="1" ht="20.85" customHeight="1">
      <c r="B61" s="14" t="s">
        <v>14</v>
      </c>
      <c r="C61" s="17" t="s">
        <v>160</v>
      </c>
      <c r="D61" s="17" t="s">
        <v>258</v>
      </c>
      <c r="H61" s="18">
        <f>SUM(H62:H77)</f>
        <v>0</v>
      </c>
    </row>
    <row r="62" spans="1:8" s="2" customFormat="1" ht="14.45" customHeight="1">
      <c r="A62" s="19" t="s">
        <v>161</v>
      </c>
      <c r="B62" s="19" t="s">
        <v>29</v>
      </c>
      <c r="C62" s="20" t="s">
        <v>162</v>
      </c>
      <c r="D62" s="21" t="s">
        <v>163</v>
      </c>
      <c r="E62" s="22" t="s">
        <v>101</v>
      </c>
      <c r="F62" s="23">
        <v>10.2</v>
      </c>
      <c r="G62" s="73">
        <v>0</v>
      </c>
      <c r="H62" s="24">
        <f>ROUND(G62*F62,2)</f>
        <v>0</v>
      </c>
    </row>
    <row r="63" spans="2:6" s="5" customFormat="1" ht="12">
      <c r="B63" s="25" t="s">
        <v>35</v>
      </c>
      <c r="C63" s="27" t="s">
        <v>0</v>
      </c>
      <c r="D63" s="28" t="s">
        <v>259</v>
      </c>
      <c r="F63" s="29">
        <v>10.2</v>
      </c>
    </row>
    <row r="64" spans="1:8" s="2" customFormat="1" ht="24.2" customHeight="1">
      <c r="A64" s="19" t="s">
        <v>164</v>
      </c>
      <c r="B64" s="19" t="s">
        <v>29</v>
      </c>
      <c r="C64" s="20" t="s">
        <v>165</v>
      </c>
      <c r="D64" s="21" t="s">
        <v>166</v>
      </c>
      <c r="E64" s="22" t="s">
        <v>101</v>
      </c>
      <c r="F64" s="23">
        <v>1.2</v>
      </c>
      <c r="G64" s="73">
        <v>0</v>
      </c>
      <c r="H64" s="24">
        <f>ROUND(G64*F64,2)</f>
        <v>0</v>
      </c>
    </row>
    <row r="65" spans="2:6" s="5" customFormat="1" ht="12">
      <c r="B65" s="25" t="s">
        <v>35</v>
      </c>
      <c r="C65" s="27" t="s">
        <v>0</v>
      </c>
      <c r="D65" s="28" t="s">
        <v>260</v>
      </c>
      <c r="F65" s="29">
        <v>0.2</v>
      </c>
    </row>
    <row r="66" spans="2:6" s="5" customFormat="1" ht="12">
      <c r="B66" s="25" t="s">
        <v>35</v>
      </c>
      <c r="C66" s="27" t="s">
        <v>0</v>
      </c>
      <c r="D66" s="28" t="s">
        <v>261</v>
      </c>
      <c r="F66" s="29">
        <v>1</v>
      </c>
    </row>
    <row r="67" spans="2:6" s="6" customFormat="1" ht="12">
      <c r="B67" s="25" t="s">
        <v>35</v>
      </c>
      <c r="C67" s="30" t="s">
        <v>0</v>
      </c>
      <c r="D67" s="31" t="s">
        <v>139</v>
      </c>
      <c r="F67" s="32">
        <v>1.2</v>
      </c>
    </row>
    <row r="68" spans="1:8" s="2" customFormat="1" ht="24.2" customHeight="1">
      <c r="A68" s="19" t="s">
        <v>167</v>
      </c>
      <c r="B68" s="19" t="s">
        <v>29</v>
      </c>
      <c r="C68" s="20" t="s">
        <v>168</v>
      </c>
      <c r="D68" s="21" t="s">
        <v>169</v>
      </c>
      <c r="E68" s="22" t="s">
        <v>105</v>
      </c>
      <c r="F68" s="23">
        <v>5.8</v>
      </c>
      <c r="G68" s="73">
        <v>0</v>
      </c>
      <c r="H68" s="24">
        <f>ROUND(G68*F68,2)</f>
        <v>0</v>
      </c>
    </row>
    <row r="69" spans="2:6" s="5" customFormat="1" ht="12">
      <c r="B69" s="25" t="s">
        <v>35</v>
      </c>
      <c r="C69" s="27" t="s">
        <v>0</v>
      </c>
      <c r="D69" s="28" t="s">
        <v>262</v>
      </c>
      <c r="F69" s="29">
        <v>0.8</v>
      </c>
    </row>
    <row r="70" spans="2:6" s="5" customFormat="1" ht="12">
      <c r="B70" s="25" t="s">
        <v>35</v>
      </c>
      <c r="C70" s="27" t="s">
        <v>0</v>
      </c>
      <c r="D70" s="28" t="s">
        <v>26</v>
      </c>
      <c r="F70" s="29">
        <v>5</v>
      </c>
    </row>
    <row r="71" spans="2:6" s="6" customFormat="1" ht="12">
      <c r="B71" s="25" t="s">
        <v>35</v>
      </c>
      <c r="C71" s="30" t="s">
        <v>0</v>
      </c>
      <c r="D71" s="31" t="s">
        <v>139</v>
      </c>
      <c r="F71" s="32">
        <v>5.8</v>
      </c>
    </row>
    <row r="72" spans="1:8" s="2" customFormat="1" ht="24.2" customHeight="1">
      <c r="A72" s="19" t="s">
        <v>171</v>
      </c>
      <c r="B72" s="19" t="s">
        <v>29</v>
      </c>
      <c r="C72" s="20" t="s">
        <v>263</v>
      </c>
      <c r="D72" s="21" t="s">
        <v>264</v>
      </c>
      <c r="E72" s="22" t="s">
        <v>101</v>
      </c>
      <c r="F72" s="23">
        <v>1.5</v>
      </c>
      <c r="G72" s="73">
        <v>0</v>
      </c>
      <c r="H72" s="24">
        <f>ROUND(G72*F72,2)</f>
        <v>0</v>
      </c>
    </row>
    <row r="73" spans="2:6" s="5" customFormat="1" ht="12">
      <c r="B73" s="25" t="s">
        <v>35</v>
      </c>
      <c r="C73" s="27" t="s">
        <v>0</v>
      </c>
      <c r="D73" s="28" t="s">
        <v>265</v>
      </c>
      <c r="F73" s="29">
        <v>1.5</v>
      </c>
    </row>
    <row r="74" spans="1:8" s="2" customFormat="1" ht="24.2" customHeight="1">
      <c r="A74" s="19" t="s">
        <v>175</v>
      </c>
      <c r="B74" s="19" t="s">
        <v>29</v>
      </c>
      <c r="C74" s="20" t="s">
        <v>266</v>
      </c>
      <c r="D74" s="21" t="s">
        <v>267</v>
      </c>
      <c r="E74" s="22" t="s">
        <v>105</v>
      </c>
      <c r="F74" s="23">
        <v>10</v>
      </c>
      <c r="G74" s="73">
        <v>0</v>
      </c>
      <c r="H74" s="24">
        <f>ROUND(G74*F74,2)</f>
        <v>0</v>
      </c>
    </row>
    <row r="75" spans="2:6" s="5" customFormat="1" ht="12">
      <c r="B75" s="25" t="s">
        <v>35</v>
      </c>
      <c r="C75" s="27" t="s">
        <v>0</v>
      </c>
      <c r="D75" s="28" t="s">
        <v>268</v>
      </c>
      <c r="F75" s="29">
        <v>10</v>
      </c>
    </row>
    <row r="76" spans="1:8" s="2" customFormat="1" ht="14.45" customHeight="1">
      <c r="A76" s="33" t="s">
        <v>179</v>
      </c>
      <c r="B76" s="33" t="s">
        <v>199</v>
      </c>
      <c r="C76" s="34" t="s">
        <v>269</v>
      </c>
      <c r="D76" s="35" t="s">
        <v>270</v>
      </c>
      <c r="E76" s="36" t="s">
        <v>105</v>
      </c>
      <c r="F76" s="37">
        <v>10</v>
      </c>
      <c r="G76" s="78">
        <v>0</v>
      </c>
      <c r="H76" s="38">
        <f>ROUND(G76*F76,2)</f>
        <v>0</v>
      </c>
    </row>
    <row r="77" spans="2:6" s="5" customFormat="1" ht="12">
      <c r="B77" s="25" t="s">
        <v>35</v>
      </c>
      <c r="C77" s="27" t="s">
        <v>0</v>
      </c>
      <c r="D77" s="28" t="s">
        <v>71</v>
      </c>
      <c r="F77" s="29">
        <v>10</v>
      </c>
    </row>
    <row r="78" spans="2:8" s="4" customFormat="1" ht="20.85" customHeight="1">
      <c r="B78" s="14" t="s">
        <v>14</v>
      </c>
      <c r="C78" s="17" t="s">
        <v>213</v>
      </c>
      <c r="D78" s="17" t="s">
        <v>271</v>
      </c>
      <c r="H78" s="18">
        <f>SUM(H79:H80)</f>
        <v>0</v>
      </c>
    </row>
    <row r="79" spans="1:8" s="2" customFormat="1" ht="24.2" customHeight="1">
      <c r="A79" s="19" t="s">
        <v>182</v>
      </c>
      <c r="B79" s="19" t="s">
        <v>29</v>
      </c>
      <c r="C79" s="20" t="s">
        <v>272</v>
      </c>
      <c r="D79" s="21" t="s">
        <v>273</v>
      </c>
      <c r="E79" s="22" t="s">
        <v>101</v>
      </c>
      <c r="F79" s="23">
        <v>4</v>
      </c>
      <c r="G79" s="73">
        <v>0</v>
      </c>
      <c r="H79" s="24">
        <f>ROUND(G79*F79,2)</f>
        <v>0</v>
      </c>
    </row>
    <row r="80" spans="2:6" s="5" customFormat="1" ht="12">
      <c r="B80" s="25" t="s">
        <v>35</v>
      </c>
      <c r="C80" s="27" t="s">
        <v>0</v>
      </c>
      <c r="D80" s="28" t="s">
        <v>274</v>
      </c>
      <c r="F80" s="29">
        <v>4</v>
      </c>
    </row>
    <row r="81" spans="2:8" s="4" customFormat="1" ht="22.9" customHeight="1">
      <c r="B81" s="14" t="s">
        <v>14</v>
      </c>
      <c r="C81" s="17" t="s">
        <v>26</v>
      </c>
      <c r="D81" s="17" t="s">
        <v>170</v>
      </c>
      <c r="H81" s="18">
        <f>SUM(H82:H93)</f>
        <v>0</v>
      </c>
    </row>
    <row r="82" spans="1:8" s="2" customFormat="1" ht="14.45" customHeight="1">
      <c r="A82" s="19" t="s">
        <v>185</v>
      </c>
      <c r="B82" s="19" t="s">
        <v>29</v>
      </c>
      <c r="C82" s="20" t="s">
        <v>172</v>
      </c>
      <c r="D82" s="21" t="s">
        <v>173</v>
      </c>
      <c r="E82" s="22" t="s">
        <v>105</v>
      </c>
      <c r="F82" s="23">
        <v>120</v>
      </c>
      <c r="G82" s="73">
        <v>0</v>
      </c>
      <c r="H82" s="24">
        <f>ROUND(G82*F82,2)</f>
        <v>0</v>
      </c>
    </row>
    <row r="83" spans="2:6" s="5" customFormat="1" ht="12">
      <c r="B83" s="25" t="s">
        <v>35</v>
      </c>
      <c r="C83" s="27" t="s">
        <v>0</v>
      </c>
      <c r="D83" s="28" t="s">
        <v>174</v>
      </c>
      <c r="F83" s="29">
        <v>120</v>
      </c>
    </row>
    <row r="84" spans="1:8" s="2" customFormat="1" ht="24.2" customHeight="1">
      <c r="A84" s="19" t="s">
        <v>188</v>
      </c>
      <c r="B84" s="19" t="s">
        <v>29</v>
      </c>
      <c r="C84" s="20" t="s">
        <v>176</v>
      </c>
      <c r="D84" s="21" t="s">
        <v>177</v>
      </c>
      <c r="E84" s="22" t="s">
        <v>105</v>
      </c>
      <c r="F84" s="23">
        <v>120</v>
      </c>
      <c r="G84" s="73">
        <v>0</v>
      </c>
      <c r="H84" s="24">
        <f>ROUND(G84*F84,2)</f>
        <v>0</v>
      </c>
    </row>
    <row r="85" spans="2:6" s="5" customFormat="1" ht="12">
      <c r="B85" s="25" t="s">
        <v>35</v>
      </c>
      <c r="C85" s="27" t="s">
        <v>0</v>
      </c>
      <c r="D85" s="28" t="s">
        <v>178</v>
      </c>
      <c r="F85" s="29">
        <v>120</v>
      </c>
    </row>
    <row r="86" spans="1:8" s="2" customFormat="1" ht="24.2" customHeight="1">
      <c r="A86" s="19" t="s">
        <v>194</v>
      </c>
      <c r="B86" s="19" t="s">
        <v>29</v>
      </c>
      <c r="C86" s="20" t="s">
        <v>180</v>
      </c>
      <c r="D86" s="21" t="s">
        <v>181</v>
      </c>
      <c r="E86" s="22" t="s">
        <v>105</v>
      </c>
      <c r="F86" s="23">
        <v>120</v>
      </c>
      <c r="G86" s="73">
        <v>0</v>
      </c>
      <c r="H86" s="24">
        <f>ROUND(G86*F86,2)</f>
        <v>0</v>
      </c>
    </row>
    <row r="87" spans="2:6" s="5" customFormat="1" ht="12">
      <c r="B87" s="25" t="s">
        <v>35</v>
      </c>
      <c r="C87" s="27" t="s">
        <v>0</v>
      </c>
      <c r="D87" s="28" t="s">
        <v>178</v>
      </c>
      <c r="F87" s="29">
        <v>120</v>
      </c>
    </row>
    <row r="88" spans="1:8" s="2" customFormat="1" ht="24.2" customHeight="1">
      <c r="A88" s="19" t="s">
        <v>195</v>
      </c>
      <c r="B88" s="19" t="s">
        <v>29</v>
      </c>
      <c r="C88" s="20" t="s">
        <v>183</v>
      </c>
      <c r="D88" s="21" t="s">
        <v>184</v>
      </c>
      <c r="E88" s="22" t="s">
        <v>105</v>
      </c>
      <c r="F88" s="23">
        <v>120</v>
      </c>
      <c r="G88" s="73">
        <v>0</v>
      </c>
      <c r="H88" s="24">
        <f>ROUND(G88*F88,2)</f>
        <v>0</v>
      </c>
    </row>
    <row r="89" spans="2:6" s="5" customFormat="1" ht="12">
      <c r="B89" s="25" t="s">
        <v>35</v>
      </c>
      <c r="C89" s="27" t="s">
        <v>0</v>
      </c>
      <c r="D89" s="28" t="s">
        <v>178</v>
      </c>
      <c r="F89" s="29">
        <v>120</v>
      </c>
    </row>
    <row r="90" spans="1:8" s="2" customFormat="1" ht="24">
      <c r="A90" s="19" t="s">
        <v>196</v>
      </c>
      <c r="B90" s="19" t="s">
        <v>29</v>
      </c>
      <c r="C90" s="20" t="s">
        <v>186</v>
      </c>
      <c r="D90" s="21" t="s">
        <v>187</v>
      </c>
      <c r="E90" s="22" t="s">
        <v>105</v>
      </c>
      <c r="F90" s="23">
        <v>120</v>
      </c>
      <c r="G90" s="73">
        <v>0</v>
      </c>
      <c r="H90" s="24">
        <f>ROUND(G90*F90,2)</f>
        <v>0</v>
      </c>
    </row>
    <row r="91" spans="2:6" s="5" customFormat="1" ht="12">
      <c r="B91" s="25" t="s">
        <v>35</v>
      </c>
      <c r="C91" s="27" t="s">
        <v>0</v>
      </c>
      <c r="D91" s="28" t="s">
        <v>178</v>
      </c>
      <c r="F91" s="29">
        <v>120</v>
      </c>
    </row>
    <row r="92" spans="1:8" s="2" customFormat="1" ht="24.2" customHeight="1">
      <c r="A92" s="19" t="s">
        <v>198</v>
      </c>
      <c r="B92" s="19" t="s">
        <v>29</v>
      </c>
      <c r="C92" s="20" t="s">
        <v>189</v>
      </c>
      <c r="D92" s="21" t="s">
        <v>190</v>
      </c>
      <c r="E92" s="22" t="s">
        <v>105</v>
      </c>
      <c r="F92" s="23">
        <v>120</v>
      </c>
      <c r="G92" s="73">
        <v>0</v>
      </c>
      <c r="H92" s="24">
        <f>ROUND(G92*F92,2)</f>
        <v>0</v>
      </c>
    </row>
    <row r="93" spans="2:6" s="5" customFormat="1" ht="12">
      <c r="B93" s="25" t="s">
        <v>35</v>
      </c>
      <c r="C93" s="27" t="s">
        <v>0</v>
      </c>
      <c r="D93" s="28" t="s">
        <v>178</v>
      </c>
      <c r="F93" s="29">
        <v>120</v>
      </c>
    </row>
    <row r="94" spans="2:8" s="4" customFormat="1" ht="22.9" customHeight="1">
      <c r="B94" s="14" t="s">
        <v>14</v>
      </c>
      <c r="C94" s="17" t="s">
        <v>62</v>
      </c>
      <c r="D94" s="17" t="s">
        <v>191</v>
      </c>
      <c r="H94" s="18">
        <f>H95+H100+H103</f>
        <v>0</v>
      </c>
    </row>
    <row r="95" spans="2:8" s="4" customFormat="1" ht="20.85" customHeight="1">
      <c r="B95" s="14" t="s">
        <v>14</v>
      </c>
      <c r="C95" s="17" t="s">
        <v>275</v>
      </c>
      <c r="D95" s="17" t="s">
        <v>276</v>
      </c>
      <c r="H95" s="18">
        <f>SUM(H96:H99)</f>
        <v>0</v>
      </c>
    </row>
    <row r="96" spans="1:8" s="2" customFormat="1" ht="24.2" customHeight="1">
      <c r="A96" s="19" t="s">
        <v>200</v>
      </c>
      <c r="B96" s="19" t="s">
        <v>29</v>
      </c>
      <c r="C96" s="20" t="s">
        <v>277</v>
      </c>
      <c r="D96" s="21" t="s">
        <v>278</v>
      </c>
      <c r="E96" s="22" t="s">
        <v>97</v>
      </c>
      <c r="F96" s="23">
        <v>2.5</v>
      </c>
      <c r="G96" s="73">
        <v>0</v>
      </c>
      <c r="H96" s="24">
        <f>ROUND(G96*F96,2)</f>
        <v>0</v>
      </c>
    </row>
    <row r="97" spans="1:8" s="2" customFormat="1" ht="24.2" customHeight="1">
      <c r="A97" s="33" t="s">
        <v>201</v>
      </c>
      <c r="B97" s="33" t="s">
        <v>199</v>
      </c>
      <c r="C97" s="34" t="s">
        <v>279</v>
      </c>
      <c r="D97" s="35" t="s">
        <v>280</v>
      </c>
      <c r="E97" s="36" t="s">
        <v>97</v>
      </c>
      <c r="F97" s="37">
        <v>2.5</v>
      </c>
      <c r="G97" s="78">
        <v>0</v>
      </c>
      <c r="H97" s="38">
        <f>ROUND(G97*F97,2)</f>
        <v>0</v>
      </c>
    </row>
    <row r="98" spans="1:8" s="2" customFormat="1" ht="14.45" customHeight="1">
      <c r="A98" s="33" t="s">
        <v>204</v>
      </c>
      <c r="B98" s="33" t="s">
        <v>199</v>
      </c>
      <c r="C98" s="34" t="s">
        <v>281</v>
      </c>
      <c r="D98" s="35" t="s">
        <v>282</v>
      </c>
      <c r="E98" s="36" t="s">
        <v>197</v>
      </c>
      <c r="F98" s="37">
        <v>1</v>
      </c>
      <c r="G98" s="78">
        <v>0</v>
      </c>
      <c r="H98" s="38">
        <f>ROUND(G98*F98,2)</f>
        <v>0</v>
      </c>
    </row>
    <row r="99" spans="2:6" s="5" customFormat="1" ht="12">
      <c r="B99" s="25" t="s">
        <v>35</v>
      </c>
      <c r="C99" s="27" t="s">
        <v>0</v>
      </c>
      <c r="D99" s="28" t="s">
        <v>283</v>
      </c>
      <c r="F99" s="29">
        <v>1</v>
      </c>
    </row>
    <row r="100" spans="2:8" s="4" customFormat="1" ht="20.85" customHeight="1">
      <c r="B100" s="14" t="s">
        <v>14</v>
      </c>
      <c r="C100" s="17" t="s">
        <v>192</v>
      </c>
      <c r="D100" s="17" t="s">
        <v>193</v>
      </c>
      <c r="H100" s="18">
        <f>SUM(H101:H102)</f>
        <v>0</v>
      </c>
    </row>
    <row r="101" spans="1:8" s="2" customFormat="1" ht="24.2" customHeight="1">
      <c r="A101" s="19" t="s">
        <v>205</v>
      </c>
      <c r="B101" s="19" t="s">
        <v>29</v>
      </c>
      <c r="C101" s="20" t="s">
        <v>284</v>
      </c>
      <c r="D101" s="21" t="s">
        <v>285</v>
      </c>
      <c r="E101" s="22" t="s">
        <v>97</v>
      </c>
      <c r="F101" s="23">
        <v>65.5</v>
      </c>
      <c r="G101" s="73">
        <v>0</v>
      </c>
      <c r="H101" s="24">
        <f>ROUND(G101*F101,2)</f>
        <v>0</v>
      </c>
    </row>
    <row r="102" spans="2:6" s="5" customFormat="1" ht="12">
      <c r="B102" s="25" t="s">
        <v>35</v>
      </c>
      <c r="C102" s="27" t="s">
        <v>0</v>
      </c>
      <c r="D102" s="28" t="s">
        <v>286</v>
      </c>
      <c r="F102" s="29">
        <v>65.5</v>
      </c>
    </row>
    <row r="103" spans="2:8" s="4" customFormat="1" ht="20.85" customHeight="1">
      <c r="B103" s="14" t="s">
        <v>14</v>
      </c>
      <c r="C103" s="17" t="s">
        <v>202</v>
      </c>
      <c r="D103" s="17" t="s">
        <v>203</v>
      </c>
      <c r="H103" s="18">
        <f>SUM(H104:H118)</f>
        <v>0</v>
      </c>
    </row>
    <row r="104" spans="1:8" s="2" customFormat="1" ht="24.2" customHeight="1">
      <c r="A104" s="19" t="s">
        <v>206</v>
      </c>
      <c r="B104" s="19" t="s">
        <v>29</v>
      </c>
      <c r="C104" s="20" t="s">
        <v>356</v>
      </c>
      <c r="D104" s="21" t="s">
        <v>357</v>
      </c>
      <c r="E104" s="22" t="s">
        <v>197</v>
      </c>
      <c r="F104" s="23">
        <v>1</v>
      </c>
      <c r="G104" s="73">
        <v>0</v>
      </c>
      <c r="H104" s="24">
        <f>ROUND(G104*F104,2)</f>
        <v>0</v>
      </c>
    </row>
    <row r="105" spans="2:6" s="5" customFormat="1" ht="12">
      <c r="B105" s="25" t="s">
        <v>35</v>
      </c>
      <c r="C105" s="27" t="s">
        <v>0</v>
      </c>
      <c r="D105" s="28" t="s">
        <v>15</v>
      </c>
      <c r="F105" s="29">
        <v>1</v>
      </c>
    </row>
    <row r="106" spans="1:8" s="2" customFormat="1" ht="24.2" customHeight="1">
      <c r="A106" s="33" t="s">
        <v>124</v>
      </c>
      <c r="B106" s="33" t="s">
        <v>199</v>
      </c>
      <c r="C106" s="34" t="s">
        <v>358</v>
      </c>
      <c r="D106" s="35" t="s">
        <v>359</v>
      </c>
      <c r="E106" s="36" t="s">
        <v>197</v>
      </c>
      <c r="F106" s="37">
        <v>1</v>
      </c>
      <c r="G106" s="78">
        <v>0</v>
      </c>
      <c r="H106" s="38">
        <f aca="true" t="shared" si="0" ref="H106:H111">ROUND(G106*F106,2)</f>
        <v>0</v>
      </c>
    </row>
    <row r="107" spans="1:8" s="2" customFormat="1" ht="24.2" customHeight="1">
      <c r="A107" s="33" t="s">
        <v>207</v>
      </c>
      <c r="B107" s="33" t="s">
        <v>199</v>
      </c>
      <c r="C107" s="34" t="s">
        <v>360</v>
      </c>
      <c r="D107" s="35" t="s">
        <v>361</v>
      </c>
      <c r="E107" s="36" t="s">
        <v>197</v>
      </c>
      <c r="F107" s="37">
        <v>1</v>
      </c>
      <c r="G107" s="78">
        <v>0</v>
      </c>
      <c r="H107" s="38">
        <f t="shared" si="0"/>
        <v>0</v>
      </c>
    </row>
    <row r="108" spans="1:8" s="2" customFormat="1" ht="24.2" customHeight="1">
      <c r="A108" s="33" t="s">
        <v>208</v>
      </c>
      <c r="B108" s="33" t="s">
        <v>199</v>
      </c>
      <c r="C108" s="34" t="s">
        <v>362</v>
      </c>
      <c r="D108" s="35" t="s">
        <v>363</v>
      </c>
      <c r="E108" s="36" t="s">
        <v>197</v>
      </c>
      <c r="F108" s="37">
        <v>1</v>
      </c>
      <c r="G108" s="78">
        <v>0</v>
      </c>
      <c r="H108" s="38">
        <f t="shared" si="0"/>
        <v>0</v>
      </c>
    </row>
    <row r="109" spans="1:8" s="2" customFormat="1" ht="24.2" customHeight="1">
      <c r="A109" s="33" t="s">
        <v>209</v>
      </c>
      <c r="B109" s="33" t="s">
        <v>199</v>
      </c>
      <c r="C109" s="34" t="s">
        <v>364</v>
      </c>
      <c r="D109" s="35" t="s">
        <v>365</v>
      </c>
      <c r="E109" s="36" t="s">
        <v>197</v>
      </c>
      <c r="F109" s="37">
        <v>1</v>
      </c>
      <c r="G109" s="78">
        <v>0</v>
      </c>
      <c r="H109" s="38">
        <f t="shared" si="0"/>
        <v>0</v>
      </c>
    </row>
    <row r="110" spans="1:8" s="2" customFormat="1" ht="24">
      <c r="A110" s="33" t="s">
        <v>210</v>
      </c>
      <c r="B110" s="33" t="s">
        <v>199</v>
      </c>
      <c r="C110" s="34" t="s">
        <v>366</v>
      </c>
      <c r="D110" s="35" t="s">
        <v>367</v>
      </c>
      <c r="E110" s="36" t="s">
        <v>197</v>
      </c>
      <c r="F110" s="37">
        <v>1</v>
      </c>
      <c r="G110" s="78">
        <v>0</v>
      </c>
      <c r="H110" s="38">
        <f t="shared" si="0"/>
        <v>0</v>
      </c>
    </row>
    <row r="111" spans="1:8" s="2" customFormat="1" ht="24">
      <c r="A111" s="19" t="s">
        <v>160</v>
      </c>
      <c r="B111" s="19" t="s">
        <v>29</v>
      </c>
      <c r="C111" s="20" t="s">
        <v>211</v>
      </c>
      <c r="D111" s="21" t="s">
        <v>212</v>
      </c>
      <c r="E111" s="22" t="s">
        <v>101</v>
      </c>
      <c r="F111" s="23">
        <v>2</v>
      </c>
      <c r="G111" s="73">
        <v>0</v>
      </c>
      <c r="H111" s="38">
        <f t="shared" si="0"/>
        <v>0</v>
      </c>
    </row>
    <row r="112" spans="1:8" s="2" customFormat="1" ht="14.45" customHeight="1">
      <c r="A112" s="5"/>
      <c r="B112" s="25" t="s">
        <v>35</v>
      </c>
      <c r="C112" s="27" t="s">
        <v>0</v>
      </c>
      <c r="D112" s="28" t="s">
        <v>287</v>
      </c>
      <c r="E112" s="5"/>
      <c r="F112" s="29">
        <v>2</v>
      </c>
      <c r="G112" s="5"/>
      <c r="H112" s="5"/>
    </row>
    <row r="113" spans="1:8" s="2" customFormat="1" ht="14.45" customHeight="1">
      <c r="A113" s="19" t="s">
        <v>213</v>
      </c>
      <c r="B113" s="19" t="s">
        <v>29</v>
      </c>
      <c r="C113" s="20" t="s">
        <v>214</v>
      </c>
      <c r="D113" s="21" t="s">
        <v>215</v>
      </c>
      <c r="E113" s="22" t="s">
        <v>105</v>
      </c>
      <c r="F113" s="23">
        <v>6</v>
      </c>
      <c r="G113" s="73">
        <v>0</v>
      </c>
      <c r="H113" s="24">
        <f>ROUND(G113*F113,2)</f>
        <v>0</v>
      </c>
    </row>
    <row r="114" spans="1:8" s="2" customFormat="1" ht="14.45" customHeight="1">
      <c r="A114" s="5"/>
      <c r="B114" s="25" t="s">
        <v>35</v>
      </c>
      <c r="C114" s="27" t="s">
        <v>0</v>
      </c>
      <c r="D114" s="28" t="s">
        <v>288</v>
      </c>
      <c r="E114" s="5"/>
      <c r="F114" s="29">
        <v>6</v>
      </c>
      <c r="G114" s="5"/>
      <c r="H114" s="24"/>
    </row>
    <row r="115" spans="1:8" s="2" customFormat="1" ht="14.45" customHeight="1">
      <c r="A115" s="19">
        <v>47</v>
      </c>
      <c r="B115" s="19" t="s">
        <v>29</v>
      </c>
      <c r="C115" s="20" t="s">
        <v>216</v>
      </c>
      <c r="D115" s="21" t="s">
        <v>217</v>
      </c>
      <c r="E115" s="22" t="s">
        <v>97</v>
      </c>
      <c r="F115" s="23">
        <v>68</v>
      </c>
      <c r="G115" s="73">
        <v>0</v>
      </c>
      <c r="H115" s="24">
        <f>ROUND(G115*F115,2)</f>
        <v>0</v>
      </c>
    </row>
    <row r="116" spans="1:8" s="2" customFormat="1" ht="14.45" customHeight="1">
      <c r="A116" s="74"/>
      <c r="B116" s="74"/>
      <c r="C116" s="75"/>
      <c r="D116" s="28">
        <v>68</v>
      </c>
      <c r="E116" s="76"/>
      <c r="F116" s="29">
        <v>68</v>
      </c>
      <c r="G116" s="77"/>
      <c r="H116" s="77"/>
    </row>
    <row r="117" spans="1:8" s="2" customFormat="1" ht="14.45" customHeight="1">
      <c r="A117" s="19">
        <v>48</v>
      </c>
      <c r="B117" s="19" t="s">
        <v>29</v>
      </c>
      <c r="C117" s="20" t="s">
        <v>218</v>
      </c>
      <c r="D117" s="21" t="s">
        <v>219</v>
      </c>
      <c r="E117" s="22" t="s">
        <v>220</v>
      </c>
      <c r="F117" s="23">
        <v>1</v>
      </c>
      <c r="G117" s="73">
        <v>0</v>
      </c>
      <c r="H117" s="24">
        <f>ROUND(G117*F117,2)</f>
        <v>0</v>
      </c>
    </row>
    <row r="118" spans="2:6" s="5" customFormat="1" ht="12">
      <c r="B118" s="25" t="s">
        <v>35</v>
      </c>
      <c r="C118" s="27" t="s">
        <v>0</v>
      </c>
      <c r="D118" s="28" t="s">
        <v>15</v>
      </c>
      <c r="F118" s="29">
        <v>1</v>
      </c>
    </row>
    <row r="119" spans="2:8" s="4" customFormat="1" ht="12.75">
      <c r="B119" s="14" t="s">
        <v>14</v>
      </c>
      <c r="C119" s="17" t="s">
        <v>65</v>
      </c>
      <c r="D119" s="17" t="s">
        <v>221</v>
      </c>
      <c r="H119" s="18">
        <f>H120+H127</f>
        <v>0</v>
      </c>
    </row>
    <row r="120" spans="2:8" s="4" customFormat="1" ht="12.75">
      <c r="B120" s="14" t="s">
        <v>14</v>
      </c>
      <c r="C120" s="17" t="s">
        <v>222</v>
      </c>
      <c r="D120" s="17" t="s">
        <v>223</v>
      </c>
      <c r="H120" s="18">
        <f>SUM(H121:H126)</f>
        <v>0</v>
      </c>
    </row>
    <row r="121" spans="1:8" s="2" customFormat="1" ht="14.45" customHeight="1">
      <c r="A121" s="19">
        <v>49</v>
      </c>
      <c r="B121" s="19" t="s">
        <v>29</v>
      </c>
      <c r="C121" s="20" t="s">
        <v>224</v>
      </c>
      <c r="D121" s="21" t="s">
        <v>225</v>
      </c>
      <c r="E121" s="22" t="s">
        <v>97</v>
      </c>
      <c r="F121" s="23">
        <v>2</v>
      </c>
      <c r="G121" s="73">
        <v>0</v>
      </c>
      <c r="H121" s="24">
        <f>ROUND(G121*F121,2)</f>
        <v>0</v>
      </c>
    </row>
    <row r="122" spans="2:6" s="5" customFormat="1" ht="12">
      <c r="B122" s="25" t="s">
        <v>35</v>
      </c>
      <c r="C122" s="27" t="s">
        <v>0</v>
      </c>
      <c r="D122" s="28" t="s">
        <v>16</v>
      </c>
      <c r="F122" s="29">
        <v>2</v>
      </c>
    </row>
    <row r="123" spans="1:8" s="2" customFormat="1" ht="14.45" customHeight="1">
      <c r="A123" s="19">
        <v>50</v>
      </c>
      <c r="B123" s="19" t="s">
        <v>29</v>
      </c>
      <c r="C123" s="20" t="s">
        <v>226</v>
      </c>
      <c r="D123" s="21" t="s">
        <v>227</v>
      </c>
      <c r="E123" s="22" t="s">
        <v>101</v>
      </c>
      <c r="F123" s="23">
        <v>2</v>
      </c>
      <c r="G123" s="73">
        <v>0</v>
      </c>
      <c r="H123" s="24">
        <f>ROUND(G123*F123,2)</f>
        <v>0</v>
      </c>
    </row>
    <row r="124" spans="2:6" s="5" customFormat="1" ht="12">
      <c r="B124" s="25" t="s">
        <v>35</v>
      </c>
      <c r="C124" s="27" t="s">
        <v>0</v>
      </c>
      <c r="D124" s="28" t="s">
        <v>16</v>
      </c>
      <c r="F124" s="29">
        <v>2</v>
      </c>
    </row>
    <row r="125" spans="1:8" s="2" customFormat="1" ht="14.45" customHeight="1">
      <c r="A125" s="19">
        <v>51</v>
      </c>
      <c r="B125" s="19" t="s">
        <v>29</v>
      </c>
      <c r="C125" s="20" t="s">
        <v>228</v>
      </c>
      <c r="D125" s="21" t="s">
        <v>229</v>
      </c>
      <c r="E125" s="22" t="s">
        <v>101</v>
      </c>
      <c r="F125" s="23">
        <v>2</v>
      </c>
      <c r="G125" s="73">
        <v>0</v>
      </c>
      <c r="H125" s="24">
        <f>ROUND(G125*F125,2)</f>
        <v>0</v>
      </c>
    </row>
    <row r="126" spans="2:6" s="5" customFormat="1" ht="12">
      <c r="B126" s="25" t="s">
        <v>35</v>
      </c>
      <c r="C126" s="27" t="s">
        <v>0</v>
      </c>
      <c r="D126" s="28" t="s">
        <v>16</v>
      </c>
      <c r="F126" s="29">
        <v>2</v>
      </c>
    </row>
    <row r="127" spans="2:8" s="4" customFormat="1" ht="20.85" customHeight="1">
      <c r="B127" s="14" t="s">
        <v>14</v>
      </c>
      <c r="C127" s="17" t="s">
        <v>230</v>
      </c>
      <c r="D127" s="17" t="s">
        <v>231</v>
      </c>
      <c r="H127" s="18">
        <f>H128</f>
        <v>0</v>
      </c>
    </row>
    <row r="128" spans="1:8" s="2" customFormat="1" ht="24.2" customHeight="1">
      <c r="A128" s="19">
        <v>52</v>
      </c>
      <c r="B128" s="19" t="s">
        <v>29</v>
      </c>
      <c r="C128" s="20" t="s">
        <v>232</v>
      </c>
      <c r="D128" s="21" t="s">
        <v>233</v>
      </c>
      <c r="E128" s="22" t="s">
        <v>234</v>
      </c>
      <c r="F128" s="23">
        <v>18.276</v>
      </c>
      <c r="G128" s="73">
        <v>0</v>
      </c>
      <c r="H128" s="24">
        <f>ROUND(G128*F128,2)</f>
        <v>0</v>
      </c>
    </row>
    <row r="129" spans="2:8" s="4" customFormat="1" ht="22.9" customHeight="1">
      <c r="B129" s="14" t="s">
        <v>14</v>
      </c>
      <c r="C129" s="17" t="s">
        <v>235</v>
      </c>
      <c r="D129" s="17" t="s">
        <v>236</v>
      </c>
      <c r="H129" s="18">
        <f>SUM(H130:H135)</f>
        <v>0</v>
      </c>
    </row>
    <row r="130" spans="1:8" s="2" customFormat="1" ht="24.2" customHeight="1">
      <c r="A130" s="19">
        <v>53</v>
      </c>
      <c r="B130" s="19" t="s">
        <v>29</v>
      </c>
      <c r="C130" s="20" t="s">
        <v>237</v>
      </c>
      <c r="D130" s="21" t="s">
        <v>238</v>
      </c>
      <c r="E130" s="22" t="s">
        <v>234</v>
      </c>
      <c r="F130" s="23">
        <v>88.8</v>
      </c>
      <c r="G130" s="73">
        <v>0</v>
      </c>
      <c r="H130" s="24">
        <f>ROUND(G130*F130,2)</f>
        <v>0</v>
      </c>
    </row>
    <row r="131" spans="1:8" s="2" customFormat="1" ht="39">
      <c r="A131" s="9"/>
      <c r="B131" s="25" t="s">
        <v>33</v>
      </c>
      <c r="C131" s="9"/>
      <c r="D131" s="26" t="s">
        <v>239</v>
      </c>
      <c r="E131" s="9"/>
      <c r="F131" s="9"/>
      <c r="G131" s="9"/>
      <c r="H131" s="42"/>
    </row>
    <row r="132" spans="2:6" s="5" customFormat="1" ht="12">
      <c r="B132" s="25" t="s">
        <v>35</v>
      </c>
      <c r="C132" s="27" t="s">
        <v>0</v>
      </c>
      <c r="D132" s="28" t="s">
        <v>240</v>
      </c>
      <c r="F132" s="29">
        <v>18</v>
      </c>
    </row>
    <row r="133" spans="2:6" s="5" customFormat="1" ht="12">
      <c r="B133" s="25" t="s">
        <v>35</v>
      </c>
      <c r="C133" s="27" t="s">
        <v>0</v>
      </c>
      <c r="D133" s="28" t="s">
        <v>241</v>
      </c>
      <c r="F133" s="29">
        <v>57.6</v>
      </c>
    </row>
    <row r="134" spans="2:6" s="5" customFormat="1" ht="12">
      <c r="B134" s="25" t="s">
        <v>35</v>
      </c>
      <c r="C134" s="27" t="s">
        <v>0</v>
      </c>
      <c r="D134" s="28" t="s">
        <v>289</v>
      </c>
      <c r="F134" s="29">
        <v>13.2</v>
      </c>
    </row>
    <row r="135" spans="2:6" s="6" customFormat="1" ht="12">
      <c r="B135" s="25" t="s">
        <v>35</v>
      </c>
      <c r="C135" s="30" t="s">
        <v>0</v>
      </c>
      <c r="D135" s="31" t="s">
        <v>139</v>
      </c>
      <c r="F135" s="32">
        <v>88.8</v>
      </c>
    </row>
  </sheetData>
  <autoFilter ref="A3:G135"/>
  <mergeCells count="2">
    <mergeCell ref="C1:F1"/>
    <mergeCell ref="C2:F2"/>
  </mergeCells>
  <printOptions/>
  <pageMargins left="0.3937007874015748" right="0.3937007874015748" top="0.3937007874015748" bottom="0.3937007874015748" header="0" footer="0"/>
  <pageSetup blackAndWhite="1" fitToHeight="100" horizontalDpi="600" verticalDpi="600" orientation="portrait" paperSize="9" scale="89" r:id="rId1"/>
  <headerFooter>
    <oddFooter>&amp;CStrana &amp;P z &amp;N</oddFooter>
  </headerFooter>
  <rowBreaks count="2" manualBreakCount="2">
    <brk id="45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view="pageBreakPreview" zoomScale="60" workbookViewId="0" topLeftCell="A1">
      <selection activeCell="K19" sqref="K19"/>
    </sheetView>
  </sheetViews>
  <sheetFormatPr defaultColWidth="9.140625" defaultRowHeight="12"/>
  <cols>
    <col min="1" max="1" width="4.140625" style="1" customWidth="1"/>
    <col min="2" max="2" width="4.28125" style="1" customWidth="1"/>
    <col min="3" max="3" width="17.140625" style="1" customWidth="1"/>
    <col min="4" max="4" width="50.8515625" style="1" customWidth="1"/>
    <col min="5" max="5" width="7.421875" style="1" customWidth="1"/>
    <col min="6" max="6" width="11.421875" style="1" customWidth="1"/>
    <col min="7" max="7" width="20.140625" style="1" customWidth="1"/>
    <col min="8" max="8" width="20.140625" style="41" customWidth="1"/>
  </cols>
  <sheetData>
    <row r="1" spans="1:8" s="2" customFormat="1" ht="12" customHeight="1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>
      <c r="A2" s="8" t="s">
        <v>17</v>
      </c>
      <c r="B2" s="9"/>
      <c r="C2" s="81" t="s">
        <v>290</v>
      </c>
      <c r="D2" s="82"/>
      <c r="E2" s="82"/>
      <c r="F2" s="82"/>
      <c r="G2" s="9"/>
      <c r="H2" s="42"/>
    </row>
    <row r="3" spans="1:8" s="3" customFormat="1" ht="29.25" customHeight="1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2:8" s="4" customFormat="1" ht="25.9" customHeight="1">
      <c r="B5" s="14" t="s">
        <v>14</v>
      </c>
      <c r="C5" s="15" t="s">
        <v>91</v>
      </c>
      <c r="D5" s="15" t="s">
        <v>92</v>
      </c>
      <c r="H5" s="16">
        <f>H6+H51</f>
        <v>0</v>
      </c>
    </row>
    <row r="6" spans="2:8" s="4" customFormat="1" ht="22.9" customHeight="1">
      <c r="B6" s="14" t="s">
        <v>14</v>
      </c>
      <c r="C6" s="17" t="s">
        <v>15</v>
      </c>
      <c r="D6" s="17" t="s">
        <v>93</v>
      </c>
      <c r="H6" s="18">
        <f>H7+H18+H28+H33+H40</f>
        <v>0</v>
      </c>
    </row>
    <row r="7" spans="2:8" s="4" customFormat="1" ht="20.85" customHeight="1">
      <c r="B7" s="14" t="s">
        <v>14</v>
      </c>
      <c r="C7" s="17" t="s">
        <v>75</v>
      </c>
      <c r="D7" s="17" t="s">
        <v>94</v>
      </c>
      <c r="H7" s="18">
        <f>SUM(H8:H17)</f>
        <v>0</v>
      </c>
    </row>
    <row r="8" spans="1:8" s="2" customFormat="1" ht="24.2" customHeight="1">
      <c r="A8" s="19" t="s">
        <v>15</v>
      </c>
      <c r="B8" s="19" t="s">
        <v>29</v>
      </c>
      <c r="C8" s="20" t="s">
        <v>291</v>
      </c>
      <c r="D8" s="21" t="s">
        <v>292</v>
      </c>
      <c r="E8" s="22" t="s">
        <v>197</v>
      </c>
      <c r="F8" s="23">
        <v>20</v>
      </c>
      <c r="G8" s="73">
        <v>0</v>
      </c>
      <c r="H8" s="24">
        <f>ROUND(G8*F8,2)</f>
        <v>0</v>
      </c>
    </row>
    <row r="9" spans="2:6" s="5" customFormat="1" ht="12">
      <c r="B9" s="25" t="s">
        <v>35</v>
      </c>
      <c r="C9" s="27" t="s">
        <v>0</v>
      </c>
      <c r="D9" s="28" t="s">
        <v>114</v>
      </c>
      <c r="F9" s="29">
        <v>20</v>
      </c>
    </row>
    <row r="10" spans="1:8" s="2" customFormat="1" ht="14.45" customHeight="1">
      <c r="A10" s="19" t="s">
        <v>16</v>
      </c>
      <c r="B10" s="19" t="s">
        <v>29</v>
      </c>
      <c r="C10" s="20" t="s">
        <v>293</v>
      </c>
      <c r="D10" s="21" t="s">
        <v>294</v>
      </c>
      <c r="E10" s="22" t="s">
        <v>197</v>
      </c>
      <c r="F10" s="23">
        <v>20</v>
      </c>
      <c r="G10" s="73">
        <v>0</v>
      </c>
      <c r="H10" s="24">
        <f>ROUND(G10*F10,2)</f>
        <v>0</v>
      </c>
    </row>
    <row r="11" spans="2:6" s="5" customFormat="1" ht="12">
      <c r="B11" s="25" t="s">
        <v>35</v>
      </c>
      <c r="C11" s="27" t="s">
        <v>0</v>
      </c>
      <c r="D11" s="28" t="s">
        <v>114</v>
      </c>
      <c r="F11" s="29">
        <v>20</v>
      </c>
    </row>
    <row r="12" spans="1:8" s="2" customFormat="1" ht="24.2" customHeight="1">
      <c r="A12" s="19" t="s">
        <v>40</v>
      </c>
      <c r="B12" s="19" t="s">
        <v>29</v>
      </c>
      <c r="C12" s="20" t="s">
        <v>295</v>
      </c>
      <c r="D12" s="21" t="s">
        <v>296</v>
      </c>
      <c r="E12" s="22" t="s">
        <v>197</v>
      </c>
      <c r="F12" s="23">
        <v>20</v>
      </c>
      <c r="G12" s="73">
        <v>0</v>
      </c>
      <c r="H12" s="24">
        <f>ROUND(G12*F12,2)</f>
        <v>0</v>
      </c>
    </row>
    <row r="13" spans="1:8" s="2" customFormat="1" ht="68.25">
      <c r="A13" s="9"/>
      <c r="B13" s="25" t="s">
        <v>33</v>
      </c>
      <c r="C13" s="9"/>
      <c r="D13" s="26" t="s">
        <v>297</v>
      </c>
      <c r="E13" s="9"/>
      <c r="F13" s="9"/>
      <c r="G13" s="9"/>
      <c r="H13" s="42"/>
    </row>
    <row r="14" spans="2:6" s="5" customFormat="1" ht="12">
      <c r="B14" s="25" t="s">
        <v>35</v>
      </c>
      <c r="C14" s="27" t="s">
        <v>0</v>
      </c>
      <c r="D14" s="28" t="s">
        <v>114</v>
      </c>
      <c r="F14" s="29">
        <v>20</v>
      </c>
    </row>
    <row r="15" spans="1:8" s="2" customFormat="1" ht="24.2" customHeight="1">
      <c r="A15" s="19" t="s">
        <v>43</v>
      </c>
      <c r="B15" s="19" t="s">
        <v>29</v>
      </c>
      <c r="C15" s="20" t="s">
        <v>298</v>
      </c>
      <c r="D15" s="21" t="s">
        <v>299</v>
      </c>
      <c r="E15" s="22" t="s">
        <v>197</v>
      </c>
      <c r="F15" s="23">
        <v>20</v>
      </c>
      <c r="G15" s="73">
        <v>0</v>
      </c>
      <c r="H15" s="24">
        <f>ROUND(G15*F15,2)</f>
        <v>0</v>
      </c>
    </row>
    <row r="16" spans="1:8" s="2" customFormat="1" ht="58.5">
      <c r="A16" s="9"/>
      <c r="B16" s="25" t="s">
        <v>33</v>
      </c>
      <c r="C16" s="9"/>
      <c r="D16" s="26" t="s">
        <v>300</v>
      </c>
      <c r="E16" s="9"/>
      <c r="F16" s="9"/>
      <c r="G16" s="9"/>
      <c r="H16" s="42"/>
    </row>
    <row r="17" spans="2:6" s="5" customFormat="1" ht="12">
      <c r="B17" s="25" t="s">
        <v>35</v>
      </c>
      <c r="C17" s="27" t="s">
        <v>0</v>
      </c>
      <c r="D17" s="28" t="s">
        <v>114</v>
      </c>
      <c r="F17" s="29">
        <v>20</v>
      </c>
    </row>
    <row r="18" spans="2:8" s="4" customFormat="1" ht="20.85" customHeight="1">
      <c r="B18" s="14" t="s">
        <v>14</v>
      </c>
      <c r="C18" s="17" t="s">
        <v>80</v>
      </c>
      <c r="D18" s="17" t="s">
        <v>301</v>
      </c>
      <c r="H18" s="18">
        <f>SUM(H19:H27)</f>
        <v>0</v>
      </c>
    </row>
    <row r="19" spans="1:8" s="2" customFormat="1" ht="24.2" customHeight="1">
      <c r="A19" s="19" t="s">
        <v>26</v>
      </c>
      <c r="B19" s="19" t="s">
        <v>29</v>
      </c>
      <c r="C19" s="20" t="s">
        <v>302</v>
      </c>
      <c r="D19" s="21" t="s">
        <v>303</v>
      </c>
      <c r="E19" s="22" t="s">
        <v>105</v>
      </c>
      <c r="F19" s="23">
        <v>7500</v>
      </c>
      <c r="G19" s="73">
        <v>0</v>
      </c>
      <c r="H19" s="24">
        <f>ROUND(G19*F19,2)</f>
        <v>0</v>
      </c>
    </row>
    <row r="20" spans="2:6" s="5" customFormat="1" ht="12">
      <c r="B20" s="25" t="s">
        <v>35</v>
      </c>
      <c r="C20" s="27" t="s">
        <v>0</v>
      </c>
      <c r="D20" s="28" t="s">
        <v>304</v>
      </c>
      <c r="F20" s="29">
        <v>7500</v>
      </c>
    </row>
    <row r="21" spans="1:8" s="2" customFormat="1" ht="24.2" customHeight="1">
      <c r="A21" s="19" t="s">
        <v>56</v>
      </c>
      <c r="B21" s="19" t="s">
        <v>29</v>
      </c>
      <c r="C21" s="20" t="s">
        <v>305</v>
      </c>
      <c r="D21" s="21" t="s">
        <v>306</v>
      </c>
      <c r="E21" s="22" t="s">
        <v>101</v>
      </c>
      <c r="F21" s="23">
        <v>1323</v>
      </c>
      <c r="G21" s="73">
        <v>0</v>
      </c>
      <c r="H21" s="24">
        <f>ROUND(G21*F21,2)</f>
        <v>0</v>
      </c>
    </row>
    <row r="22" spans="2:6" s="5" customFormat="1" ht="12">
      <c r="B22" s="25" t="s">
        <v>35</v>
      </c>
      <c r="C22" s="27" t="s">
        <v>0</v>
      </c>
      <c r="D22" s="28" t="s">
        <v>307</v>
      </c>
      <c r="F22" s="29">
        <v>1323</v>
      </c>
    </row>
    <row r="23" spans="1:8" s="2" customFormat="1" ht="24.2" customHeight="1">
      <c r="A23" s="19" t="s">
        <v>59</v>
      </c>
      <c r="B23" s="19" t="s">
        <v>29</v>
      </c>
      <c r="C23" s="20" t="s">
        <v>308</v>
      </c>
      <c r="D23" s="21" t="s">
        <v>309</v>
      </c>
      <c r="E23" s="22" t="s">
        <v>101</v>
      </c>
      <c r="F23" s="23">
        <v>147</v>
      </c>
      <c r="G23" s="73">
        <v>0</v>
      </c>
      <c r="H23" s="24">
        <f>ROUND(G23*F23,2)</f>
        <v>0</v>
      </c>
    </row>
    <row r="24" spans="2:6" s="5" customFormat="1" ht="22.5">
      <c r="B24" s="25" t="s">
        <v>35</v>
      </c>
      <c r="C24" s="27" t="s">
        <v>0</v>
      </c>
      <c r="D24" s="28" t="s">
        <v>310</v>
      </c>
      <c r="F24" s="29">
        <v>147</v>
      </c>
    </row>
    <row r="25" spans="1:8" s="2" customFormat="1" ht="24.2" customHeight="1">
      <c r="A25" s="19" t="s">
        <v>62</v>
      </c>
      <c r="B25" s="19" t="s">
        <v>29</v>
      </c>
      <c r="C25" s="20" t="s">
        <v>311</v>
      </c>
      <c r="D25" s="21" t="s">
        <v>312</v>
      </c>
      <c r="E25" s="22" t="s">
        <v>101</v>
      </c>
      <c r="F25" s="23">
        <v>8.5</v>
      </c>
      <c r="G25" s="73">
        <v>0</v>
      </c>
      <c r="H25" s="24">
        <f>ROUND(G25*F25,2)</f>
        <v>0</v>
      </c>
    </row>
    <row r="26" spans="1:8" s="2" customFormat="1" ht="97.5">
      <c r="A26" s="9"/>
      <c r="B26" s="25" t="s">
        <v>33</v>
      </c>
      <c r="C26" s="9"/>
      <c r="D26" s="26" t="s">
        <v>313</v>
      </c>
      <c r="E26" s="9"/>
      <c r="F26" s="9"/>
      <c r="G26" s="9"/>
      <c r="H26" s="42"/>
    </row>
    <row r="27" spans="2:6" s="5" customFormat="1" ht="12">
      <c r="B27" s="25" t="s">
        <v>35</v>
      </c>
      <c r="C27" s="27" t="s">
        <v>0</v>
      </c>
      <c r="D27" s="28" t="s">
        <v>314</v>
      </c>
      <c r="F27" s="29">
        <v>8.5</v>
      </c>
    </row>
    <row r="28" spans="2:8" s="4" customFormat="1" ht="20.85" customHeight="1">
      <c r="B28" s="14" t="s">
        <v>14</v>
      </c>
      <c r="C28" s="17" t="s">
        <v>117</v>
      </c>
      <c r="D28" s="17" t="s">
        <v>135</v>
      </c>
      <c r="H28" s="18">
        <f>SUM(H29:H32)</f>
        <v>0</v>
      </c>
    </row>
    <row r="29" spans="1:8" s="2" customFormat="1" ht="24.2" customHeight="1">
      <c r="A29" s="19" t="s">
        <v>65</v>
      </c>
      <c r="B29" s="19" t="s">
        <v>29</v>
      </c>
      <c r="C29" s="20" t="s">
        <v>315</v>
      </c>
      <c r="D29" s="21" t="s">
        <v>316</v>
      </c>
      <c r="E29" s="22" t="s">
        <v>101</v>
      </c>
      <c r="F29" s="23">
        <v>2940</v>
      </c>
      <c r="G29" s="73">
        <v>0</v>
      </c>
      <c r="H29" s="24">
        <f>ROUND(G29*F29,2)</f>
        <v>0</v>
      </c>
    </row>
    <row r="30" spans="2:6" s="5" customFormat="1" ht="22.5">
      <c r="B30" s="25" t="s">
        <v>35</v>
      </c>
      <c r="C30" s="27" t="s">
        <v>0</v>
      </c>
      <c r="D30" s="28" t="s">
        <v>317</v>
      </c>
      <c r="F30" s="29">
        <v>2940</v>
      </c>
    </row>
    <row r="31" spans="1:8" s="2" customFormat="1" ht="24.2" customHeight="1">
      <c r="A31" s="19" t="s">
        <v>71</v>
      </c>
      <c r="B31" s="19" t="s">
        <v>29</v>
      </c>
      <c r="C31" s="20" t="s">
        <v>142</v>
      </c>
      <c r="D31" s="21" t="s">
        <v>143</v>
      </c>
      <c r="E31" s="22" t="s">
        <v>101</v>
      </c>
      <c r="F31" s="23">
        <v>1470</v>
      </c>
      <c r="G31" s="73">
        <v>0</v>
      </c>
      <c r="H31" s="24">
        <f>ROUND(G31*F31,2)</f>
        <v>0</v>
      </c>
    </row>
    <row r="32" spans="2:6" s="5" customFormat="1" ht="12">
      <c r="B32" s="25" t="s">
        <v>35</v>
      </c>
      <c r="C32" s="27" t="s">
        <v>0</v>
      </c>
      <c r="D32" s="28" t="s">
        <v>318</v>
      </c>
      <c r="F32" s="29">
        <v>1470</v>
      </c>
    </row>
    <row r="33" spans="2:8" s="4" customFormat="1" ht="20.85" customHeight="1">
      <c r="B33" s="14" t="s">
        <v>14</v>
      </c>
      <c r="C33" s="17" t="s">
        <v>144</v>
      </c>
      <c r="D33" s="17" t="s">
        <v>145</v>
      </c>
      <c r="H33" s="18">
        <f>SUM(H34:H39)</f>
        <v>0</v>
      </c>
    </row>
    <row r="34" spans="1:8" s="2" customFormat="1" ht="14.45" customHeight="1">
      <c r="A34" s="19" t="s">
        <v>75</v>
      </c>
      <c r="B34" s="19" t="s">
        <v>29</v>
      </c>
      <c r="C34" s="20" t="s">
        <v>319</v>
      </c>
      <c r="D34" s="21" t="s">
        <v>320</v>
      </c>
      <c r="E34" s="22" t="s">
        <v>101</v>
      </c>
      <c r="F34" s="23">
        <v>1640.735</v>
      </c>
      <c r="G34" s="73">
        <v>0</v>
      </c>
      <c r="H34" s="24">
        <f>ROUND(G34*F34,2)</f>
        <v>0</v>
      </c>
    </row>
    <row r="35" spans="2:6" s="7" customFormat="1" ht="22.5">
      <c r="B35" s="25" t="s">
        <v>35</v>
      </c>
      <c r="C35" s="39" t="s">
        <v>0</v>
      </c>
      <c r="D35" s="40" t="s">
        <v>321</v>
      </c>
      <c r="F35" s="39" t="s">
        <v>0</v>
      </c>
    </row>
    <row r="36" spans="2:6" s="5" customFormat="1" ht="12">
      <c r="B36" s="25" t="s">
        <v>35</v>
      </c>
      <c r="C36" s="27" t="s">
        <v>0</v>
      </c>
      <c r="D36" s="28" t="s">
        <v>322</v>
      </c>
      <c r="F36" s="29">
        <v>1470</v>
      </c>
    </row>
    <row r="37" spans="2:6" s="5" customFormat="1" ht="12">
      <c r="B37" s="25" t="s">
        <v>35</v>
      </c>
      <c r="C37" s="27" t="s">
        <v>0</v>
      </c>
      <c r="D37" s="28" t="s">
        <v>323</v>
      </c>
      <c r="F37" s="29">
        <v>119.735</v>
      </c>
    </row>
    <row r="38" spans="2:6" s="5" customFormat="1" ht="12">
      <c r="B38" s="25" t="s">
        <v>35</v>
      </c>
      <c r="C38" s="27" t="s">
        <v>0</v>
      </c>
      <c r="D38" s="28" t="s">
        <v>324</v>
      </c>
      <c r="F38" s="29">
        <v>51</v>
      </c>
    </row>
    <row r="39" spans="2:6" s="6" customFormat="1" ht="12">
      <c r="B39" s="25" t="s">
        <v>35</v>
      </c>
      <c r="C39" s="30" t="s">
        <v>0</v>
      </c>
      <c r="D39" s="31" t="s">
        <v>139</v>
      </c>
      <c r="F39" s="32">
        <v>1640.735</v>
      </c>
    </row>
    <row r="40" spans="2:8" s="4" customFormat="1" ht="20.85" customHeight="1">
      <c r="B40" s="14" t="s">
        <v>14</v>
      </c>
      <c r="C40" s="17" t="s">
        <v>148</v>
      </c>
      <c r="D40" s="17" t="s">
        <v>156</v>
      </c>
      <c r="H40" s="18">
        <f>SUM(H41:H50)</f>
        <v>0</v>
      </c>
    </row>
    <row r="41" spans="1:8" s="2" customFormat="1" ht="24.2" customHeight="1">
      <c r="A41" s="19" t="s">
        <v>80</v>
      </c>
      <c r="B41" s="19" t="s">
        <v>29</v>
      </c>
      <c r="C41" s="20" t="s">
        <v>325</v>
      </c>
      <c r="D41" s="21" t="s">
        <v>326</v>
      </c>
      <c r="E41" s="22" t="s">
        <v>105</v>
      </c>
      <c r="F41" s="23">
        <v>6600</v>
      </c>
      <c r="G41" s="73">
        <v>0</v>
      </c>
      <c r="H41" s="24">
        <f>ROUND(G41*F41,2)</f>
        <v>0</v>
      </c>
    </row>
    <row r="42" spans="2:6" s="5" customFormat="1" ht="22.5">
      <c r="B42" s="25" t="s">
        <v>35</v>
      </c>
      <c r="C42" s="27" t="s">
        <v>0</v>
      </c>
      <c r="D42" s="28" t="s">
        <v>327</v>
      </c>
      <c r="F42" s="29">
        <v>6600</v>
      </c>
    </row>
    <row r="43" spans="1:8" s="2" customFormat="1" ht="24.2" customHeight="1">
      <c r="A43" s="19" t="s">
        <v>86</v>
      </c>
      <c r="B43" s="19" t="s">
        <v>29</v>
      </c>
      <c r="C43" s="20" t="s">
        <v>328</v>
      </c>
      <c r="D43" s="21" t="s">
        <v>329</v>
      </c>
      <c r="E43" s="22" t="s">
        <v>105</v>
      </c>
      <c r="F43" s="23">
        <v>1900</v>
      </c>
      <c r="G43" s="73">
        <v>0</v>
      </c>
      <c r="H43" s="24">
        <f>ROUND(G43*F43,2)</f>
        <v>0</v>
      </c>
    </row>
    <row r="44" spans="2:6" s="5" customFormat="1" ht="12">
      <c r="B44" s="25" t="s">
        <v>35</v>
      </c>
      <c r="C44" s="27" t="s">
        <v>0</v>
      </c>
      <c r="D44" s="28" t="s">
        <v>330</v>
      </c>
      <c r="F44" s="29">
        <v>1900</v>
      </c>
    </row>
    <row r="45" spans="1:8" s="2" customFormat="1" ht="14.45" customHeight="1">
      <c r="A45" s="33" t="s">
        <v>136</v>
      </c>
      <c r="B45" s="33" t="s">
        <v>199</v>
      </c>
      <c r="C45" s="34" t="s">
        <v>331</v>
      </c>
      <c r="D45" s="35" t="s">
        <v>332</v>
      </c>
      <c r="E45" s="36" t="s">
        <v>333</v>
      </c>
      <c r="F45" s="37">
        <v>47.5</v>
      </c>
      <c r="G45" s="78">
        <v>0</v>
      </c>
      <c r="H45" s="38">
        <f>ROUND(G45*F45,2)</f>
        <v>0</v>
      </c>
    </row>
    <row r="46" spans="2:6" s="5" customFormat="1" ht="12">
      <c r="B46" s="25" t="s">
        <v>35</v>
      </c>
      <c r="C46" s="27" t="s">
        <v>0</v>
      </c>
      <c r="D46" s="28" t="s">
        <v>334</v>
      </c>
      <c r="F46" s="29">
        <v>47.5</v>
      </c>
    </row>
    <row r="47" spans="1:8" s="2" customFormat="1" ht="24.2" customHeight="1">
      <c r="A47" s="19" t="s">
        <v>2</v>
      </c>
      <c r="B47" s="19" t="s">
        <v>29</v>
      </c>
      <c r="C47" s="20" t="s">
        <v>335</v>
      </c>
      <c r="D47" s="21" t="s">
        <v>336</v>
      </c>
      <c r="E47" s="22" t="s">
        <v>105</v>
      </c>
      <c r="F47" s="23">
        <v>7500</v>
      </c>
      <c r="G47" s="73">
        <v>0</v>
      </c>
      <c r="H47" s="24">
        <f>ROUND(G47*F47,2)</f>
        <v>0</v>
      </c>
    </row>
    <row r="48" spans="2:6" s="5" customFormat="1" ht="12">
      <c r="B48" s="25" t="s">
        <v>35</v>
      </c>
      <c r="C48" s="27" t="s">
        <v>0</v>
      </c>
      <c r="D48" s="28" t="s">
        <v>337</v>
      </c>
      <c r="F48" s="29">
        <v>7500</v>
      </c>
    </row>
    <row r="49" spans="1:8" s="2" customFormat="1" ht="24.2" customHeight="1">
      <c r="A49" s="19" t="s">
        <v>117</v>
      </c>
      <c r="B49" s="19" t="s">
        <v>29</v>
      </c>
      <c r="C49" s="20" t="s">
        <v>338</v>
      </c>
      <c r="D49" s="21" t="s">
        <v>339</v>
      </c>
      <c r="E49" s="22" t="s">
        <v>105</v>
      </c>
      <c r="F49" s="23">
        <v>1150</v>
      </c>
      <c r="G49" s="73">
        <v>0</v>
      </c>
      <c r="H49" s="24">
        <f>ROUND(G49*F49,2)</f>
        <v>0</v>
      </c>
    </row>
    <row r="50" spans="2:6" s="5" customFormat="1" ht="12">
      <c r="B50" s="25" t="s">
        <v>35</v>
      </c>
      <c r="C50" s="27" t="s">
        <v>0</v>
      </c>
      <c r="D50" s="28" t="s">
        <v>340</v>
      </c>
      <c r="F50" s="29">
        <v>1150</v>
      </c>
    </row>
    <row r="51" spans="2:8" s="4" customFormat="1" ht="22.9" customHeight="1">
      <c r="B51" s="14" t="s">
        <v>14</v>
      </c>
      <c r="C51" s="17" t="s">
        <v>230</v>
      </c>
      <c r="D51" s="17" t="s">
        <v>341</v>
      </c>
      <c r="H51" s="18">
        <f>H52</f>
        <v>0</v>
      </c>
    </row>
    <row r="52" spans="1:8" s="2" customFormat="1" ht="14.45" customHeight="1">
      <c r="A52" s="19" t="s">
        <v>144</v>
      </c>
      <c r="B52" s="19" t="s">
        <v>29</v>
      </c>
      <c r="C52" s="20" t="s">
        <v>342</v>
      </c>
      <c r="D52" s="21" t="s">
        <v>343</v>
      </c>
      <c r="E52" s="22" t="s">
        <v>234</v>
      </c>
      <c r="F52" s="23">
        <v>0.048</v>
      </c>
      <c r="G52" s="73">
        <v>0</v>
      </c>
      <c r="H52" s="24">
        <f>ROUND(G52*F52,2)</f>
        <v>0</v>
      </c>
    </row>
  </sheetData>
  <autoFilter ref="A3:G52"/>
  <mergeCells count="2">
    <mergeCell ref="C1:F1"/>
    <mergeCell ref="C2:F2"/>
  </mergeCells>
  <printOptions/>
  <pageMargins left="0.3937007874015748" right="0.3937007874015748" top="0.3937007874015748" bottom="0.3937007874015748" header="0" footer="0"/>
  <pageSetup blackAndWhite="1" fitToHeight="100" horizontalDpi="600" verticalDpi="600" orientation="portrait" paperSize="9" scale="89" r:id="rId1"/>
  <headerFooter>
    <oddFooter>&amp;CStrana &amp;P z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MAREK\Marek Krčma</dc:creator>
  <cp:keywords/>
  <dc:description/>
  <cp:lastModifiedBy>Zedník Ctirad</cp:lastModifiedBy>
  <cp:lastPrinted>2021-06-02T09:57:08Z</cp:lastPrinted>
  <dcterms:created xsi:type="dcterms:W3CDTF">2020-10-12T16:51:46Z</dcterms:created>
  <dcterms:modified xsi:type="dcterms:W3CDTF">2021-06-02T09:57:26Z</dcterms:modified>
  <cp:category/>
  <cp:version/>
  <cp:contentType/>
  <cp:contentStatus/>
</cp:coreProperties>
</file>