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348" windowHeight="13392" activeTab="0"/>
  </bookViews>
  <sheets>
    <sheet name="Rekapitulace stavby" sheetId="1" r:id="rId1"/>
    <sheet name="1. - SO 01 Protikorozní o..." sheetId="2" r:id="rId2"/>
    <sheet name="2. - SO 02 Protikorozní o..." sheetId="3" r:id="rId3"/>
    <sheet name="VON - Vedlejší a ostatní ..." sheetId="4" r:id="rId4"/>
  </sheets>
  <definedNames>
    <definedName name="_xlnm._FilterDatabase" localSheetId="1" hidden="1">'1. - SO 01 Protikorozní o...'!$C$86:$K$316</definedName>
    <definedName name="_xlnm._FilterDatabase" localSheetId="2" hidden="1">'2. - SO 02 Protikorozní o...'!$C$86:$K$316</definedName>
    <definedName name="_xlnm._FilterDatabase" localSheetId="3" hidden="1">'VON - Vedlejší a ostatní ...'!$C$84:$K$221</definedName>
    <definedName name="_xlnm.Print_Area" localSheetId="1">'1. - SO 01 Protikorozní o...'!$C$4:$J$39,'1. - SO 01 Protikorozní o...'!$C$45:$J$68,'1. - SO 01 Protikorozní o...'!$C$74:$K$316</definedName>
    <definedName name="_xlnm.Print_Area" localSheetId="2">'2. - SO 02 Protikorozní o...'!$C$4:$J$39,'2. - SO 02 Protikorozní o...'!$C$45:$J$68,'2. - SO 02 Protikorozní o...'!$C$74:$K$316</definedName>
    <definedName name="_xlnm.Print_Area" localSheetId="0">'Rekapitulace stavby'!$D$4:$AO$36,'Rekapitulace stavby'!$C$42:$AQ$58</definedName>
    <definedName name="_xlnm.Print_Area" localSheetId="3">'VON - Vedlejší a ostatní ...'!$C$4:$J$39,'VON - Vedlejší a ostatní ...'!$C$45:$J$66,'VON - Vedlejší a ostatní ...'!$C$72:$K$221</definedName>
    <definedName name="_xlnm.Print_Titles" localSheetId="0">'Rekapitulace stavby'!$52:$52</definedName>
    <definedName name="_xlnm.Print_Titles" localSheetId="1">'1. - SO 01 Protikorozní o...'!$86:$86</definedName>
    <definedName name="_xlnm.Print_Titles" localSheetId="2">'2. - SO 02 Protikorozní o...'!$86:$86</definedName>
    <definedName name="_xlnm.Print_Titles" localSheetId="3">'VON - Vedlejší a ostatní ...'!$84:$84</definedName>
  </definedNames>
  <calcPr calcId="162913"/>
</workbook>
</file>

<file path=xl/sharedStrings.xml><?xml version="1.0" encoding="utf-8"?>
<sst xmlns="http://schemas.openxmlformats.org/spreadsheetml/2006/main" count="6080" uniqueCount="674">
  <si>
    <t>Export Komplet</t>
  </si>
  <si>
    <t>VZ</t>
  </si>
  <si>
    <t>2.0</t>
  </si>
  <si>
    <t>ZAMOK</t>
  </si>
  <si>
    <t>False</t>
  </si>
  <si>
    <t>{afd08db1-8d8f-415f-b3bd-e675f5bf94eb}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</si>
  <si>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</si>
  <si>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</si>
  <si>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</si>
  <si>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</si>
  <si>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</si>
  <si>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</si>
  <si>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</si>
  <si>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</si>
  <si>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</si>
  <si>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</si>
  <si>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</si>
  <si>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Klavary, protikorozní ochrana vrat PK</t>
  </si>
  <si>
    <t>KSO:</t>
  </si>
  <si>
    <t>832 51</t>
  </si>
  <si>
    <t>CC-CZ:</t>
  </si>
  <si>
    <t>215</t>
  </si>
  <si>
    <t>Místo:</t>
  </si>
  <si>
    <t>Klavary</t>
  </si>
  <si>
    <t>Datum:</t>
  </si>
  <si>
    <t>14. 1. 2021</t>
  </si>
  <si>
    <t>Zadavatel:</t>
  </si>
  <si>
    <t>IČ:</t>
  </si>
  <si>
    <t>70890005</t>
  </si>
  <si>
    <t>Povodí Labe, státní podnik, OIČ, Hradec Králové</t>
  </si>
  <si>
    <t>DIČ:</t>
  </si>
  <si>
    <t>CZ70890005</t>
  </si>
  <si>
    <t>Uchazeč:</t>
  </si>
  <si>
    <t>Vyplň údaj</t>
  </si>
  <si>
    <t>Projektant:</t>
  </si>
  <si>
    <t>44842643</t>
  </si>
  <si>
    <t>Ing. P. Hačecký, Pod Krocínkou 467/6, 190 00 Praha</t>
  </si>
  <si>
    <t>CZ6306230568</t>
  </si>
  <si>
    <t>True</t>
  </si>
  <si>
    <t>Zpracovatel:</t>
  </si>
  <si>
    <t/>
  </si>
  <si>
    <t>Ing. Eva Morkesová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</si>
  <si>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</si>
  <si>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Tato akce je rozpočtována v CÚ 2020/II.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</si>
  <si>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</si>
  <si>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</si>
  <si>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</si>
  <si>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</si>
  <si>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</si>
  <si>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</si>
  <si>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</si>
  <si>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</si>
  <si>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</si>
  <si>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</si>
  <si>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</si>
  <si>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</si>
  <si>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</si>
  <si>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</si>
  <si>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</si>
  <si>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</si>
  <si>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</si>
  <si>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</si>
  <si>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</si>
  <si>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</si>
  <si>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</si>
  <si>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</si>
  <si>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</si>
  <si>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</si>
  <si>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</si>
  <si>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</si>
  <si>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</si>
  <si>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</si>
  <si>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</si>
  <si>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</si>
  <si>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</si>
  <si>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</si>
  <si>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</si>
  <si>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</si>
  <si>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</si>
  <si>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</si>
  <si>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</si>
  <si>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</si>
  <si>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</si>
  <si>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</si>
  <si>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Protikorozní ochrana vrat HO</t>
  </si>
  <si>
    <t>STA</t>
  </si>
  <si>
    <t>1</t>
  </si>
  <si>
    <t>{2f9d5ce0-2a81-4c77-932d-229fae05cf8d}</t>
  </si>
  <si>
    <t>2</t>
  </si>
  <si>
    <t>2.</t>
  </si>
  <si>
    <t>SO 02 Protikorozní ochrana vrat DO</t>
  </si>
  <si>
    <t>{cbb814af-6323-4ce0-a45f-b022a570b060}</t>
  </si>
  <si>
    <t>VON</t>
  </si>
  <si>
    <t>Vedlejší a ostatní náklady</t>
  </si>
  <si>
    <t>{3945ef6c-1298-4a5c-acde-a49ec70a0782}</t>
  </si>
  <si>
    <t>KRYCÍ LIST SOUPISU PRACÍ</t>
  </si>
  <si>
    <t>Objekt:</t>
  </si>
  <si>
    <t>1. - SO 01 Protikorozní ochrana vrat HO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</si>
  <si>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</si>
  <si>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</si>
  <si>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</si>
  <si>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</si>
  <si>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</si>
  <si>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</si>
  <si>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</si>
  <si>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</si>
  <si>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</si>
  <si>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</si>
  <si>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</si>
  <si>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</si>
  <si>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</si>
  <si>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</si>
  <si>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</si>
  <si>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</si>
  <si>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</si>
  <si>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</si>
  <si>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</si>
  <si>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</si>
  <si>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</si>
  <si>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</si>
  <si>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</si>
  <si>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</si>
  <si>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</si>
  <si>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</si>
  <si>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</si>
  <si>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</si>
  <si>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</si>
  <si>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</si>
  <si>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</si>
  <si>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941311111</t>
  </si>
  <si>
    <t>Montáž lešení řadového modulového lehkého zatížení do 200 kg/m2 š do 0,9 m v do 10 m</t>
  </si>
  <si>
    <t>m2</t>
  </si>
  <si>
    <t>CS ÚRS 2020 02</t>
  </si>
  <si>
    <t>4</t>
  </si>
  <si>
    <t>1910478023</t>
  </si>
  <si>
    <t>PP</t>
  </si>
  <si>
    <t>Montáž lešení řadového modulového lehkého pracovního s podlahami s provozním zatížením tř. 3 do 200 kg/m2 šířky tř. SW06 přes 0,6 do 0,9 m, výšky do 10 m</t>
  </si>
  <si>
    <t>VV</t>
  </si>
  <si>
    <t>lešení po obou stranách vrátní DO, viz příloha B.</t>
  </si>
  <si>
    <t>(4*7,0+2*1,0)*6,00</t>
  </si>
  <si>
    <t>941311211</t>
  </si>
  <si>
    <t>Příplatek k lešení řadovému modulovému lehkému š 0,9 m v do 25 m za první a ZKD den použití</t>
  </si>
  <si>
    <t>-1454937835</t>
  </si>
  <si>
    <t>Montáž lešení řadového modulového lehkého pracovního s podlahami s provozním zatížením tř. 3 do 200 kg/m2 Příplatek za první a každý další den použití lešení k ceně -1111 nebo -1112</t>
  </si>
  <si>
    <t>předpoklad 30 dní půjčovné, viz příloha B.</t>
  </si>
  <si>
    <t>30*180,0</t>
  </si>
  <si>
    <t>3</t>
  </si>
  <si>
    <t>941311811</t>
  </si>
  <si>
    <t>Demontáž lešení řadového modulového lehkého zatížení do 200 kg/m2 š do 0,9 m v do 10 m</t>
  </si>
  <si>
    <t>1260841615</t>
  </si>
  <si>
    <t>Demontáž lešení řadového modulového lehkého pracovního s podlahami s provozním zatížením tř. 3 do 200 kg/m2 šířky SW06 přes 0,6 do 0,9 m, výšky do 10 m</t>
  </si>
  <si>
    <t>lešení po obou stranách vrátní DO</t>
  </si>
  <si>
    <t>997</t>
  </si>
  <si>
    <t>Přesun sutě</t>
  </si>
  <si>
    <t>997013813R</t>
  </si>
  <si>
    <t>Likvidace odpadu z plastických hmot</t>
  </si>
  <si>
    <t>t</t>
  </si>
  <si>
    <t>1346621061</t>
  </si>
  <si>
    <t>včetně naložení, vodorovné a svislé dopravy, uložení a poplatku za uložení, viz příloha B.</t>
  </si>
  <si>
    <t>poškozené původní těsnění - celkem 31,5 m, cca 512 kg</t>
  </si>
  <si>
    <t>512,0/1000</t>
  </si>
  <si>
    <t>5</t>
  </si>
  <si>
    <t>997013843R</t>
  </si>
  <si>
    <t>Likvidace odpadu po otryskávání s obsahem nebezpečných látek kód odpadu 12 01 16</t>
  </si>
  <si>
    <t>1025897191</t>
  </si>
  <si>
    <t>Likvidace odpadního materiálu po otryskávání s obsahem nebezpečných látek zatříděného do katalogu odpadů pod kódem 12 01 16</t>
  </si>
  <si>
    <t>odstranění a odvoz odpadu k ekologické likvidaci (včetně naložení, vodorovné a svislé dopravy, uložení a poplatku za uložení), viz příloha B.</t>
  </si>
  <si>
    <t>5,28+6,24+1,44</t>
  </si>
  <si>
    <t>PSV</t>
  </si>
  <si>
    <t>Práce a dodávky PSV</t>
  </si>
  <si>
    <t>741</t>
  </si>
  <si>
    <t>Elektroinstalace - silnoproud</t>
  </si>
  <si>
    <t>6</t>
  </si>
  <si>
    <t>741000R</t>
  </si>
  <si>
    <t>Demontáž pohonu vrátní</t>
  </si>
  <si>
    <t>soubor</t>
  </si>
  <si>
    <t>16</t>
  </si>
  <si>
    <t>2026034901</t>
  </si>
  <si>
    <t>viz příloha D., D.1</t>
  </si>
  <si>
    <t>odklopení krytů, odpojení a zaslepení hydraulických hadic, demontáž hydraulických válců pohonu, uložení válců a ochrana před povětrnostními vlivy</t>
  </si>
  <si>
    <t>odpojení kabeláže a demontáž koncových spínačů</t>
  </si>
  <si>
    <t>7</t>
  </si>
  <si>
    <t>741001R</t>
  </si>
  <si>
    <t>Zpětná montáž pohonu vrátní</t>
  </si>
  <si>
    <t>1236998500</t>
  </si>
  <si>
    <t>montáž hydraulických válců pohonu, propojení a odvzdušnění hydraulického obvodu,zpětná montáž a zapojení koncových spínačů, viz příloha D., D.1</t>
  </si>
  <si>
    <t>762</t>
  </si>
  <si>
    <t>Konstrukce tesařské</t>
  </si>
  <si>
    <t>8</t>
  </si>
  <si>
    <t>762083122</t>
  </si>
  <si>
    <t>Impregnace řeziva proti dřevokaznému hmyzu, houbám a plísním máčením třída ohrožení 3 a 4</t>
  </si>
  <si>
    <t>m3</t>
  </si>
  <si>
    <t>798149406</t>
  </si>
  <si>
    <t>Práce společné pro tesařské konstrukce impregnace řeziva máčením proti dřevokaznému hmyzu, houbám a plísním, třída ohrožení 3 a 4 (dřevo v exteriéru)</t>
  </si>
  <si>
    <t>impregnace odrazných dubových trámců průřezu 160 x 115 mm pro nové diagonály (14,6 bm, tj. 0,30 m3), viz příloha D., D.1</t>
  </si>
  <si>
    <t>plocha impregnace trámců proti vlhkosti  je 9 m2</t>
  </si>
  <si>
    <t>0,3</t>
  </si>
  <si>
    <t>767</t>
  </si>
  <si>
    <t>Konstrukce zámečnické</t>
  </si>
  <si>
    <t>767000R</t>
  </si>
  <si>
    <t>Odstrojení vrátní</t>
  </si>
  <si>
    <t>-182266532</t>
  </si>
  <si>
    <t xml:space="preserve">demontáž těsnicích prvků, přítlačných lišt a šroubů všech těsnění, </t>
  </si>
  <si>
    <t>odstranění zkorodovaných přivařených matic bočnic korýtek,</t>
  </si>
  <si>
    <t>demontáž odrazných trámců</t>
  </si>
  <si>
    <t>10</t>
  </si>
  <si>
    <t>7670020R</t>
  </si>
  <si>
    <t>Kontrola a oprava opěrných armatur zdiva</t>
  </si>
  <si>
    <t>439661985</t>
  </si>
  <si>
    <t>očištění, kontrola poškození, vyvaření a zabroušení dosedacích ploch opěrek ve zdivu vrátňového výklenku, viz příloha D., D.1</t>
  </si>
  <si>
    <t>11</t>
  </si>
  <si>
    <t>7670030R</t>
  </si>
  <si>
    <t>Úprava nosičů těsnění</t>
  </si>
  <si>
    <t>-1029685727</t>
  </si>
  <si>
    <t>vyrovnání případných deformací nosičů, výměna přivařených poškozených matic M16 ve stávající rozteči, viz příloha D., D.1</t>
  </si>
  <si>
    <t>matice M16 - 5,6 (5 kg)</t>
  </si>
  <si>
    <t>12</t>
  </si>
  <si>
    <t>7670060R</t>
  </si>
  <si>
    <t>Díly bočního, prahového a srazového těsnění</t>
  </si>
  <si>
    <t>-314825091</t>
  </si>
  <si>
    <t>náhrada poškozených dílů bočního, prahového a srazového těs. (prof. 130 x 65 mm) - celkem 31,5 m tj. 512 kg</t>
  </si>
  <si>
    <t>náhrada poškozených upevňovacích lišt z materiálu nerez 1.4301 (celkem 191 kg)</t>
  </si>
  <si>
    <t>13</t>
  </si>
  <si>
    <t>767006R</t>
  </si>
  <si>
    <t>Osazení a seřízení bočního, prahového a srazového těsnění</t>
  </si>
  <si>
    <t>916630372</t>
  </si>
  <si>
    <t>osazení pryžových těsnění, slepení v rozích a upevnění pomocí přítlačných lišt včetně seřízení na sucho, viz příloha D., D.1</t>
  </si>
  <si>
    <t xml:space="preserve"> (včetně spojovacího materiálu A2, m=30 kg)</t>
  </si>
  <si>
    <t>14</t>
  </si>
  <si>
    <t>767007R</t>
  </si>
  <si>
    <t>Odrazné trámce</t>
  </si>
  <si>
    <t>-1419214491</t>
  </si>
  <si>
    <t>výroba a úprava odrazných dubových trámců průřezu 160 x 115 mm pro nové diagonály (14,6 bm, tj. 0,30 m3), viz příloha D., D.1</t>
  </si>
  <si>
    <t>767007R1</t>
  </si>
  <si>
    <t>Kompletace vrátní - odrazné trámce</t>
  </si>
  <si>
    <t>-567427638</t>
  </si>
  <si>
    <t>osazení naimpregnovaných trámců, viz příloha D., D.1</t>
  </si>
  <si>
    <t>včetně spojovacího materiálu (A2) - šrouby, matice, podložky (m=8 kg)</t>
  </si>
  <si>
    <t>767008R</t>
  </si>
  <si>
    <t xml:space="preserve">Dokončení montáže vrátní </t>
  </si>
  <si>
    <t>1615892979</t>
  </si>
  <si>
    <t>Dokončení montáže vrátní</t>
  </si>
  <si>
    <t>seřízení opěrek a těsnění, oprava poškozených nátěrů, promazání patního a obojkového ložiska, geodetické zaměření vrátní, viz příloha D., D.1</t>
  </si>
  <si>
    <t>17</t>
  </si>
  <si>
    <t>767995111</t>
  </si>
  <si>
    <t>Montáž atypických zámečnických konstrukcí hmotnosti do 5 kg</t>
  </si>
  <si>
    <t>kg</t>
  </si>
  <si>
    <t>-1490266636</t>
  </si>
  <si>
    <t>Montáž ostatních atypických zámečnických konstrukcí hmotnosti do 5 kg</t>
  </si>
  <si>
    <t>příprava na montáž těsnění - přivaření matic M16 (5.6), 150 ks</t>
  </si>
  <si>
    <t>150,0*0,03</t>
  </si>
  <si>
    <t>materiál pro montáž těsnění</t>
  </si>
  <si>
    <t>šrouby, matice a podložky</t>
  </si>
  <si>
    <t>(125*0,11)+(25*0,13)+(2*0,20)+(16*0,40)+(152*0,03)+(16*0,07)</t>
  </si>
  <si>
    <t>Součet</t>
  </si>
  <si>
    <t>18</t>
  </si>
  <si>
    <t>M</t>
  </si>
  <si>
    <t>30985001R</t>
  </si>
  <si>
    <t>šroub nerezový se šestihrannou hlavou M16x50mm</t>
  </si>
  <si>
    <t>100 kus</t>
  </si>
  <si>
    <t>32</t>
  </si>
  <si>
    <t>-1657600537</t>
  </si>
  <si>
    <t>šroub M16 (A2-70), viz příloha D.1</t>
  </si>
  <si>
    <t>125/100</t>
  </si>
  <si>
    <t>19</t>
  </si>
  <si>
    <t>30985001R1</t>
  </si>
  <si>
    <t>šroub nerezový se šestihrannou hlavou M16x60mm</t>
  </si>
  <si>
    <t>-1095035296</t>
  </si>
  <si>
    <t>25/100</t>
  </si>
  <si>
    <t>20</t>
  </si>
  <si>
    <t>30985001R4</t>
  </si>
  <si>
    <t>šroub nerezový se šestihrannou hlavou M16x110mm</t>
  </si>
  <si>
    <t>1586976728</t>
  </si>
  <si>
    <t>2/100</t>
  </si>
  <si>
    <t>30985001R5</t>
  </si>
  <si>
    <t>šroub nerezový se šestihrannou hlavou M20x150mm</t>
  </si>
  <si>
    <t>-1869894072</t>
  </si>
  <si>
    <t>šroub M20 (A2-70), viz příloha D.1</t>
  </si>
  <si>
    <t>16/100</t>
  </si>
  <si>
    <t>22</t>
  </si>
  <si>
    <t>31111020</t>
  </si>
  <si>
    <t>matice nerezová šestihranná M16</t>
  </si>
  <si>
    <t>-1497628324</t>
  </si>
  <si>
    <t>viz příloha D.1</t>
  </si>
  <si>
    <t>příprava na montáž těsnění (přivaření matic M16 (5.6))</t>
  </si>
  <si>
    <t>150/100</t>
  </si>
  <si>
    <t>matice M16 (A2 - 70)</t>
  </si>
  <si>
    <t>152/100</t>
  </si>
  <si>
    <t>23</t>
  </si>
  <si>
    <t>31111021</t>
  </si>
  <si>
    <t>matice nerezová šestihranná M20</t>
  </si>
  <si>
    <t>-494416606</t>
  </si>
  <si>
    <t>matice M20 (A2 - 70) pro montáž těsnění, viz příloha D.1</t>
  </si>
  <si>
    <t>24</t>
  </si>
  <si>
    <t>31121026R</t>
  </si>
  <si>
    <t xml:space="preserve">podložka nerezová 16 </t>
  </si>
  <si>
    <t>-2001026969</t>
  </si>
  <si>
    <t>podložka nerezová 16</t>
  </si>
  <si>
    <t>podložka 16 (A2), viz příloha D.1</t>
  </si>
  <si>
    <t>4/100</t>
  </si>
  <si>
    <t>25</t>
  </si>
  <si>
    <t>31121027R</t>
  </si>
  <si>
    <t>podložka nerezová 20</t>
  </si>
  <si>
    <t>-1419978715</t>
  </si>
  <si>
    <t>podložka 20 (A2), viz příloha D.1</t>
  </si>
  <si>
    <t>32/100</t>
  </si>
  <si>
    <t>26</t>
  </si>
  <si>
    <t>767995113</t>
  </si>
  <si>
    <t>Montáž atypických zámečnických konstrukcí hmotnosti do 20 kg</t>
  </si>
  <si>
    <t>-1861225337</t>
  </si>
  <si>
    <t>Montáž ostatních atypických zámečnických konstrukcí hmotnosti přes 10 do 20 kg</t>
  </si>
  <si>
    <t>lišta srazu 65 x 5 dl. 5500 mm z nerezové oceli 1.4301, 1 ks</t>
  </si>
  <si>
    <t>15,0</t>
  </si>
  <si>
    <t>27</t>
  </si>
  <si>
    <t>767995114</t>
  </si>
  <si>
    <t>Montáž atypických zámečnických konstrukcí hmotnosti do 50 kg</t>
  </si>
  <si>
    <t>1035647958</t>
  </si>
  <si>
    <t>Montáž ostatních atypických zámečnických konstrukcí hmotnosti přes 20 do 50 kg</t>
  </si>
  <si>
    <t>lišta srazu 100 x 5 dl. 5500 mm z nerezové oceli 1.4301, 1 ks</t>
  </si>
  <si>
    <t>22,0</t>
  </si>
  <si>
    <t>lišta boční 100 x 8 dl. 5500 mm z nerezové oceli 1.4301, 2 ks</t>
  </si>
  <si>
    <t>2*35,5</t>
  </si>
  <si>
    <t>lišta prahu P 100 x 8 dl. 6600 mm z nerezové oceli 1.4301, 1 ks</t>
  </si>
  <si>
    <t>42,0</t>
  </si>
  <si>
    <t>lišta prahu L 100 x 8 dl. 6600 mm z nerezové oceli 1.4301, 1 ks</t>
  </si>
  <si>
    <t>28</t>
  </si>
  <si>
    <t>1375664R0</t>
  </si>
  <si>
    <t>plochá nerezová ocel tl 5,0 mm</t>
  </si>
  <si>
    <t>956201234</t>
  </si>
  <si>
    <t>materiál pro montáž těsnění, viz příloha D.1</t>
  </si>
  <si>
    <t>0,015</t>
  </si>
  <si>
    <t>0,022</t>
  </si>
  <si>
    <t>29</t>
  </si>
  <si>
    <t>1375664R</t>
  </si>
  <si>
    <t>plochá nerezová ocel tl 8,0 mm</t>
  </si>
  <si>
    <t>1148753398</t>
  </si>
  <si>
    <t>2*0,0355</t>
  </si>
  <si>
    <t>0,042</t>
  </si>
  <si>
    <t>30</t>
  </si>
  <si>
    <t>767996701</t>
  </si>
  <si>
    <t>Demontáž atypických zámečnických konstrukcí řezáním hmotnosti jednotlivých dílů do 50 kg</t>
  </si>
  <si>
    <t>-821891694</t>
  </si>
  <si>
    <t>Demontáž ostatních zámečnických konstrukcí o hmotnosti jednotlivých dílů řezáním do 50 kg</t>
  </si>
  <si>
    <t>demontáž přivařených matic (včetně předání demontované oceli provozovateli), viz příloha D., D.1</t>
  </si>
  <si>
    <t>150*0,03</t>
  </si>
  <si>
    <t>31</t>
  </si>
  <si>
    <t>997010R</t>
  </si>
  <si>
    <t>Manipulace s demontovanou ocelí</t>
  </si>
  <si>
    <t>884011995</t>
  </si>
  <si>
    <t>manipulace s demontovanou ocelí (včetně naložení, vodorovné a svislé dopravy), viz příloha B., D., D.1</t>
  </si>
  <si>
    <t xml:space="preserve">dělení materiálu pro přesun, přesun materiálu na mezideponii v areálu PK, přesun materiálu z areálu PK k příslušnému zpracovateli, veškeré manipulace </t>
  </si>
  <si>
    <t>původní lišty</t>
  </si>
  <si>
    <t>192,0/1000</t>
  </si>
  <si>
    <t>33,98/1000</t>
  </si>
  <si>
    <t>998767101</t>
  </si>
  <si>
    <t>Přesun hmot tonážní pro zámečnické konstrukce v objektech v do 6 m</t>
  </si>
  <si>
    <t>1984488198</t>
  </si>
  <si>
    <t>Přesun hmot pro zámečnické konstrukce stanovený z hmotnosti přesunovaného materiálu vodorovná dopravní vzdálenost do 50 m v objektech výšky do 6 m</t>
  </si>
  <si>
    <t>789</t>
  </si>
  <si>
    <t>Povrchové úpravy ocelových konstrukcí a technologických zařízení</t>
  </si>
  <si>
    <t>33</t>
  </si>
  <si>
    <t>7090010R</t>
  </si>
  <si>
    <t>Ochrana před povětrnostními vlivy a prašností</t>
  </si>
  <si>
    <t>-1624545933</t>
  </si>
  <si>
    <t>zakrytí pracoviště krycí fólií (plachtou) cca 210 m2 a její zajištění proti větru pomocí uvazovacích prostředků, ztratné na fólii 5 %</t>
  </si>
  <si>
    <t>zakrytí včetně pořízení plachty, odstranění plachty a její likvidace</t>
  </si>
  <si>
    <t>210,0*1,05</t>
  </si>
  <si>
    <t>34</t>
  </si>
  <si>
    <t>789124142</t>
  </si>
  <si>
    <t>Čištění mechanizované ocelových konstrukcí třídy IV stupeň přípravy St 3 stupeň zrezivění C</t>
  </si>
  <si>
    <t>-1770243476</t>
  </si>
  <si>
    <t>Úpravy povrchů pod nátěry ocelových konstrukcí třídy IV odstranění rzi a nečistot mechanizovaným čištěním stupeň přípravy St 3, stupeň zrezivění C</t>
  </si>
  <si>
    <t>příprava povrchu vrátní HO pod nátěr, viz příloha D., D.1</t>
  </si>
  <si>
    <t>dočištění části ocelových ploch vrátní HO po jejich otryskání od zbytků (cca 10 % plochy)</t>
  </si>
  <si>
    <t>480,0*0,1</t>
  </si>
  <si>
    <t>35</t>
  </si>
  <si>
    <t>789124220R</t>
  </si>
  <si>
    <t>Oprášení a vysátí ocelových konstrukcí třídy IV</t>
  </si>
  <si>
    <t>-1663118588</t>
  </si>
  <si>
    <t>Úpravy povrchů pod nátěry ocelových konstrukcí třídy IV očištění oprášením a vysátím</t>
  </si>
  <si>
    <t>odsátí zbytků nátěru a materiálu po tryskání vrátní HO (před provedením nátěru)</t>
  </si>
  <si>
    <t>480,0</t>
  </si>
  <si>
    <t>36</t>
  </si>
  <si>
    <t>789224532</t>
  </si>
  <si>
    <t>Otryskání abrazivem ze strusky ocelových kcí třídy IV stupeň zarezavění C stupeň přípravy Sa 2 1/2</t>
  </si>
  <si>
    <t>-1700981695</t>
  </si>
  <si>
    <t>Otryskání povrchů ocelových konstrukcí suché abrazivní tryskání abrazivem ze strusky třídy IV stupeň zrezivění C, stupeň přípravy Sa 2½</t>
  </si>
  <si>
    <t>2. otryskání vrátní HO, stupeň odrezení: Sa 2,5 (včetně dočasného uložení odpadu), viz příloha D., D.1</t>
  </si>
  <si>
    <t>37</t>
  </si>
  <si>
    <t>789224532R</t>
  </si>
  <si>
    <t>-1093250310</t>
  </si>
  <si>
    <t>3. konečné (finální) otryskání - přetryskání před nátěrem vrátní HO, stupeň odrezení: Sa 2,5 (včetně dočasného uložení odpadu), viz příloha D., D.1</t>
  </si>
  <si>
    <t>38</t>
  </si>
  <si>
    <t>789224533</t>
  </si>
  <si>
    <t>Otryskání abrazivem ze strusky ocelových kcí třídy IV stupeň zarezavění C stupeň přípravy Sa 2</t>
  </si>
  <si>
    <t>300590309</t>
  </si>
  <si>
    <t>Otryskání povrchů ocelových konstrukcí suché abrazivní tryskání abrazivem ze strusky třídy IV stupeň zrezivění C, stupeň přípravy Sa 2</t>
  </si>
  <si>
    <t>1. hrubé otryskání vrátní HO, stupeň odrezení: Sa 2 (včetně dočasného uložení odpadu), viz příloha D., D.1</t>
  </si>
  <si>
    <t>39</t>
  </si>
  <si>
    <t>789328211</t>
  </si>
  <si>
    <t>Nátěr ocelových konstrukcí třídy IV dvousložkový epoxidový základní tl do 80 µm</t>
  </si>
  <si>
    <t>-612746786</t>
  </si>
  <si>
    <t>Nátěr ocelových konstrukcí třídy IV dvousložkový epoxidový základní, tloušťky do 80 μm</t>
  </si>
  <si>
    <t>nanesení nátěru na 100 % plochy dle technologického postupu v celkové vrstvě 500 µm, viz příloha D., D.1</t>
  </si>
  <si>
    <t>provedení základní vrstvy nátěru vrátní (včetně epoxidové nátěrové hmoty vysokosušinové na kovy)</t>
  </si>
  <si>
    <t>40</t>
  </si>
  <si>
    <t>789328215</t>
  </si>
  <si>
    <t>Nátěr ocelových konstrukcí třídy IV dvousložkový epoxidový mezivrstva tl do 40 µm</t>
  </si>
  <si>
    <t>466900771</t>
  </si>
  <si>
    <t>Nátěr ocelových konstrukcí třídy IV dvousložkový epoxidový mezivrstva, tloušťky do 40 μm</t>
  </si>
  <si>
    <t>provedení mezivrstvy nátěru vrátní HO (včetně epoxidové nátěrové hmoty vysokosušinové na kovy), 1 vrstva</t>
  </si>
  <si>
    <t>41</t>
  </si>
  <si>
    <t>789328216</t>
  </si>
  <si>
    <t>Nátěr ocelových konstrukcí třídy IV dvousložkový epoxidový mezivrstva do 80 μm</t>
  </si>
  <si>
    <t>1987183269</t>
  </si>
  <si>
    <t>Nátěr ocelových konstrukcí třídy IV dvousložkový epoxidový mezivrstva, tloušťky do 80 μm</t>
  </si>
  <si>
    <t>provedení mezivrstev nátěru vrátní HO (včetně epoxidové nátěrové hmoty vysokosušinové na kovy), 4 vrstvy</t>
  </si>
  <si>
    <t>4*480,0</t>
  </si>
  <si>
    <t>42</t>
  </si>
  <si>
    <t>789328221</t>
  </si>
  <si>
    <t>Nátěr ocelových konstrukcí třídy IV dvousložkový epoxidový krycí (vrchní) tl do 80 µm</t>
  </si>
  <si>
    <t>-1326942152</t>
  </si>
  <si>
    <t>Nátěr ocelových konstrukcí třídy IV dvousložkový epoxidový krycí (vrchní), tloušťky do 80 μm</t>
  </si>
  <si>
    <t>provedení krycí vrstvy nátěru vrátní HO (včetně epoxidové nátěrové hmoty vysokosušinové RAL 7032 na kovy), 1 vrstva</t>
  </si>
  <si>
    <t>2. - SO 02 Protikorozní ochrana vrat DO</t>
  </si>
  <si>
    <t>(4*7,0+2*1,0)*8,30</t>
  </si>
  <si>
    <t>předpoklad 30 dní půjčovné</t>
  </si>
  <si>
    <t>30*249,0</t>
  </si>
  <si>
    <t>lešení po obou stranách vrátní DO, , viz příloha B.</t>
  </si>
  <si>
    <t>-1441318832</t>
  </si>
  <si>
    <t>poškozené původní těsnění - celkem 39,2 m, cca 620 kg</t>
  </si>
  <si>
    <t>620,0/1000</t>
  </si>
  <si>
    <t>7,26+8,58+1,98</t>
  </si>
  <si>
    <t>viz příloha D., D.2</t>
  </si>
  <si>
    <t>montáž hydraulických válců pohonu, propojení a odvzdušnění hydraulického obvodu,zpětná montáž a zapojení koncových spínačů, viz příloha D., D.2</t>
  </si>
  <si>
    <t>-1392208795</t>
  </si>
  <si>
    <t>impregnace odrazných dubových trámců průřezu 200 x 150 mm pro nové diagonály (8,888 bm, tj. 0,30 m3), viz příloha D., D.2</t>
  </si>
  <si>
    <t>plocha impregnace trámců proti vlhkosti  je 6,30 m2</t>
  </si>
  <si>
    <t>0,30</t>
  </si>
  <si>
    <t>očištění, kontrola poškození, vyvaření a zabroušení dosedacích ploch opěrek ve zdivu vrátňového výklenku 2 x (9+1) ks, viz příloha D., D.2</t>
  </si>
  <si>
    <t>vyrovnání případných deformací nosičů, výměna přivařených poškozených matic M16 ve stávající rozteči, viz příloha D., D.2</t>
  </si>
  <si>
    <t>matice M16 - 5,6 (6 kg)</t>
  </si>
  <si>
    <t>náhrada poškozených dílů bočního, prahového a srazového těsnění - pryžový profil 130 x 65 mm (39,2 m tj. 620 kg), včetně dodávky materiálu</t>
  </si>
  <si>
    <t>náhrada poškozených upevňovacích lišt z materiálu nerez 1.4301 (celkem 240 kg)</t>
  </si>
  <si>
    <t>osazení pryžových těsnění, slepení v rozích a upevnění pomocí přítlačných lišt včetně seřízení na sucho, viz příloha D., D.2</t>
  </si>
  <si>
    <t xml:space="preserve"> (včetně spojovacího materiálu A2, m=35 kg)</t>
  </si>
  <si>
    <t>výroba a úprava odrazných dubových trámců průřezu 200 x 150 mm pro nové diagonály (8,888 bm, tj. 0,30 m3), viz příloha D., D.2</t>
  </si>
  <si>
    <t>osazení naimpregnovaných trámců, viz příloha D., D.2</t>
  </si>
  <si>
    <t>seřízení opěrek a těsnění, oprava poškozených nátěrů, promazání patního a obojkového ložiska, geodetické zaměření vrátní, viz příloha D., D.2</t>
  </si>
  <si>
    <t>533546258</t>
  </si>
  <si>
    <t>viz příloha D.2</t>
  </si>
  <si>
    <t>příprava na montáž těsnění - přivaření matic M16 (5.6), 165 ks</t>
  </si>
  <si>
    <t>165*0,03</t>
  </si>
  <si>
    <t>(130*0,11)+(35*0,13)+(8*0,35)+(8*0,45)+(173*0,03)+(8*0,07)</t>
  </si>
  <si>
    <t>-1748980540</t>
  </si>
  <si>
    <t>šroub M16 (A2-70), viz příloha D.2</t>
  </si>
  <si>
    <t>130/100</t>
  </si>
  <si>
    <t>-227416665</t>
  </si>
  <si>
    <t>35/100</t>
  </si>
  <si>
    <t>30985001R2</t>
  </si>
  <si>
    <t>šroub nerezový se šestihrannou hlavou M16x190mm</t>
  </si>
  <si>
    <t>1073149539</t>
  </si>
  <si>
    <t>8/100</t>
  </si>
  <si>
    <t>30985001R3</t>
  </si>
  <si>
    <t>šroub nerezový se šestihrannou hlavou M20x160mm</t>
  </si>
  <si>
    <t>-1884398447</t>
  </si>
  <si>
    <t>šroub M20 (A2-70), viz příloha D.2</t>
  </si>
  <si>
    <t>960293168</t>
  </si>
  <si>
    <t>příprava na montáž těsnění (přivaření matic M16 (5.6)), 165 ks</t>
  </si>
  <si>
    <t>165/100</t>
  </si>
  <si>
    <t>173/100</t>
  </si>
  <si>
    <t>1835256233</t>
  </si>
  <si>
    <t>matice M20 (A2 - 70) pro montáž těsnění, viz příloha D.2</t>
  </si>
  <si>
    <t>-827548959</t>
  </si>
  <si>
    <t>viz příloha  D.2</t>
  </si>
  <si>
    <t>podložka 16 (A2)</t>
  </si>
  <si>
    <t>podložka 16 (A2) - dřevo</t>
  </si>
  <si>
    <t>-1692705604</t>
  </si>
  <si>
    <t>podložka 20 (A2) - dřevo, viz příloha D.2</t>
  </si>
  <si>
    <t>310301105</t>
  </si>
  <si>
    <t>lišta srazu 65 x 5 dl. 8100 mm z nerezové oceli 1.4301, 1 ks</t>
  </si>
  <si>
    <t>21,0</t>
  </si>
  <si>
    <t>lišta srazu 100 x 5 dl. 8100 mm z nerezové oceli 1.4301, 1 ks</t>
  </si>
  <si>
    <t>32,5</t>
  </si>
  <si>
    <t>lišta boční 100 x 8 dl. 8130 mm z nerezové oceli 1.4301, 2 ks</t>
  </si>
  <si>
    <t>2*52,0</t>
  </si>
  <si>
    <t>lišta prahu P 100 x 8 dl. 6250 mm z nerezové oceli 1.4301, 1 ks</t>
  </si>
  <si>
    <t>40,0</t>
  </si>
  <si>
    <t>lišta prahu L 100 x 8 dl. 6250 mm z nerezové oceli 1.4301, 1 ks</t>
  </si>
  <si>
    <t>-714328280</t>
  </si>
  <si>
    <t>materiál pro montáž těsnění, viz příloha D.2</t>
  </si>
  <si>
    <t>0,021</t>
  </si>
  <si>
    <t>0,0325</t>
  </si>
  <si>
    <t>1620085470</t>
  </si>
  <si>
    <t>materiál pro montáž těsnění, viz příloha D, D.2</t>
  </si>
  <si>
    <t>2*0,052</t>
  </si>
  <si>
    <t>0,040</t>
  </si>
  <si>
    <t>340472061</t>
  </si>
  <si>
    <t>demontáž přivařených matic (včetně předání demontované oceli provozovateli), viz příloha B., D., D.2</t>
  </si>
  <si>
    <t>manipulace s demontovanou ocelí (včetně naložení, vodorovné a svislé dopravy), viz příloha B., D.</t>
  </si>
  <si>
    <t>poškozené upevňovací lišty</t>
  </si>
  <si>
    <t>237,50/1000</t>
  </si>
  <si>
    <t>poškozené šrouby, matice a podložky</t>
  </si>
  <si>
    <t>35,95/1000</t>
  </si>
  <si>
    <t>zakrytí pracoviště krycí fólií (plachtou) cca 280 m2 a její zajištění proti větru pomocí uvazovacích prostředků, ztratné na fólii 5 %</t>
  </si>
  <si>
    <t>280,0*1,05</t>
  </si>
  <si>
    <t>příprava povrchu vrátní DO pod nátěr, viz příloha D., D.2</t>
  </si>
  <si>
    <t>dočištění části ocelových ploch vrátní DO po jejich otryskání od zbytků (cca 10 % plochy)</t>
  </si>
  <si>
    <t>660,0*0,1</t>
  </si>
  <si>
    <t>odsátí zbytků nátěru a materiálu po tryskání vrátní DO (před provedením nátěru)</t>
  </si>
  <si>
    <t>660,0</t>
  </si>
  <si>
    <t>2. otryskání vrátní DO, stupeň odrezení: Sa 2,5 (včetně dočasného uložení odpadu), viz příloha D., D.2</t>
  </si>
  <si>
    <t>3. konečné (finální) otryskání - přetryskání před nátěrem vrátní DO, stupeň odrezení: Sa 2,5 (včetně dočasného uložení odpadu), viz příloha D., D.2</t>
  </si>
  <si>
    <t>1. hrubé otryskání vrátní DO, stupeň odrezení: Sa 2 (včetně dočasného uložení odpadu), viz příloha D., D.2</t>
  </si>
  <si>
    <t>nanesení nátěru na 100 % plochy dle technologického postupu v celkové vrstvě 500 µm, viz příloha D., D.2</t>
  </si>
  <si>
    <t>provedení mezivrstvy nátěru vrátní DO (včetně epoxidové nátěrové hmoty vysokosušinové na kovy), 1 vrstva</t>
  </si>
  <si>
    <t>provedení mezivrstev nátěru vrátní DO (včetně epoxidové nátěrové hmoty vysokosušinové na kovy), 4 vrstvy</t>
  </si>
  <si>
    <t>4*660,0</t>
  </si>
  <si>
    <t>provedení krycí vrstvy nátěru vrátní DO (včetně epoxidové nátěrové hmoty vysokosušinové RAL 7032 na kovy), 1 vrstva</t>
  </si>
  <si>
    <t>VON - Vedlejší a ostatní náklady</t>
  </si>
  <si>
    <t xml:space="preserve">    1 - Zemní práce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</si>
  <si>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</si>
  <si>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</si>
  <si>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</si>
  <si>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</si>
  <si>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Zemní práce</t>
  </si>
  <si>
    <t>115101202</t>
  </si>
  <si>
    <t>Čerpání vody na dopravní výšku do 10 m průměrný přítok do 1000 l/min</t>
  </si>
  <si>
    <t>hod</t>
  </si>
  <si>
    <t>-1348025576</t>
  </si>
  <si>
    <t>Čerpání vody na dopravní výšku do 10 m s uvažovaným průměrným přítokem přes 500 do 1 000 l/min</t>
  </si>
  <si>
    <t>čerpání průsaků během stavby</t>
  </si>
  <si>
    <t>30*10</t>
  </si>
  <si>
    <t>115101302</t>
  </si>
  <si>
    <t>Pohotovost čerpací soupravy pro dopravní výšku do 10 m přítok do 1000 l/min</t>
  </si>
  <si>
    <t>den</t>
  </si>
  <si>
    <t>-1996230835</t>
  </si>
  <si>
    <t>Pohotovost záložní čerpací soupravy pro dopravní výšku do 10 m s uvažovaným průměrným přítokem přes 500 do 1 000 l/min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</si>
  <si>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</si>
  <si>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</si>
  <si>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</si>
  <si>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</si>
  <si>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</si>
  <si>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</si>
  <si>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</si>
  <si>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-845936357</t>
  </si>
  <si>
    <t>-  napojení na inž. sítě</t>
  </si>
  <si>
    <t>- zajištění umístění prvků zázemí staveniště (buňky, WC, ...)</t>
  </si>
  <si>
    <t>- zajištění zabezpečení vypuštěné PK proti pádu osob a přemětů do PK</t>
  </si>
  <si>
    <t>- zajištění následné likvidace všech objektů ZS včetně připojení na sítě</t>
  </si>
  <si>
    <t>- zajištění případných mobilních zdrojů energie, vody atd. pro zvolené technologie</t>
  </si>
  <si>
    <t>- zajištění celkového logistického řešení staveniště</t>
  </si>
  <si>
    <t>- doprava technologie na stavbu (přesun materiálu a komponent)</t>
  </si>
  <si>
    <t>- zajištění ohlášení všech staveb zařízení staveniště dle §104 odst. (2) zákona č. 183/2006 Sb.</t>
  </si>
  <si>
    <t>- zajištění podmínek pro použití přístupových komunikací dotčených stavbou s příslušnými vlastníky či správci a zajištění jejich splnění</t>
  </si>
  <si>
    <t>- vnitrostaveništní přesun mechanizace (např. mezi platem a dnem komory)</t>
  </si>
  <si>
    <t>- zpřístupnění komory pro pracovníky a materiál (např. stavební výtah, výroba a instalace žebříků, lávek, zábradlí a pomocných kcí, lešení)</t>
  </si>
  <si>
    <t>- zřízení čisticích zón před výjezdem z obvodu staveniště</t>
  </si>
  <si>
    <t>- provedení takových opatření, aby plochy staveniště nebyly znečištěny ropnými látkami a jinými podobnými produkty</t>
  </si>
  <si>
    <t>- provedení takových opatření, aby nebyly překročeny limity prašnosti a hlučnosti dané obecně závaznou vyhláškou</t>
  </si>
  <si>
    <t>- opatření pro práce v noci (osvětlení staveniště, příplatky za práci v noci apod.)</t>
  </si>
  <si>
    <t>- odstranění a odvoz veškerých pomocných konstrukcí  a prvků zázemí staveniště, uvedení ploch do původního stavu</t>
  </si>
  <si>
    <t>0110001</t>
  </si>
  <si>
    <t>Odběry elektrické energie a vody</t>
  </si>
  <si>
    <t>1723300611</t>
  </si>
  <si>
    <t>dočasné napojení na stávající sítě PK, podružné měření, úhrada spotřeby</t>
  </si>
  <si>
    <t>0110002</t>
  </si>
  <si>
    <t>Osvětlení staveniště</t>
  </si>
  <si>
    <t>564648734</t>
  </si>
  <si>
    <t>dočasná osvětlovací tělesa a jejich napájení</t>
  </si>
  <si>
    <t>0110004</t>
  </si>
  <si>
    <t>Montážní přípravky, spotřební materiál, inventář</t>
  </si>
  <si>
    <t>-94818315</t>
  </si>
  <si>
    <t xml:space="preserve">brusivo, mazací prostředky, odmašťovací a čistící prostředky, požární a havarijní inventář 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</si>
  <si>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</si>
  <si>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</si>
  <si>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</si>
  <si>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</si>
  <si>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</si>
  <si>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</si>
  <si>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1768691354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</si>
  <si>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</si>
  <si>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</si>
  <si>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</si>
  <si>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-1491176521</t>
  </si>
  <si>
    <t>023</t>
  </si>
  <si>
    <t>Vypracování projektu skutečného provedení díla</t>
  </si>
  <si>
    <t>-357611933</t>
  </si>
  <si>
    <t>vyhotovení ve 3 paré + 1 x CD</t>
  </si>
  <si>
    <t>02300</t>
  </si>
  <si>
    <t>Technická dokumentace</t>
  </si>
  <si>
    <t>1263086152</t>
  </si>
  <si>
    <t>Technologický postup opravy, plán kontrol a zkoušek,</t>
  </si>
  <si>
    <t>technologický postup nanášení protikorozních nátěrů,</t>
  </si>
  <si>
    <t>firemní materiály a reference,</t>
  </si>
  <si>
    <t>protokoly zkoušek,</t>
  </si>
  <si>
    <t>předávací protokol zkoušek.</t>
  </si>
  <si>
    <t>023001</t>
  </si>
  <si>
    <t>Zajištění revize elektro</t>
  </si>
  <si>
    <t>-2048488916</t>
  </si>
  <si>
    <t>revize elektro vrátní DO a HO včetně výchozí revizní zprávy</t>
  </si>
  <si>
    <t>09</t>
  </si>
  <si>
    <t>Ostatní náklady</t>
  </si>
  <si>
    <t>0931</t>
  </si>
  <si>
    <t>Provedení pasportizace plavební komory, stávajících nemovitostí (vč. pozemků) a jejich příslušenství, stávajícího stavu přístupových komunikací včetně fotodokumentace</t>
  </si>
  <si>
    <t>262144</t>
  </si>
  <si>
    <t>1439278440</t>
  </si>
  <si>
    <t>- pasportizace PK (dolní ohlaví), fotodokumentace</t>
  </si>
  <si>
    <t>- geodetické zaměření bodů TBD před stavbou a po dokončení stavby</t>
  </si>
  <si>
    <t>- průběžné měření včetně závěrečné zprávy</t>
  </si>
  <si>
    <t>- pasportizace stávajících nemovitostí a jejich příslušenství a stavu přístupových komunikací</t>
  </si>
  <si>
    <t>0993001</t>
  </si>
  <si>
    <t>Plán bezpečnosti a ochrany zdraví při práci</t>
  </si>
  <si>
    <t>-815095911</t>
  </si>
  <si>
    <t>099400</t>
  </si>
  <si>
    <t>Výstupní kontrola ve výrobě</t>
  </si>
  <si>
    <t>932139903</t>
  </si>
  <si>
    <t>zkoušky jakosti materiálu a rozměrů vyráběných dílů</t>
  </si>
  <si>
    <t>099401</t>
  </si>
  <si>
    <t>Dílčí kontrola při montáži</t>
  </si>
  <si>
    <t>-953049328</t>
  </si>
  <si>
    <t>zkoušky - kompletnost, dotažení šroubových spojů, kontrola montáže a dosednutí těsnění a opěrek, kontrola hydraulických a elektrických obvodů</t>
  </si>
  <si>
    <t>099402</t>
  </si>
  <si>
    <t>Kontrola protikorozní ochrany</t>
  </si>
  <si>
    <t>313756013</t>
  </si>
  <si>
    <t>zkoušky - kvalita přípravy povrchů, dodržení technolog. postupu nanášení nátěrů, tloušťka nátěru</t>
  </si>
  <si>
    <t>0994020</t>
  </si>
  <si>
    <t>Kontrola protikorozní ochrany - odtrhová zkouška přilnavosti</t>
  </si>
  <si>
    <t>44193415</t>
  </si>
  <si>
    <t>zkoušky - kvalita přípravy povrchů</t>
  </si>
  <si>
    <t>odtrhové zkoušky přilnavosti (ČSN EN ISO 4624) včetně vyhotovení protokolu</t>
  </si>
  <si>
    <t>099403</t>
  </si>
  <si>
    <t>Suché (dílčí) zkoušky</t>
  </si>
  <si>
    <t>54120410</t>
  </si>
  <si>
    <t>zkoušky - kontrola  pohybu vrátní vč. nastavení koncových poloh, seřízení otevíracího a uzavíracího cyklu vrátní (DO a HO)</t>
  </si>
  <si>
    <t>099404</t>
  </si>
  <si>
    <t>Mokré (komplexní) zkoušky</t>
  </si>
  <si>
    <t>1230165089</t>
  </si>
  <si>
    <t>zkoušky - kontrola dosednutí opěrek  a těsnění, jejich  finální seřízení, protokolární předání díla</t>
  </si>
  <si>
    <t>0994040</t>
  </si>
  <si>
    <t>Mokré (komplexní) zkoušky - asistence potápěčů</t>
  </si>
  <si>
    <t>1724695916</t>
  </si>
  <si>
    <t>asistence potápěčů (finální seřízení těsnění a opěrek DO a HO) při mokrých zkouškách včetně přepravy techniky a pracovníků</t>
  </si>
  <si>
    <t>dolní ohlaví 1 den x  3 pracovníci x 8 hod</t>
  </si>
  <si>
    <t>horní ohlaví 1 den x  3 pracovníci x 8 hod</t>
  </si>
  <si>
    <t>0994400</t>
  </si>
  <si>
    <t>Asistence potápěčů</t>
  </si>
  <si>
    <t>1716393265</t>
  </si>
  <si>
    <t>asistence potápěčů ("potápěč pracovní 69-014-H") při osazení provizorního hrazení PK a při jeho odstranění  (DO i HO)</t>
  </si>
  <si>
    <t>(zřízení a vyhrazení provizorního hrazení  bude v režii provozovatele)</t>
  </si>
  <si>
    <t>průzkum nánosů a stav hradicích drážek 1 den x 3 prac. x 8 hod</t>
  </si>
  <si>
    <t>asistence při hrazení a dotěsnění průsaků po vyčerpání 2 dny x  3 pracovníci x 10 hod</t>
  </si>
  <si>
    <t>asistence při odhrazování 1 den x  3 pracovníci x 8 hod</t>
  </si>
  <si>
    <t xml:space="preserve">přeprava techniky a pracovníků </t>
  </si>
  <si>
    <t>DO</t>
  </si>
  <si>
    <t>HO</t>
  </si>
  <si>
    <t>0994500</t>
  </si>
  <si>
    <t>Jeřábová a manipulační technika</t>
  </si>
  <si>
    <t>1031994598</t>
  </si>
  <si>
    <t>zajištění mobilní zvedací techniky s obsluhou při hražení, instalaci lešení a během prací na PK při manipulaci s břemeny dle potřeby</t>
  </si>
  <si>
    <t>0996</t>
  </si>
  <si>
    <t>Zajištění výroby a instalace informačních tabulí ke stavbě</t>
  </si>
  <si>
    <t>-98221137</t>
  </si>
  <si>
    <t>0996800</t>
  </si>
  <si>
    <t>Pomocné práce - hrubé čištění tlakovou vodou</t>
  </si>
  <si>
    <t>-1921224385</t>
  </si>
  <si>
    <t>hrubé očištění vrátní a ploch PK tlakovou vodou</t>
  </si>
  <si>
    <t>09969010</t>
  </si>
  <si>
    <t>Opatření v případě nevyhovujících klimatických podmínek</t>
  </si>
  <si>
    <t>1111909529</t>
  </si>
  <si>
    <t xml:space="preserve">temperování: mobilní ohřívače </t>
  </si>
  <si>
    <t>09991</t>
  </si>
  <si>
    <t>Zajištění fotodokumentace veškerých konstrukcí, které budou v průběhu výstavby skryty nebo zakryty</t>
  </si>
  <si>
    <t>575959583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</si>
</sst>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2"/>
      <c r="AQ5" s="22"/>
      <c r="AR5" s="20"/>
      <c r="BE5" s="241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2"/>
      <c r="AQ6" s="22"/>
      <c r="AR6" s="20"/>
      <c r="BE6" s="24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42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42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2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242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242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2"/>
      <c r="BS12" s="17" t="s">
        <v>6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33</v>
      </c>
      <c r="AO13" s="22"/>
      <c r="AP13" s="22"/>
      <c r="AQ13" s="22"/>
      <c r="AR13" s="20"/>
      <c r="BE13" s="242"/>
      <c r="BS13" s="17" t="s">
        <v>6</v>
      </c>
    </row>
    <row r="14" spans="2:71" ht="13.2">
      <c r="B14" s="21"/>
      <c r="C14" s="22"/>
      <c r="D14" s="22"/>
      <c r="E14" s="247" t="s">
        <v>33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9" t="s">
        <v>30</v>
      </c>
      <c r="AL14" s="22"/>
      <c r="AM14" s="22"/>
      <c r="AN14" s="31" t="s">
        <v>33</v>
      </c>
      <c r="AO14" s="22"/>
      <c r="AP14" s="22"/>
      <c r="AQ14" s="22"/>
      <c r="AR14" s="20"/>
      <c r="BE14" s="242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2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242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242"/>
      <c r="BS17" s="17" t="s">
        <v>38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2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40</v>
      </c>
      <c r="AO19" s="22"/>
      <c r="AP19" s="22"/>
      <c r="AQ19" s="22"/>
      <c r="AR19" s="20"/>
      <c r="BE19" s="242"/>
      <c r="BS19" s="17" t="s">
        <v>6</v>
      </c>
    </row>
    <row r="20" spans="2:71" s="1" customFormat="1" ht="18.45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40</v>
      </c>
      <c r="AO20" s="22"/>
      <c r="AP20" s="22"/>
      <c r="AQ20" s="22"/>
      <c r="AR20" s="20"/>
      <c r="BE20" s="242"/>
      <c r="BS20" s="17" t="s">
        <v>38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2"/>
    </row>
    <row r="22" spans="2:57" s="1" customFormat="1" ht="12" customHeight="1">
      <c r="B22" s="21"/>
      <c r="C22" s="22"/>
      <c r="D22" s="29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2"/>
    </row>
    <row r="23" spans="2:57" s="1" customFormat="1" ht="59.25" customHeight="1">
      <c r="B23" s="21"/>
      <c r="C23" s="22"/>
      <c r="D23" s="22"/>
      <c r="E23" s="249" t="s">
        <v>43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2"/>
      <c r="AP23" s="22"/>
      <c r="AQ23" s="22"/>
      <c r="AR23" s="20"/>
      <c r="BE23" s="242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2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2"/>
    </row>
    <row r="26" spans="1:57" s="2" customFormat="1" ht="25.95" customHeight="1">
      <c r="A26" s="34"/>
      <c r="B26" s="35"/>
      <c r="C26" s="36"/>
      <c r="D26" s="37" t="s">
        <v>44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0">
        <f>ROUND(AG54,2)</f>
        <v>0</v>
      </c>
      <c r="AL26" s="251"/>
      <c r="AM26" s="251"/>
      <c r="AN26" s="251"/>
      <c r="AO26" s="251"/>
      <c r="AP26" s="36"/>
      <c r="AQ26" s="36"/>
      <c r="AR26" s="39"/>
      <c r="BE26" s="242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2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2" t="s">
        <v>45</v>
      </c>
      <c r="M28" s="252"/>
      <c r="N28" s="252"/>
      <c r="O28" s="252"/>
      <c r="P28" s="252"/>
      <c r="Q28" s="36"/>
      <c r="R28" s="36"/>
      <c r="S28" s="36"/>
      <c r="T28" s="36"/>
      <c r="U28" s="36"/>
      <c r="V28" s="36"/>
      <c r="W28" s="252" t="s">
        <v>46</v>
      </c>
      <c r="X28" s="252"/>
      <c r="Y28" s="252"/>
      <c r="Z28" s="252"/>
      <c r="AA28" s="252"/>
      <c r="AB28" s="252"/>
      <c r="AC28" s="252"/>
      <c r="AD28" s="252"/>
      <c r="AE28" s="252"/>
      <c r="AF28" s="36"/>
      <c r="AG28" s="36"/>
      <c r="AH28" s="36"/>
      <c r="AI28" s="36"/>
      <c r="AJ28" s="36"/>
      <c r="AK28" s="252" t="s">
        <v>47</v>
      </c>
      <c r="AL28" s="252"/>
      <c r="AM28" s="252"/>
      <c r="AN28" s="252"/>
      <c r="AO28" s="252"/>
      <c r="AP28" s="36"/>
      <c r="AQ28" s="36"/>
      <c r="AR28" s="39"/>
      <c r="BE28" s="242"/>
    </row>
    <row r="29" spans="2:57" s="3" customFormat="1" ht="14.4" customHeight="1" hidden="1">
      <c r="B29" s="40"/>
      <c r="C29" s="41"/>
      <c r="D29" s="29" t="s">
        <v>48</v>
      </c>
      <c r="E29" s="41"/>
      <c r="F29" s="29" t="s">
        <v>49</v>
      </c>
      <c r="G29" s="41"/>
      <c r="H29" s="41"/>
      <c r="I29" s="41"/>
      <c r="J29" s="41"/>
      <c r="K29" s="41"/>
      <c r="L29" s="255">
        <v>0.21</v>
      </c>
      <c r="M29" s="254"/>
      <c r="N29" s="254"/>
      <c r="O29" s="254"/>
      <c r="P29" s="254"/>
      <c r="Q29" s="41"/>
      <c r="R29" s="41"/>
      <c r="S29" s="41"/>
      <c r="T29" s="41"/>
      <c r="U29" s="41"/>
      <c r="V29" s="41"/>
      <c r="W29" s="253">
        <f>ROUND(AZ54,2)</f>
        <v>0</v>
      </c>
      <c r="X29" s="254"/>
      <c r="Y29" s="254"/>
      <c r="Z29" s="254"/>
      <c r="AA29" s="254"/>
      <c r="AB29" s="254"/>
      <c r="AC29" s="254"/>
      <c r="AD29" s="254"/>
      <c r="AE29" s="254"/>
      <c r="AF29" s="41"/>
      <c r="AG29" s="41"/>
      <c r="AH29" s="41"/>
      <c r="AI29" s="41"/>
      <c r="AJ29" s="41"/>
      <c r="AK29" s="253">
        <f>ROUND(AV54,2)</f>
        <v>0</v>
      </c>
      <c r="AL29" s="254"/>
      <c r="AM29" s="254"/>
      <c r="AN29" s="254"/>
      <c r="AO29" s="254"/>
      <c r="AP29" s="41"/>
      <c r="AQ29" s="41"/>
      <c r="AR29" s="42"/>
      <c r="BE29" s="243"/>
    </row>
    <row r="30" spans="2:57" s="3" customFormat="1" ht="14.4" customHeight="1" hidden="1">
      <c r="B30" s="40"/>
      <c r="C30" s="41"/>
      <c r="D30" s="41"/>
      <c r="E30" s="41"/>
      <c r="F30" s="29" t="s">
        <v>50</v>
      </c>
      <c r="G30" s="41"/>
      <c r="H30" s="41"/>
      <c r="I30" s="41"/>
      <c r="J30" s="41"/>
      <c r="K30" s="41"/>
      <c r="L30" s="255">
        <v>0.15</v>
      </c>
      <c r="M30" s="254"/>
      <c r="N30" s="254"/>
      <c r="O30" s="254"/>
      <c r="P30" s="254"/>
      <c r="Q30" s="41"/>
      <c r="R30" s="41"/>
      <c r="S30" s="41"/>
      <c r="T30" s="41"/>
      <c r="U30" s="41"/>
      <c r="V30" s="41"/>
      <c r="W30" s="253">
        <f>ROUND(BA54,2)</f>
        <v>0</v>
      </c>
      <c r="X30" s="254"/>
      <c r="Y30" s="254"/>
      <c r="Z30" s="254"/>
      <c r="AA30" s="254"/>
      <c r="AB30" s="254"/>
      <c r="AC30" s="254"/>
      <c r="AD30" s="254"/>
      <c r="AE30" s="254"/>
      <c r="AF30" s="41"/>
      <c r="AG30" s="41"/>
      <c r="AH30" s="41"/>
      <c r="AI30" s="41"/>
      <c r="AJ30" s="41"/>
      <c r="AK30" s="253">
        <f>ROUND(AW54,2)</f>
        <v>0</v>
      </c>
      <c r="AL30" s="254"/>
      <c r="AM30" s="254"/>
      <c r="AN30" s="254"/>
      <c r="AO30" s="254"/>
      <c r="AP30" s="41"/>
      <c r="AQ30" s="41"/>
      <c r="AR30" s="42"/>
      <c r="BE30" s="243"/>
    </row>
    <row r="31" spans="2:57" s="3" customFormat="1" ht="14.4" customHeight="1">
      <c r="B31" s="40"/>
      <c r="C31" s="41"/>
      <c r="D31" s="43" t="s">
        <v>48</v>
      </c>
      <c r="E31" s="41"/>
      <c r="F31" s="29" t="s">
        <v>51</v>
      </c>
      <c r="G31" s="41"/>
      <c r="H31" s="41"/>
      <c r="I31" s="41"/>
      <c r="J31" s="41"/>
      <c r="K31" s="41"/>
      <c r="L31" s="255">
        <v>0.21</v>
      </c>
      <c r="M31" s="254"/>
      <c r="N31" s="254"/>
      <c r="O31" s="254"/>
      <c r="P31" s="254"/>
      <c r="Q31" s="41"/>
      <c r="R31" s="41"/>
      <c r="S31" s="41"/>
      <c r="T31" s="41"/>
      <c r="U31" s="41"/>
      <c r="V31" s="41"/>
      <c r="W31" s="253">
        <f>ROUND(BB54,2)</f>
        <v>0</v>
      </c>
      <c r="X31" s="254"/>
      <c r="Y31" s="254"/>
      <c r="Z31" s="254"/>
      <c r="AA31" s="254"/>
      <c r="AB31" s="254"/>
      <c r="AC31" s="254"/>
      <c r="AD31" s="254"/>
      <c r="AE31" s="254"/>
      <c r="AF31" s="41"/>
      <c r="AG31" s="41"/>
      <c r="AH31" s="41"/>
      <c r="AI31" s="41"/>
      <c r="AJ31" s="41"/>
      <c r="AK31" s="253">
        <v>0</v>
      </c>
      <c r="AL31" s="254"/>
      <c r="AM31" s="254"/>
      <c r="AN31" s="254"/>
      <c r="AO31" s="254"/>
      <c r="AP31" s="41"/>
      <c r="AQ31" s="41"/>
      <c r="AR31" s="42"/>
      <c r="BE31" s="243"/>
    </row>
    <row r="32" spans="2:57" s="3" customFormat="1" ht="14.4" customHeight="1">
      <c r="B32" s="40"/>
      <c r="C32" s="41"/>
      <c r="D32" s="41"/>
      <c r="E32" s="41"/>
      <c r="F32" s="29" t="s">
        <v>52</v>
      </c>
      <c r="G32" s="41"/>
      <c r="H32" s="41"/>
      <c r="I32" s="41"/>
      <c r="J32" s="41"/>
      <c r="K32" s="41"/>
      <c r="L32" s="255">
        <v>0.15</v>
      </c>
      <c r="M32" s="254"/>
      <c r="N32" s="254"/>
      <c r="O32" s="254"/>
      <c r="P32" s="254"/>
      <c r="Q32" s="41"/>
      <c r="R32" s="41"/>
      <c r="S32" s="41"/>
      <c r="T32" s="41"/>
      <c r="U32" s="41"/>
      <c r="V32" s="41"/>
      <c r="W32" s="253">
        <f>ROUND(BC54,2)</f>
        <v>0</v>
      </c>
      <c r="X32" s="254"/>
      <c r="Y32" s="254"/>
      <c r="Z32" s="254"/>
      <c r="AA32" s="254"/>
      <c r="AB32" s="254"/>
      <c r="AC32" s="254"/>
      <c r="AD32" s="254"/>
      <c r="AE32" s="254"/>
      <c r="AF32" s="41"/>
      <c r="AG32" s="41"/>
      <c r="AH32" s="41"/>
      <c r="AI32" s="41"/>
      <c r="AJ32" s="41"/>
      <c r="AK32" s="253">
        <v>0</v>
      </c>
      <c r="AL32" s="254"/>
      <c r="AM32" s="254"/>
      <c r="AN32" s="254"/>
      <c r="AO32" s="254"/>
      <c r="AP32" s="41"/>
      <c r="AQ32" s="41"/>
      <c r="AR32" s="42"/>
      <c r="BE32" s="243"/>
    </row>
    <row r="33" spans="2:44" s="3" customFormat="1" ht="14.4" customHeight="1" hidden="1">
      <c r="B33" s="40"/>
      <c r="C33" s="41"/>
      <c r="D33" s="41"/>
      <c r="E33" s="41"/>
      <c r="F33" s="29" t="s">
        <v>53</v>
      </c>
      <c r="G33" s="41"/>
      <c r="H33" s="41"/>
      <c r="I33" s="41"/>
      <c r="J33" s="41"/>
      <c r="K33" s="41"/>
      <c r="L33" s="255">
        <v>0</v>
      </c>
      <c r="M33" s="254"/>
      <c r="N33" s="254"/>
      <c r="O33" s="254"/>
      <c r="P33" s="254"/>
      <c r="Q33" s="41"/>
      <c r="R33" s="41"/>
      <c r="S33" s="41"/>
      <c r="T33" s="41"/>
      <c r="U33" s="41"/>
      <c r="V33" s="41"/>
      <c r="W33" s="253">
        <f>ROUND(BD54,2)</f>
        <v>0</v>
      </c>
      <c r="X33" s="254"/>
      <c r="Y33" s="254"/>
      <c r="Z33" s="254"/>
      <c r="AA33" s="254"/>
      <c r="AB33" s="254"/>
      <c r="AC33" s="254"/>
      <c r="AD33" s="254"/>
      <c r="AE33" s="254"/>
      <c r="AF33" s="41"/>
      <c r="AG33" s="41"/>
      <c r="AH33" s="41"/>
      <c r="AI33" s="41"/>
      <c r="AJ33" s="41"/>
      <c r="AK33" s="253">
        <v>0</v>
      </c>
      <c r="AL33" s="254"/>
      <c r="AM33" s="254"/>
      <c r="AN33" s="254"/>
      <c r="AO33" s="254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4"/>
      <c r="D35" s="45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55</v>
      </c>
      <c r="U35" s="46"/>
      <c r="V35" s="46"/>
      <c r="W35" s="46"/>
      <c r="X35" s="256" t="s">
        <v>56</v>
      </c>
      <c r="Y35" s="257"/>
      <c r="Z35" s="257"/>
      <c r="AA35" s="257"/>
      <c r="AB35" s="257"/>
      <c r="AC35" s="46"/>
      <c r="AD35" s="46"/>
      <c r="AE35" s="46"/>
      <c r="AF35" s="46"/>
      <c r="AG35" s="46"/>
      <c r="AH35" s="46"/>
      <c r="AI35" s="46"/>
      <c r="AJ35" s="46"/>
      <c r="AK35" s="258">
        <f>SUM(AK26:AK33)</f>
        <v>0</v>
      </c>
      <c r="AL35" s="257"/>
      <c r="AM35" s="257"/>
      <c r="AN35" s="257"/>
      <c r="AO35" s="259"/>
      <c r="AP35" s="44"/>
      <c r="AQ35" s="44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" customHeight="1">
      <c r="A42" s="34"/>
      <c r="B42" s="35"/>
      <c r="C42" s="23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1820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0" t="str">
        <f>K6</f>
        <v>VD Klavary, protikorozní ochrana vrat PK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57"/>
      <c r="AQ45" s="57"/>
      <c r="AR45" s="58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Klavary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262" t="str">
        <f>IF(AN8="","",AN8)</f>
        <v>14. 1. 2021</v>
      </c>
      <c r="AN47" s="262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40.05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>Povodí Labe, státní podnik, OIČ, Hradec Králové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34</v>
      </c>
      <c r="AJ49" s="36"/>
      <c r="AK49" s="36"/>
      <c r="AL49" s="36"/>
      <c r="AM49" s="263" t="str">
        <f>IF(E17="","",E17)</f>
        <v>Ing. P. Hačecký, Pod Krocínkou 467/6, 190 00 Praha</v>
      </c>
      <c r="AN49" s="264"/>
      <c r="AO49" s="264"/>
      <c r="AP49" s="264"/>
      <c r="AQ49" s="36"/>
      <c r="AR49" s="39"/>
      <c r="AS49" s="265" t="s">
        <v>58</v>
      </c>
      <c r="AT49" s="26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15" customHeight="1">
      <c r="A50" s="34"/>
      <c r="B50" s="35"/>
      <c r="C50" s="29" t="s">
        <v>32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39</v>
      </c>
      <c r="AJ50" s="36"/>
      <c r="AK50" s="36"/>
      <c r="AL50" s="36"/>
      <c r="AM50" s="263" t="str">
        <f>IF(E20="","",E20)</f>
        <v>Ing. Eva Morkesová</v>
      </c>
      <c r="AN50" s="264"/>
      <c r="AO50" s="264"/>
      <c r="AP50" s="264"/>
      <c r="AQ50" s="36"/>
      <c r="AR50" s="39"/>
      <c r="AS50" s="267"/>
      <c r="AT50" s="26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9"/>
      <c r="AT51" s="27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271" t="s">
        <v>59</v>
      </c>
      <c r="D52" s="272"/>
      <c r="E52" s="272"/>
      <c r="F52" s="272"/>
      <c r="G52" s="272"/>
      <c r="H52" s="67"/>
      <c r="I52" s="273" t="s">
        <v>60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61</v>
      </c>
      <c r="AH52" s="272"/>
      <c r="AI52" s="272"/>
      <c r="AJ52" s="272"/>
      <c r="AK52" s="272"/>
      <c r="AL52" s="272"/>
      <c r="AM52" s="272"/>
      <c r="AN52" s="273" t="s">
        <v>62</v>
      </c>
      <c r="AO52" s="272"/>
      <c r="AP52" s="272"/>
      <c r="AQ52" s="68" t="s">
        <v>63</v>
      </c>
      <c r="AR52" s="39"/>
      <c r="AS52" s="69" t="s">
        <v>64</v>
      </c>
      <c r="AT52" s="70" t="s">
        <v>65</v>
      </c>
      <c r="AU52" s="70" t="s">
        <v>66</v>
      </c>
      <c r="AV52" s="70" t="s">
        <v>67</v>
      </c>
      <c r="AW52" s="70" t="s">
        <v>68</v>
      </c>
      <c r="AX52" s="70" t="s">
        <v>69</v>
      </c>
      <c r="AY52" s="70" t="s">
        <v>70</v>
      </c>
      <c r="AZ52" s="70" t="s">
        <v>71</v>
      </c>
      <c r="BA52" s="70" t="s">
        <v>72</v>
      </c>
      <c r="BB52" s="70" t="s">
        <v>73</v>
      </c>
      <c r="BC52" s="70" t="s">
        <v>74</v>
      </c>
      <c r="BD52" s="71" t="s">
        <v>75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" customHeight="1">
      <c r="B54" s="75"/>
      <c r="C54" s="76" t="s">
        <v>76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78">
        <f>ROUND(SUM(AG55:AG57),2)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79" t="s">
        <v>40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77</v>
      </c>
      <c r="BT54" s="85" t="s">
        <v>78</v>
      </c>
      <c r="BU54" s="86" t="s">
        <v>79</v>
      </c>
      <c r="BV54" s="85" t="s">
        <v>80</v>
      </c>
      <c r="BW54" s="85" t="s">
        <v>5</v>
      </c>
      <c r="BX54" s="85" t="s">
        <v>81</v>
      </c>
      <c r="CL54" s="85" t="s">
        <v>19</v>
      </c>
    </row>
    <row r="55" spans="1:91" s="7" customFormat="1" ht="16.5" customHeight="1">
      <c r="A55" s="87" t="s">
        <v>82</v>
      </c>
      <c r="B55" s="88"/>
      <c r="C55" s="89"/>
      <c r="D55" s="277" t="s">
        <v>83</v>
      </c>
      <c r="E55" s="277"/>
      <c r="F55" s="277"/>
      <c r="G55" s="277"/>
      <c r="H55" s="277"/>
      <c r="I55" s="90"/>
      <c r="J55" s="277" t="s">
        <v>84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5">
        <f>'1. - SO 01 Protikorozní o...'!J30</f>
        <v>0</v>
      </c>
      <c r="AH55" s="276"/>
      <c r="AI55" s="276"/>
      <c r="AJ55" s="276"/>
      <c r="AK55" s="276"/>
      <c r="AL55" s="276"/>
      <c r="AM55" s="276"/>
      <c r="AN55" s="275">
        <f>SUM(AG55,AT55)</f>
        <v>0</v>
      </c>
      <c r="AO55" s="276"/>
      <c r="AP55" s="276"/>
      <c r="AQ55" s="91" t="s">
        <v>85</v>
      </c>
      <c r="AR55" s="92"/>
      <c r="AS55" s="93">
        <v>0</v>
      </c>
      <c r="AT55" s="94">
        <f>ROUND(SUM(AV55:AW55),2)</f>
        <v>0</v>
      </c>
      <c r="AU55" s="95">
        <f>'1. - SO 01 Protikorozní o...'!P87</f>
        <v>0</v>
      </c>
      <c r="AV55" s="94">
        <f>'1. - SO 01 Protikorozní o...'!J33</f>
        <v>0</v>
      </c>
      <c r="AW55" s="94">
        <f>'1. - SO 01 Protikorozní o...'!J34</f>
        <v>0</v>
      </c>
      <c r="AX55" s="94">
        <f>'1. - SO 01 Protikorozní o...'!J35</f>
        <v>0</v>
      </c>
      <c r="AY55" s="94">
        <f>'1. - SO 01 Protikorozní o...'!J36</f>
        <v>0</v>
      </c>
      <c r="AZ55" s="94">
        <f>'1. - SO 01 Protikorozní o...'!F33</f>
        <v>0</v>
      </c>
      <c r="BA55" s="94">
        <f>'1. - SO 01 Protikorozní o...'!F34</f>
        <v>0</v>
      </c>
      <c r="BB55" s="94">
        <f>'1. - SO 01 Protikorozní o...'!F35</f>
        <v>0</v>
      </c>
      <c r="BC55" s="94">
        <f>'1. - SO 01 Protikorozní o...'!F36</f>
        <v>0</v>
      </c>
      <c r="BD55" s="96">
        <f>'1. - SO 01 Protikorozní o...'!F37</f>
        <v>0</v>
      </c>
      <c r="BT55" s="97" t="s">
        <v>86</v>
      </c>
      <c r="BV55" s="97" t="s">
        <v>80</v>
      </c>
      <c r="BW55" s="97" t="s">
        <v>87</v>
      </c>
      <c r="BX55" s="97" t="s">
        <v>5</v>
      </c>
      <c r="CL55" s="97" t="s">
        <v>19</v>
      </c>
      <c r="CM55" s="97" t="s">
        <v>88</v>
      </c>
    </row>
    <row r="56" spans="1:91" s="7" customFormat="1" ht="16.5" customHeight="1">
      <c r="A56" s="87" t="s">
        <v>82</v>
      </c>
      <c r="B56" s="88"/>
      <c r="C56" s="89"/>
      <c r="D56" s="277" t="s">
        <v>89</v>
      </c>
      <c r="E56" s="277"/>
      <c r="F56" s="277"/>
      <c r="G56" s="277"/>
      <c r="H56" s="277"/>
      <c r="I56" s="90"/>
      <c r="J56" s="277" t="s">
        <v>90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5">
        <f>'2. - SO 02 Protikorozní o...'!J30</f>
        <v>0</v>
      </c>
      <c r="AH56" s="276"/>
      <c r="AI56" s="276"/>
      <c r="AJ56" s="276"/>
      <c r="AK56" s="276"/>
      <c r="AL56" s="276"/>
      <c r="AM56" s="276"/>
      <c r="AN56" s="275">
        <f>SUM(AG56,AT56)</f>
        <v>0</v>
      </c>
      <c r="AO56" s="276"/>
      <c r="AP56" s="276"/>
      <c r="AQ56" s="91" t="s">
        <v>85</v>
      </c>
      <c r="AR56" s="92"/>
      <c r="AS56" s="93">
        <v>0</v>
      </c>
      <c r="AT56" s="94">
        <f>ROUND(SUM(AV56:AW56),2)</f>
        <v>0</v>
      </c>
      <c r="AU56" s="95">
        <f>'2. - SO 02 Protikorozní o...'!P87</f>
        <v>0</v>
      </c>
      <c r="AV56" s="94">
        <f>'2. - SO 02 Protikorozní o...'!J33</f>
        <v>0</v>
      </c>
      <c r="AW56" s="94">
        <f>'2. - SO 02 Protikorozní o...'!J34</f>
        <v>0</v>
      </c>
      <c r="AX56" s="94">
        <f>'2. - SO 02 Protikorozní o...'!J35</f>
        <v>0</v>
      </c>
      <c r="AY56" s="94">
        <f>'2. - SO 02 Protikorozní o...'!J36</f>
        <v>0</v>
      </c>
      <c r="AZ56" s="94">
        <f>'2. - SO 02 Protikorozní o...'!F33</f>
        <v>0</v>
      </c>
      <c r="BA56" s="94">
        <f>'2. - SO 02 Protikorozní o...'!F34</f>
        <v>0</v>
      </c>
      <c r="BB56" s="94">
        <f>'2. - SO 02 Protikorozní o...'!F35</f>
        <v>0</v>
      </c>
      <c r="BC56" s="94">
        <f>'2. - SO 02 Protikorozní o...'!F36</f>
        <v>0</v>
      </c>
      <c r="BD56" s="96">
        <f>'2. - SO 02 Protikorozní o...'!F37</f>
        <v>0</v>
      </c>
      <c r="BT56" s="97" t="s">
        <v>86</v>
      </c>
      <c r="BV56" s="97" t="s">
        <v>80</v>
      </c>
      <c r="BW56" s="97" t="s">
        <v>91</v>
      </c>
      <c r="BX56" s="97" t="s">
        <v>5</v>
      </c>
      <c r="CL56" s="97" t="s">
        <v>19</v>
      </c>
      <c r="CM56" s="97" t="s">
        <v>88</v>
      </c>
    </row>
    <row r="57" spans="1:91" s="7" customFormat="1" ht="16.5" customHeight="1">
      <c r="A57" s="87" t="s">
        <v>82</v>
      </c>
      <c r="B57" s="88"/>
      <c r="C57" s="89"/>
      <c r="D57" s="277" t="s">
        <v>92</v>
      </c>
      <c r="E57" s="277"/>
      <c r="F57" s="277"/>
      <c r="G57" s="277"/>
      <c r="H57" s="277"/>
      <c r="I57" s="90"/>
      <c r="J57" s="277" t="s">
        <v>93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5">
        <f>'VON - Vedlejší a ostatní ...'!J30</f>
        <v>0</v>
      </c>
      <c r="AH57" s="276"/>
      <c r="AI57" s="276"/>
      <c r="AJ57" s="276"/>
      <c r="AK57" s="276"/>
      <c r="AL57" s="276"/>
      <c r="AM57" s="276"/>
      <c r="AN57" s="275">
        <f>SUM(AG57,AT57)</f>
        <v>0</v>
      </c>
      <c r="AO57" s="276"/>
      <c r="AP57" s="276"/>
      <c r="AQ57" s="91" t="s">
        <v>92</v>
      </c>
      <c r="AR57" s="92"/>
      <c r="AS57" s="98">
        <v>0</v>
      </c>
      <c r="AT57" s="99">
        <f>ROUND(SUM(AV57:AW57),2)</f>
        <v>0</v>
      </c>
      <c r="AU57" s="100">
        <f>'VON - Vedlejší a ostatní ...'!P85</f>
        <v>0</v>
      </c>
      <c r="AV57" s="99">
        <f>'VON - Vedlejší a ostatní ...'!J33</f>
        <v>0</v>
      </c>
      <c r="AW57" s="99">
        <f>'VON - Vedlejší a ostatní ...'!J34</f>
        <v>0</v>
      </c>
      <c r="AX57" s="99">
        <f>'VON - Vedlejší a ostatní ...'!J35</f>
        <v>0</v>
      </c>
      <c r="AY57" s="99">
        <f>'VON - Vedlejší a ostatní ...'!J36</f>
        <v>0</v>
      </c>
      <c r="AZ57" s="99">
        <f>'VON - Vedlejší a ostatní ...'!F33</f>
        <v>0</v>
      </c>
      <c r="BA57" s="99">
        <f>'VON - Vedlejší a ostatní ...'!F34</f>
        <v>0</v>
      </c>
      <c r="BB57" s="99">
        <f>'VON - Vedlejší a ostatní ...'!F35</f>
        <v>0</v>
      </c>
      <c r="BC57" s="99">
        <f>'VON - Vedlejší a ostatní ...'!F36</f>
        <v>0</v>
      </c>
      <c r="BD57" s="101">
        <f>'VON - Vedlejší a ostatní ...'!F37</f>
        <v>0</v>
      </c>
      <c r="BT57" s="97" t="s">
        <v>86</v>
      </c>
      <c r="BV57" s="97" t="s">
        <v>80</v>
      </c>
      <c r="BW57" s="97" t="s">
        <v>94</v>
      </c>
      <c r="BX57" s="97" t="s">
        <v>5</v>
      </c>
      <c r="CL57" s="97" t="s">
        <v>19</v>
      </c>
      <c r="CM57" s="97" t="s">
        <v>88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" customHeight="1">
      <c r="A59" s="34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CjX6d+Q7PXwrx1ZkafnVcr7XBHYf+MS2j8fEokQguj5xkbDmGEHG3h9Sb5LCCyTDfcz19M/miSmKVYl4s+eDUw==" saltValue="g6Bpzb9wrbNT2giJl6oX9CvkpH1+KuslrUxZDkQJJbBEwPQtormHPH5teVUXJy2DxG9zoCvGyX7F3M8V8pgc3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 Protikorozní o...'!C2" display="/"/>
    <hyperlink ref="A56" location="'2. - SO 02 Protikorozní o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7"/>
  <sheetViews>
    <sheetView showGridLines="0" workbookViewId="0" topLeftCell="A5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87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88</v>
      </c>
    </row>
    <row r="4" spans="2:46" s="1" customFormat="1" ht="24.9" customHeight="1">
      <c r="B4" s="20"/>
      <c r="D4" s="104" t="s">
        <v>95</v>
      </c>
      <c r="L4" s="20"/>
      <c r="M4" s="105" t="s">
        <v>10</v>
      </c>
      <c r="AT4" s="17" t="s">
        <v>38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1" t="str">
        <f>'Rekapitulace stavby'!K6</f>
        <v>VD Klavary, protikorozní ochrana vrat PK</v>
      </c>
      <c r="F7" s="282"/>
      <c r="G7" s="282"/>
      <c r="H7" s="282"/>
      <c r="L7" s="20"/>
    </row>
    <row r="8" spans="1:31" s="2" customFormat="1" ht="12" customHeight="1">
      <c r="A8" s="34"/>
      <c r="B8" s="39"/>
      <c r="C8" s="34"/>
      <c r="D8" s="106" t="s">
        <v>96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3" t="s">
        <v>97</v>
      </c>
      <c r="F9" s="284"/>
      <c r="G9" s="284"/>
      <c r="H9" s="284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14. 1. 2021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31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06" t="s">
        <v>27</v>
      </c>
      <c r="J20" s="108" t="s">
        <v>35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36</v>
      </c>
      <c r="F21" s="34"/>
      <c r="G21" s="34"/>
      <c r="H21" s="34"/>
      <c r="I21" s="106" t="s">
        <v>30</v>
      </c>
      <c r="J21" s="108" t="s">
        <v>37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39</v>
      </c>
      <c r="E23" s="34"/>
      <c r="F23" s="34"/>
      <c r="G23" s="34"/>
      <c r="H23" s="34"/>
      <c r="I23" s="106" t="s">
        <v>27</v>
      </c>
      <c r="J23" s="108" t="s">
        <v>40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41</v>
      </c>
      <c r="F24" s="34"/>
      <c r="G24" s="34"/>
      <c r="H24" s="34"/>
      <c r="I24" s="106" t="s">
        <v>30</v>
      </c>
      <c r="J24" s="108" t="s">
        <v>40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42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110"/>
      <c r="B27" s="111"/>
      <c r="C27" s="110"/>
      <c r="D27" s="110"/>
      <c r="E27" s="287" t="s">
        <v>43</v>
      </c>
      <c r="F27" s="287"/>
      <c r="G27" s="287"/>
      <c r="H27" s="28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44</v>
      </c>
      <c r="E30" s="34"/>
      <c r="F30" s="34"/>
      <c r="G30" s="34"/>
      <c r="H30" s="34"/>
      <c r="I30" s="34"/>
      <c r="J30" s="115">
        <f>ROUND(J87,2)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46</v>
      </c>
      <c r="G32" s="34"/>
      <c r="H32" s="34"/>
      <c r="I32" s="116" t="s">
        <v>45</v>
      </c>
      <c r="J32" s="116" t="s">
        <v>47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7" t="s">
        <v>48</v>
      </c>
      <c r="E33" s="106" t="s">
        <v>49</v>
      </c>
      <c r="F33" s="118">
        <f>ROUND((SUM(BE87:BE316)),2)</f>
        <v>0</v>
      </c>
      <c r="G33" s="34"/>
      <c r="H33" s="34"/>
      <c r="I33" s="119">
        <v>0.21</v>
      </c>
      <c r="J33" s="118">
        <f>ROUND(((SUM(BE87:BE316))*I33),2)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6" t="s">
        <v>50</v>
      </c>
      <c r="F34" s="118">
        <f>ROUND((SUM(BF87:BF316)),2)</f>
        <v>0</v>
      </c>
      <c r="G34" s="34"/>
      <c r="H34" s="34"/>
      <c r="I34" s="119">
        <v>0.15</v>
      </c>
      <c r="J34" s="118">
        <f>ROUND(((SUM(BF87:BF316))*I34),2)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06" t="s">
        <v>48</v>
      </c>
      <c r="E35" s="106" t="s">
        <v>51</v>
      </c>
      <c r="F35" s="118">
        <f>ROUND((SUM(BG87:BG316)),2)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06" t="s">
        <v>52</v>
      </c>
      <c r="F36" s="118">
        <f>ROUND((SUM(BH87:BH316)),2)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53</v>
      </c>
      <c r="F37" s="118">
        <f>ROUND((SUM(BI87:BI316)),2)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54</v>
      </c>
      <c r="E39" s="122"/>
      <c r="F39" s="122"/>
      <c r="G39" s="123" t="s">
        <v>55</v>
      </c>
      <c r="H39" s="124" t="s">
        <v>56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98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VD Klavary, protikorozní ochrana vrat PK</v>
      </c>
      <c r="F48" s="289"/>
      <c r="G48" s="289"/>
      <c r="H48" s="289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96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1. - SO 01 Protikorozní ochrana vrat HO</v>
      </c>
      <c r="F50" s="290"/>
      <c r="G50" s="290"/>
      <c r="H50" s="290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Klavary</v>
      </c>
      <c r="G52" s="36"/>
      <c r="H52" s="36"/>
      <c r="I52" s="29" t="s">
        <v>24</v>
      </c>
      <c r="J52" s="60" t="str">
        <f>IF(J12="","",J12)</f>
        <v>14. 1. 2021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4.45" customHeight="1">
      <c r="A54" s="34"/>
      <c r="B54" s="35"/>
      <c r="C54" s="29" t="s">
        <v>26</v>
      </c>
      <c r="D54" s="36"/>
      <c r="E54" s="36"/>
      <c r="F54" s="27" t="str">
        <f>E15</f>
        <v>Povodí Labe, státní podnik, OIČ, Hradec Králové</v>
      </c>
      <c r="G54" s="36"/>
      <c r="H54" s="36"/>
      <c r="I54" s="29" t="s">
        <v>34</v>
      </c>
      <c r="J54" s="32" t="str">
        <f>E21</f>
        <v>Ing. P. Hačecký, Pod Krocínkou 467/6, 190 00 Praha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4" t="s">
        <v>76</v>
      </c>
      <c r="D59" s="36"/>
      <c r="E59" s="36"/>
      <c r="F59" s="36"/>
      <c r="G59" s="36"/>
      <c r="H59" s="36"/>
      <c r="I59" s="36"/>
      <c r="J59" s="78">
        <f>J87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101</v>
      </c>
    </row>
    <row r="60" spans="2:12" s="9" customFormat="1" ht="24.9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5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5" customHeight="1">
      <c r="B62" s="141"/>
      <c r="C62" s="142"/>
      <c r="D62" s="143" t="s">
        <v>104</v>
      </c>
      <c r="E62" s="144"/>
      <c r="F62" s="144"/>
      <c r="G62" s="144"/>
      <c r="H62" s="144"/>
      <c r="I62" s="144"/>
      <c r="J62" s="145">
        <f>J102</f>
        <v>0</v>
      </c>
      <c r="K62" s="142"/>
      <c r="L62" s="146"/>
    </row>
    <row r="63" spans="2:12" s="9" customFormat="1" ht="24.9" customHeight="1">
      <c r="B63" s="135"/>
      <c r="C63" s="136"/>
      <c r="D63" s="137" t="s">
        <v>105</v>
      </c>
      <c r="E63" s="138"/>
      <c r="F63" s="138"/>
      <c r="G63" s="138"/>
      <c r="H63" s="138"/>
      <c r="I63" s="138"/>
      <c r="J63" s="139">
        <f>J112</f>
        <v>0</v>
      </c>
      <c r="K63" s="136"/>
      <c r="L63" s="140"/>
    </row>
    <row r="64" spans="2:12" s="10" customFormat="1" ht="19.95" customHeight="1">
      <c r="B64" s="141"/>
      <c r="C64" s="142"/>
      <c r="D64" s="143" t="s">
        <v>106</v>
      </c>
      <c r="E64" s="144"/>
      <c r="F64" s="144"/>
      <c r="G64" s="144"/>
      <c r="H64" s="144"/>
      <c r="I64" s="144"/>
      <c r="J64" s="145">
        <f>J113</f>
        <v>0</v>
      </c>
      <c r="K64" s="142"/>
      <c r="L64" s="146"/>
    </row>
    <row r="65" spans="2:12" s="10" customFormat="1" ht="19.95" customHeight="1">
      <c r="B65" s="141"/>
      <c r="C65" s="142"/>
      <c r="D65" s="143" t="s">
        <v>107</v>
      </c>
      <c r="E65" s="144"/>
      <c r="F65" s="144"/>
      <c r="G65" s="144"/>
      <c r="H65" s="144"/>
      <c r="I65" s="144"/>
      <c r="J65" s="145">
        <f>J124</f>
        <v>0</v>
      </c>
      <c r="K65" s="142"/>
      <c r="L65" s="146"/>
    </row>
    <row r="66" spans="2:12" s="10" customFormat="1" ht="19.95" customHeight="1">
      <c r="B66" s="141"/>
      <c r="C66" s="142"/>
      <c r="D66" s="143" t="s">
        <v>108</v>
      </c>
      <c r="E66" s="144"/>
      <c r="F66" s="144"/>
      <c r="G66" s="144"/>
      <c r="H66" s="144"/>
      <c r="I66" s="144"/>
      <c r="J66" s="145">
        <f>J130</f>
        <v>0</v>
      </c>
      <c r="K66" s="142"/>
      <c r="L66" s="146"/>
    </row>
    <row r="67" spans="2:12" s="10" customFormat="1" ht="19.95" customHeight="1">
      <c r="B67" s="141"/>
      <c r="C67" s="142"/>
      <c r="D67" s="143" t="s">
        <v>109</v>
      </c>
      <c r="E67" s="144"/>
      <c r="F67" s="144"/>
      <c r="G67" s="144"/>
      <c r="H67" s="144"/>
      <c r="I67" s="144"/>
      <c r="J67" s="145">
        <f>J268</f>
        <v>0</v>
      </c>
      <c r="K67" s="142"/>
      <c r="L67" s="146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" customHeight="1">
      <c r="A73" s="34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" customHeight="1">
      <c r="A74" s="34"/>
      <c r="B74" s="35"/>
      <c r="C74" s="23" t="s">
        <v>110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88" t="str">
        <f>E7</f>
        <v>VD Klavary, protikorozní ochrana vrat PK</v>
      </c>
      <c r="F77" s="289"/>
      <c r="G77" s="289"/>
      <c r="H77" s="289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96</v>
      </c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60" t="str">
        <f>E9</f>
        <v>1. - SO 01 Protikorozní ochrana vrat HO</v>
      </c>
      <c r="F79" s="290"/>
      <c r="G79" s="290"/>
      <c r="H79" s="290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22</v>
      </c>
      <c r="D81" s="36"/>
      <c r="E81" s="36"/>
      <c r="F81" s="27" t="str">
        <f>F12</f>
        <v>Klavary</v>
      </c>
      <c r="G81" s="36"/>
      <c r="H81" s="36"/>
      <c r="I81" s="29" t="s">
        <v>24</v>
      </c>
      <c r="J81" s="60" t="str">
        <f>IF(J12="","",J12)</f>
        <v>14. 1. 2021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54.45" customHeight="1">
      <c r="A83" s="34"/>
      <c r="B83" s="35"/>
      <c r="C83" s="29" t="s">
        <v>26</v>
      </c>
      <c r="D83" s="36"/>
      <c r="E83" s="36"/>
      <c r="F83" s="27" t="str">
        <f>E15</f>
        <v>Povodí Labe, státní podnik, OIČ, Hradec Králové</v>
      </c>
      <c r="G83" s="36"/>
      <c r="H83" s="36"/>
      <c r="I83" s="29" t="s">
        <v>34</v>
      </c>
      <c r="J83" s="32" t="str">
        <f>E21</f>
        <v>Ing. P. Hačecký, Pod Krocínkou 467/6, 190 00 Praha</v>
      </c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26.4">
      <c r="A84" s="34"/>
      <c r="B84" s="35"/>
      <c r="C84" s="29" t="s">
        <v>32</v>
      </c>
      <c r="D84" s="36"/>
      <c r="E84" s="36"/>
      <c r="F84" s="27" t="str">
        <f>IF(E18="","",E18)</f>
        <v>Vyplň údaj</v>
      </c>
      <c r="G84" s="36"/>
      <c r="H84" s="36"/>
      <c r="I84" s="29" t="s">
        <v>39</v>
      </c>
      <c r="J84" s="32" t="str">
        <f>E24</f>
        <v>Ing. Eva Morkesová</v>
      </c>
      <c r="K84" s="36"/>
      <c r="L84" s="10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47"/>
      <c r="B86" s="148"/>
      <c r="C86" s="149" t="s">
        <v>111</v>
      </c>
      <c r="D86" s="150" t="s">
        <v>63</v>
      </c>
      <c r="E86" s="150" t="s">
        <v>59</v>
      </c>
      <c r="F86" s="150" t="s">
        <v>60</v>
      </c>
      <c r="G86" s="150" t="s">
        <v>112</v>
      </c>
      <c r="H86" s="150" t="s">
        <v>113</v>
      </c>
      <c r="I86" s="150" t="s">
        <v>114</v>
      </c>
      <c r="J86" s="150" t="s">
        <v>100</v>
      </c>
      <c r="K86" s="151" t="s">
        <v>115</v>
      </c>
      <c r="L86" s="152"/>
      <c r="M86" s="69" t="s">
        <v>40</v>
      </c>
      <c r="N86" s="70" t="s">
        <v>48</v>
      </c>
      <c r="O86" s="70" t="s">
        <v>116</v>
      </c>
      <c r="P86" s="70" t="s">
        <v>117</v>
      </c>
      <c r="Q86" s="70" t="s">
        <v>118</v>
      </c>
      <c r="R86" s="70" t="s">
        <v>119</v>
      </c>
      <c r="S86" s="70" t="s">
        <v>120</v>
      </c>
      <c r="T86" s="71" t="s">
        <v>121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8" customHeight="1">
      <c r="A87" s="34"/>
      <c r="B87" s="35"/>
      <c r="C87" s="76" t="s">
        <v>122</v>
      </c>
      <c r="D87" s="36"/>
      <c r="E87" s="36"/>
      <c r="F87" s="36"/>
      <c r="G87" s="36"/>
      <c r="H87" s="36"/>
      <c r="I87" s="36"/>
      <c r="J87" s="153">
        <f>BK87</f>
        <v>0</v>
      </c>
      <c r="K87" s="36"/>
      <c r="L87" s="39"/>
      <c r="M87" s="72"/>
      <c r="N87" s="154"/>
      <c r="O87" s="73"/>
      <c r="P87" s="155">
        <f>P88+P112</f>
        <v>0</v>
      </c>
      <c r="Q87" s="73"/>
      <c r="R87" s="155">
        <f>R88+R112</f>
        <v>15.6131371</v>
      </c>
      <c r="S87" s="73"/>
      <c r="T87" s="156">
        <f>T88+T112</f>
        <v>12.9645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77</v>
      </c>
      <c r="AU87" s="17" t="s">
        <v>101</v>
      </c>
      <c r="BK87" s="157">
        <f>BK88+BK112</f>
        <v>0</v>
      </c>
    </row>
    <row r="88" spans="2:63" s="12" customFormat="1" ht="25.95" customHeight="1">
      <c r="B88" s="158"/>
      <c r="C88" s="159"/>
      <c r="D88" s="160" t="s">
        <v>77</v>
      </c>
      <c r="E88" s="161" t="s">
        <v>123</v>
      </c>
      <c r="F88" s="161" t="s">
        <v>124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P89+P102</f>
        <v>0</v>
      </c>
      <c r="Q88" s="166"/>
      <c r="R88" s="167">
        <f>R89+R102</f>
        <v>0</v>
      </c>
      <c r="S88" s="166"/>
      <c r="T88" s="168">
        <f>T89+T102</f>
        <v>0</v>
      </c>
      <c r="AR88" s="169" t="s">
        <v>86</v>
      </c>
      <c r="AT88" s="170" t="s">
        <v>77</v>
      </c>
      <c r="AU88" s="170" t="s">
        <v>78</v>
      </c>
      <c r="AY88" s="169" t="s">
        <v>125</v>
      </c>
      <c r="BK88" s="171">
        <f>BK89+BK102</f>
        <v>0</v>
      </c>
    </row>
    <row r="89" spans="2:63" s="12" customFormat="1" ht="22.8" customHeight="1">
      <c r="B89" s="158"/>
      <c r="C89" s="159"/>
      <c r="D89" s="160" t="s">
        <v>77</v>
      </c>
      <c r="E89" s="172" t="s">
        <v>126</v>
      </c>
      <c r="F89" s="172" t="s">
        <v>127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SUM(P90:P101)</f>
        <v>0</v>
      </c>
      <c r="Q89" s="166"/>
      <c r="R89" s="167">
        <f>SUM(R90:R101)</f>
        <v>0</v>
      </c>
      <c r="S89" s="166"/>
      <c r="T89" s="168">
        <f>SUM(T90:T101)</f>
        <v>0</v>
      </c>
      <c r="AR89" s="169" t="s">
        <v>86</v>
      </c>
      <c r="AT89" s="170" t="s">
        <v>77</v>
      </c>
      <c r="AU89" s="170" t="s">
        <v>86</v>
      </c>
      <c r="AY89" s="169" t="s">
        <v>125</v>
      </c>
      <c r="BK89" s="171">
        <f>SUM(BK90:BK101)</f>
        <v>0</v>
      </c>
    </row>
    <row r="90" spans="1:65" s="2" customFormat="1" ht="14.4" customHeight="1">
      <c r="A90" s="34"/>
      <c r="B90" s="35"/>
      <c r="C90" s="174" t="s">
        <v>86</v>
      </c>
      <c r="D90" s="174" t="s">
        <v>128</v>
      </c>
      <c r="E90" s="175" t="s">
        <v>129</v>
      </c>
      <c r="F90" s="176" t="s">
        <v>130</v>
      </c>
      <c r="G90" s="177" t="s">
        <v>131</v>
      </c>
      <c r="H90" s="178">
        <v>180</v>
      </c>
      <c r="I90" s="179"/>
      <c r="J90" s="180">
        <f>ROUND(I90*H90,2)</f>
        <v>0</v>
      </c>
      <c r="K90" s="176" t="s">
        <v>132</v>
      </c>
      <c r="L90" s="39"/>
      <c r="M90" s="181" t="s">
        <v>40</v>
      </c>
      <c r="N90" s="182" t="s">
        <v>51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5" t="s">
        <v>133</v>
      </c>
      <c r="AT90" s="185" t="s">
        <v>128</v>
      </c>
      <c r="AU90" s="185" t="s">
        <v>88</v>
      </c>
      <c r="AY90" s="17" t="s">
        <v>125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7" t="s">
        <v>133</v>
      </c>
      <c r="BK90" s="186">
        <f>ROUND(I90*H90,2)</f>
        <v>0</v>
      </c>
      <c r="BL90" s="17" t="s">
        <v>133</v>
      </c>
      <c r="BM90" s="185" t="s">
        <v>134</v>
      </c>
    </row>
    <row r="91" spans="1:47" s="2" customFormat="1" ht="19.2">
      <c r="A91" s="34"/>
      <c r="B91" s="35"/>
      <c r="C91" s="36"/>
      <c r="D91" s="187" t="s">
        <v>135</v>
      </c>
      <c r="E91" s="36"/>
      <c r="F91" s="188" t="s">
        <v>136</v>
      </c>
      <c r="G91" s="36"/>
      <c r="H91" s="36"/>
      <c r="I91" s="189"/>
      <c r="J91" s="36"/>
      <c r="K91" s="36"/>
      <c r="L91" s="39"/>
      <c r="M91" s="190"/>
      <c r="N91" s="191"/>
      <c r="O91" s="65"/>
      <c r="P91" s="65"/>
      <c r="Q91" s="65"/>
      <c r="R91" s="65"/>
      <c r="S91" s="65"/>
      <c r="T91" s="6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135</v>
      </c>
      <c r="AU91" s="17" t="s">
        <v>88</v>
      </c>
    </row>
    <row r="92" spans="2:51" s="13" customFormat="1" ht="10.2">
      <c r="B92" s="192"/>
      <c r="C92" s="193"/>
      <c r="D92" s="187" t="s">
        <v>137</v>
      </c>
      <c r="E92" s="194" t="s">
        <v>40</v>
      </c>
      <c r="F92" s="195" t="s">
        <v>138</v>
      </c>
      <c r="G92" s="193"/>
      <c r="H92" s="194" t="s">
        <v>40</v>
      </c>
      <c r="I92" s="196"/>
      <c r="J92" s="193"/>
      <c r="K92" s="193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137</v>
      </c>
      <c r="AU92" s="201" t="s">
        <v>88</v>
      </c>
      <c r="AV92" s="13" t="s">
        <v>86</v>
      </c>
      <c r="AW92" s="13" t="s">
        <v>38</v>
      </c>
      <c r="AX92" s="13" t="s">
        <v>78</v>
      </c>
      <c r="AY92" s="201" t="s">
        <v>125</v>
      </c>
    </row>
    <row r="93" spans="2:51" s="14" customFormat="1" ht="10.2">
      <c r="B93" s="202"/>
      <c r="C93" s="203"/>
      <c r="D93" s="187" t="s">
        <v>137</v>
      </c>
      <c r="E93" s="204" t="s">
        <v>40</v>
      </c>
      <c r="F93" s="205" t="s">
        <v>139</v>
      </c>
      <c r="G93" s="203"/>
      <c r="H93" s="206">
        <v>180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137</v>
      </c>
      <c r="AU93" s="212" t="s">
        <v>88</v>
      </c>
      <c r="AV93" s="14" t="s">
        <v>88</v>
      </c>
      <c r="AW93" s="14" t="s">
        <v>38</v>
      </c>
      <c r="AX93" s="14" t="s">
        <v>86</v>
      </c>
      <c r="AY93" s="212" t="s">
        <v>125</v>
      </c>
    </row>
    <row r="94" spans="1:65" s="2" customFormat="1" ht="14.4" customHeight="1">
      <c r="A94" s="34"/>
      <c r="B94" s="35"/>
      <c r="C94" s="174" t="s">
        <v>88</v>
      </c>
      <c r="D94" s="174" t="s">
        <v>128</v>
      </c>
      <c r="E94" s="175" t="s">
        <v>140</v>
      </c>
      <c r="F94" s="176" t="s">
        <v>141</v>
      </c>
      <c r="G94" s="177" t="s">
        <v>131</v>
      </c>
      <c r="H94" s="178">
        <v>5400</v>
      </c>
      <c r="I94" s="179"/>
      <c r="J94" s="180">
        <f>ROUND(I94*H94,2)</f>
        <v>0</v>
      </c>
      <c r="K94" s="176" t="s">
        <v>132</v>
      </c>
      <c r="L94" s="39"/>
      <c r="M94" s="181" t="s">
        <v>40</v>
      </c>
      <c r="N94" s="182" t="s">
        <v>51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133</v>
      </c>
      <c r="AT94" s="185" t="s">
        <v>128</v>
      </c>
      <c r="AU94" s="185" t="s">
        <v>88</v>
      </c>
      <c r="AY94" s="17" t="s">
        <v>125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133</v>
      </c>
      <c r="BK94" s="186">
        <f>ROUND(I94*H94,2)</f>
        <v>0</v>
      </c>
      <c r="BL94" s="17" t="s">
        <v>133</v>
      </c>
      <c r="BM94" s="185" t="s">
        <v>142</v>
      </c>
    </row>
    <row r="95" spans="1:47" s="2" customFormat="1" ht="19.2">
      <c r="A95" s="34"/>
      <c r="B95" s="35"/>
      <c r="C95" s="36"/>
      <c r="D95" s="187" t="s">
        <v>135</v>
      </c>
      <c r="E95" s="36"/>
      <c r="F95" s="188" t="s">
        <v>143</v>
      </c>
      <c r="G95" s="36"/>
      <c r="H95" s="36"/>
      <c r="I95" s="189"/>
      <c r="J95" s="36"/>
      <c r="K95" s="36"/>
      <c r="L95" s="39"/>
      <c r="M95" s="190"/>
      <c r="N95" s="191"/>
      <c r="O95" s="65"/>
      <c r="P95" s="65"/>
      <c r="Q95" s="65"/>
      <c r="R95" s="65"/>
      <c r="S95" s="65"/>
      <c r="T95" s="6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135</v>
      </c>
      <c r="AU95" s="17" t="s">
        <v>88</v>
      </c>
    </row>
    <row r="96" spans="2:51" s="13" customFormat="1" ht="10.2">
      <c r="B96" s="192"/>
      <c r="C96" s="193"/>
      <c r="D96" s="187" t="s">
        <v>137</v>
      </c>
      <c r="E96" s="194" t="s">
        <v>40</v>
      </c>
      <c r="F96" s="195" t="s">
        <v>144</v>
      </c>
      <c r="G96" s="193"/>
      <c r="H96" s="194" t="s">
        <v>40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137</v>
      </c>
      <c r="AU96" s="201" t="s">
        <v>88</v>
      </c>
      <c r="AV96" s="13" t="s">
        <v>86</v>
      </c>
      <c r="AW96" s="13" t="s">
        <v>38</v>
      </c>
      <c r="AX96" s="13" t="s">
        <v>78</v>
      </c>
      <c r="AY96" s="201" t="s">
        <v>125</v>
      </c>
    </row>
    <row r="97" spans="2:51" s="14" customFormat="1" ht="10.2">
      <c r="B97" s="202"/>
      <c r="C97" s="203"/>
      <c r="D97" s="187" t="s">
        <v>137</v>
      </c>
      <c r="E97" s="204" t="s">
        <v>40</v>
      </c>
      <c r="F97" s="205" t="s">
        <v>145</v>
      </c>
      <c r="G97" s="203"/>
      <c r="H97" s="206">
        <v>5400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137</v>
      </c>
      <c r="AU97" s="212" t="s">
        <v>88</v>
      </c>
      <c r="AV97" s="14" t="s">
        <v>88</v>
      </c>
      <c r="AW97" s="14" t="s">
        <v>38</v>
      </c>
      <c r="AX97" s="14" t="s">
        <v>86</v>
      </c>
      <c r="AY97" s="212" t="s">
        <v>125</v>
      </c>
    </row>
    <row r="98" spans="1:65" s="2" customFormat="1" ht="14.4" customHeight="1">
      <c r="A98" s="34"/>
      <c r="B98" s="35"/>
      <c r="C98" s="174" t="s">
        <v>146</v>
      </c>
      <c r="D98" s="174" t="s">
        <v>128</v>
      </c>
      <c r="E98" s="175" t="s">
        <v>147</v>
      </c>
      <c r="F98" s="176" t="s">
        <v>148</v>
      </c>
      <c r="G98" s="177" t="s">
        <v>131</v>
      </c>
      <c r="H98" s="178">
        <v>180</v>
      </c>
      <c r="I98" s="179"/>
      <c r="J98" s="180">
        <f>ROUND(I98*H98,2)</f>
        <v>0</v>
      </c>
      <c r="K98" s="176" t="s">
        <v>132</v>
      </c>
      <c r="L98" s="39"/>
      <c r="M98" s="181" t="s">
        <v>40</v>
      </c>
      <c r="N98" s="182" t="s">
        <v>51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133</v>
      </c>
      <c r="AT98" s="185" t="s">
        <v>128</v>
      </c>
      <c r="AU98" s="185" t="s">
        <v>88</v>
      </c>
      <c r="AY98" s="17" t="s">
        <v>125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133</v>
      </c>
      <c r="BK98" s="186">
        <f>ROUND(I98*H98,2)</f>
        <v>0</v>
      </c>
      <c r="BL98" s="17" t="s">
        <v>133</v>
      </c>
      <c r="BM98" s="185" t="s">
        <v>149</v>
      </c>
    </row>
    <row r="99" spans="1:47" s="2" customFormat="1" ht="19.2">
      <c r="A99" s="34"/>
      <c r="B99" s="35"/>
      <c r="C99" s="36"/>
      <c r="D99" s="187" t="s">
        <v>135</v>
      </c>
      <c r="E99" s="36"/>
      <c r="F99" s="188" t="s">
        <v>150</v>
      </c>
      <c r="G99" s="36"/>
      <c r="H99" s="36"/>
      <c r="I99" s="189"/>
      <c r="J99" s="36"/>
      <c r="K99" s="36"/>
      <c r="L99" s="39"/>
      <c r="M99" s="190"/>
      <c r="N99" s="191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135</v>
      </c>
      <c r="AU99" s="17" t="s">
        <v>88</v>
      </c>
    </row>
    <row r="100" spans="2:51" s="13" customFormat="1" ht="10.2">
      <c r="B100" s="192"/>
      <c r="C100" s="193"/>
      <c r="D100" s="187" t="s">
        <v>137</v>
      </c>
      <c r="E100" s="194" t="s">
        <v>40</v>
      </c>
      <c r="F100" s="195" t="s">
        <v>151</v>
      </c>
      <c r="G100" s="193"/>
      <c r="H100" s="194" t="s">
        <v>40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137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125</v>
      </c>
    </row>
    <row r="101" spans="2:51" s="14" customFormat="1" ht="10.2">
      <c r="B101" s="202"/>
      <c r="C101" s="203"/>
      <c r="D101" s="187" t="s">
        <v>137</v>
      </c>
      <c r="E101" s="204" t="s">
        <v>40</v>
      </c>
      <c r="F101" s="205" t="s">
        <v>139</v>
      </c>
      <c r="G101" s="203"/>
      <c r="H101" s="206">
        <v>180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137</v>
      </c>
      <c r="AU101" s="212" t="s">
        <v>88</v>
      </c>
      <c r="AV101" s="14" t="s">
        <v>88</v>
      </c>
      <c r="AW101" s="14" t="s">
        <v>38</v>
      </c>
      <c r="AX101" s="14" t="s">
        <v>86</v>
      </c>
      <c r="AY101" s="212" t="s">
        <v>125</v>
      </c>
    </row>
    <row r="102" spans="2:63" s="12" customFormat="1" ht="22.8" customHeight="1">
      <c r="B102" s="158"/>
      <c r="C102" s="159"/>
      <c r="D102" s="160" t="s">
        <v>77</v>
      </c>
      <c r="E102" s="172" t="s">
        <v>152</v>
      </c>
      <c r="F102" s="172" t="s">
        <v>153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SUM(P103:P111)</f>
        <v>0</v>
      </c>
      <c r="Q102" s="166"/>
      <c r="R102" s="167">
        <f>SUM(R103:R111)</f>
        <v>0</v>
      </c>
      <c r="S102" s="166"/>
      <c r="T102" s="168">
        <f>SUM(T103:T111)</f>
        <v>0</v>
      </c>
      <c r="AR102" s="169" t="s">
        <v>86</v>
      </c>
      <c r="AT102" s="170" t="s">
        <v>77</v>
      </c>
      <c r="AU102" s="170" t="s">
        <v>86</v>
      </c>
      <c r="AY102" s="169" t="s">
        <v>125</v>
      </c>
      <c r="BK102" s="171">
        <f>SUM(BK103:BK111)</f>
        <v>0</v>
      </c>
    </row>
    <row r="103" spans="1:65" s="2" customFormat="1" ht="14.4" customHeight="1">
      <c r="A103" s="34"/>
      <c r="B103" s="35"/>
      <c r="C103" s="174" t="s">
        <v>133</v>
      </c>
      <c r="D103" s="174" t="s">
        <v>128</v>
      </c>
      <c r="E103" s="175" t="s">
        <v>154</v>
      </c>
      <c r="F103" s="176" t="s">
        <v>155</v>
      </c>
      <c r="G103" s="177" t="s">
        <v>156</v>
      </c>
      <c r="H103" s="178">
        <v>0.512</v>
      </c>
      <c r="I103" s="179"/>
      <c r="J103" s="180">
        <f>ROUND(I103*H103,2)</f>
        <v>0</v>
      </c>
      <c r="K103" s="176" t="s">
        <v>40</v>
      </c>
      <c r="L103" s="39"/>
      <c r="M103" s="181" t="s">
        <v>40</v>
      </c>
      <c r="N103" s="182" t="s">
        <v>51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5" t="s">
        <v>133</v>
      </c>
      <c r="AT103" s="185" t="s">
        <v>128</v>
      </c>
      <c r="AU103" s="185" t="s">
        <v>88</v>
      </c>
      <c r="AY103" s="17" t="s">
        <v>125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7" t="s">
        <v>133</v>
      </c>
      <c r="BK103" s="186">
        <f>ROUND(I103*H103,2)</f>
        <v>0</v>
      </c>
      <c r="BL103" s="17" t="s">
        <v>133</v>
      </c>
      <c r="BM103" s="185" t="s">
        <v>157</v>
      </c>
    </row>
    <row r="104" spans="1:47" s="2" customFormat="1" ht="10.2">
      <c r="A104" s="34"/>
      <c r="B104" s="35"/>
      <c r="C104" s="36"/>
      <c r="D104" s="187" t="s">
        <v>135</v>
      </c>
      <c r="E104" s="36"/>
      <c r="F104" s="188" t="s">
        <v>155</v>
      </c>
      <c r="G104" s="36"/>
      <c r="H104" s="36"/>
      <c r="I104" s="189"/>
      <c r="J104" s="36"/>
      <c r="K104" s="36"/>
      <c r="L104" s="39"/>
      <c r="M104" s="190"/>
      <c r="N104" s="191"/>
      <c r="O104" s="65"/>
      <c r="P104" s="65"/>
      <c r="Q104" s="65"/>
      <c r="R104" s="65"/>
      <c r="S104" s="65"/>
      <c r="T104" s="6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135</v>
      </c>
      <c r="AU104" s="17" t="s">
        <v>88</v>
      </c>
    </row>
    <row r="105" spans="2:51" s="13" customFormat="1" ht="10.2">
      <c r="B105" s="192"/>
      <c r="C105" s="193"/>
      <c r="D105" s="187" t="s">
        <v>137</v>
      </c>
      <c r="E105" s="194" t="s">
        <v>40</v>
      </c>
      <c r="F105" s="195" t="s">
        <v>158</v>
      </c>
      <c r="G105" s="193"/>
      <c r="H105" s="194" t="s">
        <v>40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137</v>
      </c>
      <c r="AU105" s="201" t="s">
        <v>88</v>
      </c>
      <c r="AV105" s="13" t="s">
        <v>86</v>
      </c>
      <c r="AW105" s="13" t="s">
        <v>38</v>
      </c>
      <c r="AX105" s="13" t="s">
        <v>78</v>
      </c>
      <c r="AY105" s="201" t="s">
        <v>125</v>
      </c>
    </row>
    <row r="106" spans="2:51" s="13" customFormat="1" ht="10.2">
      <c r="B106" s="192"/>
      <c r="C106" s="193"/>
      <c r="D106" s="187" t="s">
        <v>137</v>
      </c>
      <c r="E106" s="194" t="s">
        <v>40</v>
      </c>
      <c r="F106" s="195" t="s">
        <v>159</v>
      </c>
      <c r="G106" s="193"/>
      <c r="H106" s="194" t="s">
        <v>40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137</v>
      </c>
      <c r="AU106" s="201" t="s">
        <v>88</v>
      </c>
      <c r="AV106" s="13" t="s">
        <v>86</v>
      </c>
      <c r="AW106" s="13" t="s">
        <v>38</v>
      </c>
      <c r="AX106" s="13" t="s">
        <v>78</v>
      </c>
      <c r="AY106" s="201" t="s">
        <v>125</v>
      </c>
    </row>
    <row r="107" spans="2:51" s="14" customFormat="1" ht="10.2">
      <c r="B107" s="202"/>
      <c r="C107" s="203"/>
      <c r="D107" s="187" t="s">
        <v>137</v>
      </c>
      <c r="E107" s="204" t="s">
        <v>40</v>
      </c>
      <c r="F107" s="205" t="s">
        <v>160</v>
      </c>
      <c r="G107" s="203"/>
      <c r="H107" s="206">
        <v>0.512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137</v>
      </c>
      <c r="AU107" s="212" t="s">
        <v>88</v>
      </c>
      <c r="AV107" s="14" t="s">
        <v>88</v>
      </c>
      <c r="AW107" s="14" t="s">
        <v>38</v>
      </c>
      <c r="AX107" s="14" t="s">
        <v>86</v>
      </c>
      <c r="AY107" s="212" t="s">
        <v>125</v>
      </c>
    </row>
    <row r="108" spans="1:65" s="2" customFormat="1" ht="14.4" customHeight="1">
      <c r="A108" s="34"/>
      <c r="B108" s="35"/>
      <c r="C108" s="174" t="s">
        <v>161</v>
      </c>
      <c r="D108" s="174" t="s">
        <v>128</v>
      </c>
      <c r="E108" s="175" t="s">
        <v>162</v>
      </c>
      <c r="F108" s="176" t="s">
        <v>163</v>
      </c>
      <c r="G108" s="177" t="s">
        <v>156</v>
      </c>
      <c r="H108" s="178">
        <v>12.96</v>
      </c>
      <c r="I108" s="179"/>
      <c r="J108" s="180">
        <f>ROUND(I108*H108,2)</f>
        <v>0</v>
      </c>
      <c r="K108" s="176" t="s">
        <v>40</v>
      </c>
      <c r="L108" s="39"/>
      <c r="M108" s="181" t="s">
        <v>40</v>
      </c>
      <c r="N108" s="182" t="s">
        <v>51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133</v>
      </c>
      <c r="AT108" s="185" t="s">
        <v>128</v>
      </c>
      <c r="AU108" s="185" t="s">
        <v>88</v>
      </c>
      <c r="AY108" s="17" t="s">
        <v>125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133</v>
      </c>
      <c r="BK108" s="186">
        <f>ROUND(I108*H108,2)</f>
        <v>0</v>
      </c>
      <c r="BL108" s="17" t="s">
        <v>133</v>
      </c>
      <c r="BM108" s="185" t="s">
        <v>164</v>
      </c>
    </row>
    <row r="109" spans="1:47" s="2" customFormat="1" ht="19.2">
      <c r="A109" s="34"/>
      <c r="B109" s="35"/>
      <c r="C109" s="36"/>
      <c r="D109" s="187" t="s">
        <v>135</v>
      </c>
      <c r="E109" s="36"/>
      <c r="F109" s="188" t="s">
        <v>165</v>
      </c>
      <c r="G109" s="36"/>
      <c r="H109" s="36"/>
      <c r="I109" s="189"/>
      <c r="J109" s="36"/>
      <c r="K109" s="36"/>
      <c r="L109" s="39"/>
      <c r="M109" s="190"/>
      <c r="N109" s="191"/>
      <c r="O109" s="65"/>
      <c r="P109" s="65"/>
      <c r="Q109" s="65"/>
      <c r="R109" s="65"/>
      <c r="S109" s="65"/>
      <c r="T109" s="6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135</v>
      </c>
      <c r="AU109" s="17" t="s">
        <v>88</v>
      </c>
    </row>
    <row r="110" spans="2:51" s="13" customFormat="1" ht="20.4">
      <c r="B110" s="192"/>
      <c r="C110" s="193"/>
      <c r="D110" s="187" t="s">
        <v>137</v>
      </c>
      <c r="E110" s="194" t="s">
        <v>40</v>
      </c>
      <c r="F110" s="195" t="s">
        <v>166</v>
      </c>
      <c r="G110" s="193"/>
      <c r="H110" s="194" t="s">
        <v>40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137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125</v>
      </c>
    </row>
    <row r="111" spans="2:51" s="14" customFormat="1" ht="10.2">
      <c r="B111" s="202"/>
      <c r="C111" s="203"/>
      <c r="D111" s="187" t="s">
        <v>137</v>
      </c>
      <c r="E111" s="204" t="s">
        <v>40</v>
      </c>
      <c r="F111" s="205" t="s">
        <v>167</v>
      </c>
      <c r="G111" s="203"/>
      <c r="H111" s="206">
        <v>12.96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137</v>
      </c>
      <c r="AU111" s="212" t="s">
        <v>88</v>
      </c>
      <c r="AV111" s="14" t="s">
        <v>88</v>
      </c>
      <c r="AW111" s="14" t="s">
        <v>38</v>
      </c>
      <c r="AX111" s="14" t="s">
        <v>86</v>
      </c>
      <c r="AY111" s="212" t="s">
        <v>125</v>
      </c>
    </row>
    <row r="112" spans="2:63" s="12" customFormat="1" ht="25.95" customHeight="1">
      <c r="B112" s="158"/>
      <c r="C112" s="159"/>
      <c r="D112" s="160" t="s">
        <v>77</v>
      </c>
      <c r="E112" s="161" t="s">
        <v>168</v>
      </c>
      <c r="F112" s="161" t="s">
        <v>169</v>
      </c>
      <c r="G112" s="159"/>
      <c r="H112" s="159"/>
      <c r="I112" s="162"/>
      <c r="J112" s="163">
        <f>BK112</f>
        <v>0</v>
      </c>
      <c r="K112" s="159"/>
      <c r="L112" s="164"/>
      <c r="M112" s="165"/>
      <c r="N112" s="166"/>
      <c r="O112" s="166"/>
      <c r="P112" s="167">
        <f>P113+P124+P130+P268</f>
        <v>0</v>
      </c>
      <c r="Q112" s="166"/>
      <c r="R112" s="167">
        <f>R113+R124+R130+R268</f>
        <v>15.6131371</v>
      </c>
      <c r="S112" s="166"/>
      <c r="T112" s="168">
        <f>T113+T124+T130+T268</f>
        <v>12.9645</v>
      </c>
      <c r="AR112" s="169" t="s">
        <v>88</v>
      </c>
      <c r="AT112" s="170" t="s">
        <v>77</v>
      </c>
      <c r="AU112" s="170" t="s">
        <v>78</v>
      </c>
      <c r="AY112" s="169" t="s">
        <v>125</v>
      </c>
      <c r="BK112" s="171">
        <f>BK113+BK124+BK130+BK268</f>
        <v>0</v>
      </c>
    </row>
    <row r="113" spans="2:63" s="12" customFormat="1" ht="22.8" customHeight="1">
      <c r="B113" s="158"/>
      <c r="C113" s="159"/>
      <c r="D113" s="160" t="s">
        <v>77</v>
      </c>
      <c r="E113" s="172" t="s">
        <v>170</v>
      </c>
      <c r="F113" s="172" t="s">
        <v>171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SUM(P114:P123)</f>
        <v>0</v>
      </c>
      <c r="Q113" s="166"/>
      <c r="R113" s="167">
        <f>SUM(R114:R123)</f>
        <v>0</v>
      </c>
      <c r="S113" s="166"/>
      <c r="T113" s="168">
        <f>SUM(T114:T123)</f>
        <v>0</v>
      </c>
      <c r="AR113" s="169" t="s">
        <v>88</v>
      </c>
      <c r="AT113" s="170" t="s">
        <v>77</v>
      </c>
      <c r="AU113" s="170" t="s">
        <v>86</v>
      </c>
      <c r="AY113" s="169" t="s">
        <v>125</v>
      </c>
      <c r="BK113" s="171">
        <f>SUM(BK114:BK123)</f>
        <v>0</v>
      </c>
    </row>
    <row r="114" spans="1:65" s="2" customFormat="1" ht="14.4" customHeight="1">
      <c r="A114" s="34"/>
      <c r="B114" s="35"/>
      <c r="C114" s="174" t="s">
        <v>172</v>
      </c>
      <c r="D114" s="174" t="s">
        <v>128</v>
      </c>
      <c r="E114" s="175" t="s">
        <v>173</v>
      </c>
      <c r="F114" s="176" t="s">
        <v>174</v>
      </c>
      <c r="G114" s="177" t="s">
        <v>175</v>
      </c>
      <c r="H114" s="178">
        <v>2</v>
      </c>
      <c r="I114" s="179"/>
      <c r="J114" s="180">
        <f>ROUND(I114*H114,2)</f>
        <v>0</v>
      </c>
      <c r="K114" s="176" t="s">
        <v>40</v>
      </c>
      <c r="L114" s="39"/>
      <c r="M114" s="181" t="s">
        <v>40</v>
      </c>
      <c r="N114" s="182" t="s">
        <v>51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5" t="s">
        <v>176</v>
      </c>
      <c r="AT114" s="185" t="s">
        <v>128</v>
      </c>
      <c r="AU114" s="185" t="s">
        <v>88</v>
      </c>
      <c r="AY114" s="17" t="s">
        <v>125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7" t="s">
        <v>133</v>
      </c>
      <c r="BK114" s="186">
        <f>ROUND(I114*H114,2)</f>
        <v>0</v>
      </c>
      <c r="BL114" s="17" t="s">
        <v>176</v>
      </c>
      <c r="BM114" s="185" t="s">
        <v>177</v>
      </c>
    </row>
    <row r="115" spans="1:47" s="2" customFormat="1" ht="10.2">
      <c r="A115" s="34"/>
      <c r="B115" s="35"/>
      <c r="C115" s="36"/>
      <c r="D115" s="187" t="s">
        <v>135</v>
      </c>
      <c r="E115" s="36"/>
      <c r="F115" s="188" t="s">
        <v>174</v>
      </c>
      <c r="G115" s="36"/>
      <c r="H115" s="36"/>
      <c r="I115" s="189"/>
      <c r="J115" s="36"/>
      <c r="K115" s="36"/>
      <c r="L115" s="39"/>
      <c r="M115" s="190"/>
      <c r="N115" s="191"/>
      <c r="O115" s="65"/>
      <c r="P115" s="65"/>
      <c r="Q115" s="65"/>
      <c r="R115" s="65"/>
      <c r="S115" s="65"/>
      <c r="T115" s="6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135</v>
      </c>
      <c r="AU115" s="17" t="s">
        <v>88</v>
      </c>
    </row>
    <row r="116" spans="2:51" s="13" customFormat="1" ht="10.2">
      <c r="B116" s="192"/>
      <c r="C116" s="193"/>
      <c r="D116" s="187" t="s">
        <v>137</v>
      </c>
      <c r="E116" s="194" t="s">
        <v>40</v>
      </c>
      <c r="F116" s="195" t="s">
        <v>178</v>
      </c>
      <c r="G116" s="193"/>
      <c r="H116" s="194" t="s">
        <v>40</v>
      </c>
      <c r="I116" s="196"/>
      <c r="J116" s="193"/>
      <c r="K116" s="193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137</v>
      </c>
      <c r="AU116" s="201" t="s">
        <v>88</v>
      </c>
      <c r="AV116" s="13" t="s">
        <v>86</v>
      </c>
      <c r="AW116" s="13" t="s">
        <v>38</v>
      </c>
      <c r="AX116" s="13" t="s">
        <v>78</v>
      </c>
      <c r="AY116" s="201" t="s">
        <v>125</v>
      </c>
    </row>
    <row r="117" spans="2:51" s="13" customFormat="1" ht="20.4">
      <c r="B117" s="192"/>
      <c r="C117" s="193"/>
      <c r="D117" s="187" t="s">
        <v>137</v>
      </c>
      <c r="E117" s="194" t="s">
        <v>40</v>
      </c>
      <c r="F117" s="195" t="s">
        <v>179</v>
      </c>
      <c r="G117" s="193"/>
      <c r="H117" s="194" t="s">
        <v>40</v>
      </c>
      <c r="I117" s="196"/>
      <c r="J117" s="193"/>
      <c r="K117" s="193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137</v>
      </c>
      <c r="AU117" s="201" t="s">
        <v>88</v>
      </c>
      <c r="AV117" s="13" t="s">
        <v>86</v>
      </c>
      <c r="AW117" s="13" t="s">
        <v>38</v>
      </c>
      <c r="AX117" s="13" t="s">
        <v>78</v>
      </c>
      <c r="AY117" s="201" t="s">
        <v>125</v>
      </c>
    </row>
    <row r="118" spans="2:51" s="13" customFormat="1" ht="10.2">
      <c r="B118" s="192"/>
      <c r="C118" s="193"/>
      <c r="D118" s="187" t="s">
        <v>137</v>
      </c>
      <c r="E118" s="194" t="s">
        <v>40</v>
      </c>
      <c r="F118" s="195" t="s">
        <v>180</v>
      </c>
      <c r="G118" s="193"/>
      <c r="H118" s="194" t="s">
        <v>40</v>
      </c>
      <c r="I118" s="196"/>
      <c r="J118" s="193"/>
      <c r="K118" s="193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137</v>
      </c>
      <c r="AU118" s="201" t="s">
        <v>88</v>
      </c>
      <c r="AV118" s="13" t="s">
        <v>86</v>
      </c>
      <c r="AW118" s="13" t="s">
        <v>38</v>
      </c>
      <c r="AX118" s="13" t="s">
        <v>78</v>
      </c>
      <c r="AY118" s="201" t="s">
        <v>125</v>
      </c>
    </row>
    <row r="119" spans="2:51" s="14" customFormat="1" ht="10.2">
      <c r="B119" s="202"/>
      <c r="C119" s="203"/>
      <c r="D119" s="187" t="s">
        <v>137</v>
      </c>
      <c r="E119" s="204" t="s">
        <v>40</v>
      </c>
      <c r="F119" s="205" t="s">
        <v>88</v>
      </c>
      <c r="G119" s="203"/>
      <c r="H119" s="206">
        <v>2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137</v>
      </c>
      <c r="AU119" s="212" t="s">
        <v>88</v>
      </c>
      <c r="AV119" s="14" t="s">
        <v>88</v>
      </c>
      <c r="AW119" s="14" t="s">
        <v>38</v>
      </c>
      <c r="AX119" s="14" t="s">
        <v>86</v>
      </c>
      <c r="AY119" s="212" t="s">
        <v>125</v>
      </c>
    </row>
    <row r="120" spans="1:65" s="2" customFormat="1" ht="14.4" customHeight="1">
      <c r="A120" s="34"/>
      <c r="B120" s="35"/>
      <c r="C120" s="174" t="s">
        <v>181</v>
      </c>
      <c r="D120" s="174" t="s">
        <v>128</v>
      </c>
      <c r="E120" s="175" t="s">
        <v>182</v>
      </c>
      <c r="F120" s="176" t="s">
        <v>183</v>
      </c>
      <c r="G120" s="177" t="s">
        <v>175</v>
      </c>
      <c r="H120" s="178">
        <v>2</v>
      </c>
      <c r="I120" s="179"/>
      <c r="J120" s="180">
        <f>ROUND(I120*H120,2)</f>
        <v>0</v>
      </c>
      <c r="K120" s="176" t="s">
        <v>40</v>
      </c>
      <c r="L120" s="39"/>
      <c r="M120" s="181" t="s">
        <v>40</v>
      </c>
      <c r="N120" s="182" t="s">
        <v>51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176</v>
      </c>
      <c r="AT120" s="185" t="s">
        <v>128</v>
      </c>
      <c r="AU120" s="185" t="s">
        <v>88</v>
      </c>
      <c r="AY120" s="17" t="s">
        <v>125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133</v>
      </c>
      <c r="BK120" s="186">
        <f>ROUND(I120*H120,2)</f>
        <v>0</v>
      </c>
      <c r="BL120" s="17" t="s">
        <v>176</v>
      </c>
      <c r="BM120" s="185" t="s">
        <v>184</v>
      </c>
    </row>
    <row r="121" spans="1:47" s="2" customFormat="1" ht="10.2">
      <c r="A121" s="34"/>
      <c r="B121" s="35"/>
      <c r="C121" s="36"/>
      <c r="D121" s="187" t="s">
        <v>135</v>
      </c>
      <c r="E121" s="36"/>
      <c r="F121" s="188" t="s">
        <v>183</v>
      </c>
      <c r="G121" s="36"/>
      <c r="H121" s="36"/>
      <c r="I121" s="189"/>
      <c r="J121" s="36"/>
      <c r="K121" s="36"/>
      <c r="L121" s="39"/>
      <c r="M121" s="190"/>
      <c r="N121" s="191"/>
      <c r="O121" s="65"/>
      <c r="P121" s="65"/>
      <c r="Q121" s="65"/>
      <c r="R121" s="65"/>
      <c r="S121" s="65"/>
      <c r="T121" s="6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135</v>
      </c>
      <c r="AU121" s="17" t="s">
        <v>88</v>
      </c>
    </row>
    <row r="122" spans="2:51" s="13" customFormat="1" ht="20.4">
      <c r="B122" s="192"/>
      <c r="C122" s="193"/>
      <c r="D122" s="187" t="s">
        <v>137</v>
      </c>
      <c r="E122" s="194" t="s">
        <v>40</v>
      </c>
      <c r="F122" s="195" t="s">
        <v>185</v>
      </c>
      <c r="G122" s="193"/>
      <c r="H122" s="194" t="s">
        <v>40</v>
      </c>
      <c r="I122" s="196"/>
      <c r="J122" s="193"/>
      <c r="K122" s="193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137</v>
      </c>
      <c r="AU122" s="201" t="s">
        <v>88</v>
      </c>
      <c r="AV122" s="13" t="s">
        <v>86</v>
      </c>
      <c r="AW122" s="13" t="s">
        <v>38</v>
      </c>
      <c r="AX122" s="13" t="s">
        <v>78</v>
      </c>
      <c r="AY122" s="201" t="s">
        <v>125</v>
      </c>
    </row>
    <row r="123" spans="2:51" s="14" customFormat="1" ht="10.2">
      <c r="B123" s="202"/>
      <c r="C123" s="203"/>
      <c r="D123" s="187" t="s">
        <v>137</v>
      </c>
      <c r="E123" s="204" t="s">
        <v>40</v>
      </c>
      <c r="F123" s="205" t="s">
        <v>88</v>
      </c>
      <c r="G123" s="203"/>
      <c r="H123" s="206">
        <v>2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137</v>
      </c>
      <c r="AU123" s="212" t="s">
        <v>88</v>
      </c>
      <c r="AV123" s="14" t="s">
        <v>88</v>
      </c>
      <c r="AW123" s="14" t="s">
        <v>38</v>
      </c>
      <c r="AX123" s="14" t="s">
        <v>86</v>
      </c>
      <c r="AY123" s="212" t="s">
        <v>125</v>
      </c>
    </row>
    <row r="124" spans="2:63" s="12" customFormat="1" ht="22.8" customHeight="1">
      <c r="B124" s="158"/>
      <c r="C124" s="159"/>
      <c r="D124" s="160" t="s">
        <v>77</v>
      </c>
      <c r="E124" s="172" t="s">
        <v>186</v>
      </c>
      <c r="F124" s="172" t="s">
        <v>187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SUM(P125:P129)</f>
        <v>0</v>
      </c>
      <c r="Q124" s="166"/>
      <c r="R124" s="167">
        <f>SUM(R125:R129)</f>
        <v>0.000567</v>
      </c>
      <c r="S124" s="166"/>
      <c r="T124" s="168">
        <f>SUM(T125:T129)</f>
        <v>0</v>
      </c>
      <c r="AR124" s="169" t="s">
        <v>88</v>
      </c>
      <c r="AT124" s="170" t="s">
        <v>77</v>
      </c>
      <c r="AU124" s="170" t="s">
        <v>86</v>
      </c>
      <c r="AY124" s="169" t="s">
        <v>125</v>
      </c>
      <c r="BK124" s="171">
        <f>SUM(BK125:BK129)</f>
        <v>0</v>
      </c>
    </row>
    <row r="125" spans="1:65" s="2" customFormat="1" ht="14.4" customHeight="1">
      <c r="A125" s="34"/>
      <c r="B125" s="35"/>
      <c r="C125" s="174" t="s">
        <v>188</v>
      </c>
      <c r="D125" s="174" t="s">
        <v>128</v>
      </c>
      <c r="E125" s="175" t="s">
        <v>189</v>
      </c>
      <c r="F125" s="176" t="s">
        <v>190</v>
      </c>
      <c r="G125" s="177" t="s">
        <v>191</v>
      </c>
      <c r="H125" s="178">
        <v>0.3</v>
      </c>
      <c r="I125" s="179"/>
      <c r="J125" s="180">
        <f>ROUND(I125*H125,2)</f>
        <v>0</v>
      </c>
      <c r="K125" s="176" t="s">
        <v>132</v>
      </c>
      <c r="L125" s="39"/>
      <c r="M125" s="181" t="s">
        <v>40</v>
      </c>
      <c r="N125" s="182" t="s">
        <v>51</v>
      </c>
      <c r="O125" s="65"/>
      <c r="P125" s="183">
        <f>O125*H125</f>
        <v>0</v>
      </c>
      <c r="Q125" s="183">
        <v>0.00189</v>
      </c>
      <c r="R125" s="183">
        <f>Q125*H125</f>
        <v>0.000567</v>
      </c>
      <c r="S125" s="183">
        <v>0</v>
      </c>
      <c r="T125" s="18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5" t="s">
        <v>176</v>
      </c>
      <c r="AT125" s="185" t="s">
        <v>128</v>
      </c>
      <c r="AU125" s="185" t="s">
        <v>88</v>
      </c>
      <c r="AY125" s="17" t="s">
        <v>125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133</v>
      </c>
      <c r="BK125" s="186">
        <f>ROUND(I125*H125,2)</f>
        <v>0</v>
      </c>
      <c r="BL125" s="17" t="s">
        <v>176</v>
      </c>
      <c r="BM125" s="185" t="s">
        <v>192</v>
      </c>
    </row>
    <row r="126" spans="1:47" s="2" customFormat="1" ht="19.2">
      <c r="A126" s="34"/>
      <c r="B126" s="35"/>
      <c r="C126" s="36"/>
      <c r="D126" s="187" t="s">
        <v>135</v>
      </c>
      <c r="E126" s="36"/>
      <c r="F126" s="188" t="s">
        <v>193</v>
      </c>
      <c r="G126" s="36"/>
      <c r="H126" s="36"/>
      <c r="I126" s="189"/>
      <c r="J126" s="36"/>
      <c r="K126" s="36"/>
      <c r="L126" s="39"/>
      <c r="M126" s="190"/>
      <c r="N126" s="191"/>
      <c r="O126" s="65"/>
      <c r="P126" s="65"/>
      <c r="Q126" s="65"/>
      <c r="R126" s="65"/>
      <c r="S126" s="65"/>
      <c r="T126" s="6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135</v>
      </c>
      <c r="AU126" s="17" t="s">
        <v>88</v>
      </c>
    </row>
    <row r="127" spans="2:51" s="13" customFormat="1" ht="20.4">
      <c r="B127" s="192"/>
      <c r="C127" s="193"/>
      <c r="D127" s="187" t="s">
        <v>137</v>
      </c>
      <c r="E127" s="194" t="s">
        <v>40</v>
      </c>
      <c r="F127" s="195" t="s">
        <v>194</v>
      </c>
      <c r="G127" s="193"/>
      <c r="H127" s="194" t="s">
        <v>40</v>
      </c>
      <c r="I127" s="196"/>
      <c r="J127" s="193"/>
      <c r="K127" s="193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137</v>
      </c>
      <c r="AU127" s="201" t="s">
        <v>88</v>
      </c>
      <c r="AV127" s="13" t="s">
        <v>86</v>
      </c>
      <c r="AW127" s="13" t="s">
        <v>38</v>
      </c>
      <c r="AX127" s="13" t="s">
        <v>78</v>
      </c>
      <c r="AY127" s="201" t="s">
        <v>125</v>
      </c>
    </row>
    <row r="128" spans="2:51" s="13" customFormat="1" ht="10.2">
      <c r="B128" s="192"/>
      <c r="C128" s="193"/>
      <c r="D128" s="187" t="s">
        <v>137</v>
      </c>
      <c r="E128" s="194" t="s">
        <v>40</v>
      </c>
      <c r="F128" s="195" t="s">
        <v>195</v>
      </c>
      <c r="G128" s="193"/>
      <c r="H128" s="194" t="s">
        <v>40</v>
      </c>
      <c r="I128" s="196"/>
      <c r="J128" s="193"/>
      <c r="K128" s="193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137</v>
      </c>
      <c r="AU128" s="201" t="s">
        <v>88</v>
      </c>
      <c r="AV128" s="13" t="s">
        <v>86</v>
      </c>
      <c r="AW128" s="13" t="s">
        <v>38</v>
      </c>
      <c r="AX128" s="13" t="s">
        <v>78</v>
      </c>
      <c r="AY128" s="201" t="s">
        <v>125</v>
      </c>
    </row>
    <row r="129" spans="2:51" s="14" customFormat="1" ht="10.2">
      <c r="B129" s="202"/>
      <c r="C129" s="203"/>
      <c r="D129" s="187" t="s">
        <v>137</v>
      </c>
      <c r="E129" s="204" t="s">
        <v>40</v>
      </c>
      <c r="F129" s="205" t="s">
        <v>196</v>
      </c>
      <c r="G129" s="203"/>
      <c r="H129" s="206">
        <v>0.3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137</v>
      </c>
      <c r="AU129" s="212" t="s">
        <v>88</v>
      </c>
      <c r="AV129" s="14" t="s">
        <v>88</v>
      </c>
      <c r="AW129" s="14" t="s">
        <v>38</v>
      </c>
      <c r="AX129" s="14" t="s">
        <v>86</v>
      </c>
      <c r="AY129" s="212" t="s">
        <v>125</v>
      </c>
    </row>
    <row r="130" spans="2:63" s="12" customFormat="1" ht="22.8" customHeight="1">
      <c r="B130" s="158"/>
      <c r="C130" s="159"/>
      <c r="D130" s="160" t="s">
        <v>77</v>
      </c>
      <c r="E130" s="172" t="s">
        <v>197</v>
      </c>
      <c r="F130" s="172" t="s">
        <v>198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SUM(P131:P267)</f>
        <v>0</v>
      </c>
      <c r="Q130" s="166"/>
      <c r="R130" s="167">
        <f>SUM(R131:R267)</f>
        <v>1.5164100999999999</v>
      </c>
      <c r="S130" s="166"/>
      <c r="T130" s="168">
        <f>SUM(T131:T267)</f>
        <v>0.0045000000000000005</v>
      </c>
      <c r="AR130" s="169" t="s">
        <v>88</v>
      </c>
      <c r="AT130" s="170" t="s">
        <v>77</v>
      </c>
      <c r="AU130" s="170" t="s">
        <v>86</v>
      </c>
      <c r="AY130" s="169" t="s">
        <v>125</v>
      </c>
      <c r="BK130" s="171">
        <f>SUM(BK131:BK267)</f>
        <v>0</v>
      </c>
    </row>
    <row r="131" spans="1:65" s="2" customFormat="1" ht="14.4" customHeight="1">
      <c r="A131" s="34"/>
      <c r="B131" s="35"/>
      <c r="C131" s="174" t="s">
        <v>126</v>
      </c>
      <c r="D131" s="174" t="s">
        <v>128</v>
      </c>
      <c r="E131" s="175" t="s">
        <v>199</v>
      </c>
      <c r="F131" s="176" t="s">
        <v>200</v>
      </c>
      <c r="G131" s="177" t="s">
        <v>175</v>
      </c>
      <c r="H131" s="178">
        <v>1</v>
      </c>
      <c r="I131" s="179"/>
      <c r="J131" s="180">
        <f>ROUND(I131*H131,2)</f>
        <v>0</v>
      </c>
      <c r="K131" s="176" t="s">
        <v>40</v>
      </c>
      <c r="L131" s="39"/>
      <c r="M131" s="181" t="s">
        <v>40</v>
      </c>
      <c r="N131" s="182" t="s">
        <v>51</v>
      </c>
      <c r="O131" s="65"/>
      <c r="P131" s="183">
        <f>O131*H131</f>
        <v>0</v>
      </c>
      <c r="Q131" s="183">
        <v>6E-05</v>
      </c>
      <c r="R131" s="183">
        <f>Q131*H131</f>
        <v>6E-05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176</v>
      </c>
      <c r="AT131" s="185" t="s">
        <v>128</v>
      </c>
      <c r="AU131" s="185" t="s">
        <v>88</v>
      </c>
      <c r="AY131" s="17" t="s">
        <v>125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133</v>
      </c>
      <c r="BK131" s="186">
        <f>ROUND(I131*H131,2)</f>
        <v>0</v>
      </c>
      <c r="BL131" s="17" t="s">
        <v>176</v>
      </c>
      <c r="BM131" s="185" t="s">
        <v>201</v>
      </c>
    </row>
    <row r="132" spans="1:47" s="2" customFormat="1" ht="10.2">
      <c r="A132" s="34"/>
      <c r="B132" s="35"/>
      <c r="C132" s="36"/>
      <c r="D132" s="187" t="s">
        <v>135</v>
      </c>
      <c r="E132" s="36"/>
      <c r="F132" s="188" t="s">
        <v>200</v>
      </c>
      <c r="G132" s="36"/>
      <c r="H132" s="36"/>
      <c r="I132" s="189"/>
      <c r="J132" s="36"/>
      <c r="K132" s="36"/>
      <c r="L132" s="39"/>
      <c r="M132" s="190"/>
      <c r="N132" s="191"/>
      <c r="O132" s="65"/>
      <c r="P132" s="65"/>
      <c r="Q132" s="65"/>
      <c r="R132" s="65"/>
      <c r="S132" s="65"/>
      <c r="T132" s="6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135</v>
      </c>
      <c r="AU132" s="17" t="s">
        <v>88</v>
      </c>
    </row>
    <row r="133" spans="2:51" s="13" customFormat="1" ht="10.2">
      <c r="B133" s="192"/>
      <c r="C133" s="193"/>
      <c r="D133" s="187" t="s">
        <v>137</v>
      </c>
      <c r="E133" s="194" t="s">
        <v>40</v>
      </c>
      <c r="F133" s="195" t="s">
        <v>178</v>
      </c>
      <c r="G133" s="193"/>
      <c r="H133" s="194" t="s">
        <v>40</v>
      </c>
      <c r="I133" s="196"/>
      <c r="J133" s="193"/>
      <c r="K133" s="193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137</v>
      </c>
      <c r="AU133" s="201" t="s">
        <v>88</v>
      </c>
      <c r="AV133" s="13" t="s">
        <v>86</v>
      </c>
      <c r="AW133" s="13" t="s">
        <v>38</v>
      </c>
      <c r="AX133" s="13" t="s">
        <v>78</v>
      </c>
      <c r="AY133" s="201" t="s">
        <v>125</v>
      </c>
    </row>
    <row r="134" spans="2:51" s="13" customFormat="1" ht="10.2">
      <c r="B134" s="192"/>
      <c r="C134" s="193"/>
      <c r="D134" s="187" t="s">
        <v>137</v>
      </c>
      <c r="E134" s="194" t="s">
        <v>40</v>
      </c>
      <c r="F134" s="195" t="s">
        <v>202</v>
      </c>
      <c r="G134" s="193"/>
      <c r="H134" s="194" t="s">
        <v>40</v>
      </c>
      <c r="I134" s="196"/>
      <c r="J134" s="193"/>
      <c r="K134" s="193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137</v>
      </c>
      <c r="AU134" s="201" t="s">
        <v>88</v>
      </c>
      <c r="AV134" s="13" t="s">
        <v>86</v>
      </c>
      <c r="AW134" s="13" t="s">
        <v>38</v>
      </c>
      <c r="AX134" s="13" t="s">
        <v>78</v>
      </c>
      <c r="AY134" s="201" t="s">
        <v>125</v>
      </c>
    </row>
    <row r="135" spans="2:51" s="13" customFormat="1" ht="10.2">
      <c r="B135" s="192"/>
      <c r="C135" s="193"/>
      <c r="D135" s="187" t="s">
        <v>137</v>
      </c>
      <c r="E135" s="194" t="s">
        <v>40</v>
      </c>
      <c r="F135" s="195" t="s">
        <v>203</v>
      </c>
      <c r="G135" s="193"/>
      <c r="H135" s="194" t="s">
        <v>40</v>
      </c>
      <c r="I135" s="196"/>
      <c r="J135" s="193"/>
      <c r="K135" s="193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137</v>
      </c>
      <c r="AU135" s="201" t="s">
        <v>88</v>
      </c>
      <c r="AV135" s="13" t="s">
        <v>86</v>
      </c>
      <c r="AW135" s="13" t="s">
        <v>38</v>
      </c>
      <c r="AX135" s="13" t="s">
        <v>78</v>
      </c>
      <c r="AY135" s="201" t="s">
        <v>125</v>
      </c>
    </row>
    <row r="136" spans="2:51" s="13" customFormat="1" ht="10.2">
      <c r="B136" s="192"/>
      <c r="C136" s="193"/>
      <c r="D136" s="187" t="s">
        <v>137</v>
      </c>
      <c r="E136" s="194" t="s">
        <v>40</v>
      </c>
      <c r="F136" s="195" t="s">
        <v>204</v>
      </c>
      <c r="G136" s="193"/>
      <c r="H136" s="194" t="s">
        <v>40</v>
      </c>
      <c r="I136" s="196"/>
      <c r="J136" s="193"/>
      <c r="K136" s="193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137</v>
      </c>
      <c r="AU136" s="201" t="s">
        <v>88</v>
      </c>
      <c r="AV136" s="13" t="s">
        <v>86</v>
      </c>
      <c r="AW136" s="13" t="s">
        <v>38</v>
      </c>
      <c r="AX136" s="13" t="s">
        <v>78</v>
      </c>
      <c r="AY136" s="201" t="s">
        <v>125</v>
      </c>
    </row>
    <row r="137" spans="2:51" s="14" customFormat="1" ht="10.2">
      <c r="B137" s="202"/>
      <c r="C137" s="203"/>
      <c r="D137" s="187" t="s">
        <v>137</v>
      </c>
      <c r="E137" s="204" t="s">
        <v>40</v>
      </c>
      <c r="F137" s="205" t="s">
        <v>86</v>
      </c>
      <c r="G137" s="203"/>
      <c r="H137" s="206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137</v>
      </c>
      <c r="AU137" s="212" t="s">
        <v>88</v>
      </c>
      <c r="AV137" s="14" t="s">
        <v>88</v>
      </c>
      <c r="AW137" s="14" t="s">
        <v>38</v>
      </c>
      <c r="AX137" s="14" t="s">
        <v>86</v>
      </c>
      <c r="AY137" s="212" t="s">
        <v>125</v>
      </c>
    </row>
    <row r="138" spans="1:65" s="2" customFormat="1" ht="14.4" customHeight="1">
      <c r="A138" s="34"/>
      <c r="B138" s="35"/>
      <c r="C138" s="174" t="s">
        <v>205</v>
      </c>
      <c r="D138" s="174" t="s">
        <v>128</v>
      </c>
      <c r="E138" s="175" t="s">
        <v>206</v>
      </c>
      <c r="F138" s="176" t="s">
        <v>207</v>
      </c>
      <c r="G138" s="177" t="s">
        <v>175</v>
      </c>
      <c r="H138" s="178">
        <v>1</v>
      </c>
      <c r="I138" s="179"/>
      <c r="J138" s="180">
        <f>ROUND(I138*H138,2)</f>
        <v>0</v>
      </c>
      <c r="K138" s="176" t="s">
        <v>40</v>
      </c>
      <c r="L138" s="39"/>
      <c r="M138" s="181" t="s">
        <v>40</v>
      </c>
      <c r="N138" s="182" t="s">
        <v>51</v>
      </c>
      <c r="O138" s="65"/>
      <c r="P138" s="183">
        <f>O138*H138</f>
        <v>0</v>
      </c>
      <c r="Q138" s="183">
        <v>6E-05</v>
      </c>
      <c r="R138" s="183">
        <f>Q138*H138</f>
        <v>6E-05</v>
      </c>
      <c r="S138" s="183">
        <v>0</v>
      </c>
      <c r="T138" s="18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5" t="s">
        <v>176</v>
      </c>
      <c r="AT138" s="185" t="s">
        <v>128</v>
      </c>
      <c r="AU138" s="185" t="s">
        <v>88</v>
      </c>
      <c r="AY138" s="17" t="s">
        <v>125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7" t="s">
        <v>133</v>
      </c>
      <c r="BK138" s="186">
        <f>ROUND(I138*H138,2)</f>
        <v>0</v>
      </c>
      <c r="BL138" s="17" t="s">
        <v>176</v>
      </c>
      <c r="BM138" s="185" t="s">
        <v>208</v>
      </c>
    </row>
    <row r="139" spans="1:47" s="2" customFormat="1" ht="10.2">
      <c r="A139" s="34"/>
      <c r="B139" s="35"/>
      <c r="C139" s="36"/>
      <c r="D139" s="187" t="s">
        <v>135</v>
      </c>
      <c r="E139" s="36"/>
      <c r="F139" s="188" t="s">
        <v>207</v>
      </c>
      <c r="G139" s="36"/>
      <c r="H139" s="36"/>
      <c r="I139" s="189"/>
      <c r="J139" s="36"/>
      <c r="K139" s="36"/>
      <c r="L139" s="39"/>
      <c r="M139" s="190"/>
      <c r="N139" s="191"/>
      <c r="O139" s="65"/>
      <c r="P139" s="65"/>
      <c r="Q139" s="65"/>
      <c r="R139" s="65"/>
      <c r="S139" s="65"/>
      <c r="T139" s="6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135</v>
      </c>
      <c r="AU139" s="17" t="s">
        <v>88</v>
      </c>
    </row>
    <row r="140" spans="2:51" s="13" customFormat="1" ht="20.4">
      <c r="B140" s="192"/>
      <c r="C140" s="193"/>
      <c r="D140" s="187" t="s">
        <v>137</v>
      </c>
      <c r="E140" s="194" t="s">
        <v>40</v>
      </c>
      <c r="F140" s="195" t="s">
        <v>209</v>
      </c>
      <c r="G140" s="193"/>
      <c r="H140" s="194" t="s">
        <v>40</v>
      </c>
      <c r="I140" s="196"/>
      <c r="J140" s="193"/>
      <c r="K140" s="193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137</v>
      </c>
      <c r="AU140" s="201" t="s">
        <v>88</v>
      </c>
      <c r="AV140" s="13" t="s">
        <v>86</v>
      </c>
      <c r="AW140" s="13" t="s">
        <v>38</v>
      </c>
      <c r="AX140" s="13" t="s">
        <v>78</v>
      </c>
      <c r="AY140" s="201" t="s">
        <v>125</v>
      </c>
    </row>
    <row r="141" spans="2:51" s="14" customFormat="1" ht="10.2">
      <c r="B141" s="202"/>
      <c r="C141" s="203"/>
      <c r="D141" s="187" t="s">
        <v>137</v>
      </c>
      <c r="E141" s="204" t="s">
        <v>40</v>
      </c>
      <c r="F141" s="205" t="s">
        <v>86</v>
      </c>
      <c r="G141" s="203"/>
      <c r="H141" s="206">
        <v>1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137</v>
      </c>
      <c r="AU141" s="212" t="s">
        <v>88</v>
      </c>
      <c r="AV141" s="14" t="s">
        <v>88</v>
      </c>
      <c r="AW141" s="14" t="s">
        <v>38</v>
      </c>
      <c r="AX141" s="14" t="s">
        <v>86</v>
      </c>
      <c r="AY141" s="212" t="s">
        <v>125</v>
      </c>
    </row>
    <row r="142" spans="1:65" s="2" customFormat="1" ht="14.4" customHeight="1">
      <c r="A142" s="34"/>
      <c r="B142" s="35"/>
      <c r="C142" s="174" t="s">
        <v>210</v>
      </c>
      <c r="D142" s="174" t="s">
        <v>128</v>
      </c>
      <c r="E142" s="175" t="s">
        <v>211</v>
      </c>
      <c r="F142" s="176" t="s">
        <v>212</v>
      </c>
      <c r="G142" s="177" t="s">
        <v>175</v>
      </c>
      <c r="H142" s="178">
        <v>1</v>
      </c>
      <c r="I142" s="179"/>
      <c r="J142" s="180">
        <f>ROUND(I142*H142,2)</f>
        <v>0</v>
      </c>
      <c r="K142" s="176" t="s">
        <v>40</v>
      </c>
      <c r="L142" s="39"/>
      <c r="M142" s="181" t="s">
        <v>40</v>
      </c>
      <c r="N142" s="182" t="s">
        <v>51</v>
      </c>
      <c r="O142" s="65"/>
      <c r="P142" s="183">
        <f>O142*H142</f>
        <v>0</v>
      </c>
      <c r="Q142" s="183">
        <v>6E-05</v>
      </c>
      <c r="R142" s="183">
        <f>Q142*H142</f>
        <v>6E-05</v>
      </c>
      <c r="S142" s="183">
        <v>0</v>
      </c>
      <c r="T142" s="18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5" t="s">
        <v>176</v>
      </c>
      <c r="AT142" s="185" t="s">
        <v>128</v>
      </c>
      <c r="AU142" s="185" t="s">
        <v>88</v>
      </c>
      <c r="AY142" s="17" t="s">
        <v>125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7" t="s">
        <v>133</v>
      </c>
      <c r="BK142" s="186">
        <f>ROUND(I142*H142,2)</f>
        <v>0</v>
      </c>
      <c r="BL142" s="17" t="s">
        <v>176</v>
      </c>
      <c r="BM142" s="185" t="s">
        <v>213</v>
      </c>
    </row>
    <row r="143" spans="1:47" s="2" customFormat="1" ht="10.2">
      <c r="A143" s="34"/>
      <c r="B143" s="35"/>
      <c r="C143" s="36"/>
      <c r="D143" s="187" t="s">
        <v>135</v>
      </c>
      <c r="E143" s="36"/>
      <c r="F143" s="188" t="s">
        <v>212</v>
      </c>
      <c r="G143" s="36"/>
      <c r="H143" s="36"/>
      <c r="I143" s="189"/>
      <c r="J143" s="36"/>
      <c r="K143" s="36"/>
      <c r="L143" s="39"/>
      <c r="M143" s="190"/>
      <c r="N143" s="191"/>
      <c r="O143" s="65"/>
      <c r="P143" s="65"/>
      <c r="Q143" s="65"/>
      <c r="R143" s="65"/>
      <c r="S143" s="65"/>
      <c r="T143" s="6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135</v>
      </c>
      <c r="AU143" s="17" t="s">
        <v>88</v>
      </c>
    </row>
    <row r="144" spans="2:51" s="13" customFormat="1" ht="20.4">
      <c r="B144" s="192"/>
      <c r="C144" s="193"/>
      <c r="D144" s="187" t="s">
        <v>137</v>
      </c>
      <c r="E144" s="194" t="s">
        <v>40</v>
      </c>
      <c r="F144" s="195" t="s">
        <v>214</v>
      </c>
      <c r="G144" s="193"/>
      <c r="H144" s="194" t="s">
        <v>40</v>
      </c>
      <c r="I144" s="196"/>
      <c r="J144" s="193"/>
      <c r="K144" s="193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137</v>
      </c>
      <c r="AU144" s="201" t="s">
        <v>88</v>
      </c>
      <c r="AV144" s="13" t="s">
        <v>86</v>
      </c>
      <c r="AW144" s="13" t="s">
        <v>38</v>
      </c>
      <c r="AX144" s="13" t="s">
        <v>78</v>
      </c>
      <c r="AY144" s="201" t="s">
        <v>125</v>
      </c>
    </row>
    <row r="145" spans="2:51" s="13" customFormat="1" ht="10.2">
      <c r="B145" s="192"/>
      <c r="C145" s="193"/>
      <c r="D145" s="187" t="s">
        <v>137</v>
      </c>
      <c r="E145" s="194" t="s">
        <v>40</v>
      </c>
      <c r="F145" s="195" t="s">
        <v>215</v>
      </c>
      <c r="G145" s="193"/>
      <c r="H145" s="194" t="s">
        <v>40</v>
      </c>
      <c r="I145" s="196"/>
      <c r="J145" s="193"/>
      <c r="K145" s="193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137</v>
      </c>
      <c r="AU145" s="201" t="s">
        <v>88</v>
      </c>
      <c r="AV145" s="13" t="s">
        <v>86</v>
      </c>
      <c r="AW145" s="13" t="s">
        <v>38</v>
      </c>
      <c r="AX145" s="13" t="s">
        <v>78</v>
      </c>
      <c r="AY145" s="201" t="s">
        <v>125</v>
      </c>
    </row>
    <row r="146" spans="2:51" s="14" customFormat="1" ht="10.2">
      <c r="B146" s="202"/>
      <c r="C146" s="203"/>
      <c r="D146" s="187" t="s">
        <v>137</v>
      </c>
      <c r="E146" s="204" t="s">
        <v>40</v>
      </c>
      <c r="F146" s="205" t="s">
        <v>86</v>
      </c>
      <c r="G146" s="203"/>
      <c r="H146" s="206">
        <v>1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137</v>
      </c>
      <c r="AU146" s="212" t="s">
        <v>88</v>
      </c>
      <c r="AV146" s="14" t="s">
        <v>88</v>
      </c>
      <c r="AW146" s="14" t="s">
        <v>38</v>
      </c>
      <c r="AX146" s="14" t="s">
        <v>86</v>
      </c>
      <c r="AY146" s="212" t="s">
        <v>125</v>
      </c>
    </row>
    <row r="147" spans="1:65" s="2" customFormat="1" ht="14.4" customHeight="1">
      <c r="A147" s="34"/>
      <c r="B147" s="35"/>
      <c r="C147" s="174" t="s">
        <v>216</v>
      </c>
      <c r="D147" s="174" t="s">
        <v>128</v>
      </c>
      <c r="E147" s="175" t="s">
        <v>217</v>
      </c>
      <c r="F147" s="176" t="s">
        <v>218</v>
      </c>
      <c r="G147" s="177" t="s">
        <v>175</v>
      </c>
      <c r="H147" s="178">
        <v>1</v>
      </c>
      <c r="I147" s="179"/>
      <c r="J147" s="180">
        <f>ROUND(I147*H147,2)</f>
        <v>0</v>
      </c>
      <c r="K147" s="176" t="s">
        <v>40</v>
      </c>
      <c r="L147" s="39"/>
      <c r="M147" s="181" t="s">
        <v>40</v>
      </c>
      <c r="N147" s="182" t="s">
        <v>51</v>
      </c>
      <c r="O147" s="65"/>
      <c r="P147" s="183">
        <f>O147*H147</f>
        <v>0</v>
      </c>
      <c r="Q147" s="183">
        <v>0.195</v>
      </c>
      <c r="R147" s="183">
        <f>Q147*H147</f>
        <v>0.195</v>
      </c>
      <c r="S147" s="183">
        <v>0</v>
      </c>
      <c r="T147" s="18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5" t="s">
        <v>176</v>
      </c>
      <c r="AT147" s="185" t="s">
        <v>128</v>
      </c>
      <c r="AU147" s="185" t="s">
        <v>88</v>
      </c>
      <c r="AY147" s="17" t="s">
        <v>125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7" t="s">
        <v>133</v>
      </c>
      <c r="BK147" s="186">
        <f>ROUND(I147*H147,2)</f>
        <v>0</v>
      </c>
      <c r="BL147" s="17" t="s">
        <v>176</v>
      </c>
      <c r="BM147" s="185" t="s">
        <v>219</v>
      </c>
    </row>
    <row r="148" spans="1:47" s="2" customFormat="1" ht="10.2">
      <c r="A148" s="34"/>
      <c r="B148" s="35"/>
      <c r="C148" s="36"/>
      <c r="D148" s="187" t="s">
        <v>135</v>
      </c>
      <c r="E148" s="36"/>
      <c r="F148" s="188" t="s">
        <v>218</v>
      </c>
      <c r="G148" s="36"/>
      <c r="H148" s="36"/>
      <c r="I148" s="189"/>
      <c r="J148" s="36"/>
      <c r="K148" s="36"/>
      <c r="L148" s="39"/>
      <c r="M148" s="190"/>
      <c r="N148" s="191"/>
      <c r="O148" s="65"/>
      <c r="P148" s="65"/>
      <c r="Q148" s="65"/>
      <c r="R148" s="65"/>
      <c r="S148" s="65"/>
      <c r="T148" s="6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135</v>
      </c>
      <c r="AU148" s="17" t="s">
        <v>88</v>
      </c>
    </row>
    <row r="149" spans="2:51" s="13" customFormat="1" ht="10.2">
      <c r="B149" s="192"/>
      <c r="C149" s="193"/>
      <c r="D149" s="187" t="s">
        <v>137</v>
      </c>
      <c r="E149" s="194" t="s">
        <v>40</v>
      </c>
      <c r="F149" s="195" t="s">
        <v>178</v>
      </c>
      <c r="G149" s="193"/>
      <c r="H149" s="194" t="s">
        <v>40</v>
      </c>
      <c r="I149" s="196"/>
      <c r="J149" s="193"/>
      <c r="K149" s="193"/>
      <c r="L149" s="197"/>
      <c r="M149" s="198"/>
      <c r="N149" s="199"/>
      <c r="O149" s="199"/>
      <c r="P149" s="199"/>
      <c r="Q149" s="199"/>
      <c r="R149" s="199"/>
      <c r="S149" s="199"/>
      <c r="T149" s="200"/>
      <c r="AT149" s="201" t="s">
        <v>137</v>
      </c>
      <c r="AU149" s="201" t="s">
        <v>88</v>
      </c>
      <c r="AV149" s="13" t="s">
        <v>86</v>
      </c>
      <c r="AW149" s="13" t="s">
        <v>38</v>
      </c>
      <c r="AX149" s="13" t="s">
        <v>78</v>
      </c>
      <c r="AY149" s="201" t="s">
        <v>125</v>
      </c>
    </row>
    <row r="150" spans="2:51" s="13" customFormat="1" ht="10.2">
      <c r="B150" s="192"/>
      <c r="C150" s="193"/>
      <c r="D150" s="187" t="s">
        <v>137</v>
      </c>
      <c r="E150" s="194" t="s">
        <v>40</v>
      </c>
      <c r="F150" s="195" t="s">
        <v>220</v>
      </c>
      <c r="G150" s="193"/>
      <c r="H150" s="194" t="s">
        <v>40</v>
      </c>
      <c r="I150" s="196"/>
      <c r="J150" s="193"/>
      <c r="K150" s="193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137</v>
      </c>
      <c r="AU150" s="201" t="s">
        <v>88</v>
      </c>
      <c r="AV150" s="13" t="s">
        <v>86</v>
      </c>
      <c r="AW150" s="13" t="s">
        <v>38</v>
      </c>
      <c r="AX150" s="13" t="s">
        <v>78</v>
      </c>
      <c r="AY150" s="201" t="s">
        <v>125</v>
      </c>
    </row>
    <row r="151" spans="2:51" s="13" customFormat="1" ht="10.2">
      <c r="B151" s="192"/>
      <c r="C151" s="193"/>
      <c r="D151" s="187" t="s">
        <v>137</v>
      </c>
      <c r="E151" s="194" t="s">
        <v>40</v>
      </c>
      <c r="F151" s="195" t="s">
        <v>221</v>
      </c>
      <c r="G151" s="193"/>
      <c r="H151" s="194" t="s">
        <v>40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137</v>
      </c>
      <c r="AU151" s="201" t="s">
        <v>88</v>
      </c>
      <c r="AV151" s="13" t="s">
        <v>86</v>
      </c>
      <c r="AW151" s="13" t="s">
        <v>38</v>
      </c>
      <c r="AX151" s="13" t="s">
        <v>78</v>
      </c>
      <c r="AY151" s="201" t="s">
        <v>125</v>
      </c>
    </row>
    <row r="152" spans="2:51" s="14" customFormat="1" ht="10.2">
      <c r="B152" s="202"/>
      <c r="C152" s="203"/>
      <c r="D152" s="187" t="s">
        <v>137</v>
      </c>
      <c r="E152" s="204" t="s">
        <v>40</v>
      </c>
      <c r="F152" s="205" t="s">
        <v>86</v>
      </c>
      <c r="G152" s="203"/>
      <c r="H152" s="206">
        <v>1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137</v>
      </c>
      <c r="AU152" s="212" t="s">
        <v>88</v>
      </c>
      <c r="AV152" s="14" t="s">
        <v>88</v>
      </c>
      <c r="AW152" s="14" t="s">
        <v>38</v>
      </c>
      <c r="AX152" s="14" t="s">
        <v>86</v>
      </c>
      <c r="AY152" s="212" t="s">
        <v>125</v>
      </c>
    </row>
    <row r="153" spans="1:65" s="2" customFormat="1" ht="14.4" customHeight="1">
      <c r="A153" s="34"/>
      <c r="B153" s="35"/>
      <c r="C153" s="174" t="s">
        <v>222</v>
      </c>
      <c r="D153" s="174" t="s">
        <v>128</v>
      </c>
      <c r="E153" s="175" t="s">
        <v>223</v>
      </c>
      <c r="F153" s="176" t="s">
        <v>224</v>
      </c>
      <c r="G153" s="177" t="s">
        <v>175</v>
      </c>
      <c r="H153" s="178">
        <v>1</v>
      </c>
      <c r="I153" s="179"/>
      <c r="J153" s="180">
        <f>ROUND(I153*H153,2)</f>
        <v>0</v>
      </c>
      <c r="K153" s="176" t="s">
        <v>40</v>
      </c>
      <c r="L153" s="39"/>
      <c r="M153" s="181" t="s">
        <v>40</v>
      </c>
      <c r="N153" s="182" t="s">
        <v>51</v>
      </c>
      <c r="O153" s="65"/>
      <c r="P153" s="183">
        <f>O153*H153</f>
        <v>0</v>
      </c>
      <c r="Q153" s="183">
        <v>0.016</v>
      </c>
      <c r="R153" s="183">
        <f>Q153*H153</f>
        <v>0.016</v>
      </c>
      <c r="S153" s="183">
        <v>0</v>
      </c>
      <c r="T153" s="18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5" t="s">
        <v>176</v>
      </c>
      <c r="AT153" s="185" t="s">
        <v>128</v>
      </c>
      <c r="AU153" s="185" t="s">
        <v>88</v>
      </c>
      <c r="AY153" s="17" t="s">
        <v>125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7" t="s">
        <v>133</v>
      </c>
      <c r="BK153" s="186">
        <f>ROUND(I153*H153,2)</f>
        <v>0</v>
      </c>
      <c r="BL153" s="17" t="s">
        <v>176</v>
      </c>
      <c r="BM153" s="185" t="s">
        <v>225</v>
      </c>
    </row>
    <row r="154" spans="1:47" s="2" customFormat="1" ht="10.2">
      <c r="A154" s="34"/>
      <c r="B154" s="35"/>
      <c r="C154" s="36"/>
      <c r="D154" s="187" t="s">
        <v>135</v>
      </c>
      <c r="E154" s="36"/>
      <c r="F154" s="188" t="s">
        <v>224</v>
      </c>
      <c r="G154" s="36"/>
      <c r="H154" s="36"/>
      <c r="I154" s="189"/>
      <c r="J154" s="36"/>
      <c r="K154" s="36"/>
      <c r="L154" s="39"/>
      <c r="M154" s="190"/>
      <c r="N154" s="191"/>
      <c r="O154" s="65"/>
      <c r="P154" s="65"/>
      <c r="Q154" s="65"/>
      <c r="R154" s="65"/>
      <c r="S154" s="65"/>
      <c r="T154" s="6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135</v>
      </c>
      <c r="AU154" s="17" t="s">
        <v>88</v>
      </c>
    </row>
    <row r="155" spans="2:51" s="13" customFormat="1" ht="20.4">
      <c r="B155" s="192"/>
      <c r="C155" s="193"/>
      <c r="D155" s="187" t="s">
        <v>137</v>
      </c>
      <c r="E155" s="194" t="s">
        <v>40</v>
      </c>
      <c r="F155" s="195" t="s">
        <v>226</v>
      </c>
      <c r="G155" s="193"/>
      <c r="H155" s="194" t="s">
        <v>40</v>
      </c>
      <c r="I155" s="196"/>
      <c r="J155" s="193"/>
      <c r="K155" s="193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137</v>
      </c>
      <c r="AU155" s="201" t="s">
        <v>88</v>
      </c>
      <c r="AV155" s="13" t="s">
        <v>86</v>
      </c>
      <c r="AW155" s="13" t="s">
        <v>38</v>
      </c>
      <c r="AX155" s="13" t="s">
        <v>78</v>
      </c>
      <c r="AY155" s="201" t="s">
        <v>125</v>
      </c>
    </row>
    <row r="156" spans="2:51" s="13" customFormat="1" ht="10.2">
      <c r="B156" s="192"/>
      <c r="C156" s="193"/>
      <c r="D156" s="187" t="s">
        <v>137</v>
      </c>
      <c r="E156" s="194" t="s">
        <v>40</v>
      </c>
      <c r="F156" s="195" t="s">
        <v>227</v>
      </c>
      <c r="G156" s="193"/>
      <c r="H156" s="194" t="s">
        <v>40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137</v>
      </c>
      <c r="AU156" s="201" t="s">
        <v>88</v>
      </c>
      <c r="AV156" s="13" t="s">
        <v>86</v>
      </c>
      <c r="AW156" s="13" t="s">
        <v>38</v>
      </c>
      <c r="AX156" s="13" t="s">
        <v>78</v>
      </c>
      <c r="AY156" s="201" t="s">
        <v>125</v>
      </c>
    </row>
    <row r="157" spans="2:51" s="14" customFormat="1" ht="10.2">
      <c r="B157" s="202"/>
      <c r="C157" s="203"/>
      <c r="D157" s="187" t="s">
        <v>137</v>
      </c>
      <c r="E157" s="204" t="s">
        <v>40</v>
      </c>
      <c r="F157" s="205" t="s">
        <v>86</v>
      </c>
      <c r="G157" s="203"/>
      <c r="H157" s="206">
        <v>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137</v>
      </c>
      <c r="AU157" s="212" t="s">
        <v>88</v>
      </c>
      <c r="AV157" s="14" t="s">
        <v>88</v>
      </c>
      <c r="AW157" s="14" t="s">
        <v>38</v>
      </c>
      <c r="AX157" s="14" t="s">
        <v>86</v>
      </c>
      <c r="AY157" s="212" t="s">
        <v>125</v>
      </c>
    </row>
    <row r="158" spans="1:65" s="2" customFormat="1" ht="14.4" customHeight="1">
      <c r="A158" s="34"/>
      <c r="B158" s="35"/>
      <c r="C158" s="174" t="s">
        <v>228</v>
      </c>
      <c r="D158" s="174" t="s">
        <v>128</v>
      </c>
      <c r="E158" s="175" t="s">
        <v>229</v>
      </c>
      <c r="F158" s="176" t="s">
        <v>230</v>
      </c>
      <c r="G158" s="177" t="s">
        <v>175</v>
      </c>
      <c r="H158" s="178">
        <v>1</v>
      </c>
      <c r="I158" s="179"/>
      <c r="J158" s="180">
        <f>ROUND(I158*H158,2)</f>
        <v>0</v>
      </c>
      <c r="K158" s="176" t="s">
        <v>40</v>
      </c>
      <c r="L158" s="39"/>
      <c r="M158" s="181" t="s">
        <v>40</v>
      </c>
      <c r="N158" s="182" t="s">
        <v>51</v>
      </c>
      <c r="O158" s="65"/>
      <c r="P158" s="183">
        <f>O158*H158</f>
        <v>0</v>
      </c>
      <c r="Q158" s="183">
        <v>0.13</v>
      </c>
      <c r="R158" s="183">
        <f>Q158*H158</f>
        <v>0.13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176</v>
      </c>
      <c r="AT158" s="185" t="s">
        <v>128</v>
      </c>
      <c r="AU158" s="185" t="s">
        <v>88</v>
      </c>
      <c r="AY158" s="17" t="s">
        <v>125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133</v>
      </c>
      <c r="BK158" s="186">
        <f>ROUND(I158*H158,2)</f>
        <v>0</v>
      </c>
      <c r="BL158" s="17" t="s">
        <v>176</v>
      </c>
      <c r="BM158" s="185" t="s">
        <v>231</v>
      </c>
    </row>
    <row r="159" spans="1:47" s="2" customFormat="1" ht="10.2">
      <c r="A159" s="34"/>
      <c r="B159" s="35"/>
      <c r="C159" s="36"/>
      <c r="D159" s="187" t="s">
        <v>135</v>
      </c>
      <c r="E159" s="36"/>
      <c r="F159" s="188" t="s">
        <v>230</v>
      </c>
      <c r="G159" s="36"/>
      <c r="H159" s="36"/>
      <c r="I159" s="189"/>
      <c r="J159" s="36"/>
      <c r="K159" s="36"/>
      <c r="L159" s="39"/>
      <c r="M159" s="190"/>
      <c r="N159" s="191"/>
      <c r="O159" s="65"/>
      <c r="P159" s="65"/>
      <c r="Q159" s="65"/>
      <c r="R159" s="65"/>
      <c r="S159" s="65"/>
      <c r="T159" s="6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135</v>
      </c>
      <c r="AU159" s="17" t="s">
        <v>88</v>
      </c>
    </row>
    <row r="160" spans="2:51" s="13" customFormat="1" ht="20.4">
      <c r="B160" s="192"/>
      <c r="C160" s="193"/>
      <c r="D160" s="187" t="s">
        <v>137</v>
      </c>
      <c r="E160" s="194" t="s">
        <v>40</v>
      </c>
      <c r="F160" s="195" t="s">
        <v>232</v>
      </c>
      <c r="G160" s="193"/>
      <c r="H160" s="194" t="s">
        <v>40</v>
      </c>
      <c r="I160" s="196"/>
      <c r="J160" s="193"/>
      <c r="K160" s="193"/>
      <c r="L160" s="197"/>
      <c r="M160" s="198"/>
      <c r="N160" s="199"/>
      <c r="O160" s="199"/>
      <c r="P160" s="199"/>
      <c r="Q160" s="199"/>
      <c r="R160" s="199"/>
      <c r="S160" s="199"/>
      <c r="T160" s="200"/>
      <c r="AT160" s="201" t="s">
        <v>137</v>
      </c>
      <c r="AU160" s="201" t="s">
        <v>88</v>
      </c>
      <c r="AV160" s="13" t="s">
        <v>86</v>
      </c>
      <c r="AW160" s="13" t="s">
        <v>38</v>
      </c>
      <c r="AX160" s="13" t="s">
        <v>78</v>
      </c>
      <c r="AY160" s="201" t="s">
        <v>125</v>
      </c>
    </row>
    <row r="161" spans="2:51" s="14" customFormat="1" ht="10.2">
      <c r="B161" s="202"/>
      <c r="C161" s="203"/>
      <c r="D161" s="187" t="s">
        <v>137</v>
      </c>
      <c r="E161" s="204" t="s">
        <v>40</v>
      </c>
      <c r="F161" s="205" t="s">
        <v>86</v>
      </c>
      <c r="G161" s="203"/>
      <c r="H161" s="206">
        <v>1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137</v>
      </c>
      <c r="AU161" s="212" t="s">
        <v>88</v>
      </c>
      <c r="AV161" s="14" t="s">
        <v>88</v>
      </c>
      <c r="AW161" s="14" t="s">
        <v>38</v>
      </c>
      <c r="AX161" s="14" t="s">
        <v>86</v>
      </c>
      <c r="AY161" s="212" t="s">
        <v>125</v>
      </c>
    </row>
    <row r="162" spans="1:65" s="2" customFormat="1" ht="14.4" customHeight="1">
      <c r="A162" s="34"/>
      <c r="B162" s="35"/>
      <c r="C162" s="174" t="s">
        <v>8</v>
      </c>
      <c r="D162" s="174" t="s">
        <v>128</v>
      </c>
      <c r="E162" s="175" t="s">
        <v>233</v>
      </c>
      <c r="F162" s="176" t="s">
        <v>234</v>
      </c>
      <c r="G162" s="177" t="s">
        <v>175</v>
      </c>
      <c r="H162" s="178">
        <v>1</v>
      </c>
      <c r="I162" s="179"/>
      <c r="J162" s="180">
        <f>ROUND(I162*H162,2)</f>
        <v>0</v>
      </c>
      <c r="K162" s="176" t="s">
        <v>40</v>
      </c>
      <c r="L162" s="39"/>
      <c r="M162" s="181" t="s">
        <v>40</v>
      </c>
      <c r="N162" s="182" t="s">
        <v>51</v>
      </c>
      <c r="O162" s="65"/>
      <c r="P162" s="183">
        <f>O162*H162</f>
        <v>0</v>
      </c>
      <c r="Q162" s="183">
        <v>0.366</v>
      </c>
      <c r="R162" s="183">
        <f>Q162*H162</f>
        <v>0.366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176</v>
      </c>
      <c r="AT162" s="185" t="s">
        <v>128</v>
      </c>
      <c r="AU162" s="185" t="s">
        <v>88</v>
      </c>
      <c r="AY162" s="17" t="s">
        <v>125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133</v>
      </c>
      <c r="BK162" s="186">
        <f>ROUND(I162*H162,2)</f>
        <v>0</v>
      </c>
      <c r="BL162" s="17" t="s">
        <v>176</v>
      </c>
      <c r="BM162" s="185" t="s">
        <v>235</v>
      </c>
    </row>
    <row r="163" spans="1:47" s="2" customFormat="1" ht="10.2">
      <c r="A163" s="34"/>
      <c r="B163" s="35"/>
      <c r="C163" s="36"/>
      <c r="D163" s="187" t="s">
        <v>135</v>
      </c>
      <c r="E163" s="36"/>
      <c r="F163" s="188" t="s">
        <v>234</v>
      </c>
      <c r="G163" s="36"/>
      <c r="H163" s="36"/>
      <c r="I163" s="189"/>
      <c r="J163" s="36"/>
      <c r="K163" s="36"/>
      <c r="L163" s="39"/>
      <c r="M163" s="190"/>
      <c r="N163" s="191"/>
      <c r="O163" s="65"/>
      <c r="P163" s="65"/>
      <c r="Q163" s="65"/>
      <c r="R163" s="65"/>
      <c r="S163" s="65"/>
      <c r="T163" s="6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135</v>
      </c>
      <c r="AU163" s="17" t="s">
        <v>88</v>
      </c>
    </row>
    <row r="164" spans="2:51" s="13" customFormat="1" ht="10.2">
      <c r="B164" s="192"/>
      <c r="C164" s="193"/>
      <c r="D164" s="187" t="s">
        <v>137</v>
      </c>
      <c r="E164" s="194" t="s">
        <v>40</v>
      </c>
      <c r="F164" s="195" t="s">
        <v>236</v>
      </c>
      <c r="G164" s="193"/>
      <c r="H164" s="194" t="s">
        <v>40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137</v>
      </c>
      <c r="AU164" s="201" t="s">
        <v>88</v>
      </c>
      <c r="AV164" s="13" t="s">
        <v>86</v>
      </c>
      <c r="AW164" s="13" t="s">
        <v>38</v>
      </c>
      <c r="AX164" s="13" t="s">
        <v>78</v>
      </c>
      <c r="AY164" s="201" t="s">
        <v>125</v>
      </c>
    </row>
    <row r="165" spans="2:51" s="13" customFormat="1" ht="10.2">
      <c r="B165" s="192"/>
      <c r="C165" s="193"/>
      <c r="D165" s="187" t="s">
        <v>137</v>
      </c>
      <c r="E165" s="194" t="s">
        <v>40</v>
      </c>
      <c r="F165" s="195" t="s">
        <v>237</v>
      </c>
      <c r="G165" s="193"/>
      <c r="H165" s="194" t="s">
        <v>40</v>
      </c>
      <c r="I165" s="196"/>
      <c r="J165" s="193"/>
      <c r="K165" s="193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137</v>
      </c>
      <c r="AU165" s="201" t="s">
        <v>88</v>
      </c>
      <c r="AV165" s="13" t="s">
        <v>86</v>
      </c>
      <c r="AW165" s="13" t="s">
        <v>38</v>
      </c>
      <c r="AX165" s="13" t="s">
        <v>78</v>
      </c>
      <c r="AY165" s="201" t="s">
        <v>125</v>
      </c>
    </row>
    <row r="166" spans="2:51" s="14" customFormat="1" ht="10.2">
      <c r="B166" s="202"/>
      <c r="C166" s="203"/>
      <c r="D166" s="187" t="s">
        <v>137</v>
      </c>
      <c r="E166" s="204" t="s">
        <v>40</v>
      </c>
      <c r="F166" s="205" t="s">
        <v>86</v>
      </c>
      <c r="G166" s="203"/>
      <c r="H166" s="206">
        <v>1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137</v>
      </c>
      <c r="AU166" s="212" t="s">
        <v>88</v>
      </c>
      <c r="AV166" s="14" t="s">
        <v>88</v>
      </c>
      <c r="AW166" s="14" t="s">
        <v>38</v>
      </c>
      <c r="AX166" s="14" t="s">
        <v>86</v>
      </c>
      <c r="AY166" s="212" t="s">
        <v>125</v>
      </c>
    </row>
    <row r="167" spans="1:65" s="2" customFormat="1" ht="14.4" customHeight="1">
      <c r="A167" s="34"/>
      <c r="B167" s="35"/>
      <c r="C167" s="174" t="s">
        <v>176</v>
      </c>
      <c r="D167" s="174" t="s">
        <v>128</v>
      </c>
      <c r="E167" s="175" t="s">
        <v>238</v>
      </c>
      <c r="F167" s="176" t="s">
        <v>239</v>
      </c>
      <c r="G167" s="177" t="s">
        <v>175</v>
      </c>
      <c r="H167" s="178">
        <v>1</v>
      </c>
      <c r="I167" s="179"/>
      <c r="J167" s="180">
        <f>ROUND(I167*H167,2)</f>
        <v>0</v>
      </c>
      <c r="K167" s="176" t="s">
        <v>40</v>
      </c>
      <c r="L167" s="39"/>
      <c r="M167" s="181" t="s">
        <v>40</v>
      </c>
      <c r="N167" s="182" t="s">
        <v>51</v>
      </c>
      <c r="O167" s="65"/>
      <c r="P167" s="183">
        <f>O167*H167</f>
        <v>0</v>
      </c>
      <c r="Q167" s="183">
        <v>0.6</v>
      </c>
      <c r="R167" s="183">
        <f>Q167*H167</f>
        <v>0.6</v>
      </c>
      <c r="S167" s="183">
        <v>0</v>
      </c>
      <c r="T167" s="18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5" t="s">
        <v>176</v>
      </c>
      <c r="AT167" s="185" t="s">
        <v>128</v>
      </c>
      <c r="AU167" s="185" t="s">
        <v>88</v>
      </c>
      <c r="AY167" s="17" t="s">
        <v>125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7" t="s">
        <v>133</v>
      </c>
      <c r="BK167" s="186">
        <f>ROUND(I167*H167,2)</f>
        <v>0</v>
      </c>
      <c r="BL167" s="17" t="s">
        <v>176</v>
      </c>
      <c r="BM167" s="185" t="s">
        <v>240</v>
      </c>
    </row>
    <row r="168" spans="1:47" s="2" customFormat="1" ht="10.2">
      <c r="A168" s="34"/>
      <c r="B168" s="35"/>
      <c r="C168" s="36"/>
      <c r="D168" s="187" t="s">
        <v>135</v>
      </c>
      <c r="E168" s="36"/>
      <c r="F168" s="188" t="s">
        <v>241</v>
      </c>
      <c r="G168" s="36"/>
      <c r="H168" s="36"/>
      <c r="I168" s="189"/>
      <c r="J168" s="36"/>
      <c r="K168" s="36"/>
      <c r="L168" s="39"/>
      <c r="M168" s="190"/>
      <c r="N168" s="191"/>
      <c r="O168" s="65"/>
      <c r="P168" s="65"/>
      <c r="Q168" s="65"/>
      <c r="R168" s="65"/>
      <c r="S168" s="65"/>
      <c r="T168" s="6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135</v>
      </c>
      <c r="AU168" s="17" t="s">
        <v>88</v>
      </c>
    </row>
    <row r="169" spans="2:51" s="13" customFormat="1" ht="20.4">
      <c r="B169" s="192"/>
      <c r="C169" s="193"/>
      <c r="D169" s="187" t="s">
        <v>137</v>
      </c>
      <c r="E169" s="194" t="s">
        <v>40</v>
      </c>
      <c r="F169" s="195" t="s">
        <v>242</v>
      </c>
      <c r="G169" s="193"/>
      <c r="H169" s="194" t="s">
        <v>40</v>
      </c>
      <c r="I169" s="196"/>
      <c r="J169" s="193"/>
      <c r="K169" s="193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137</v>
      </c>
      <c r="AU169" s="201" t="s">
        <v>88</v>
      </c>
      <c r="AV169" s="13" t="s">
        <v>86</v>
      </c>
      <c r="AW169" s="13" t="s">
        <v>38</v>
      </c>
      <c r="AX169" s="13" t="s">
        <v>78</v>
      </c>
      <c r="AY169" s="201" t="s">
        <v>125</v>
      </c>
    </row>
    <row r="170" spans="2:51" s="14" customFormat="1" ht="10.2">
      <c r="B170" s="202"/>
      <c r="C170" s="203"/>
      <c r="D170" s="187" t="s">
        <v>137</v>
      </c>
      <c r="E170" s="204" t="s">
        <v>40</v>
      </c>
      <c r="F170" s="205" t="s">
        <v>86</v>
      </c>
      <c r="G170" s="203"/>
      <c r="H170" s="206">
        <v>1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137</v>
      </c>
      <c r="AU170" s="212" t="s">
        <v>88</v>
      </c>
      <c r="AV170" s="14" t="s">
        <v>88</v>
      </c>
      <c r="AW170" s="14" t="s">
        <v>38</v>
      </c>
      <c r="AX170" s="14" t="s">
        <v>86</v>
      </c>
      <c r="AY170" s="212" t="s">
        <v>125</v>
      </c>
    </row>
    <row r="171" spans="1:65" s="2" customFormat="1" ht="14.4" customHeight="1">
      <c r="A171" s="34"/>
      <c r="B171" s="35"/>
      <c r="C171" s="174" t="s">
        <v>243</v>
      </c>
      <c r="D171" s="174" t="s">
        <v>128</v>
      </c>
      <c r="E171" s="175" t="s">
        <v>244</v>
      </c>
      <c r="F171" s="176" t="s">
        <v>245</v>
      </c>
      <c r="G171" s="177" t="s">
        <v>246</v>
      </c>
      <c r="H171" s="178">
        <v>33.98</v>
      </c>
      <c r="I171" s="179"/>
      <c r="J171" s="180">
        <f>ROUND(I171*H171,2)</f>
        <v>0</v>
      </c>
      <c r="K171" s="176" t="s">
        <v>40</v>
      </c>
      <c r="L171" s="39"/>
      <c r="M171" s="181" t="s">
        <v>40</v>
      </c>
      <c r="N171" s="182" t="s">
        <v>51</v>
      </c>
      <c r="O171" s="65"/>
      <c r="P171" s="183">
        <f>O171*H171</f>
        <v>0</v>
      </c>
      <c r="Q171" s="183">
        <v>7E-05</v>
      </c>
      <c r="R171" s="183">
        <f>Q171*H171</f>
        <v>0.0023785999999999994</v>
      </c>
      <c r="S171" s="183">
        <v>0</v>
      </c>
      <c r="T171" s="18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5" t="s">
        <v>176</v>
      </c>
      <c r="AT171" s="185" t="s">
        <v>128</v>
      </c>
      <c r="AU171" s="185" t="s">
        <v>88</v>
      </c>
      <c r="AY171" s="17" t="s">
        <v>125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133</v>
      </c>
      <c r="BK171" s="186">
        <f>ROUND(I171*H171,2)</f>
        <v>0</v>
      </c>
      <c r="BL171" s="17" t="s">
        <v>176</v>
      </c>
      <c r="BM171" s="185" t="s">
        <v>247</v>
      </c>
    </row>
    <row r="172" spans="1:47" s="2" customFormat="1" ht="10.2">
      <c r="A172" s="34"/>
      <c r="B172" s="35"/>
      <c r="C172" s="36"/>
      <c r="D172" s="187" t="s">
        <v>135</v>
      </c>
      <c r="E172" s="36"/>
      <c r="F172" s="188" t="s">
        <v>248</v>
      </c>
      <c r="G172" s="36"/>
      <c r="H172" s="36"/>
      <c r="I172" s="189"/>
      <c r="J172" s="36"/>
      <c r="K172" s="36"/>
      <c r="L172" s="39"/>
      <c r="M172" s="190"/>
      <c r="N172" s="191"/>
      <c r="O172" s="65"/>
      <c r="P172" s="65"/>
      <c r="Q172" s="65"/>
      <c r="R172" s="65"/>
      <c r="S172" s="65"/>
      <c r="T172" s="6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135</v>
      </c>
      <c r="AU172" s="17" t="s">
        <v>88</v>
      </c>
    </row>
    <row r="173" spans="2:51" s="13" customFormat="1" ht="10.2">
      <c r="B173" s="192"/>
      <c r="C173" s="193"/>
      <c r="D173" s="187" t="s">
        <v>137</v>
      </c>
      <c r="E173" s="194" t="s">
        <v>40</v>
      </c>
      <c r="F173" s="195" t="s">
        <v>178</v>
      </c>
      <c r="G173" s="193"/>
      <c r="H173" s="194" t="s">
        <v>40</v>
      </c>
      <c r="I173" s="196"/>
      <c r="J173" s="193"/>
      <c r="K173" s="193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137</v>
      </c>
      <c r="AU173" s="201" t="s">
        <v>88</v>
      </c>
      <c r="AV173" s="13" t="s">
        <v>86</v>
      </c>
      <c r="AW173" s="13" t="s">
        <v>38</v>
      </c>
      <c r="AX173" s="13" t="s">
        <v>78</v>
      </c>
      <c r="AY173" s="201" t="s">
        <v>125</v>
      </c>
    </row>
    <row r="174" spans="2:51" s="13" customFormat="1" ht="10.2">
      <c r="B174" s="192"/>
      <c r="C174" s="193"/>
      <c r="D174" s="187" t="s">
        <v>137</v>
      </c>
      <c r="E174" s="194" t="s">
        <v>40</v>
      </c>
      <c r="F174" s="195" t="s">
        <v>249</v>
      </c>
      <c r="G174" s="193"/>
      <c r="H174" s="194" t="s">
        <v>40</v>
      </c>
      <c r="I174" s="196"/>
      <c r="J174" s="193"/>
      <c r="K174" s="193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137</v>
      </c>
      <c r="AU174" s="201" t="s">
        <v>88</v>
      </c>
      <c r="AV174" s="13" t="s">
        <v>86</v>
      </c>
      <c r="AW174" s="13" t="s">
        <v>38</v>
      </c>
      <c r="AX174" s="13" t="s">
        <v>78</v>
      </c>
      <c r="AY174" s="201" t="s">
        <v>125</v>
      </c>
    </row>
    <row r="175" spans="2:51" s="14" customFormat="1" ht="10.2">
      <c r="B175" s="202"/>
      <c r="C175" s="203"/>
      <c r="D175" s="187" t="s">
        <v>137</v>
      </c>
      <c r="E175" s="204" t="s">
        <v>40</v>
      </c>
      <c r="F175" s="205" t="s">
        <v>250</v>
      </c>
      <c r="G175" s="203"/>
      <c r="H175" s="206">
        <v>4.5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137</v>
      </c>
      <c r="AU175" s="212" t="s">
        <v>88</v>
      </c>
      <c r="AV175" s="14" t="s">
        <v>88</v>
      </c>
      <c r="AW175" s="14" t="s">
        <v>38</v>
      </c>
      <c r="AX175" s="14" t="s">
        <v>78</v>
      </c>
      <c r="AY175" s="212" t="s">
        <v>125</v>
      </c>
    </row>
    <row r="176" spans="2:51" s="13" customFormat="1" ht="10.2">
      <c r="B176" s="192"/>
      <c r="C176" s="193"/>
      <c r="D176" s="187" t="s">
        <v>137</v>
      </c>
      <c r="E176" s="194" t="s">
        <v>40</v>
      </c>
      <c r="F176" s="195" t="s">
        <v>251</v>
      </c>
      <c r="G176" s="193"/>
      <c r="H176" s="194" t="s">
        <v>40</v>
      </c>
      <c r="I176" s="196"/>
      <c r="J176" s="193"/>
      <c r="K176" s="193"/>
      <c r="L176" s="197"/>
      <c r="M176" s="198"/>
      <c r="N176" s="199"/>
      <c r="O176" s="199"/>
      <c r="P176" s="199"/>
      <c r="Q176" s="199"/>
      <c r="R176" s="199"/>
      <c r="S176" s="199"/>
      <c r="T176" s="200"/>
      <c r="AT176" s="201" t="s">
        <v>137</v>
      </c>
      <c r="AU176" s="201" t="s">
        <v>88</v>
      </c>
      <c r="AV176" s="13" t="s">
        <v>86</v>
      </c>
      <c r="AW176" s="13" t="s">
        <v>38</v>
      </c>
      <c r="AX176" s="13" t="s">
        <v>78</v>
      </c>
      <c r="AY176" s="201" t="s">
        <v>125</v>
      </c>
    </row>
    <row r="177" spans="2:51" s="13" customFormat="1" ht="10.2">
      <c r="B177" s="192"/>
      <c r="C177" s="193"/>
      <c r="D177" s="187" t="s">
        <v>137</v>
      </c>
      <c r="E177" s="194" t="s">
        <v>40</v>
      </c>
      <c r="F177" s="195" t="s">
        <v>252</v>
      </c>
      <c r="G177" s="193"/>
      <c r="H177" s="194" t="s">
        <v>40</v>
      </c>
      <c r="I177" s="196"/>
      <c r="J177" s="193"/>
      <c r="K177" s="193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137</v>
      </c>
      <c r="AU177" s="201" t="s">
        <v>88</v>
      </c>
      <c r="AV177" s="13" t="s">
        <v>86</v>
      </c>
      <c r="AW177" s="13" t="s">
        <v>38</v>
      </c>
      <c r="AX177" s="13" t="s">
        <v>78</v>
      </c>
      <c r="AY177" s="201" t="s">
        <v>125</v>
      </c>
    </row>
    <row r="178" spans="2:51" s="14" customFormat="1" ht="10.2">
      <c r="B178" s="202"/>
      <c r="C178" s="203"/>
      <c r="D178" s="187" t="s">
        <v>137</v>
      </c>
      <c r="E178" s="204" t="s">
        <v>40</v>
      </c>
      <c r="F178" s="205" t="s">
        <v>253</v>
      </c>
      <c r="G178" s="203"/>
      <c r="H178" s="206">
        <v>29.48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137</v>
      </c>
      <c r="AU178" s="212" t="s">
        <v>88</v>
      </c>
      <c r="AV178" s="14" t="s">
        <v>88</v>
      </c>
      <c r="AW178" s="14" t="s">
        <v>38</v>
      </c>
      <c r="AX178" s="14" t="s">
        <v>78</v>
      </c>
      <c r="AY178" s="212" t="s">
        <v>125</v>
      </c>
    </row>
    <row r="179" spans="2:51" s="15" customFormat="1" ht="10.2">
      <c r="B179" s="213"/>
      <c r="C179" s="214"/>
      <c r="D179" s="187" t="s">
        <v>137</v>
      </c>
      <c r="E179" s="215" t="s">
        <v>40</v>
      </c>
      <c r="F179" s="216" t="s">
        <v>254</v>
      </c>
      <c r="G179" s="214"/>
      <c r="H179" s="217">
        <v>33.98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137</v>
      </c>
      <c r="AU179" s="223" t="s">
        <v>88</v>
      </c>
      <c r="AV179" s="15" t="s">
        <v>133</v>
      </c>
      <c r="AW179" s="15" t="s">
        <v>38</v>
      </c>
      <c r="AX179" s="15" t="s">
        <v>86</v>
      </c>
      <c r="AY179" s="223" t="s">
        <v>125</v>
      </c>
    </row>
    <row r="180" spans="1:65" s="2" customFormat="1" ht="24.15" customHeight="1">
      <c r="A180" s="34"/>
      <c r="B180" s="35"/>
      <c r="C180" s="224" t="s">
        <v>255</v>
      </c>
      <c r="D180" s="224" t="s">
        <v>256</v>
      </c>
      <c r="E180" s="225" t="s">
        <v>257</v>
      </c>
      <c r="F180" s="226" t="s">
        <v>258</v>
      </c>
      <c r="G180" s="227" t="s">
        <v>259</v>
      </c>
      <c r="H180" s="228">
        <v>1.25</v>
      </c>
      <c r="I180" s="229"/>
      <c r="J180" s="230">
        <f>ROUND(I180*H180,2)</f>
        <v>0</v>
      </c>
      <c r="K180" s="226" t="s">
        <v>40</v>
      </c>
      <c r="L180" s="231"/>
      <c r="M180" s="232" t="s">
        <v>40</v>
      </c>
      <c r="N180" s="233" t="s">
        <v>51</v>
      </c>
      <c r="O180" s="65"/>
      <c r="P180" s="183">
        <f>O180*H180</f>
        <v>0</v>
      </c>
      <c r="Q180" s="183">
        <v>0.00085</v>
      </c>
      <c r="R180" s="183">
        <f>Q180*H180</f>
        <v>0.0010624999999999999</v>
      </c>
      <c r="S180" s="183">
        <v>0</v>
      </c>
      <c r="T180" s="18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5" t="s">
        <v>260</v>
      </c>
      <c r="AT180" s="185" t="s">
        <v>256</v>
      </c>
      <c r="AU180" s="185" t="s">
        <v>88</v>
      </c>
      <c r="AY180" s="17" t="s">
        <v>125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7" t="s">
        <v>133</v>
      </c>
      <c r="BK180" s="186">
        <f>ROUND(I180*H180,2)</f>
        <v>0</v>
      </c>
      <c r="BL180" s="17" t="s">
        <v>176</v>
      </c>
      <c r="BM180" s="185" t="s">
        <v>261</v>
      </c>
    </row>
    <row r="181" spans="1:47" s="2" customFormat="1" ht="10.2">
      <c r="A181" s="34"/>
      <c r="B181" s="35"/>
      <c r="C181" s="36"/>
      <c r="D181" s="187" t="s">
        <v>135</v>
      </c>
      <c r="E181" s="36"/>
      <c r="F181" s="188" t="s">
        <v>258</v>
      </c>
      <c r="G181" s="36"/>
      <c r="H181" s="36"/>
      <c r="I181" s="189"/>
      <c r="J181" s="36"/>
      <c r="K181" s="36"/>
      <c r="L181" s="39"/>
      <c r="M181" s="190"/>
      <c r="N181" s="191"/>
      <c r="O181" s="65"/>
      <c r="P181" s="65"/>
      <c r="Q181" s="65"/>
      <c r="R181" s="65"/>
      <c r="S181" s="65"/>
      <c r="T181" s="6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135</v>
      </c>
      <c r="AU181" s="17" t="s">
        <v>88</v>
      </c>
    </row>
    <row r="182" spans="2:51" s="13" customFormat="1" ht="10.2">
      <c r="B182" s="192"/>
      <c r="C182" s="193"/>
      <c r="D182" s="187" t="s">
        <v>137</v>
      </c>
      <c r="E182" s="194" t="s">
        <v>40</v>
      </c>
      <c r="F182" s="195" t="s">
        <v>262</v>
      </c>
      <c r="G182" s="193"/>
      <c r="H182" s="194" t="s">
        <v>40</v>
      </c>
      <c r="I182" s="196"/>
      <c r="J182" s="193"/>
      <c r="K182" s="193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137</v>
      </c>
      <c r="AU182" s="201" t="s">
        <v>88</v>
      </c>
      <c r="AV182" s="13" t="s">
        <v>86</v>
      </c>
      <c r="AW182" s="13" t="s">
        <v>38</v>
      </c>
      <c r="AX182" s="13" t="s">
        <v>78</v>
      </c>
      <c r="AY182" s="201" t="s">
        <v>125</v>
      </c>
    </row>
    <row r="183" spans="2:51" s="14" customFormat="1" ht="10.2">
      <c r="B183" s="202"/>
      <c r="C183" s="203"/>
      <c r="D183" s="187" t="s">
        <v>137</v>
      </c>
      <c r="E183" s="204" t="s">
        <v>40</v>
      </c>
      <c r="F183" s="205" t="s">
        <v>263</v>
      </c>
      <c r="G183" s="203"/>
      <c r="H183" s="206">
        <v>1.25</v>
      </c>
      <c r="I183" s="207"/>
      <c r="J183" s="203"/>
      <c r="K183" s="203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137</v>
      </c>
      <c r="AU183" s="212" t="s">
        <v>88</v>
      </c>
      <c r="AV183" s="14" t="s">
        <v>88</v>
      </c>
      <c r="AW183" s="14" t="s">
        <v>38</v>
      </c>
      <c r="AX183" s="14" t="s">
        <v>86</v>
      </c>
      <c r="AY183" s="212" t="s">
        <v>125</v>
      </c>
    </row>
    <row r="184" spans="1:65" s="2" customFormat="1" ht="24.15" customHeight="1">
      <c r="A184" s="34"/>
      <c r="B184" s="35"/>
      <c r="C184" s="224" t="s">
        <v>264</v>
      </c>
      <c r="D184" s="224" t="s">
        <v>256</v>
      </c>
      <c r="E184" s="225" t="s">
        <v>265</v>
      </c>
      <c r="F184" s="226" t="s">
        <v>266</v>
      </c>
      <c r="G184" s="227" t="s">
        <v>259</v>
      </c>
      <c r="H184" s="228">
        <v>0.25</v>
      </c>
      <c r="I184" s="229"/>
      <c r="J184" s="230">
        <f>ROUND(I184*H184,2)</f>
        <v>0</v>
      </c>
      <c r="K184" s="226" t="s">
        <v>40</v>
      </c>
      <c r="L184" s="231"/>
      <c r="M184" s="232" t="s">
        <v>40</v>
      </c>
      <c r="N184" s="233" t="s">
        <v>51</v>
      </c>
      <c r="O184" s="65"/>
      <c r="P184" s="183">
        <f>O184*H184</f>
        <v>0</v>
      </c>
      <c r="Q184" s="183">
        <v>0.0037</v>
      </c>
      <c r="R184" s="183">
        <f>Q184*H184</f>
        <v>0.000925</v>
      </c>
      <c r="S184" s="183">
        <v>0</v>
      </c>
      <c r="T184" s="18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5" t="s">
        <v>260</v>
      </c>
      <c r="AT184" s="185" t="s">
        <v>256</v>
      </c>
      <c r="AU184" s="185" t="s">
        <v>88</v>
      </c>
      <c r="AY184" s="17" t="s">
        <v>125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7" t="s">
        <v>133</v>
      </c>
      <c r="BK184" s="186">
        <f>ROUND(I184*H184,2)</f>
        <v>0</v>
      </c>
      <c r="BL184" s="17" t="s">
        <v>176</v>
      </c>
      <c r="BM184" s="185" t="s">
        <v>267</v>
      </c>
    </row>
    <row r="185" spans="1:47" s="2" customFormat="1" ht="10.2">
      <c r="A185" s="34"/>
      <c r="B185" s="35"/>
      <c r="C185" s="36"/>
      <c r="D185" s="187" t="s">
        <v>135</v>
      </c>
      <c r="E185" s="36"/>
      <c r="F185" s="188" t="s">
        <v>266</v>
      </c>
      <c r="G185" s="36"/>
      <c r="H185" s="36"/>
      <c r="I185" s="189"/>
      <c r="J185" s="36"/>
      <c r="K185" s="36"/>
      <c r="L185" s="39"/>
      <c r="M185" s="190"/>
      <c r="N185" s="191"/>
      <c r="O185" s="65"/>
      <c r="P185" s="65"/>
      <c r="Q185" s="65"/>
      <c r="R185" s="65"/>
      <c r="S185" s="65"/>
      <c r="T185" s="6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135</v>
      </c>
      <c r="AU185" s="17" t="s">
        <v>88</v>
      </c>
    </row>
    <row r="186" spans="2:51" s="13" customFormat="1" ht="10.2">
      <c r="B186" s="192"/>
      <c r="C186" s="193"/>
      <c r="D186" s="187" t="s">
        <v>137</v>
      </c>
      <c r="E186" s="194" t="s">
        <v>40</v>
      </c>
      <c r="F186" s="195" t="s">
        <v>262</v>
      </c>
      <c r="G186" s="193"/>
      <c r="H186" s="194" t="s">
        <v>40</v>
      </c>
      <c r="I186" s="196"/>
      <c r="J186" s="193"/>
      <c r="K186" s="193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137</v>
      </c>
      <c r="AU186" s="201" t="s">
        <v>88</v>
      </c>
      <c r="AV186" s="13" t="s">
        <v>86</v>
      </c>
      <c r="AW186" s="13" t="s">
        <v>38</v>
      </c>
      <c r="AX186" s="13" t="s">
        <v>78</v>
      </c>
      <c r="AY186" s="201" t="s">
        <v>125</v>
      </c>
    </row>
    <row r="187" spans="2:51" s="14" customFormat="1" ht="10.2">
      <c r="B187" s="202"/>
      <c r="C187" s="203"/>
      <c r="D187" s="187" t="s">
        <v>137</v>
      </c>
      <c r="E187" s="204" t="s">
        <v>40</v>
      </c>
      <c r="F187" s="205" t="s">
        <v>268</v>
      </c>
      <c r="G187" s="203"/>
      <c r="H187" s="206">
        <v>0.25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137</v>
      </c>
      <c r="AU187" s="212" t="s">
        <v>88</v>
      </c>
      <c r="AV187" s="14" t="s">
        <v>88</v>
      </c>
      <c r="AW187" s="14" t="s">
        <v>38</v>
      </c>
      <c r="AX187" s="14" t="s">
        <v>86</v>
      </c>
      <c r="AY187" s="212" t="s">
        <v>125</v>
      </c>
    </row>
    <row r="188" spans="1:65" s="2" customFormat="1" ht="24.15" customHeight="1">
      <c r="A188" s="34"/>
      <c r="B188" s="35"/>
      <c r="C188" s="224" t="s">
        <v>269</v>
      </c>
      <c r="D188" s="224" t="s">
        <v>256</v>
      </c>
      <c r="E188" s="225" t="s">
        <v>270</v>
      </c>
      <c r="F188" s="226" t="s">
        <v>271</v>
      </c>
      <c r="G188" s="227" t="s">
        <v>259</v>
      </c>
      <c r="H188" s="228">
        <v>0.02</v>
      </c>
      <c r="I188" s="229"/>
      <c r="J188" s="230">
        <f>ROUND(I188*H188,2)</f>
        <v>0</v>
      </c>
      <c r="K188" s="226" t="s">
        <v>40</v>
      </c>
      <c r="L188" s="231"/>
      <c r="M188" s="232" t="s">
        <v>40</v>
      </c>
      <c r="N188" s="233" t="s">
        <v>51</v>
      </c>
      <c r="O188" s="65"/>
      <c r="P188" s="183">
        <f>O188*H188</f>
        <v>0</v>
      </c>
      <c r="Q188" s="183">
        <v>0.0173</v>
      </c>
      <c r="R188" s="183">
        <f>Q188*H188</f>
        <v>0.000346</v>
      </c>
      <c r="S188" s="183">
        <v>0</v>
      </c>
      <c r="T188" s="18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5" t="s">
        <v>260</v>
      </c>
      <c r="AT188" s="185" t="s">
        <v>256</v>
      </c>
      <c r="AU188" s="185" t="s">
        <v>88</v>
      </c>
      <c r="AY188" s="17" t="s">
        <v>125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7" t="s">
        <v>133</v>
      </c>
      <c r="BK188" s="186">
        <f>ROUND(I188*H188,2)</f>
        <v>0</v>
      </c>
      <c r="BL188" s="17" t="s">
        <v>176</v>
      </c>
      <c r="BM188" s="185" t="s">
        <v>272</v>
      </c>
    </row>
    <row r="189" spans="1:47" s="2" customFormat="1" ht="10.2">
      <c r="A189" s="34"/>
      <c r="B189" s="35"/>
      <c r="C189" s="36"/>
      <c r="D189" s="187" t="s">
        <v>135</v>
      </c>
      <c r="E189" s="36"/>
      <c r="F189" s="188" t="s">
        <v>271</v>
      </c>
      <c r="G189" s="36"/>
      <c r="H189" s="36"/>
      <c r="I189" s="189"/>
      <c r="J189" s="36"/>
      <c r="K189" s="36"/>
      <c r="L189" s="39"/>
      <c r="M189" s="190"/>
      <c r="N189" s="191"/>
      <c r="O189" s="65"/>
      <c r="P189" s="65"/>
      <c r="Q189" s="65"/>
      <c r="R189" s="65"/>
      <c r="S189" s="65"/>
      <c r="T189" s="6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135</v>
      </c>
      <c r="AU189" s="17" t="s">
        <v>88</v>
      </c>
    </row>
    <row r="190" spans="2:51" s="13" customFormat="1" ht="10.2">
      <c r="B190" s="192"/>
      <c r="C190" s="193"/>
      <c r="D190" s="187" t="s">
        <v>137</v>
      </c>
      <c r="E190" s="194" t="s">
        <v>40</v>
      </c>
      <c r="F190" s="195" t="s">
        <v>262</v>
      </c>
      <c r="G190" s="193"/>
      <c r="H190" s="194" t="s">
        <v>40</v>
      </c>
      <c r="I190" s="196"/>
      <c r="J190" s="193"/>
      <c r="K190" s="193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137</v>
      </c>
      <c r="AU190" s="201" t="s">
        <v>88</v>
      </c>
      <c r="AV190" s="13" t="s">
        <v>86</v>
      </c>
      <c r="AW190" s="13" t="s">
        <v>38</v>
      </c>
      <c r="AX190" s="13" t="s">
        <v>78</v>
      </c>
      <c r="AY190" s="201" t="s">
        <v>125</v>
      </c>
    </row>
    <row r="191" spans="2:51" s="14" customFormat="1" ht="10.2">
      <c r="B191" s="202"/>
      <c r="C191" s="203"/>
      <c r="D191" s="187" t="s">
        <v>137</v>
      </c>
      <c r="E191" s="204" t="s">
        <v>40</v>
      </c>
      <c r="F191" s="205" t="s">
        <v>273</v>
      </c>
      <c r="G191" s="203"/>
      <c r="H191" s="206">
        <v>0.02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137</v>
      </c>
      <c r="AU191" s="212" t="s">
        <v>88</v>
      </c>
      <c r="AV191" s="14" t="s">
        <v>88</v>
      </c>
      <c r="AW191" s="14" t="s">
        <v>38</v>
      </c>
      <c r="AX191" s="14" t="s">
        <v>86</v>
      </c>
      <c r="AY191" s="212" t="s">
        <v>125</v>
      </c>
    </row>
    <row r="192" spans="1:65" s="2" customFormat="1" ht="24.15" customHeight="1">
      <c r="A192" s="34"/>
      <c r="B192" s="35"/>
      <c r="C192" s="224" t="s">
        <v>7</v>
      </c>
      <c r="D192" s="224" t="s">
        <v>256</v>
      </c>
      <c r="E192" s="225" t="s">
        <v>274</v>
      </c>
      <c r="F192" s="226" t="s">
        <v>275</v>
      </c>
      <c r="G192" s="227" t="s">
        <v>259</v>
      </c>
      <c r="H192" s="228">
        <v>0.16</v>
      </c>
      <c r="I192" s="229"/>
      <c r="J192" s="230">
        <f>ROUND(I192*H192,2)</f>
        <v>0</v>
      </c>
      <c r="K192" s="226" t="s">
        <v>40</v>
      </c>
      <c r="L192" s="231"/>
      <c r="M192" s="232" t="s">
        <v>40</v>
      </c>
      <c r="N192" s="233" t="s">
        <v>51</v>
      </c>
      <c r="O192" s="65"/>
      <c r="P192" s="183">
        <f>O192*H192</f>
        <v>0</v>
      </c>
      <c r="Q192" s="183">
        <v>0.0173</v>
      </c>
      <c r="R192" s="183">
        <f>Q192*H192</f>
        <v>0.002768</v>
      </c>
      <c r="S192" s="183">
        <v>0</v>
      </c>
      <c r="T192" s="18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5" t="s">
        <v>260</v>
      </c>
      <c r="AT192" s="185" t="s">
        <v>256</v>
      </c>
      <c r="AU192" s="185" t="s">
        <v>88</v>
      </c>
      <c r="AY192" s="17" t="s">
        <v>125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7" t="s">
        <v>133</v>
      </c>
      <c r="BK192" s="186">
        <f>ROUND(I192*H192,2)</f>
        <v>0</v>
      </c>
      <c r="BL192" s="17" t="s">
        <v>176</v>
      </c>
      <c r="BM192" s="185" t="s">
        <v>276</v>
      </c>
    </row>
    <row r="193" spans="1:47" s="2" customFormat="1" ht="10.2">
      <c r="A193" s="34"/>
      <c r="B193" s="35"/>
      <c r="C193" s="36"/>
      <c r="D193" s="187" t="s">
        <v>135</v>
      </c>
      <c r="E193" s="36"/>
      <c r="F193" s="188" t="s">
        <v>275</v>
      </c>
      <c r="G193" s="36"/>
      <c r="H193" s="36"/>
      <c r="I193" s="189"/>
      <c r="J193" s="36"/>
      <c r="K193" s="36"/>
      <c r="L193" s="39"/>
      <c r="M193" s="190"/>
      <c r="N193" s="191"/>
      <c r="O193" s="65"/>
      <c r="P193" s="65"/>
      <c r="Q193" s="65"/>
      <c r="R193" s="65"/>
      <c r="S193" s="65"/>
      <c r="T193" s="6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135</v>
      </c>
      <c r="AU193" s="17" t="s">
        <v>88</v>
      </c>
    </row>
    <row r="194" spans="2:51" s="13" customFormat="1" ht="10.2">
      <c r="B194" s="192"/>
      <c r="C194" s="193"/>
      <c r="D194" s="187" t="s">
        <v>137</v>
      </c>
      <c r="E194" s="194" t="s">
        <v>40</v>
      </c>
      <c r="F194" s="195" t="s">
        <v>277</v>
      </c>
      <c r="G194" s="193"/>
      <c r="H194" s="194" t="s">
        <v>40</v>
      </c>
      <c r="I194" s="196"/>
      <c r="J194" s="193"/>
      <c r="K194" s="193"/>
      <c r="L194" s="197"/>
      <c r="M194" s="198"/>
      <c r="N194" s="199"/>
      <c r="O194" s="199"/>
      <c r="P194" s="199"/>
      <c r="Q194" s="199"/>
      <c r="R194" s="199"/>
      <c r="S194" s="199"/>
      <c r="T194" s="200"/>
      <c r="AT194" s="201" t="s">
        <v>137</v>
      </c>
      <c r="AU194" s="201" t="s">
        <v>88</v>
      </c>
      <c r="AV194" s="13" t="s">
        <v>86</v>
      </c>
      <c r="AW194" s="13" t="s">
        <v>38</v>
      </c>
      <c r="AX194" s="13" t="s">
        <v>78</v>
      </c>
      <c r="AY194" s="201" t="s">
        <v>125</v>
      </c>
    </row>
    <row r="195" spans="2:51" s="14" customFormat="1" ht="10.2">
      <c r="B195" s="202"/>
      <c r="C195" s="203"/>
      <c r="D195" s="187" t="s">
        <v>137</v>
      </c>
      <c r="E195" s="204" t="s">
        <v>40</v>
      </c>
      <c r="F195" s="205" t="s">
        <v>278</v>
      </c>
      <c r="G195" s="203"/>
      <c r="H195" s="206">
        <v>0.16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137</v>
      </c>
      <c r="AU195" s="212" t="s">
        <v>88</v>
      </c>
      <c r="AV195" s="14" t="s">
        <v>88</v>
      </c>
      <c r="AW195" s="14" t="s">
        <v>38</v>
      </c>
      <c r="AX195" s="14" t="s">
        <v>86</v>
      </c>
      <c r="AY195" s="212" t="s">
        <v>125</v>
      </c>
    </row>
    <row r="196" spans="1:65" s="2" customFormat="1" ht="24.15" customHeight="1">
      <c r="A196" s="34"/>
      <c r="B196" s="35"/>
      <c r="C196" s="224" t="s">
        <v>279</v>
      </c>
      <c r="D196" s="224" t="s">
        <v>256</v>
      </c>
      <c r="E196" s="225" t="s">
        <v>280</v>
      </c>
      <c r="F196" s="226" t="s">
        <v>281</v>
      </c>
      <c r="G196" s="227" t="s">
        <v>259</v>
      </c>
      <c r="H196" s="228">
        <v>3.02</v>
      </c>
      <c r="I196" s="229"/>
      <c r="J196" s="230">
        <f>ROUND(I196*H196,2)</f>
        <v>0</v>
      </c>
      <c r="K196" s="226" t="s">
        <v>132</v>
      </c>
      <c r="L196" s="231"/>
      <c r="M196" s="232" t="s">
        <v>40</v>
      </c>
      <c r="N196" s="233" t="s">
        <v>51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5" t="s">
        <v>260</v>
      </c>
      <c r="AT196" s="185" t="s">
        <v>256</v>
      </c>
      <c r="AU196" s="185" t="s">
        <v>88</v>
      </c>
      <c r="AY196" s="17" t="s">
        <v>125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7" t="s">
        <v>133</v>
      </c>
      <c r="BK196" s="186">
        <f>ROUND(I196*H196,2)</f>
        <v>0</v>
      </c>
      <c r="BL196" s="17" t="s">
        <v>176</v>
      </c>
      <c r="BM196" s="185" t="s">
        <v>282</v>
      </c>
    </row>
    <row r="197" spans="1:47" s="2" customFormat="1" ht="10.2">
      <c r="A197" s="34"/>
      <c r="B197" s="35"/>
      <c r="C197" s="36"/>
      <c r="D197" s="187" t="s">
        <v>135</v>
      </c>
      <c r="E197" s="36"/>
      <c r="F197" s="188" t="s">
        <v>281</v>
      </c>
      <c r="G197" s="36"/>
      <c r="H197" s="36"/>
      <c r="I197" s="189"/>
      <c r="J197" s="36"/>
      <c r="K197" s="36"/>
      <c r="L197" s="39"/>
      <c r="M197" s="190"/>
      <c r="N197" s="191"/>
      <c r="O197" s="65"/>
      <c r="P197" s="65"/>
      <c r="Q197" s="65"/>
      <c r="R197" s="65"/>
      <c r="S197" s="65"/>
      <c r="T197" s="6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135</v>
      </c>
      <c r="AU197" s="17" t="s">
        <v>88</v>
      </c>
    </row>
    <row r="198" spans="2:51" s="13" customFormat="1" ht="10.2">
      <c r="B198" s="192"/>
      <c r="C198" s="193"/>
      <c r="D198" s="187" t="s">
        <v>137</v>
      </c>
      <c r="E198" s="194" t="s">
        <v>40</v>
      </c>
      <c r="F198" s="195" t="s">
        <v>283</v>
      </c>
      <c r="G198" s="193"/>
      <c r="H198" s="194" t="s">
        <v>40</v>
      </c>
      <c r="I198" s="196"/>
      <c r="J198" s="193"/>
      <c r="K198" s="193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137</v>
      </c>
      <c r="AU198" s="201" t="s">
        <v>88</v>
      </c>
      <c r="AV198" s="13" t="s">
        <v>86</v>
      </c>
      <c r="AW198" s="13" t="s">
        <v>38</v>
      </c>
      <c r="AX198" s="13" t="s">
        <v>78</v>
      </c>
      <c r="AY198" s="201" t="s">
        <v>125</v>
      </c>
    </row>
    <row r="199" spans="2:51" s="13" customFormat="1" ht="10.2">
      <c r="B199" s="192"/>
      <c r="C199" s="193"/>
      <c r="D199" s="187" t="s">
        <v>137</v>
      </c>
      <c r="E199" s="194" t="s">
        <v>40</v>
      </c>
      <c r="F199" s="195" t="s">
        <v>284</v>
      </c>
      <c r="G199" s="193"/>
      <c r="H199" s="194" t="s">
        <v>40</v>
      </c>
      <c r="I199" s="196"/>
      <c r="J199" s="193"/>
      <c r="K199" s="193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137</v>
      </c>
      <c r="AU199" s="201" t="s">
        <v>88</v>
      </c>
      <c r="AV199" s="13" t="s">
        <v>86</v>
      </c>
      <c r="AW199" s="13" t="s">
        <v>38</v>
      </c>
      <c r="AX199" s="13" t="s">
        <v>78</v>
      </c>
      <c r="AY199" s="201" t="s">
        <v>125</v>
      </c>
    </row>
    <row r="200" spans="2:51" s="14" customFormat="1" ht="10.2">
      <c r="B200" s="202"/>
      <c r="C200" s="203"/>
      <c r="D200" s="187" t="s">
        <v>137</v>
      </c>
      <c r="E200" s="204" t="s">
        <v>40</v>
      </c>
      <c r="F200" s="205" t="s">
        <v>285</v>
      </c>
      <c r="G200" s="203"/>
      <c r="H200" s="206">
        <v>1.5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137</v>
      </c>
      <c r="AU200" s="212" t="s">
        <v>88</v>
      </c>
      <c r="AV200" s="14" t="s">
        <v>88</v>
      </c>
      <c r="AW200" s="14" t="s">
        <v>38</v>
      </c>
      <c r="AX200" s="14" t="s">
        <v>78</v>
      </c>
      <c r="AY200" s="212" t="s">
        <v>125</v>
      </c>
    </row>
    <row r="201" spans="2:51" s="13" customFormat="1" ht="10.2">
      <c r="B201" s="192"/>
      <c r="C201" s="193"/>
      <c r="D201" s="187" t="s">
        <v>137</v>
      </c>
      <c r="E201" s="194" t="s">
        <v>40</v>
      </c>
      <c r="F201" s="195" t="s">
        <v>286</v>
      </c>
      <c r="G201" s="193"/>
      <c r="H201" s="194" t="s">
        <v>40</v>
      </c>
      <c r="I201" s="196"/>
      <c r="J201" s="193"/>
      <c r="K201" s="193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137</v>
      </c>
      <c r="AU201" s="201" t="s">
        <v>88</v>
      </c>
      <c r="AV201" s="13" t="s">
        <v>86</v>
      </c>
      <c r="AW201" s="13" t="s">
        <v>38</v>
      </c>
      <c r="AX201" s="13" t="s">
        <v>78</v>
      </c>
      <c r="AY201" s="201" t="s">
        <v>125</v>
      </c>
    </row>
    <row r="202" spans="2:51" s="14" customFormat="1" ht="10.2">
      <c r="B202" s="202"/>
      <c r="C202" s="203"/>
      <c r="D202" s="187" t="s">
        <v>137</v>
      </c>
      <c r="E202" s="204" t="s">
        <v>40</v>
      </c>
      <c r="F202" s="205" t="s">
        <v>287</v>
      </c>
      <c r="G202" s="203"/>
      <c r="H202" s="206">
        <v>1.52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137</v>
      </c>
      <c r="AU202" s="212" t="s">
        <v>88</v>
      </c>
      <c r="AV202" s="14" t="s">
        <v>88</v>
      </c>
      <c r="AW202" s="14" t="s">
        <v>38</v>
      </c>
      <c r="AX202" s="14" t="s">
        <v>78</v>
      </c>
      <c r="AY202" s="212" t="s">
        <v>125</v>
      </c>
    </row>
    <row r="203" spans="2:51" s="15" customFormat="1" ht="10.2">
      <c r="B203" s="213"/>
      <c r="C203" s="214"/>
      <c r="D203" s="187" t="s">
        <v>137</v>
      </c>
      <c r="E203" s="215" t="s">
        <v>40</v>
      </c>
      <c r="F203" s="216" t="s">
        <v>254</v>
      </c>
      <c r="G203" s="214"/>
      <c r="H203" s="217">
        <v>3.02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137</v>
      </c>
      <c r="AU203" s="223" t="s">
        <v>88</v>
      </c>
      <c r="AV203" s="15" t="s">
        <v>133</v>
      </c>
      <c r="AW203" s="15" t="s">
        <v>38</v>
      </c>
      <c r="AX203" s="15" t="s">
        <v>86</v>
      </c>
      <c r="AY203" s="223" t="s">
        <v>125</v>
      </c>
    </row>
    <row r="204" spans="1:65" s="2" customFormat="1" ht="24.15" customHeight="1">
      <c r="A204" s="34"/>
      <c r="B204" s="35"/>
      <c r="C204" s="224" t="s">
        <v>288</v>
      </c>
      <c r="D204" s="224" t="s">
        <v>256</v>
      </c>
      <c r="E204" s="225" t="s">
        <v>289</v>
      </c>
      <c r="F204" s="226" t="s">
        <v>290</v>
      </c>
      <c r="G204" s="227" t="s">
        <v>259</v>
      </c>
      <c r="H204" s="228">
        <v>0.16</v>
      </c>
      <c r="I204" s="229"/>
      <c r="J204" s="230">
        <f>ROUND(I204*H204,2)</f>
        <v>0</v>
      </c>
      <c r="K204" s="226" t="s">
        <v>132</v>
      </c>
      <c r="L204" s="231"/>
      <c r="M204" s="232" t="s">
        <v>40</v>
      </c>
      <c r="N204" s="233" t="s">
        <v>51</v>
      </c>
      <c r="O204" s="65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5" t="s">
        <v>260</v>
      </c>
      <c r="AT204" s="185" t="s">
        <v>256</v>
      </c>
      <c r="AU204" s="185" t="s">
        <v>88</v>
      </c>
      <c r="AY204" s="17" t="s">
        <v>125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7" t="s">
        <v>133</v>
      </c>
      <c r="BK204" s="186">
        <f>ROUND(I204*H204,2)</f>
        <v>0</v>
      </c>
      <c r="BL204" s="17" t="s">
        <v>176</v>
      </c>
      <c r="BM204" s="185" t="s">
        <v>291</v>
      </c>
    </row>
    <row r="205" spans="1:47" s="2" customFormat="1" ht="10.2">
      <c r="A205" s="34"/>
      <c r="B205" s="35"/>
      <c r="C205" s="36"/>
      <c r="D205" s="187" t="s">
        <v>135</v>
      </c>
      <c r="E205" s="36"/>
      <c r="F205" s="188" t="s">
        <v>290</v>
      </c>
      <c r="G205" s="36"/>
      <c r="H205" s="36"/>
      <c r="I205" s="189"/>
      <c r="J205" s="36"/>
      <c r="K205" s="36"/>
      <c r="L205" s="39"/>
      <c r="M205" s="190"/>
      <c r="N205" s="191"/>
      <c r="O205" s="65"/>
      <c r="P205" s="65"/>
      <c r="Q205" s="65"/>
      <c r="R205" s="65"/>
      <c r="S205" s="65"/>
      <c r="T205" s="6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135</v>
      </c>
      <c r="AU205" s="17" t="s">
        <v>88</v>
      </c>
    </row>
    <row r="206" spans="2:51" s="13" customFormat="1" ht="10.2">
      <c r="B206" s="192"/>
      <c r="C206" s="193"/>
      <c r="D206" s="187" t="s">
        <v>137</v>
      </c>
      <c r="E206" s="194" t="s">
        <v>40</v>
      </c>
      <c r="F206" s="195" t="s">
        <v>292</v>
      </c>
      <c r="G206" s="193"/>
      <c r="H206" s="194" t="s">
        <v>40</v>
      </c>
      <c r="I206" s="196"/>
      <c r="J206" s="193"/>
      <c r="K206" s="193"/>
      <c r="L206" s="197"/>
      <c r="M206" s="198"/>
      <c r="N206" s="199"/>
      <c r="O206" s="199"/>
      <c r="P206" s="199"/>
      <c r="Q206" s="199"/>
      <c r="R206" s="199"/>
      <c r="S206" s="199"/>
      <c r="T206" s="200"/>
      <c r="AT206" s="201" t="s">
        <v>137</v>
      </c>
      <c r="AU206" s="201" t="s">
        <v>88</v>
      </c>
      <c r="AV206" s="13" t="s">
        <v>86</v>
      </c>
      <c r="AW206" s="13" t="s">
        <v>38</v>
      </c>
      <c r="AX206" s="13" t="s">
        <v>78</v>
      </c>
      <c r="AY206" s="201" t="s">
        <v>125</v>
      </c>
    </row>
    <row r="207" spans="2:51" s="14" customFormat="1" ht="10.2">
      <c r="B207" s="202"/>
      <c r="C207" s="203"/>
      <c r="D207" s="187" t="s">
        <v>137</v>
      </c>
      <c r="E207" s="204" t="s">
        <v>40</v>
      </c>
      <c r="F207" s="205" t="s">
        <v>278</v>
      </c>
      <c r="G207" s="203"/>
      <c r="H207" s="206">
        <v>0.16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137</v>
      </c>
      <c r="AU207" s="212" t="s">
        <v>88</v>
      </c>
      <c r="AV207" s="14" t="s">
        <v>88</v>
      </c>
      <c r="AW207" s="14" t="s">
        <v>38</v>
      </c>
      <c r="AX207" s="14" t="s">
        <v>86</v>
      </c>
      <c r="AY207" s="212" t="s">
        <v>125</v>
      </c>
    </row>
    <row r="208" spans="1:65" s="2" customFormat="1" ht="24.15" customHeight="1">
      <c r="A208" s="34"/>
      <c r="B208" s="35"/>
      <c r="C208" s="224" t="s">
        <v>293</v>
      </c>
      <c r="D208" s="224" t="s">
        <v>256</v>
      </c>
      <c r="E208" s="225" t="s">
        <v>294</v>
      </c>
      <c r="F208" s="226" t="s">
        <v>295</v>
      </c>
      <c r="G208" s="227" t="s">
        <v>259</v>
      </c>
      <c r="H208" s="228">
        <v>0.04</v>
      </c>
      <c r="I208" s="229"/>
      <c r="J208" s="230">
        <f>ROUND(I208*H208,2)</f>
        <v>0</v>
      </c>
      <c r="K208" s="226" t="s">
        <v>40</v>
      </c>
      <c r="L208" s="231"/>
      <c r="M208" s="232" t="s">
        <v>40</v>
      </c>
      <c r="N208" s="233" t="s">
        <v>51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5" t="s">
        <v>260</v>
      </c>
      <c r="AT208" s="185" t="s">
        <v>256</v>
      </c>
      <c r="AU208" s="185" t="s">
        <v>88</v>
      </c>
      <c r="AY208" s="17" t="s">
        <v>125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7" t="s">
        <v>133</v>
      </c>
      <c r="BK208" s="186">
        <f>ROUND(I208*H208,2)</f>
        <v>0</v>
      </c>
      <c r="BL208" s="17" t="s">
        <v>176</v>
      </c>
      <c r="BM208" s="185" t="s">
        <v>296</v>
      </c>
    </row>
    <row r="209" spans="1:47" s="2" customFormat="1" ht="10.2">
      <c r="A209" s="34"/>
      <c r="B209" s="35"/>
      <c r="C209" s="36"/>
      <c r="D209" s="187" t="s">
        <v>135</v>
      </c>
      <c r="E209" s="36"/>
      <c r="F209" s="188" t="s">
        <v>297</v>
      </c>
      <c r="G209" s="36"/>
      <c r="H209" s="36"/>
      <c r="I209" s="189"/>
      <c r="J209" s="36"/>
      <c r="K209" s="36"/>
      <c r="L209" s="39"/>
      <c r="M209" s="190"/>
      <c r="N209" s="191"/>
      <c r="O209" s="65"/>
      <c r="P209" s="65"/>
      <c r="Q209" s="65"/>
      <c r="R209" s="65"/>
      <c r="S209" s="65"/>
      <c r="T209" s="6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135</v>
      </c>
      <c r="AU209" s="17" t="s">
        <v>88</v>
      </c>
    </row>
    <row r="210" spans="2:51" s="13" customFormat="1" ht="10.2">
      <c r="B210" s="192"/>
      <c r="C210" s="193"/>
      <c r="D210" s="187" t="s">
        <v>137</v>
      </c>
      <c r="E210" s="194" t="s">
        <v>40</v>
      </c>
      <c r="F210" s="195" t="s">
        <v>298</v>
      </c>
      <c r="G210" s="193"/>
      <c r="H210" s="194" t="s">
        <v>40</v>
      </c>
      <c r="I210" s="196"/>
      <c r="J210" s="193"/>
      <c r="K210" s="193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137</v>
      </c>
      <c r="AU210" s="201" t="s">
        <v>88</v>
      </c>
      <c r="AV210" s="13" t="s">
        <v>86</v>
      </c>
      <c r="AW210" s="13" t="s">
        <v>38</v>
      </c>
      <c r="AX210" s="13" t="s">
        <v>78</v>
      </c>
      <c r="AY210" s="201" t="s">
        <v>125</v>
      </c>
    </row>
    <row r="211" spans="2:51" s="14" customFormat="1" ht="10.2">
      <c r="B211" s="202"/>
      <c r="C211" s="203"/>
      <c r="D211" s="187" t="s">
        <v>137</v>
      </c>
      <c r="E211" s="204" t="s">
        <v>40</v>
      </c>
      <c r="F211" s="205" t="s">
        <v>299</v>
      </c>
      <c r="G211" s="203"/>
      <c r="H211" s="206">
        <v>0.04</v>
      </c>
      <c r="I211" s="207"/>
      <c r="J211" s="203"/>
      <c r="K211" s="203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137</v>
      </c>
      <c r="AU211" s="212" t="s">
        <v>88</v>
      </c>
      <c r="AV211" s="14" t="s">
        <v>88</v>
      </c>
      <c r="AW211" s="14" t="s">
        <v>38</v>
      </c>
      <c r="AX211" s="14" t="s">
        <v>86</v>
      </c>
      <c r="AY211" s="212" t="s">
        <v>125</v>
      </c>
    </row>
    <row r="212" spans="1:65" s="2" customFormat="1" ht="24.15" customHeight="1">
      <c r="A212" s="34"/>
      <c r="B212" s="35"/>
      <c r="C212" s="224" t="s">
        <v>300</v>
      </c>
      <c r="D212" s="224" t="s">
        <v>256</v>
      </c>
      <c r="E212" s="225" t="s">
        <v>301</v>
      </c>
      <c r="F212" s="226" t="s">
        <v>302</v>
      </c>
      <c r="G212" s="227" t="s">
        <v>259</v>
      </c>
      <c r="H212" s="228">
        <v>0.32</v>
      </c>
      <c r="I212" s="229"/>
      <c r="J212" s="230">
        <f>ROUND(I212*H212,2)</f>
        <v>0</v>
      </c>
      <c r="K212" s="226" t="s">
        <v>40</v>
      </c>
      <c r="L212" s="231"/>
      <c r="M212" s="232" t="s">
        <v>40</v>
      </c>
      <c r="N212" s="233" t="s">
        <v>51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5" t="s">
        <v>260</v>
      </c>
      <c r="AT212" s="185" t="s">
        <v>256</v>
      </c>
      <c r="AU212" s="185" t="s">
        <v>88</v>
      </c>
      <c r="AY212" s="17" t="s">
        <v>125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7" t="s">
        <v>133</v>
      </c>
      <c r="BK212" s="186">
        <f>ROUND(I212*H212,2)</f>
        <v>0</v>
      </c>
      <c r="BL212" s="17" t="s">
        <v>176</v>
      </c>
      <c r="BM212" s="185" t="s">
        <v>303</v>
      </c>
    </row>
    <row r="213" spans="1:47" s="2" customFormat="1" ht="10.2">
      <c r="A213" s="34"/>
      <c r="B213" s="35"/>
      <c r="C213" s="36"/>
      <c r="D213" s="187" t="s">
        <v>135</v>
      </c>
      <c r="E213" s="36"/>
      <c r="F213" s="188" t="s">
        <v>302</v>
      </c>
      <c r="G213" s="36"/>
      <c r="H213" s="36"/>
      <c r="I213" s="189"/>
      <c r="J213" s="36"/>
      <c r="K213" s="36"/>
      <c r="L213" s="39"/>
      <c r="M213" s="190"/>
      <c r="N213" s="191"/>
      <c r="O213" s="65"/>
      <c r="P213" s="65"/>
      <c r="Q213" s="65"/>
      <c r="R213" s="65"/>
      <c r="S213" s="65"/>
      <c r="T213" s="6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135</v>
      </c>
      <c r="AU213" s="17" t="s">
        <v>88</v>
      </c>
    </row>
    <row r="214" spans="2:51" s="13" customFormat="1" ht="10.2">
      <c r="B214" s="192"/>
      <c r="C214" s="193"/>
      <c r="D214" s="187" t="s">
        <v>137</v>
      </c>
      <c r="E214" s="194" t="s">
        <v>40</v>
      </c>
      <c r="F214" s="195" t="s">
        <v>304</v>
      </c>
      <c r="G214" s="193"/>
      <c r="H214" s="194" t="s">
        <v>40</v>
      </c>
      <c r="I214" s="196"/>
      <c r="J214" s="193"/>
      <c r="K214" s="193"/>
      <c r="L214" s="197"/>
      <c r="M214" s="198"/>
      <c r="N214" s="199"/>
      <c r="O214" s="199"/>
      <c r="P214" s="199"/>
      <c r="Q214" s="199"/>
      <c r="R214" s="199"/>
      <c r="S214" s="199"/>
      <c r="T214" s="200"/>
      <c r="AT214" s="201" t="s">
        <v>137</v>
      </c>
      <c r="AU214" s="201" t="s">
        <v>88</v>
      </c>
      <c r="AV214" s="13" t="s">
        <v>86</v>
      </c>
      <c r="AW214" s="13" t="s">
        <v>38</v>
      </c>
      <c r="AX214" s="13" t="s">
        <v>78</v>
      </c>
      <c r="AY214" s="201" t="s">
        <v>125</v>
      </c>
    </row>
    <row r="215" spans="2:51" s="14" customFormat="1" ht="10.2">
      <c r="B215" s="202"/>
      <c r="C215" s="203"/>
      <c r="D215" s="187" t="s">
        <v>137</v>
      </c>
      <c r="E215" s="204" t="s">
        <v>40</v>
      </c>
      <c r="F215" s="205" t="s">
        <v>305</v>
      </c>
      <c r="G215" s="203"/>
      <c r="H215" s="206">
        <v>0.32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137</v>
      </c>
      <c r="AU215" s="212" t="s">
        <v>88</v>
      </c>
      <c r="AV215" s="14" t="s">
        <v>88</v>
      </c>
      <c r="AW215" s="14" t="s">
        <v>38</v>
      </c>
      <c r="AX215" s="14" t="s">
        <v>86</v>
      </c>
      <c r="AY215" s="212" t="s">
        <v>125</v>
      </c>
    </row>
    <row r="216" spans="1:65" s="2" customFormat="1" ht="14.4" customHeight="1">
      <c r="A216" s="34"/>
      <c r="B216" s="35"/>
      <c r="C216" s="174" t="s">
        <v>306</v>
      </c>
      <c r="D216" s="174" t="s">
        <v>128</v>
      </c>
      <c r="E216" s="175" t="s">
        <v>307</v>
      </c>
      <c r="F216" s="176" t="s">
        <v>308</v>
      </c>
      <c r="G216" s="177" t="s">
        <v>246</v>
      </c>
      <c r="H216" s="178">
        <v>15</v>
      </c>
      <c r="I216" s="179"/>
      <c r="J216" s="180">
        <f>ROUND(I216*H216,2)</f>
        <v>0</v>
      </c>
      <c r="K216" s="176" t="s">
        <v>132</v>
      </c>
      <c r="L216" s="39"/>
      <c r="M216" s="181" t="s">
        <v>40</v>
      </c>
      <c r="N216" s="182" t="s">
        <v>51</v>
      </c>
      <c r="O216" s="65"/>
      <c r="P216" s="183">
        <f>O216*H216</f>
        <v>0</v>
      </c>
      <c r="Q216" s="183">
        <v>6E-05</v>
      </c>
      <c r="R216" s="183">
        <f>Q216*H216</f>
        <v>0.0009</v>
      </c>
      <c r="S216" s="183">
        <v>0</v>
      </c>
      <c r="T216" s="18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5" t="s">
        <v>176</v>
      </c>
      <c r="AT216" s="185" t="s">
        <v>128</v>
      </c>
      <c r="AU216" s="185" t="s">
        <v>88</v>
      </c>
      <c r="AY216" s="17" t="s">
        <v>125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7" t="s">
        <v>133</v>
      </c>
      <c r="BK216" s="186">
        <f>ROUND(I216*H216,2)</f>
        <v>0</v>
      </c>
      <c r="BL216" s="17" t="s">
        <v>176</v>
      </c>
      <c r="BM216" s="185" t="s">
        <v>309</v>
      </c>
    </row>
    <row r="217" spans="1:47" s="2" customFormat="1" ht="10.2">
      <c r="A217" s="34"/>
      <c r="B217" s="35"/>
      <c r="C217" s="36"/>
      <c r="D217" s="187" t="s">
        <v>135</v>
      </c>
      <c r="E217" s="36"/>
      <c r="F217" s="188" t="s">
        <v>310</v>
      </c>
      <c r="G217" s="36"/>
      <c r="H217" s="36"/>
      <c r="I217" s="189"/>
      <c r="J217" s="36"/>
      <c r="K217" s="36"/>
      <c r="L217" s="39"/>
      <c r="M217" s="190"/>
      <c r="N217" s="191"/>
      <c r="O217" s="65"/>
      <c r="P217" s="65"/>
      <c r="Q217" s="65"/>
      <c r="R217" s="65"/>
      <c r="S217" s="65"/>
      <c r="T217" s="6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135</v>
      </c>
      <c r="AU217" s="17" t="s">
        <v>88</v>
      </c>
    </row>
    <row r="218" spans="2:51" s="13" customFormat="1" ht="10.2">
      <c r="B218" s="192"/>
      <c r="C218" s="193"/>
      <c r="D218" s="187" t="s">
        <v>137</v>
      </c>
      <c r="E218" s="194" t="s">
        <v>40</v>
      </c>
      <c r="F218" s="195" t="s">
        <v>178</v>
      </c>
      <c r="G218" s="193"/>
      <c r="H218" s="194" t="s">
        <v>40</v>
      </c>
      <c r="I218" s="196"/>
      <c r="J218" s="193"/>
      <c r="K218" s="193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137</v>
      </c>
      <c r="AU218" s="201" t="s">
        <v>88</v>
      </c>
      <c r="AV218" s="13" t="s">
        <v>86</v>
      </c>
      <c r="AW218" s="13" t="s">
        <v>38</v>
      </c>
      <c r="AX218" s="13" t="s">
        <v>78</v>
      </c>
      <c r="AY218" s="201" t="s">
        <v>125</v>
      </c>
    </row>
    <row r="219" spans="2:51" s="13" customFormat="1" ht="10.2">
      <c r="B219" s="192"/>
      <c r="C219" s="193"/>
      <c r="D219" s="187" t="s">
        <v>137</v>
      </c>
      <c r="E219" s="194" t="s">
        <v>40</v>
      </c>
      <c r="F219" s="195" t="s">
        <v>251</v>
      </c>
      <c r="G219" s="193"/>
      <c r="H219" s="194" t="s">
        <v>40</v>
      </c>
      <c r="I219" s="196"/>
      <c r="J219" s="193"/>
      <c r="K219" s="193"/>
      <c r="L219" s="197"/>
      <c r="M219" s="198"/>
      <c r="N219" s="199"/>
      <c r="O219" s="199"/>
      <c r="P219" s="199"/>
      <c r="Q219" s="199"/>
      <c r="R219" s="199"/>
      <c r="S219" s="199"/>
      <c r="T219" s="200"/>
      <c r="AT219" s="201" t="s">
        <v>137</v>
      </c>
      <c r="AU219" s="201" t="s">
        <v>88</v>
      </c>
      <c r="AV219" s="13" t="s">
        <v>86</v>
      </c>
      <c r="AW219" s="13" t="s">
        <v>38</v>
      </c>
      <c r="AX219" s="13" t="s">
        <v>78</v>
      </c>
      <c r="AY219" s="201" t="s">
        <v>125</v>
      </c>
    </row>
    <row r="220" spans="2:51" s="13" customFormat="1" ht="10.2">
      <c r="B220" s="192"/>
      <c r="C220" s="193"/>
      <c r="D220" s="187" t="s">
        <v>137</v>
      </c>
      <c r="E220" s="194" t="s">
        <v>40</v>
      </c>
      <c r="F220" s="195" t="s">
        <v>311</v>
      </c>
      <c r="G220" s="193"/>
      <c r="H220" s="194" t="s">
        <v>40</v>
      </c>
      <c r="I220" s="196"/>
      <c r="J220" s="193"/>
      <c r="K220" s="193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137</v>
      </c>
      <c r="AU220" s="201" t="s">
        <v>88</v>
      </c>
      <c r="AV220" s="13" t="s">
        <v>86</v>
      </c>
      <c r="AW220" s="13" t="s">
        <v>38</v>
      </c>
      <c r="AX220" s="13" t="s">
        <v>78</v>
      </c>
      <c r="AY220" s="201" t="s">
        <v>125</v>
      </c>
    </row>
    <row r="221" spans="2:51" s="14" customFormat="1" ht="10.2">
      <c r="B221" s="202"/>
      <c r="C221" s="203"/>
      <c r="D221" s="187" t="s">
        <v>137</v>
      </c>
      <c r="E221" s="204" t="s">
        <v>40</v>
      </c>
      <c r="F221" s="205" t="s">
        <v>312</v>
      </c>
      <c r="G221" s="203"/>
      <c r="H221" s="206">
        <v>15</v>
      </c>
      <c r="I221" s="207"/>
      <c r="J221" s="203"/>
      <c r="K221" s="203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137</v>
      </c>
      <c r="AU221" s="212" t="s">
        <v>88</v>
      </c>
      <c r="AV221" s="14" t="s">
        <v>88</v>
      </c>
      <c r="AW221" s="14" t="s">
        <v>38</v>
      </c>
      <c r="AX221" s="14" t="s">
        <v>86</v>
      </c>
      <c r="AY221" s="212" t="s">
        <v>125</v>
      </c>
    </row>
    <row r="222" spans="1:65" s="2" customFormat="1" ht="14.4" customHeight="1">
      <c r="A222" s="34"/>
      <c r="B222" s="35"/>
      <c r="C222" s="174" t="s">
        <v>313</v>
      </c>
      <c r="D222" s="174" t="s">
        <v>128</v>
      </c>
      <c r="E222" s="175" t="s">
        <v>314</v>
      </c>
      <c r="F222" s="176" t="s">
        <v>315</v>
      </c>
      <c r="G222" s="177" t="s">
        <v>246</v>
      </c>
      <c r="H222" s="178">
        <v>177</v>
      </c>
      <c r="I222" s="179"/>
      <c r="J222" s="180">
        <f>ROUND(I222*H222,2)</f>
        <v>0</v>
      </c>
      <c r="K222" s="176" t="s">
        <v>132</v>
      </c>
      <c r="L222" s="39"/>
      <c r="M222" s="181" t="s">
        <v>40</v>
      </c>
      <c r="N222" s="182" t="s">
        <v>51</v>
      </c>
      <c r="O222" s="65"/>
      <c r="P222" s="183">
        <f>O222*H222</f>
        <v>0</v>
      </c>
      <c r="Q222" s="183">
        <v>5E-05</v>
      </c>
      <c r="R222" s="183">
        <f>Q222*H222</f>
        <v>0.00885</v>
      </c>
      <c r="S222" s="183">
        <v>0</v>
      </c>
      <c r="T222" s="18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5" t="s">
        <v>176</v>
      </c>
      <c r="AT222" s="185" t="s">
        <v>128</v>
      </c>
      <c r="AU222" s="185" t="s">
        <v>88</v>
      </c>
      <c r="AY222" s="17" t="s">
        <v>125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7" t="s">
        <v>133</v>
      </c>
      <c r="BK222" s="186">
        <f>ROUND(I222*H222,2)</f>
        <v>0</v>
      </c>
      <c r="BL222" s="17" t="s">
        <v>176</v>
      </c>
      <c r="BM222" s="185" t="s">
        <v>316</v>
      </c>
    </row>
    <row r="223" spans="1:47" s="2" customFormat="1" ht="10.2">
      <c r="A223" s="34"/>
      <c r="B223" s="35"/>
      <c r="C223" s="36"/>
      <c r="D223" s="187" t="s">
        <v>135</v>
      </c>
      <c r="E223" s="36"/>
      <c r="F223" s="188" t="s">
        <v>317</v>
      </c>
      <c r="G223" s="36"/>
      <c r="H223" s="36"/>
      <c r="I223" s="189"/>
      <c r="J223" s="36"/>
      <c r="K223" s="36"/>
      <c r="L223" s="39"/>
      <c r="M223" s="190"/>
      <c r="N223" s="191"/>
      <c r="O223" s="65"/>
      <c r="P223" s="65"/>
      <c r="Q223" s="65"/>
      <c r="R223" s="65"/>
      <c r="S223" s="65"/>
      <c r="T223" s="6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135</v>
      </c>
      <c r="AU223" s="17" t="s">
        <v>88</v>
      </c>
    </row>
    <row r="224" spans="2:51" s="13" customFormat="1" ht="10.2">
      <c r="B224" s="192"/>
      <c r="C224" s="193"/>
      <c r="D224" s="187" t="s">
        <v>137</v>
      </c>
      <c r="E224" s="194" t="s">
        <v>40</v>
      </c>
      <c r="F224" s="195" t="s">
        <v>178</v>
      </c>
      <c r="G224" s="193"/>
      <c r="H224" s="194" t="s">
        <v>40</v>
      </c>
      <c r="I224" s="196"/>
      <c r="J224" s="193"/>
      <c r="K224" s="193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137</v>
      </c>
      <c r="AU224" s="201" t="s">
        <v>88</v>
      </c>
      <c r="AV224" s="13" t="s">
        <v>86</v>
      </c>
      <c r="AW224" s="13" t="s">
        <v>38</v>
      </c>
      <c r="AX224" s="13" t="s">
        <v>78</v>
      </c>
      <c r="AY224" s="201" t="s">
        <v>125</v>
      </c>
    </row>
    <row r="225" spans="2:51" s="13" customFormat="1" ht="10.2">
      <c r="B225" s="192"/>
      <c r="C225" s="193"/>
      <c r="D225" s="187" t="s">
        <v>137</v>
      </c>
      <c r="E225" s="194" t="s">
        <v>40</v>
      </c>
      <c r="F225" s="195" t="s">
        <v>251</v>
      </c>
      <c r="G225" s="193"/>
      <c r="H225" s="194" t="s">
        <v>40</v>
      </c>
      <c r="I225" s="196"/>
      <c r="J225" s="193"/>
      <c r="K225" s="193"/>
      <c r="L225" s="197"/>
      <c r="M225" s="198"/>
      <c r="N225" s="199"/>
      <c r="O225" s="199"/>
      <c r="P225" s="199"/>
      <c r="Q225" s="199"/>
      <c r="R225" s="199"/>
      <c r="S225" s="199"/>
      <c r="T225" s="200"/>
      <c r="AT225" s="201" t="s">
        <v>137</v>
      </c>
      <c r="AU225" s="201" t="s">
        <v>88</v>
      </c>
      <c r="AV225" s="13" t="s">
        <v>86</v>
      </c>
      <c r="AW225" s="13" t="s">
        <v>38</v>
      </c>
      <c r="AX225" s="13" t="s">
        <v>78</v>
      </c>
      <c r="AY225" s="201" t="s">
        <v>125</v>
      </c>
    </row>
    <row r="226" spans="2:51" s="13" customFormat="1" ht="10.2">
      <c r="B226" s="192"/>
      <c r="C226" s="193"/>
      <c r="D226" s="187" t="s">
        <v>137</v>
      </c>
      <c r="E226" s="194" t="s">
        <v>40</v>
      </c>
      <c r="F226" s="195" t="s">
        <v>318</v>
      </c>
      <c r="G226" s="193"/>
      <c r="H226" s="194" t="s">
        <v>40</v>
      </c>
      <c r="I226" s="196"/>
      <c r="J226" s="193"/>
      <c r="K226" s="193"/>
      <c r="L226" s="197"/>
      <c r="M226" s="198"/>
      <c r="N226" s="199"/>
      <c r="O226" s="199"/>
      <c r="P226" s="199"/>
      <c r="Q226" s="199"/>
      <c r="R226" s="199"/>
      <c r="S226" s="199"/>
      <c r="T226" s="200"/>
      <c r="AT226" s="201" t="s">
        <v>137</v>
      </c>
      <c r="AU226" s="201" t="s">
        <v>88</v>
      </c>
      <c r="AV226" s="13" t="s">
        <v>86</v>
      </c>
      <c r="AW226" s="13" t="s">
        <v>38</v>
      </c>
      <c r="AX226" s="13" t="s">
        <v>78</v>
      </c>
      <c r="AY226" s="201" t="s">
        <v>125</v>
      </c>
    </row>
    <row r="227" spans="2:51" s="14" customFormat="1" ht="10.2">
      <c r="B227" s="202"/>
      <c r="C227" s="203"/>
      <c r="D227" s="187" t="s">
        <v>137</v>
      </c>
      <c r="E227" s="204" t="s">
        <v>40</v>
      </c>
      <c r="F227" s="205" t="s">
        <v>319</v>
      </c>
      <c r="G227" s="203"/>
      <c r="H227" s="206">
        <v>22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137</v>
      </c>
      <c r="AU227" s="212" t="s">
        <v>88</v>
      </c>
      <c r="AV227" s="14" t="s">
        <v>88</v>
      </c>
      <c r="AW227" s="14" t="s">
        <v>38</v>
      </c>
      <c r="AX227" s="14" t="s">
        <v>78</v>
      </c>
      <c r="AY227" s="212" t="s">
        <v>125</v>
      </c>
    </row>
    <row r="228" spans="2:51" s="13" customFormat="1" ht="10.2">
      <c r="B228" s="192"/>
      <c r="C228" s="193"/>
      <c r="D228" s="187" t="s">
        <v>137</v>
      </c>
      <c r="E228" s="194" t="s">
        <v>40</v>
      </c>
      <c r="F228" s="195" t="s">
        <v>320</v>
      </c>
      <c r="G228" s="193"/>
      <c r="H228" s="194" t="s">
        <v>40</v>
      </c>
      <c r="I228" s="196"/>
      <c r="J228" s="193"/>
      <c r="K228" s="193"/>
      <c r="L228" s="197"/>
      <c r="M228" s="198"/>
      <c r="N228" s="199"/>
      <c r="O228" s="199"/>
      <c r="P228" s="199"/>
      <c r="Q228" s="199"/>
      <c r="R228" s="199"/>
      <c r="S228" s="199"/>
      <c r="T228" s="200"/>
      <c r="AT228" s="201" t="s">
        <v>137</v>
      </c>
      <c r="AU228" s="201" t="s">
        <v>88</v>
      </c>
      <c r="AV228" s="13" t="s">
        <v>86</v>
      </c>
      <c r="AW228" s="13" t="s">
        <v>38</v>
      </c>
      <c r="AX228" s="13" t="s">
        <v>78</v>
      </c>
      <c r="AY228" s="201" t="s">
        <v>125</v>
      </c>
    </row>
    <row r="229" spans="2:51" s="14" customFormat="1" ht="10.2">
      <c r="B229" s="202"/>
      <c r="C229" s="203"/>
      <c r="D229" s="187" t="s">
        <v>137</v>
      </c>
      <c r="E229" s="204" t="s">
        <v>40</v>
      </c>
      <c r="F229" s="205" t="s">
        <v>321</v>
      </c>
      <c r="G229" s="203"/>
      <c r="H229" s="206">
        <v>71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137</v>
      </c>
      <c r="AU229" s="212" t="s">
        <v>88</v>
      </c>
      <c r="AV229" s="14" t="s">
        <v>88</v>
      </c>
      <c r="AW229" s="14" t="s">
        <v>38</v>
      </c>
      <c r="AX229" s="14" t="s">
        <v>78</v>
      </c>
      <c r="AY229" s="212" t="s">
        <v>125</v>
      </c>
    </row>
    <row r="230" spans="2:51" s="13" customFormat="1" ht="10.2">
      <c r="B230" s="192"/>
      <c r="C230" s="193"/>
      <c r="D230" s="187" t="s">
        <v>137</v>
      </c>
      <c r="E230" s="194" t="s">
        <v>40</v>
      </c>
      <c r="F230" s="195" t="s">
        <v>322</v>
      </c>
      <c r="G230" s="193"/>
      <c r="H230" s="194" t="s">
        <v>40</v>
      </c>
      <c r="I230" s="196"/>
      <c r="J230" s="193"/>
      <c r="K230" s="193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137</v>
      </c>
      <c r="AU230" s="201" t="s">
        <v>88</v>
      </c>
      <c r="AV230" s="13" t="s">
        <v>86</v>
      </c>
      <c r="AW230" s="13" t="s">
        <v>38</v>
      </c>
      <c r="AX230" s="13" t="s">
        <v>78</v>
      </c>
      <c r="AY230" s="201" t="s">
        <v>125</v>
      </c>
    </row>
    <row r="231" spans="2:51" s="14" customFormat="1" ht="10.2">
      <c r="B231" s="202"/>
      <c r="C231" s="203"/>
      <c r="D231" s="187" t="s">
        <v>137</v>
      </c>
      <c r="E231" s="204" t="s">
        <v>40</v>
      </c>
      <c r="F231" s="205" t="s">
        <v>323</v>
      </c>
      <c r="G231" s="203"/>
      <c r="H231" s="206">
        <v>42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137</v>
      </c>
      <c r="AU231" s="212" t="s">
        <v>88</v>
      </c>
      <c r="AV231" s="14" t="s">
        <v>88</v>
      </c>
      <c r="AW231" s="14" t="s">
        <v>38</v>
      </c>
      <c r="AX231" s="14" t="s">
        <v>78</v>
      </c>
      <c r="AY231" s="212" t="s">
        <v>125</v>
      </c>
    </row>
    <row r="232" spans="2:51" s="13" customFormat="1" ht="10.2">
      <c r="B232" s="192"/>
      <c r="C232" s="193"/>
      <c r="D232" s="187" t="s">
        <v>137</v>
      </c>
      <c r="E232" s="194" t="s">
        <v>40</v>
      </c>
      <c r="F232" s="195" t="s">
        <v>324</v>
      </c>
      <c r="G232" s="193"/>
      <c r="H232" s="194" t="s">
        <v>40</v>
      </c>
      <c r="I232" s="196"/>
      <c r="J232" s="193"/>
      <c r="K232" s="193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137</v>
      </c>
      <c r="AU232" s="201" t="s">
        <v>88</v>
      </c>
      <c r="AV232" s="13" t="s">
        <v>86</v>
      </c>
      <c r="AW232" s="13" t="s">
        <v>38</v>
      </c>
      <c r="AX232" s="13" t="s">
        <v>78</v>
      </c>
      <c r="AY232" s="201" t="s">
        <v>125</v>
      </c>
    </row>
    <row r="233" spans="2:51" s="14" customFormat="1" ht="10.2">
      <c r="B233" s="202"/>
      <c r="C233" s="203"/>
      <c r="D233" s="187" t="s">
        <v>137</v>
      </c>
      <c r="E233" s="204" t="s">
        <v>40</v>
      </c>
      <c r="F233" s="205" t="s">
        <v>323</v>
      </c>
      <c r="G233" s="203"/>
      <c r="H233" s="206">
        <v>42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137</v>
      </c>
      <c r="AU233" s="212" t="s">
        <v>88</v>
      </c>
      <c r="AV233" s="14" t="s">
        <v>88</v>
      </c>
      <c r="AW233" s="14" t="s">
        <v>38</v>
      </c>
      <c r="AX233" s="14" t="s">
        <v>78</v>
      </c>
      <c r="AY233" s="212" t="s">
        <v>125</v>
      </c>
    </row>
    <row r="234" spans="2:51" s="15" customFormat="1" ht="10.2">
      <c r="B234" s="213"/>
      <c r="C234" s="214"/>
      <c r="D234" s="187" t="s">
        <v>137</v>
      </c>
      <c r="E234" s="215" t="s">
        <v>40</v>
      </c>
      <c r="F234" s="216" t="s">
        <v>254</v>
      </c>
      <c r="G234" s="214"/>
      <c r="H234" s="217">
        <v>177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137</v>
      </c>
      <c r="AU234" s="223" t="s">
        <v>88</v>
      </c>
      <c r="AV234" s="15" t="s">
        <v>133</v>
      </c>
      <c r="AW234" s="15" t="s">
        <v>38</v>
      </c>
      <c r="AX234" s="15" t="s">
        <v>86</v>
      </c>
      <c r="AY234" s="223" t="s">
        <v>125</v>
      </c>
    </row>
    <row r="235" spans="1:65" s="2" customFormat="1" ht="14.4" customHeight="1">
      <c r="A235" s="34"/>
      <c r="B235" s="35"/>
      <c r="C235" s="224" t="s">
        <v>325</v>
      </c>
      <c r="D235" s="224" t="s">
        <v>256</v>
      </c>
      <c r="E235" s="225" t="s">
        <v>326</v>
      </c>
      <c r="F235" s="226" t="s">
        <v>327</v>
      </c>
      <c r="G235" s="227" t="s">
        <v>156</v>
      </c>
      <c r="H235" s="228">
        <v>0.037</v>
      </c>
      <c r="I235" s="229"/>
      <c r="J235" s="230">
        <f>ROUND(I235*H235,2)</f>
        <v>0</v>
      </c>
      <c r="K235" s="226" t="s">
        <v>40</v>
      </c>
      <c r="L235" s="231"/>
      <c r="M235" s="232" t="s">
        <v>40</v>
      </c>
      <c r="N235" s="233" t="s">
        <v>51</v>
      </c>
      <c r="O235" s="65"/>
      <c r="P235" s="183">
        <f>O235*H235</f>
        <v>0</v>
      </c>
      <c r="Q235" s="183">
        <v>1</v>
      </c>
      <c r="R235" s="183">
        <f>Q235*H235</f>
        <v>0.037</v>
      </c>
      <c r="S235" s="183">
        <v>0</v>
      </c>
      <c r="T235" s="18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5" t="s">
        <v>260</v>
      </c>
      <c r="AT235" s="185" t="s">
        <v>256</v>
      </c>
      <c r="AU235" s="185" t="s">
        <v>88</v>
      </c>
      <c r="AY235" s="17" t="s">
        <v>125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7" t="s">
        <v>133</v>
      </c>
      <c r="BK235" s="186">
        <f>ROUND(I235*H235,2)</f>
        <v>0</v>
      </c>
      <c r="BL235" s="17" t="s">
        <v>176</v>
      </c>
      <c r="BM235" s="185" t="s">
        <v>328</v>
      </c>
    </row>
    <row r="236" spans="1:47" s="2" customFormat="1" ht="10.2">
      <c r="A236" s="34"/>
      <c r="B236" s="35"/>
      <c r="C236" s="36"/>
      <c r="D236" s="187" t="s">
        <v>135</v>
      </c>
      <c r="E236" s="36"/>
      <c r="F236" s="188" t="s">
        <v>327</v>
      </c>
      <c r="G236" s="36"/>
      <c r="H236" s="36"/>
      <c r="I236" s="189"/>
      <c r="J236" s="36"/>
      <c r="K236" s="36"/>
      <c r="L236" s="39"/>
      <c r="M236" s="190"/>
      <c r="N236" s="191"/>
      <c r="O236" s="65"/>
      <c r="P236" s="65"/>
      <c r="Q236" s="65"/>
      <c r="R236" s="65"/>
      <c r="S236" s="65"/>
      <c r="T236" s="6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135</v>
      </c>
      <c r="AU236" s="17" t="s">
        <v>88</v>
      </c>
    </row>
    <row r="237" spans="2:51" s="13" customFormat="1" ht="10.2">
      <c r="B237" s="192"/>
      <c r="C237" s="193"/>
      <c r="D237" s="187" t="s">
        <v>137</v>
      </c>
      <c r="E237" s="194" t="s">
        <v>40</v>
      </c>
      <c r="F237" s="195" t="s">
        <v>329</v>
      </c>
      <c r="G237" s="193"/>
      <c r="H237" s="194" t="s">
        <v>40</v>
      </c>
      <c r="I237" s="196"/>
      <c r="J237" s="193"/>
      <c r="K237" s="193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137</v>
      </c>
      <c r="AU237" s="201" t="s">
        <v>88</v>
      </c>
      <c r="AV237" s="13" t="s">
        <v>86</v>
      </c>
      <c r="AW237" s="13" t="s">
        <v>38</v>
      </c>
      <c r="AX237" s="13" t="s">
        <v>78</v>
      </c>
      <c r="AY237" s="201" t="s">
        <v>125</v>
      </c>
    </row>
    <row r="238" spans="2:51" s="13" customFormat="1" ht="10.2">
      <c r="B238" s="192"/>
      <c r="C238" s="193"/>
      <c r="D238" s="187" t="s">
        <v>137</v>
      </c>
      <c r="E238" s="194" t="s">
        <v>40</v>
      </c>
      <c r="F238" s="195" t="s">
        <v>311</v>
      </c>
      <c r="G238" s="193"/>
      <c r="H238" s="194" t="s">
        <v>40</v>
      </c>
      <c r="I238" s="196"/>
      <c r="J238" s="193"/>
      <c r="K238" s="193"/>
      <c r="L238" s="197"/>
      <c r="M238" s="198"/>
      <c r="N238" s="199"/>
      <c r="O238" s="199"/>
      <c r="P238" s="199"/>
      <c r="Q238" s="199"/>
      <c r="R238" s="199"/>
      <c r="S238" s="199"/>
      <c r="T238" s="200"/>
      <c r="AT238" s="201" t="s">
        <v>137</v>
      </c>
      <c r="AU238" s="201" t="s">
        <v>88</v>
      </c>
      <c r="AV238" s="13" t="s">
        <v>86</v>
      </c>
      <c r="AW238" s="13" t="s">
        <v>38</v>
      </c>
      <c r="AX238" s="13" t="s">
        <v>78</v>
      </c>
      <c r="AY238" s="201" t="s">
        <v>125</v>
      </c>
    </row>
    <row r="239" spans="2:51" s="14" customFormat="1" ht="10.2">
      <c r="B239" s="202"/>
      <c r="C239" s="203"/>
      <c r="D239" s="187" t="s">
        <v>137</v>
      </c>
      <c r="E239" s="204" t="s">
        <v>40</v>
      </c>
      <c r="F239" s="205" t="s">
        <v>330</v>
      </c>
      <c r="G239" s="203"/>
      <c r="H239" s="206">
        <v>0.015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137</v>
      </c>
      <c r="AU239" s="212" t="s">
        <v>88</v>
      </c>
      <c r="AV239" s="14" t="s">
        <v>88</v>
      </c>
      <c r="AW239" s="14" t="s">
        <v>38</v>
      </c>
      <c r="AX239" s="14" t="s">
        <v>78</v>
      </c>
      <c r="AY239" s="212" t="s">
        <v>125</v>
      </c>
    </row>
    <row r="240" spans="2:51" s="13" customFormat="1" ht="10.2">
      <c r="B240" s="192"/>
      <c r="C240" s="193"/>
      <c r="D240" s="187" t="s">
        <v>137</v>
      </c>
      <c r="E240" s="194" t="s">
        <v>40</v>
      </c>
      <c r="F240" s="195" t="s">
        <v>318</v>
      </c>
      <c r="G240" s="193"/>
      <c r="H240" s="194" t="s">
        <v>40</v>
      </c>
      <c r="I240" s="196"/>
      <c r="J240" s="193"/>
      <c r="K240" s="193"/>
      <c r="L240" s="197"/>
      <c r="M240" s="198"/>
      <c r="N240" s="199"/>
      <c r="O240" s="199"/>
      <c r="P240" s="199"/>
      <c r="Q240" s="199"/>
      <c r="R240" s="199"/>
      <c r="S240" s="199"/>
      <c r="T240" s="200"/>
      <c r="AT240" s="201" t="s">
        <v>137</v>
      </c>
      <c r="AU240" s="201" t="s">
        <v>88</v>
      </c>
      <c r="AV240" s="13" t="s">
        <v>86</v>
      </c>
      <c r="AW240" s="13" t="s">
        <v>38</v>
      </c>
      <c r="AX240" s="13" t="s">
        <v>78</v>
      </c>
      <c r="AY240" s="201" t="s">
        <v>125</v>
      </c>
    </row>
    <row r="241" spans="2:51" s="14" customFormat="1" ht="10.2">
      <c r="B241" s="202"/>
      <c r="C241" s="203"/>
      <c r="D241" s="187" t="s">
        <v>137</v>
      </c>
      <c r="E241" s="204" t="s">
        <v>40</v>
      </c>
      <c r="F241" s="205" t="s">
        <v>331</v>
      </c>
      <c r="G241" s="203"/>
      <c r="H241" s="206">
        <v>0.022</v>
      </c>
      <c r="I241" s="207"/>
      <c r="J241" s="203"/>
      <c r="K241" s="203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137</v>
      </c>
      <c r="AU241" s="212" t="s">
        <v>88</v>
      </c>
      <c r="AV241" s="14" t="s">
        <v>88</v>
      </c>
      <c r="AW241" s="14" t="s">
        <v>38</v>
      </c>
      <c r="AX241" s="14" t="s">
        <v>78</v>
      </c>
      <c r="AY241" s="212" t="s">
        <v>125</v>
      </c>
    </row>
    <row r="242" spans="2:51" s="15" customFormat="1" ht="10.2">
      <c r="B242" s="213"/>
      <c r="C242" s="214"/>
      <c r="D242" s="187" t="s">
        <v>137</v>
      </c>
      <c r="E242" s="215" t="s">
        <v>40</v>
      </c>
      <c r="F242" s="216" t="s">
        <v>254</v>
      </c>
      <c r="G242" s="214"/>
      <c r="H242" s="217">
        <v>0.037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137</v>
      </c>
      <c r="AU242" s="223" t="s">
        <v>88</v>
      </c>
      <c r="AV242" s="15" t="s">
        <v>133</v>
      </c>
      <c r="AW242" s="15" t="s">
        <v>38</v>
      </c>
      <c r="AX242" s="15" t="s">
        <v>86</v>
      </c>
      <c r="AY242" s="223" t="s">
        <v>125</v>
      </c>
    </row>
    <row r="243" spans="1:65" s="2" customFormat="1" ht="14.4" customHeight="1">
      <c r="A243" s="34"/>
      <c r="B243" s="35"/>
      <c r="C243" s="224" t="s">
        <v>332</v>
      </c>
      <c r="D243" s="224" t="s">
        <v>256</v>
      </c>
      <c r="E243" s="225" t="s">
        <v>333</v>
      </c>
      <c r="F243" s="226" t="s">
        <v>334</v>
      </c>
      <c r="G243" s="227" t="s">
        <v>156</v>
      </c>
      <c r="H243" s="228">
        <v>0.155</v>
      </c>
      <c r="I243" s="229"/>
      <c r="J243" s="230">
        <f>ROUND(I243*H243,2)</f>
        <v>0</v>
      </c>
      <c r="K243" s="226" t="s">
        <v>40</v>
      </c>
      <c r="L243" s="231"/>
      <c r="M243" s="232" t="s">
        <v>40</v>
      </c>
      <c r="N243" s="233" t="s">
        <v>51</v>
      </c>
      <c r="O243" s="65"/>
      <c r="P243" s="183">
        <f>O243*H243</f>
        <v>0</v>
      </c>
      <c r="Q243" s="183">
        <v>1</v>
      </c>
      <c r="R243" s="183">
        <f>Q243*H243</f>
        <v>0.155</v>
      </c>
      <c r="S243" s="183">
        <v>0</v>
      </c>
      <c r="T243" s="18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5" t="s">
        <v>260</v>
      </c>
      <c r="AT243" s="185" t="s">
        <v>256</v>
      </c>
      <c r="AU243" s="185" t="s">
        <v>88</v>
      </c>
      <c r="AY243" s="17" t="s">
        <v>125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7" t="s">
        <v>133</v>
      </c>
      <c r="BK243" s="186">
        <f>ROUND(I243*H243,2)</f>
        <v>0</v>
      </c>
      <c r="BL243" s="17" t="s">
        <v>176</v>
      </c>
      <c r="BM243" s="185" t="s">
        <v>335</v>
      </c>
    </row>
    <row r="244" spans="1:47" s="2" customFormat="1" ht="10.2">
      <c r="A244" s="34"/>
      <c r="B244" s="35"/>
      <c r="C244" s="36"/>
      <c r="D244" s="187" t="s">
        <v>135</v>
      </c>
      <c r="E244" s="36"/>
      <c r="F244" s="188" t="s">
        <v>334</v>
      </c>
      <c r="G244" s="36"/>
      <c r="H244" s="36"/>
      <c r="I244" s="189"/>
      <c r="J244" s="36"/>
      <c r="K244" s="36"/>
      <c r="L244" s="39"/>
      <c r="M244" s="190"/>
      <c r="N244" s="191"/>
      <c r="O244" s="65"/>
      <c r="P244" s="65"/>
      <c r="Q244" s="65"/>
      <c r="R244" s="65"/>
      <c r="S244" s="65"/>
      <c r="T244" s="6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135</v>
      </c>
      <c r="AU244" s="17" t="s">
        <v>88</v>
      </c>
    </row>
    <row r="245" spans="2:51" s="13" customFormat="1" ht="10.2">
      <c r="B245" s="192"/>
      <c r="C245" s="193"/>
      <c r="D245" s="187" t="s">
        <v>137</v>
      </c>
      <c r="E245" s="194" t="s">
        <v>40</v>
      </c>
      <c r="F245" s="195" t="s">
        <v>329</v>
      </c>
      <c r="G245" s="193"/>
      <c r="H245" s="194" t="s">
        <v>40</v>
      </c>
      <c r="I245" s="196"/>
      <c r="J245" s="193"/>
      <c r="K245" s="193"/>
      <c r="L245" s="197"/>
      <c r="M245" s="198"/>
      <c r="N245" s="199"/>
      <c r="O245" s="199"/>
      <c r="P245" s="199"/>
      <c r="Q245" s="199"/>
      <c r="R245" s="199"/>
      <c r="S245" s="199"/>
      <c r="T245" s="200"/>
      <c r="AT245" s="201" t="s">
        <v>137</v>
      </c>
      <c r="AU245" s="201" t="s">
        <v>88</v>
      </c>
      <c r="AV245" s="13" t="s">
        <v>86</v>
      </c>
      <c r="AW245" s="13" t="s">
        <v>38</v>
      </c>
      <c r="AX245" s="13" t="s">
        <v>78</v>
      </c>
      <c r="AY245" s="201" t="s">
        <v>125</v>
      </c>
    </row>
    <row r="246" spans="2:51" s="13" customFormat="1" ht="10.2">
      <c r="B246" s="192"/>
      <c r="C246" s="193"/>
      <c r="D246" s="187" t="s">
        <v>137</v>
      </c>
      <c r="E246" s="194" t="s">
        <v>40</v>
      </c>
      <c r="F246" s="195" t="s">
        <v>320</v>
      </c>
      <c r="G246" s="193"/>
      <c r="H246" s="194" t="s">
        <v>40</v>
      </c>
      <c r="I246" s="196"/>
      <c r="J246" s="193"/>
      <c r="K246" s="193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137</v>
      </c>
      <c r="AU246" s="201" t="s">
        <v>88</v>
      </c>
      <c r="AV246" s="13" t="s">
        <v>86</v>
      </c>
      <c r="AW246" s="13" t="s">
        <v>38</v>
      </c>
      <c r="AX246" s="13" t="s">
        <v>78</v>
      </c>
      <c r="AY246" s="201" t="s">
        <v>125</v>
      </c>
    </row>
    <row r="247" spans="2:51" s="14" customFormat="1" ht="10.2">
      <c r="B247" s="202"/>
      <c r="C247" s="203"/>
      <c r="D247" s="187" t="s">
        <v>137</v>
      </c>
      <c r="E247" s="204" t="s">
        <v>40</v>
      </c>
      <c r="F247" s="205" t="s">
        <v>336</v>
      </c>
      <c r="G247" s="203"/>
      <c r="H247" s="206">
        <v>0.071</v>
      </c>
      <c r="I247" s="207"/>
      <c r="J247" s="203"/>
      <c r="K247" s="203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137</v>
      </c>
      <c r="AU247" s="212" t="s">
        <v>88</v>
      </c>
      <c r="AV247" s="14" t="s">
        <v>88</v>
      </c>
      <c r="AW247" s="14" t="s">
        <v>38</v>
      </c>
      <c r="AX247" s="14" t="s">
        <v>78</v>
      </c>
      <c r="AY247" s="212" t="s">
        <v>125</v>
      </c>
    </row>
    <row r="248" spans="2:51" s="13" customFormat="1" ht="10.2">
      <c r="B248" s="192"/>
      <c r="C248" s="193"/>
      <c r="D248" s="187" t="s">
        <v>137</v>
      </c>
      <c r="E248" s="194" t="s">
        <v>40</v>
      </c>
      <c r="F248" s="195" t="s">
        <v>322</v>
      </c>
      <c r="G248" s="193"/>
      <c r="H248" s="194" t="s">
        <v>40</v>
      </c>
      <c r="I248" s="196"/>
      <c r="J248" s="193"/>
      <c r="K248" s="193"/>
      <c r="L248" s="197"/>
      <c r="M248" s="198"/>
      <c r="N248" s="199"/>
      <c r="O248" s="199"/>
      <c r="P248" s="199"/>
      <c r="Q248" s="199"/>
      <c r="R248" s="199"/>
      <c r="S248" s="199"/>
      <c r="T248" s="200"/>
      <c r="AT248" s="201" t="s">
        <v>137</v>
      </c>
      <c r="AU248" s="201" t="s">
        <v>88</v>
      </c>
      <c r="AV248" s="13" t="s">
        <v>86</v>
      </c>
      <c r="AW248" s="13" t="s">
        <v>38</v>
      </c>
      <c r="AX248" s="13" t="s">
        <v>78</v>
      </c>
      <c r="AY248" s="201" t="s">
        <v>125</v>
      </c>
    </row>
    <row r="249" spans="2:51" s="14" customFormat="1" ht="10.2">
      <c r="B249" s="202"/>
      <c r="C249" s="203"/>
      <c r="D249" s="187" t="s">
        <v>137</v>
      </c>
      <c r="E249" s="204" t="s">
        <v>40</v>
      </c>
      <c r="F249" s="205" t="s">
        <v>337</v>
      </c>
      <c r="G249" s="203"/>
      <c r="H249" s="206">
        <v>0.042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137</v>
      </c>
      <c r="AU249" s="212" t="s">
        <v>88</v>
      </c>
      <c r="AV249" s="14" t="s">
        <v>88</v>
      </c>
      <c r="AW249" s="14" t="s">
        <v>38</v>
      </c>
      <c r="AX249" s="14" t="s">
        <v>78</v>
      </c>
      <c r="AY249" s="212" t="s">
        <v>125</v>
      </c>
    </row>
    <row r="250" spans="2:51" s="13" customFormat="1" ht="10.2">
      <c r="B250" s="192"/>
      <c r="C250" s="193"/>
      <c r="D250" s="187" t="s">
        <v>137</v>
      </c>
      <c r="E250" s="194" t="s">
        <v>40</v>
      </c>
      <c r="F250" s="195" t="s">
        <v>324</v>
      </c>
      <c r="G250" s="193"/>
      <c r="H250" s="194" t="s">
        <v>40</v>
      </c>
      <c r="I250" s="196"/>
      <c r="J250" s="193"/>
      <c r="K250" s="193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137</v>
      </c>
      <c r="AU250" s="201" t="s">
        <v>88</v>
      </c>
      <c r="AV250" s="13" t="s">
        <v>86</v>
      </c>
      <c r="AW250" s="13" t="s">
        <v>38</v>
      </c>
      <c r="AX250" s="13" t="s">
        <v>78</v>
      </c>
      <c r="AY250" s="201" t="s">
        <v>125</v>
      </c>
    </row>
    <row r="251" spans="2:51" s="14" customFormat="1" ht="10.2">
      <c r="B251" s="202"/>
      <c r="C251" s="203"/>
      <c r="D251" s="187" t="s">
        <v>137</v>
      </c>
      <c r="E251" s="204" t="s">
        <v>40</v>
      </c>
      <c r="F251" s="205" t="s">
        <v>337</v>
      </c>
      <c r="G251" s="203"/>
      <c r="H251" s="206">
        <v>0.042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137</v>
      </c>
      <c r="AU251" s="212" t="s">
        <v>88</v>
      </c>
      <c r="AV251" s="14" t="s">
        <v>88</v>
      </c>
      <c r="AW251" s="14" t="s">
        <v>38</v>
      </c>
      <c r="AX251" s="14" t="s">
        <v>78</v>
      </c>
      <c r="AY251" s="212" t="s">
        <v>125</v>
      </c>
    </row>
    <row r="252" spans="2:51" s="15" customFormat="1" ht="10.2">
      <c r="B252" s="213"/>
      <c r="C252" s="214"/>
      <c r="D252" s="187" t="s">
        <v>137</v>
      </c>
      <c r="E252" s="215" t="s">
        <v>40</v>
      </c>
      <c r="F252" s="216" t="s">
        <v>254</v>
      </c>
      <c r="G252" s="214"/>
      <c r="H252" s="217">
        <v>0.155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137</v>
      </c>
      <c r="AU252" s="223" t="s">
        <v>88</v>
      </c>
      <c r="AV252" s="15" t="s">
        <v>133</v>
      </c>
      <c r="AW252" s="15" t="s">
        <v>38</v>
      </c>
      <c r="AX252" s="15" t="s">
        <v>86</v>
      </c>
      <c r="AY252" s="223" t="s">
        <v>125</v>
      </c>
    </row>
    <row r="253" spans="1:65" s="2" customFormat="1" ht="14.4" customHeight="1">
      <c r="A253" s="34"/>
      <c r="B253" s="35"/>
      <c r="C253" s="174" t="s">
        <v>338</v>
      </c>
      <c r="D253" s="174" t="s">
        <v>128</v>
      </c>
      <c r="E253" s="175" t="s">
        <v>339</v>
      </c>
      <c r="F253" s="176" t="s">
        <v>340</v>
      </c>
      <c r="G253" s="177" t="s">
        <v>246</v>
      </c>
      <c r="H253" s="178">
        <v>4.5</v>
      </c>
      <c r="I253" s="179"/>
      <c r="J253" s="180">
        <f>ROUND(I253*H253,2)</f>
        <v>0</v>
      </c>
      <c r="K253" s="176" t="s">
        <v>132</v>
      </c>
      <c r="L253" s="39"/>
      <c r="M253" s="181" t="s">
        <v>40</v>
      </c>
      <c r="N253" s="182" t="s">
        <v>51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0.001</v>
      </c>
      <c r="T253" s="184">
        <f>S253*H253</f>
        <v>0.0045000000000000005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5" t="s">
        <v>176</v>
      </c>
      <c r="AT253" s="185" t="s">
        <v>128</v>
      </c>
      <c r="AU253" s="185" t="s">
        <v>88</v>
      </c>
      <c r="AY253" s="17" t="s">
        <v>125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7" t="s">
        <v>133</v>
      </c>
      <c r="BK253" s="186">
        <f>ROUND(I253*H253,2)</f>
        <v>0</v>
      </c>
      <c r="BL253" s="17" t="s">
        <v>176</v>
      </c>
      <c r="BM253" s="185" t="s">
        <v>341</v>
      </c>
    </row>
    <row r="254" spans="1:47" s="2" customFormat="1" ht="10.2">
      <c r="A254" s="34"/>
      <c r="B254" s="35"/>
      <c r="C254" s="36"/>
      <c r="D254" s="187" t="s">
        <v>135</v>
      </c>
      <c r="E254" s="36"/>
      <c r="F254" s="188" t="s">
        <v>342</v>
      </c>
      <c r="G254" s="36"/>
      <c r="H254" s="36"/>
      <c r="I254" s="189"/>
      <c r="J254" s="36"/>
      <c r="K254" s="36"/>
      <c r="L254" s="39"/>
      <c r="M254" s="190"/>
      <c r="N254" s="191"/>
      <c r="O254" s="65"/>
      <c r="P254" s="65"/>
      <c r="Q254" s="65"/>
      <c r="R254" s="65"/>
      <c r="S254" s="65"/>
      <c r="T254" s="6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135</v>
      </c>
      <c r="AU254" s="17" t="s">
        <v>88</v>
      </c>
    </row>
    <row r="255" spans="2:51" s="13" customFormat="1" ht="10.2">
      <c r="B255" s="192"/>
      <c r="C255" s="193"/>
      <c r="D255" s="187" t="s">
        <v>137</v>
      </c>
      <c r="E255" s="194" t="s">
        <v>40</v>
      </c>
      <c r="F255" s="195" t="s">
        <v>343</v>
      </c>
      <c r="G255" s="193"/>
      <c r="H255" s="194" t="s">
        <v>40</v>
      </c>
      <c r="I255" s="196"/>
      <c r="J255" s="193"/>
      <c r="K255" s="193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137</v>
      </c>
      <c r="AU255" s="201" t="s">
        <v>88</v>
      </c>
      <c r="AV255" s="13" t="s">
        <v>86</v>
      </c>
      <c r="AW255" s="13" t="s">
        <v>38</v>
      </c>
      <c r="AX255" s="13" t="s">
        <v>78</v>
      </c>
      <c r="AY255" s="201" t="s">
        <v>125</v>
      </c>
    </row>
    <row r="256" spans="2:51" s="14" customFormat="1" ht="10.2">
      <c r="B256" s="202"/>
      <c r="C256" s="203"/>
      <c r="D256" s="187" t="s">
        <v>137</v>
      </c>
      <c r="E256" s="204" t="s">
        <v>40</v>
      </c>
      <c r="F256" s="205" t="s">
        <v>344</v>
      </c>
      <c r="G256" s="203"/>
      <c r="H256" s="206">
        <v>4.5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137</v>
      </c>
      <c r="AU256" s="212" t="s">
        <v>88</v>
      </c>
      <c r="AV256" s="14" t="s">
        <v>88</v>
      </c>
      <c r="AW256" s="14" t="s">
        <v>38</v>
      </c>
      <c r="AX256" s="14" t="s">
        <v>86</v>
      </c>
      <c r="AY256" s="212" t="s">
        <v>125</v>
      </c>
    </row>
    <row r="257" spans="1:65" s="2" customFormat="1" ht="14.4" customHeight="1">
      <c r="A257" s="34"/>
      <c r="B257" s="35"/>
      <c r="C257" s="174" t="s">
        <v>345</v>
      </c>
      <c r="D257" s="174" t="s">
        <v>128</v>
      </c>
      <c r="E257" s="175" t="s">
        <v>346</v>
      </c>
      <c r="F257" s="176" t="s">
        <v>347</v>
      </c>
      <c r="G257" s="177" t="s">
        <v>156</v>
      </c>
      <c r="H257" s="178">
        <v>0.226</v>
      </c>
      <c r="I257" s="179"/>
      <c r="J257" s="180">
        <f>ROUND(I257*H257,2)</f>
        <v>0</v>
      </c>
      <c r="K257" s="176" t="s">
        <v>40</v>
      </c>
      <c r="L257" s="39"/>
      <c r="M257" s="181" t="s">
        <v>40</v>
      </c>
      <c r="N257" s="182" t="s">
        <v>51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5" t="s">
        <v>176</v>
      </c>
      <c r="AT257" s="185" t="s">
        <v>128</v>
      </c>
      <c r="AU257" s="185" t="s">
        <v>88</v>
      </c>
      <c r="AY257" s="17" t="s">
        <v>125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7" t="s">
        <v>133</v>
      </c>
      <c r="BK257" s="186">
        <f>ROUND(I257*H257,2)</f>
        <v>0</v>
      </c>
      <c r="BL257" s="17" t="s">
        <v>176</v>
      </c>
      <c r="BM257" s="185" t="s">
        <v>348</v>
      </c>
    </row>
    <row r="258" spans="1:47" s="2" customFormat="1" ht="10.2">
      <c r="A258" s="34"/>
      <c r="B258" s="35"/>
      <c r="C258" s="36"/>
      <c r="D258" s="187" t="s">
        <v>135</v>
      </c>
      <c r="E258" s="36"/>
      <c r="F258" s="188" t="s">
        <v>347</v>
      </c>
      <c r="G258" s="36"/>
      <c r="H258" s="36"/>
      <c r="I258" s="189"/>
      <c r="J258" s="36"/>
      <c r="K258" s="36"/>
      <c r="L258" s="39"/>
      <c r="M258" s="190"/>
      <c r="N258" s="191"/>
      <c r="O258" s="65"/>
      <c r="P258" s="65"/>
      <c r="Q258" s="65"/>
      <c r="R258" s="65"/>
      <c r="S258" s="65"/>
      <c r="T258" s="6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135</v>
      </c>
      <c r="AU258" s="17" t="s">
        <v>88</v>
      </c>
    </row>
    <row r="259" spans="2:51" s="13" customFormat="1" ht="10.2">
      <c r="B259" s="192"/>
      <c r="C259" s="193"/>
      <c r="D259" s="187" t="s">
        <v>137</v>
      </c>
      <c r="E259" s="194" t="s">
        <v>40</v>
      </c>
      <c r="F259" s="195" t="s">
        <v>349</v>
      </c>
      <c r="G259" s="193"/>
      <c r="H259" s="194" t="s">
        <v>40</v>
      </c>
      <c r="I259" s="196"/>
      <c r="J259" s="193"/>
      <c r="K259" s="193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137</v>
      </c>
      <c r="AU259" s="201" t="s">
        <v>88</v>
      </c>
      <c r="AV259" s="13" t="s">
        <v>86</v>
      </c>
      <c r="AW259" s="13" t="s">
        <v>38</v>
      </c>
      <c r="AX259" s="13" t="s">
        <v>78</v>
      </c>
      <c r="AY259" s="201" t="s">
        <v>125</v>
      </c>
    </row>
    <row r="260" spans="2:51" s="13" customFormat="1" ht="20.4">
      <c r="B260" s="192"/>
      <c r="C260" s="193"/>
      <c r="D260" s="187" t="s">
        <v>137</v>
      </c>
      <c r="E260" s="194" t="s">
        <v>40</v>
      </c>
      <c r="F260" s="195" t="s">
        <v>350</v>
      </c>
      <c r="G260" s="193"/>
      <c r="H260" s="194" t="s">
        <v>40</v>
      </c>
      <c r="I260" s="196"/>
      <c r="J260" s="193"/>
      <c r="K260" s="193"/>
      <c r="L260" s="197"/>
      <c r="M260" s="198"/>
      <c r="N260" s="199"/>
      <c r="O260" s="199"/>
      <c r="P260" s="199"/>
      <c r="Q260" s="199"/>
      <c r="R260" s="199"/>
      <c r="S260" s="199"/>
      <c r="T260" s="200"/>
      <c r="AT260" s="201" t="s">
        <v>137</v>
      </c>
      <c r="AU260" s="201" t="s">
        <v>88</v>
      </c>
      <c r="AV260" s="13" t="s">
        <v>86</v>
      </c>
      <c r="AW260" s="13" t="s">
        <v>38</v>
      </c>
      <c r="AX260" s="13" t="s">
        <v>78</v>
      </c>
      <c r="AY260" s="201" t="s">
        <v>125</v>
      </c>
    </row>
    <row r="261" spans="2:51" s="13" customFormat="1" ht="10.2">
      <c r="B261" s="192"/>
      <c r="C261" s="193"/>
      <c r="D261" s="187" t="s">
        <v>137</v>
      </c>
      <c r="E261" s="194" t="s">
        <v>40</v>
      </c>
      <c r="F261" s="195" t="s">
        <v>351</v>
      </c>
      <c r="G261" s="193"/>
      <c r="H261" s="194" t="s">
        <v>40</v>
      </c>
      <c r="I261" s="196"/>
      <c r="J261" s="193"/>
      <c r="K261" s="193"/>
      <c r="L261" s="197"/>
      <c r="M261" s="198"/>
      <c r="N261" s="199"/>
      <c r="O261" s="199"/>
      <c r="P261" s="199"/>
      <c r="Q261" s="199"/>
      <c r="R261" s="199"/>
      <c r="S261" s="199"/>
      <c r="T261" s="200"/>
      <c r="AT261" s="201" t="s">
        <v>137</v>
      </c>
      <c r="AU261" s="201" t="s">
        <v>88</v>
      </c>
      <c r="AV261" s="13" t="s">
        <v>86</v>
      </c>
      <c r="AW261" s="13" t="s">
        <v>38</v>
      </c>
      <c r="AX261" s="13" t="s">
        <v>78</v>
      </c>
      <c r="AY261" s="201" t="s">
        <v>125</v>
      </c>
    </row>
    <row r="262" spans="2:51" s="14" customFormat="1" ht="10.2">
      <c r="B262" s="202"/>
      <c r="C262" s="203"/>
      <c r="D262" s="187" t="s">
        <v>137</v>
      </c>
      <c r="E262" s="204" t="s">
        <v>40</v>
      </c>
      <c r="F262" s="205" t="s">
        <v>352</v>
      </c>
      <c r="G262" s="203"/>
      <c r="H262" s="206">
        <v>0.192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137</v>
      </c>
      <c r="AU262" s="212" t="s">
        <v>88</v>
      </c>
      <c r="AV262" s="14" t="s">
        <v>88</v>
      </c>
      <c r="AW262" s="14" t="s">
        <v>38</v>
      </c>
      <c r="AX262" s="14" t="s">
        <v>78</v>
      </c>
      <c r="AY262" s="212" t="s">
        <v>125</v>
      </c>
    </row>
    <row r="263" spans="2:51" s="13" customFormat="1" ht="10.2">
      <c r="B263" s="192"/>
      <c r="C263" s="193"/>
      <c r="D263" s="187" t="s">
        <v>137</v>
      </c>
      <c r="E263" s="194" t="s">
        <v>40</v>
      </c>
      <c r="F263" s="195" t="s">
        <v>252</v>
      </c>
      <c r="G263" s="193"/>
      <c r="H263" s="194" t="s">
        <v>40</v>
      </c>
      <c r="I263" s="196"/>
      <c r="J263" s="193"/>
      <c r="K263" s="193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137</v>
      </c>
      <c r="AU263" s="201" t="s">
        <v>88</v>
      </c>
      <c r="AV263" s="13" t="s">
        <v>86</v>
      </c>
      <c r="AW263" s="13" t="s">
        <v>38</v>
      </c>
      <c r="AX263" s="13" t="s">
        <v>78</v>
      </c>
      <c r="AY263" s="201" t="s">
        <v>125</v>
      </c>
    </row>
    <row r="264" spans="2:51" s="14" customFormat="1" ht="10.2">
      <c r="B264" s="202"/>
      <c r="C264" s="203"/>
      <c r="D264" s="187" t="s">
        <v>137</v>
      </c>
      <c r="E264" s="204" t="s">
        <v>40</v>
      </c>
      <c r="F264" s="205" t="s">
        <v>353</v>
      </c>
      <c r="G264" s="203"/>
      <c r="H264" s="206">
        <v>0.034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137</v>
      </c>
      <c r="AU264" s="212" t="s">
        <v>88</v>
      </c>
      <c r="AV264" s="14" t="s">
        <v>88</v>
      </c>
      <c r="AW264" s="14" t="s">
        <v>38</v>
      </c>
      <c r="AX264" s="14" t="s">
        <v>78</v>
      </c>
      <c r="AY264" s="212" t="s">
        <v>125</v>
      </c>
    </row>
    <row r="265" spans="2:51" s="15" customFormat="1" ht="10.2">
      <c r="B265" s="213"/>
      <c r="C265" s="214"/>
      <c r="D265" s="187" t="s">
        <v>137</v>
      </c>
      <c r="E265" s="215" t="s">
        <v>40</v>
      </c>
      <c r="F265" s="216" t="s">
        <v>254</v>
      </c>
      <c r="G265" s="214"/>
      <c r="H265" s="217">
        <v>0.226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137</v>
      </c>
      <c r="AU265" s="223" t="s">
        <v>88</v>
      </c>
      <c r="AV265" s="15" t="s">
        <v>133</v>
      </c>
      <c r="AW265" s="15" t="s">
        <v>38</v>
      </c>
      <c r="AX265" s="15" t="s">
        <v>86</v>
      </c>
      <c r="AY265" s="223" t="s">
        <v>125</v>
      </c>
    </row>
    <row r="266" spans="1:65" s="2" customFormat="1" ht="14.4" customHeight="1">
      <c r="A266" s="34"/>
      <c r="B266" s="35"/>
      <c r="C266" s="174" t="s">
        <v>260</v>
      </c>
      <c r="D266" s="174" t="s">
        <v>128</v>
      </c>
      <c r="E266" s="175" t="s">
        <v>354</v>
      </c>
      <c r="F266" s="176" t="s">
        <v>355</v>
      </c>
      <c r="G266" s="177" t="s">
        <v>156</v>
      </c>
      <c r="H266" s="178">
        <v>1.516</v>
      </c>
      <c r="I266" s="179"/>
      <c r="J266" s="180">
        <f>ROUND(I266*H266,2)</f>
        <v>0</v>
      </c>
      <c r="K266" s="176" t="s">
        <v>40</v>
      </c>
      <c r="L266" s="39"/>
      <c r="M266" s="181" t="s">
        <v>40</v>
      </c>
      <c r="N266" s="182" t="s">
        <v>51</v>
      </c>
      <c r="O266" s="65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5" t="s">
        <v>176</v>
      </c>
      <c r="AT266" s="185" t="s">
        <v>128</v>
      </c>
      <c r="AU266" s="185" t="s">
        <v>88</v>
      </c>
      <c r="AY266" s="17" t="s">
        <v>125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7" t="s">
        <v>133</v>
      </c>
      <c r="BK266" s="186">
        <f>ROUND(I266*H266,2)</f>
        <v>0</v>
      </c>
      <c r="BL266" s="17" t="s">
        <v>176</v>
      </c>
      <c r="BM266" s="185" t="s">
        <v>356</v>
      </c>
    </row>
    <row r="267" spans="1:47" s="2" customFormat="1" ht="19.2">
      <c r="A267" s="34"/>
      <c r="B267" s="35"/>
      <c r="C267" s="36"/>
      <c r="D267" s="187" t="s">
        <v>135</v>
      </c>
      <c r="E267" s="36"/>
      <c r="F267" s="188" t="s">
        <v>357</v>
      </c>
      <c r="G267" s="36"/>
      <c r="H267" s="36"/>
      <c r="I267" s="189"/>
      <c r="J267" s="36"/>
      <c r="K267" s="36"/>
      <c r="L267" s="39"/>
      <c r="M267" s="190"/>
      <c r="N267" s="191"/>
      <c r="O267" s="65"/>
      <c r="P267" s="65"/>
      <c r="Q267" s="65"/>
      <c r="R267" s="65"/>
      <c r="S267" s="65"/>
      <c r="T267" s="6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135</v>
      </c>
      <c r="AU267" s="17" t="s">
        <v>88</v>
      </c>
    </row>
    <row r="268" spans="2:63" s="12" customFormat="1" ht="22.8" customHeight="1">
      <c r="B268" s="158"/>
      <c r="C268" s="159"/>
      <c r="D268" s="160" t="s">
        <v>77</v>
      </c>
      <c r="E268" s="172" t="s">
        <v>358</v>
      </c>
      <c r="F268" s="172" t="s">
        <v>359</v>
      </c>
      <c r="G268" s="159"/>
      <c r="H268" s="159"/>
      <c r="I268" s="162"/>
      <c r="J268" s="173">
        <f>BK268</f>
        <v>0</v>
      </c>
      <c r="K268" s="159"/>
      <c r="L268" s="164"/>
      <c r="M268" s="165"/>
      <c r="N268" s="166"/>
      <c r="O268" s="166"/>
      <c r="P268" s="167">
        <f>SUM(P269:P316)</f>
        <v>0</v>
      </c>
      <c r="Q268" s="166"/>
      <c r="R268" s="167">
        <f>SUM(R269:R316)</f>
        <v>14.09616</v>
      </c>
      <c r="S268" s="166"/>
      <c r="T268" s="168">
        <f>SUM(T269:T316)</f>
        <v>12.959999999999999</v>
      </c>
      <c r="AR268" s="169" t="s">
        <v>88</v>
      </c>
      <c r="AT268" s="170" t="s">
        <v>77</v>
      </c>
      <c r="AU268" s="170" t="s">
        <v>86</v>
      </c>
      <c r="AY268" s="169" t="s">
        <v>125</v>
      </c>
      <c r="BK268" s="171">
        <f>SUM(BK269:BK316)</f>
        <v>0</v>
      </c>
    </row>
    <row r="269" spans="1:65" s="2" customFormat="1" ht="14.4" customHeight="1">
      <c r="A269" s="34"/>
      <c r="B269" s="35"/>
      <c r="C269" s="174" t="s">
        <v>360</v>
      </c>
      <c r="D269" s="174" t="s">
        <v>128</v>
      </c>
      <c r="E269" s="175" t="s">
        <v>361</v>
      </c>
      <c r="F269" s="176" t="s">
        <v>362</v>
      </c>
      <c r="G269" s="177" t="s">
        <v>131</v>
      </c>
      <c r="H269" s="178">
        <v>220.5</v>
      </c>
      <c r="I269" s="179"/>
      <c r="J269" s="180">
        <f>ROUND(I269*H269,2)</f>
        <v>0</v>
      </c>
      <c r="K269" s="176" t="s">
        <v>40</v>
      </c>
      <c r="L269" s="39"/>
      <c r="M269" s="181" t="s">
        <v>40</v>
      </c>
      <c r="N269" s="182" t="s">
        <v>51</v>
      </c>
      <c r="O269" s="65"/>
      <c r="P269" s="183">
        <f>O269*H269</f>
        <v>0</v>
      </c>
      <c r="Q269" s="183">
        <v>0.00032</v>
      </c>
      <c r="R269" s="183">
        <f>Q269*H269</f>
        <v>0.07056000000000001</v>
      </c>
      <c r="S269" s="183">
        <v>0</v>
      </c>
      <c r="T269" s="184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5" t="s">
        <v>176</v>
      </c>
      <c r="AT269" s="185" t="s">
        <v>128</v>
      </c>
      <c r="AU269" s="185" t="s">
        <v>88</v>
      </c>
      <c r="AY269" s="17" t="s">
        <v>125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7" t="s">
        <v>133</v>
      </c>
      <c r="BK269" s="186">
        <f>ROUND(I269*H269,2)</f>
        <v>0</v>
      </c>
      <c r="BL269" s="17" t="s">
        <v>176</v>
      </c>
      <c r="BM269" s="185" t="s">
        <v>363</v>
      </c>
    </row>
    <row r="270" spans="1:47" s="2" customFormat="1" ht="10.2">
      <c r="A270" s="34"/>
      <c r="B270" s="35"/>
      <c r="C270" s="36"/>
      <c r="D270" s="187" t="s">
        <v>135</v>
      </c>
      <c r="E270" s="36"/>
      <c r="F270" s="188" t="s">
        <v>362</v>
      </c>
      <c r="G270" s="36"/>
      <c r="H270" s="36"/>
      <c r="I270" s="189"/>
      <c r="J270" s="36"/>
      <c r="K270" s="36"/>
      <c r="L270" s="39"/>
      <c r="M270" s="190"/>
      <c r="N270" s="191"/>
      <c r="O270" s="65"/>
      <c r="P270" s="65"/>
      <c r="Q270" s="65"/>
      <c r="R270" s="65"/>
      <c r="S270" s="65"/>
      <c r="T270" s="6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135</v>
      </c>
      <c r="AU270" s="17" t="s">
        <v>88</v>
      </c>
    </row>
    <row r="271" spans="2:51" s="13" customFormat="1" ht="10.2">
      <c r="B271" s="192"/>
      <c r="C271" s="193"/>
      <c r="D271" s="187" t="s">
        <v>137</v>
      </c>
      <c r="E271" s="194" t="s">
        <v>40</v>
      </c>
      <c r="F271" s="195" t="s">
        <v>178</v>
      </c>
      <c r="G271" s="193"/>
      <c r="H271" s="194" t="s">
        <v>40</v>
      </c>
      <c r="I271" s="196"/>
      <c r="J271" s="193"/>
      <c r="K271" s="193"/>
      <c r="L271" s="197"/>
      <c r="M271" s="198"/>
      <c r="N271" s="199"/>
      <c r="O271" s="199"/>
      <c r="P271" s="199"/>
      <c r="Q271" s="199"/>
      <c r="R271" s="199"/>
      <c r="S271" s="199"/>
      <c r="T271" s="200"/>
      <c r="AT271" s="201" t="s">
        <v>137</v>
      </c>
      <c r="AU271" s="201" t="s">
        <v>88</v>
      </c>
      <c r="AV271" s="13" t="s">
        <v>86</v>
      </c>
      <c r="AW271" s="13" t="s">
        <v>38</v>
      </c>
      <c r="AX271" s="13" t="s">
        <v>78</v>
      </c>
      <c r="AY271" s="201" t="s">
        <v>125</v>
      </c>
    </row>
    <row r="272" spans="2:51" s="13" customFormat="1" ht="20.4">
      <c r="B272" s="192"/>
      <c r="C272" s="193"/>
      <c r="D272" s="187" t="s">
        <v>137</v>
      </c>
      <c r="E272" s="194" t="s">
        <v>40</v>
      </c>
      <c r="F272" s="195" t="s">
        <v>364</v>
      </c>
      <c r="G272" s="193"/>
      <c r="H272" s="194" t="s">
        <v>40</v>
      </c>
      <c r="I272" s="196"/>
      <c r="J272" s="193"/>
      <c r="K272" s="193"/>
      <c r="L272" s="197"/>
      <c r="M272" s="198"/>
      <c r="N272" s="199"/>
      <c r="O272" s="199"/>
      <c r="P272" s="199"/>
      <c r="Q272" s="199"/>
      <c r="R272" s="199"/>
      <c r="S272" s="199"/>
      <c r="T272" s="200"/>
      <c r="AT272" s="201" t="s">
        <v>137</v>
      </c>
      <c r="AU272" s="201" t="s">
        <v>88</v>
      </c>
      <c r="AV272" s="13" t="s">
        <v>86</v>
      </c>
      <c r="AW272" s="13" t="s">
        <v>38</v>
      </c>
      <c r="AX272" s="13" t="s">
        <v>78</v>
      </c>
      <c r="AY272" s="201" t="s">
        <v>125</v>
      </c>
    </row>
    <row r="273" spans="2:51" s="13" customFormat="1" ht="10.2">
      <c r="B273" s="192"/>
      <c r="C273" s="193"/>
      <c r="D273" s="187" t="s">
        <v>137</v>
      </c>
      <c r="E273" s="194" t="s">
        <v>40</v>
      </c>
      <c r="F273" s="195" t="s">
        <v>365</v>
      </c>
      <c r="G273" s="193"/>
      <c r="H273" s="194" t="s">
        <v>40</v>
      </c>
      <c r="I273" s="196"/>
      <c r="J273" s="193"/>
      <c r="K273" s="193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137</v>
      </c>
      <c r="AU273" s="201" t="s">
        <v>88</v>
      </c>
      <c r="AV273" s="13" t="s">
        <v>86</v>
      </c>
      <c r="AW273" s="13" t="s">
        <v>38</v>
      </c>
      <c r="AX273" s="13" t="s">
        <v>78</v>
      </c>
      <c r="AY273" s="201" t="s">
        <v>125</v>
      </c>
    </row>
    <row r="274" spans="2:51" s="14" customFormat="1" ht="10.2">
      <c r="B274" s="202"/>
      <c r="C274" s="203"/>
      <c r="D274" s="187" t="s">
        <v>137</v>
      </c>
      <c r="E274" s="204" t="s">
        <v>40</v>
      </c>
      <c r="F274" s="205" t="s">
        <v>366</v>
      </c>
      <c r="G274" s="203"/>
      <c r="H274" s="206">
        <v>220.5</v>
      </c>
      <c r="I274" s="207"/>
      <c r="J274" s="203"/>
      <c r="K274" s="203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137</v>
      </c>
      <c r="AU274" s="212" t="s">
        <v>88</v>
      </c>
      <c r="AV274" s="14" t="s">
        <v>88</v>
      </c>
      <c r="AW274" s="14" t="s">
        <v>38</v>
      </c>
      <c r="AX274" s="14" t="s">
        <v>86</v>
      </c>
      <c r="AY274" s="212" t="s">
        <v>125</v>
      </c>
    </row>
    <row r="275" spans="1:65" s="2" customFormat="1" ht="14.4" customHeight="1">
      <c r="A275" s="34"/>
      <c r="B275" s="35"/>
      <c r="C275" s="174" t="s">
        <v>367</v>
      </c>
      <c r="D275" s="174" t="s">
        <v>128</v>
      </c>
      <c r="E275" s="175" t="s">
        <v>368</v>
      </c>
      <c r="F275" s="176" t="s">
        <v>369</v>
      </c>
      <c r="G275" s="177" t="s">
        <v>131</v>
      </c>
      <c r="H275" s="178">
        <v>48</v>
      </c>
      <c r="I275" s="179"/>
      <c r="J275" s="180">
        <f>ROUND(I275*H275,2)</f>
        <v>0</v>
      </c>
      <c r="K275" s="176" t="s">
        <v>132</v>
      </c>
      <c r="L275" s="39"/>
      <c r="M275" s="181" t="s">
        <v>40</v>
      </c>
      <c r="N275" s="182" t="s">
        <v>51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5" t="s">
        <v>176</v>
      </c>
      <c r="AT275" s="185" t="s">
        <v>128</v>
      </c>
      <c r="AU275" s="185" t="s">
        <v>88</v>
      </c>
      <c r="AY275" s="17" t="s">
        <v>125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7" t="s">
        <v>133</v>
      </c>
      <c r="BK275" s="186">
        <f>ROUND(I275*H275,2)</f>
        <v>0</v>
      </c>
      <c r="BL275" s="17" t="s">
        <v>176</v>
      </c>
      <c r="BM275" s="185" t="s">
        <v>370</v>
      </c>
    </row>
    <row r="276" spans="1:47" s="2" customFormat="1" ht="19.2">
      <c r="A276" s="34"/>
      <c r="B276" s="35"/>
      <c r="C276" s="36"/>
      <c r="D276" s="187" t="s">
        <v>135</v>
      </c>
      <c r="E276" s="36"/>
      <c r="F276" s="188" t="s">
        <v>371</v>
      </c>
      <c r="G276" s="36"/>
      <c r="H276" s="36"/>
      <c r="I276" s="189"/>
      <c r="J276" s="36"/>
      <c r="K276" s="36"/>
      <c r="L276" s="39"/>
      <c r="M276" s="190"/>
      <c r="N276" s="191"/>
      <c r="O276" s="65"/>
      <c r="P276" s="65"/>
      <c r="Q276" s="65"/>
      <c r="R276" s="65"/>
      <c r="S276" s="65"/>
      <c r="T276" s="6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135</v>
      </c>
      <c r="AU276" s="17" t="s">
        <v>88</v>
      </c>
    </row>
    <row r="277" spans="2:51" s="13" customFormat="1" ht="10.2">
      <c r="B277" s="192"/>
      <c r="C277" s="193"/>
      <c r="D277" s="187" t="s">
        <v>137</v>
      </c>
      <c r="E277" s="194" t="s">
        <v>40</v>
      </c>
      <c r="F277" s="195" t="s">
        <v>372</v>
      </c>
      <c r="G277" s="193"/>
      <c r="H277" s="194" t="s">
        <v>40</v>
      </c>
      <c r="I277" s="196"/>
      <c r="J277" s="193"/>
      <c r="K277" s="193"/>
      <c r="L277" s="197"/>
      <c r="M277" s="198"/>
      <c r="N277" s="199"/>
      <c r="O277" s="199"/>
      <c r="P277" s="199"/>
      <c r="Q277" s="199"/>
      <c r="R277" s="199"/>
      <c r="S277" s="199"/>
      <c r="T277" s="200"/>
      <c r="AT277" s="201" t="s">
        <v>137</v>
      </c>
      <c r="AU277" s="201" t="s">
        <v>88</v>
      </c>
      <c r="AV277" s="13" t="s">
        <v>86</v>
      </c>
      <c r="AW277" s="13" t="s">
        <v>38</v>
      </c>
      <c r="AX277" s="13" t="s">
        <v>78</v>
      </c>
      <c r="AY277" s="201" t="s">
        <v>125</v>
      </c>
    </row>
    <row r="278" spans="2:51" s="13" customFormat="1" ht="10.2">
      <c r="B278" s="192"/>
      <c r="C278" s="193"/>
      <c r="D278" s="187" t="s">
        <v>137</v>
      </c>
      <c r="E278" s="194" t="s">
        <v>40</v>
      </c>
      <c r="F278" s="195" t="s">
        <v>373</v>
      </c>
      <c r="G278" s="193"/>
      <c r="H278" s="194" t="s">
        <v>40</v>
      </c>
      <c r="I278" s="196"/>
      <c r="J278" s="193"/>
      <c r="K278" s="193"/>
      <c r="L278" s="197"/>
      <c r="M278" s="198"/>
      <c r="N278" s="199"/>
      <c r="O278" s="199"/>
      <c r="P278" s="199"/>
      <c r="Q278" s="199"/>
      <c r="R278" s="199"/>
      <c r="S278" s="199"/>
      <c r="T278" s="200"/>
      <c r="AT278" s="201" t="s">
        <v>137</v>
      </c>
      <c r="AU278" s="201" t="s">
        <v>88</v>
      </c>
      <c r="AV278" s="13" t="s">
        <v>86</v>
      </c>
      <c r="AW278" s="13" t="s">
        <v>38</v>
      </c>
      <c r="AX278" s="13" t="s">
        <v>78</v>
      </c>
      <c r="AY278" s="201" t="s">
        <v>125</v>
      </c>
    </row>
    <row r="279" spans="2:51" s="14" customFormat="1" ht="10.2">
      <c r="B279" s="202"/>
      <c r="C279" s="203"/>
      <c r="D279" s="187" t="s">
        <v>137</v>
      </c>
      <c r="E279" s="204" t="s">
        <v>40</v>
      </c>
      <c r="F279" s="205" t="s">
        <v>374</v>
      </c>
      <c r="G279" s="203"/>
      <c r="H279" s="206">
        <v>48</v>
      </c>
      <c r="I279" s="207"/>
      <c r="J279" s="203"/>
      <c r="K279" s="203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137</v>
      </c>
      <c r="AU279" s="212" t="s">
        <v>88</v>
      </c>
      <c r="AV279" s="14" t="s">
        <v>88</v>
      </c>
      <c r="AW279" s="14" t="s">
        <v>38</v>
      </c>
      <c r="AX279" s="14" t="s">
        <v>86</v>
      </c>
      <c r="AY279" s="212" t="s">
        <v>125</v>
      </c>
    </row>
    <row r="280" spans="1:65" s="2" customFormat="1" ht="14.4" customHeight="1">
      <c r="A280" s="34"/>
      <c r="B280" s="35"/>
      <c r="C280" s="174" t="s">
        <v>375</v>
      </c>
      <c r="D280" s="174" t="s">
        <v>128</v>
      </c>
      <c r="E280" s="175" t="s">
        <v>376</v>
      </c>
      <c r="F280" s="176" t="s">
        <v>377</v>
      </c>
      <c r="G280" s="177" t="s">
        <v>131</v>
      </c>
      <c r="H280" s="178">
        <v>480</v>
      </c>
      <c r="I280" s="179"/>
      <c r="J280" s="180">
        <f>ROUND(I280*H280,2)</f>
        <v>0</v>
      </c>
      <c r="K280" s="176" t="s">
        <v>40</v>
      </c>
      <c r="L280" s="39"/>
      <c r="M280" s="181" t="s">
        <v>40</v>
      </c>
      <c r="N280" s="182" t="s">
        <v>51</v>
      </c>
      <c r="O280" s="65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5" t="s">
        <v>176</v>
      </c>
      <c r="AT280" s="185" t="s">
        <v>128</v>
      </c>
      <c r="AU280" s="185" t="s">
        <v>88</v>
      </c>
      <c r="AY280" s="17" t="s">
        <v>125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7" t="s">
        <v>133</v>
      </c>
      <c r="BK280" s="186">
        <f>ROUND(I280*H280,2)</f>
        <v>0</v>
      </c>
      <c r="BL280" s="17" t="s">
        <v>176</v>
      </c>
      <c r="BM280" s="185" t="s">
        <v>378</v>
      </c>
    </row>
    <row r="281" spans="1:47" s="2" customFormat="1" ht="10.2">
      <c r="A281" s="34"/>
      <c r="B281" s="35"/>
      <c r="C281" s="36"/>
      <c r="D281" s="187" t="s">
        <v>135</v>
      </c>
      <c r="E281" s="36"/>
      <c r="F281" s="188" t="s">
        <v>379</v>
      </c>
      <c r="G281" s="36"/>
      <c r="H281" s="36"/>
      <c r="I281" s="189"/>
      <c r="J281" s="36"/>
      <c r="K281" s="36"/>
      <c r="L281" s="39"/>
      <c r="M281" s="190"/>
      <c r="N281" s="191"/>
      <c r="O281" s="65"/>
      <c r="P281" s="65"/>
      <c r="Q281" s="65"/>
      <c r="R281" s="65"/>
      <c r="S281" s="65"/>
      <c r="T281" s="6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135</v>
      </c>
      <c r="AU281" s="17" t="s">
        <v>88</v>
      </c>
    </row>
    <row r="282" spans="2:51" s="13" customFormat="1" ht="10.2">
      <c r="B282" s="192"/>
      <c r="C282" s="193"/>
      <c r="D282" s="187" t="s">
        <v>137</v>
      </c>
      <c r="E282" s="194" t="s">
        <v>40</v>
      </c>
      <c r="F282" s="195" t="s">
        <v>372</v>
      </c>
      <c r="G282" s="193"/>
      <c r="H282" s="194" t="s">
        <v>40</v>
      </c>
      <c r="I282" s="196"/>
      <c r="J282" s="193"/>
      <c r="K282" s="193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137</v>
      </c>
      <c r="AU282" s="201" t="s">
        <v>88</v>
      </c>
      <c r="AV282" s="13" t="s">
        <v>86</v>
      </c>
      <c r="AW282" s="13" t="s">
        <v>38</v>
      </c>
      <c r="AX282" s="13" t="s">
        <v>78</v>
      </c>
      <c r="AY282" s="201" t="s">
        <v>125</v>
      </c>
    </row>
    <row r="283" spans="2:51" s="13" customFormat="1" ht="10.2">
      <c r="B283" s="192"/>
      <c r="C283" s="193"/>
      <c r="D283" s="187" t="s">
        <v>137</v>
      </c>
      <c r="E283" s="194" t="s">
        <v>40</v>
      </c>
      <c r="F283" s="195" t="s">
        <v>380</v>
      </c>
      <c r="G283" s="193"/>
      <c r="H283" s="194" t="s">
        <v>40</v>
      </c>
      <c r="I283" s="196"/>
      <c r="J283" s="193"/>
      <c r="K283" s="193"/>
      <c r="L283" s="197"/>
      <c r="M283" s="198"/>
      <c r="N283" s="199"/>
      <c r="O283" s="199"/>
      <c r="P283" s="199"/>
      <c r="Q283" s="199"/>
      <c r="R283" s="199"/>
      <c r="S283" s="199"/>
      <c r="T283" s="200"/>
      <c r="AT283" s="201" t="s">
        <v>137</v>
      </c>
      <c r="AU283" s="201" t="s">
        <v>88</v>
      </c>
      <c r="AV283" s="13" t="s">
        <v>86</v>
      </c>
      <c r="AW283" s="13" t="s">
        <v>38</v>
      </c>
      <c r="AX283" s="13" t="s">
        <v>78</v>
      </c>
      <c r="AY283" s="201" t="s">
        <v>125</v>
      </c>
    </row>
    <row r="284" spans="2:51" s="14" customFormat="1" ht="10.2">
      <c r="B284" s="202"/>
      <c r="C284" s="203"/>
      <c r="D284" s="187" t="s">
        <v>137</v>
      </c>
      <c r="E284" s="204" t="s">
        <v>40</v>
      </c>
      <c r="F284" s="205" t="s">
        <v>381</v>
      </c>
      <c r="G284" s="203"/>
      <c r="H284" s="206">
        <v>480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137</v>
      </c>
      <c r="AU284" s="212" t="s">
        <v>88</v>
      </c>
      <c r="AV284" s="14" t="s">
        <v>88</v>
      </c>
      <c r="AW284" s="14" t="s">
        <v>38</v>
      </c>
      <c r="AX284" s="14" t="s">
        <v>86</v>
      </c>
      <c r="AY284" s="212" t="s">
        <v>125</v>
      </c>
    </row>
    <row r="285" spans="1:65" s="2" customFormat="1" ht="14.4" customHeight="1">
      <c r="A285" s="34"/>
      <c r="B285" s="35"/>
      <c r="C285" s="174" t="s">
        <v>382</v>
      </c>
      <c r="D285" s="174" t="s">
        <v>128</v>
      </c>
      <c r="E285" s="175" t="s">
        <v>383</v>
      </c>
      <c r="F285" s="176" t="s">
        <v>384</v>
      </c>
      <c r="G285" s="177" t="s">
        <v>131</v>
      </c>
      <c r="H285" s="178">
        <v>480</v>
      </c>
      <c r="I285" s="179"/>
      <c r="J285" s="180">
        <f>ROUND(I285*H285,2)</f>
        <v>0</v>
      </c>
      <c r="K285" s="176" t="s">
        <v>132</v>
      </c>
      <c r="L285" s="39"/>
      <c r="M285" s="181" t="s">
        <v>40</v>
      </c>
      <c r="N285" s="182" t="s">
        <v>51</v>
      </c>
      <c r="O285" s="65"/>
      <c r="P285" s="183">
        <f>O285*H285</f>
        <v>0</v>
      </c>
      <c r="Q285" s="183">
        <v>0.013</v>
      </c>
      <c r="R285" s="183">
        <f>Q285*H285</f>
        <v>6.239999999999999</v>
      </c>
      <c r="S285" s="183">
        <v>0.013</v>
      </c>
      <c r="T285" s="184">
        <f>S285*H285</f>
        <v>6.239999999999999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5" t="s">
        <v>176</v>
      </c>
      <c r="AT285" s="185" t="s">
        <v>128</v>
      </c>
      <c r="AU285" s="185" t="s">
        <v>88</v>
      </c>
      <c r="AY285" s="17" t="s">
        <v>125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7" t="s">
        <v>133</v>
      </c>
      <c r="BK285" s="186">
        <f>ROUND(I285*H285,2)</f>
        <v>0</v>
      </c>
      <c r="BL285" s="17" t="s">
        <v>176</v>
      </c>
      <c r="BM285" s="185" t="s">
        <v>385</v>
      </c>
    </row>
    <row r="286" spans="1:47" s="2" customFormat="1" ht="19.2">
      <c r="A286" s="34"/>
      <c r="B286" s="35"/>
      <c r="C286" s="36"/>
      <c r="D286" s="187" t="s">
        <v>135</v>
      </c>
      <c r="E286" s="36"/>
      <c r="F286" s="188" t="s">
        <v>386</v>
      </c>
      <c r="G286" s="36"/>
      <c r="H286" s="36"/>
      <c r="I286" s="189"/>
      <c r="J286" s="36"/>
      <c r="K286" s="36"/>
      <c r="L286" s="39"/>
      <c r="M286" s="190"/>
      <c r="N286" s="191"/>
      <c r="O286" s="65"/>
      <c r="P286" s="65"/>
      <c r="Q286" s="65"/>
      <c r="R286" s="65"/>
      <c r="S286" s="65"/>
      <c r="T286" s="6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135</v>
      </c>
      <c r="AU286" s="17" t="s">
        <v>88</v>
      </c>
    </row>
    <row r="287" spans="2:51" s="13" customFormat="1" ht="10.2">
      <c r="B287" s="192"/>
      <c r="C287" s="193"/>
      <c r="D287" s="187" t="s">
        <v>137</v>
      </c>
      <c r="E287" s="194" t="s">
        <v>40</v>
      </c>
      <c r="F287" s="195" t="s">
        <v>387</v>
      </c>
      <c r="G287" s="193"/>
      <c r="H287" s="194" t="s">
        <v>40</v>
      </c>
      <c r="I287" s="196"/>
      <c r="J287" s="193"/>
      <c r="K287" s="193"/>
      <c r="L287" s="197"/>
      <c r="M287" s="198"/>
      <c r="N287" s="199"/>
      <c r="O287" s="199"/>
      <c r="P287" s="199"/>
      <c r="Q287" s="199"/>
      <c r="R287" s="199"/>
      <c r="S287" s="199"/>
      <c r="T287" s="200"/>
      <c r="AT287" s="201" t="s">
        <v>137</v>
      </c>
      <c r="AU287" s="201" t="s">
        <v>88</v>
      </c>
      <c r="AV287" s="13" t="s">
        <v>86</v>
      </c>
      <c r="AW287" s="13" t="s">
        <v>38</v>
      </c>
      <c r="AX287" s="13" t="s">
        <v>78</v>
      </c>
      <c r="AY287" s="201" t="s">
        <v>125</v>
      </c>
    </row>
    <row r="288" spans="2:51" s="14" customFormat="1" ht="10.2">
      <c r="B288" s="202"/>
      <c r="C288" s="203"/>
      <c r="D288" s="187" t="s">
        <v>137</v>
      </c>
      <c r="E288" s="204" t="s">
        <v>40</v>
      </c>
      <c r="F288" s="205" t="s">
        <v>381</v>
      </c>
      <c r="G288" s="203"/>
      <c r="H288" s="206">
        <v>480</v>
      </c>
      <c r="I288" s="207"/>
      <c r="J288" s="203"/>
      <c r="K288" s="203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137</v>
      </c>
      <c r="AU288" s="212" t="s">
        <v>88</v>
      </c>
      <c r="AV288" s="14" t="s">
        <v>88</v>
      </c>
      <c r="AW288" s="14" t="s">
        <v>38</v>
      </c>
      <c r="AX288" s="14" t="s">
        <v>86</v>
      </c>
      <c r="AY288" s="212" t="s">
        <v>125</v>
      </c>
    </row>
    <row r="289" spans="1:65" s="2" customFormat="1" ht="14.4" customHeight="1">
      <c r="A289" s="34"/>
      <c r="B289" s="35"/>
      <c r="C289" s="174" t="s">
        <v>388</v>
      </c>
      <c r="D289" s="174" t="s">
        <v>128</v>
      </c>
      <c r="E289" s="175" t="s">
        <v>389</v>
      </c>
      <c r="F289" s="176" t="s">
        <v>384</v>
      </c>
      <c r="G289" s="177" t="s">
        <v>131</v>
      </c>
      <c r="H289" s="178">
        <v>480</v>
      </c>
      <c r="I289" s="179"/>
      <c r="J289" s="180">
        <f>ROUND(I289*H289,2)</f>
        <v>0</v>
      </c>
      <c r="K289" s="176" t="s">
        <v>40</v>
      </c>
      <c r="L289" s="39"/>
      <c r="M289" s="181" t="s">
        <v>40</v>
      </c>
      <c r="N289" s="182" t="s">
        <v>51</v>
      </c>
      <c r="O289" s="65"/>
      <c r="P289" s="183">
        <f>O289*H289</f>
        <v>0</v>
      </c>
      <c r="Q289" s="183">
        <v>0.003</v>
      </c>
      <c r="R289" s="183">
        <f>Q289*H289</f>
        <v>1.44</v>
      </c>
      <c r="S289" s="183">
        <v>0.003</v>
      </c>
      <c r="T289" s="184">
        <f>S289*H289</f>
        <v>1.44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5" t="s">
        <v>176</v>
      </c>
      <c r="AT289" s="185" t="s">
        <v>128</v>
      </c>
      <c r="AU289" s="185" t="s">
        <v>88</v>
      </c>
      <c r="AY289" s="17" t="s">
        <v>125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7" t="s">
        <v>133</v>
      </c>
      <c r="BK289" s="186">
        <f>ROUND(I289*H289,2)</f>
        <v>0</v>
      </c>
      <c r="BL289" s="17" t="s">
        <v>176</v>
      </c>
      <c r="BM289" s="185" t="s">
        <v>390</v>
      </c>
    </row>
    <row r="290" spans="1:47" s="2" customFormat="1" ht="19.2">
      <c r="A290" s="34"/>
      <c r="B290" s="35"/>
      <c r="C290" s="36"/>
      <c r="D290" s="187" t="s">
        <v>135</v>
      </c>
      <c r="E290" s="36"/>
      <c r="F290" s="188" t="s">
        <v>386</v>
      </c>
      <c r="G290" s="36"/>
      <c r="H290" s="36"/>
      <c r="I290" s="189"/>
      <c r="J290" s="36"/>
      <c r="K290" s="36"/>
      <c r="L290" s="39"/>
      <c r="M290" s="190"/>
      <c r="N290" s="191"/>
      <c r="O290" s="65"/>
      <c r="P290" s="65"/>
      <c r="Q290" s="65"/>
      <c r="R290" s="65"/>
      <c r="S290" s="65"/>
      <c r="T290" s="6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135</v>
      </c>
      <c r="AU290" s="17" t="s">
        <v>88</v>
      </c>
    </row>
    <row r="291" spans="2:51" s="13" customFormat="1" ht="20.4">
      <c r="B291" s="192"/>
      <c r="C291" s="193"/>
      <c r="D291" s="187" t="s">
        <v>137</v>
      </c>
      <c r="E291" s="194" t="s">
        <v>40</v>
      </c>
      <c r="F291" s="195" t="s">
        <v>391</v>
      </c>
      <c r="G291" s="193"/>
      <c r="H291" s="194" t="s">
        <v>40</v>
      </c>
      <c r="I291" s="196"/>
      <c r="J291" s="193"/>
      <c r="K291" s="193"/>
      <c r="L291" s="197"/>
      <c r="M291" s="198"/>
      <c r="N291" s="199"/>
      <c r="O291" s="199"/>
      <c r="P291" s="199"/>
      <c r="Q291" s="199"/>
      <c r="R291" s="199"/>
      <c r="S291" s="199"/>
      <c r="T291" s="200"/>
      <c r="AT291" s="201" t="s">
        <v>137</v>
      </c>
      <c r="AU291" s="201" t="s">
        <v>88</v>
      </c>
      <c r="AV291" s="13" t="s">
        <v>86</v>
      </c>
      <c r="AW291" s="13" t="s">
        <v>38</v>
      </c>
      <c r="AX291" s="13" t="s">
        <v>78</v>
      </c>
      <c r="AY291" s="201" t="s">
        <v>125</v>
      </c>
    </row>
    <row r="292" spans="2:51" s="14" customFormat="1" ht="10.2">
      <c r="B292" s="202"/>
      <c r="C292" s="203"/>
      <c r="D292" s="187" t="s">
        <v>137</v>
      </c>
      <c r="E292" s="204" t="s">
        <v>40</v>
      </c>
      <c r="F292" s="205" t="s">
        <v>381</v>
      </c>
      <c r="G292" s="203"/>
      <c r="H292" s="206">
        <v>480</v>
      </c>
      <c r="I292" s="207"/>
      <c r="J292" s="203"/>
      <c r="K292" s="203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137</v>
      </c>
      <c r="AU292" s="212" t="s">
        <v>88</v>
      </c>
      <c r="AV292" s="14" t="s">
        <v>88</v>
      </c>
      <c r="AW292" s="14" t="s">
        <v>38</v>
      </c>
      <c r="AX292" s="14" t="s">
        <v>86</v>
      </c>
      <c r="AY292" s="212" t="s">
        <v>125</v>
      </c>
    </row>
    <row r="293" spans="1:65" s="2" customFormat="1" ht="14.4" customHeight="1">
      <c r="A293" s="34"/>
      <c r="B293" s="35"/>
      <c r="C293" s="174" t="s">
        <v>392</v>
      </c>
      <c r="D293" s="174" t="s">
        <v>128</v>
      </c>
      <c r="E293" s="175" t="s">
        <v>393</v>
      </c>
      <c r="F293" s="176" t="s">
        <v>394</v>
      </c>
      <c r="G293" s="177" t="s">
        <v>131</v>
      </c>
      <c r="H293" s="178">
        <v>480</v>
      </c>
      <c r="I293" s="179"/>
      <c r="J293" s="180">
        <f>ROUND(I293*H293,2)</f>
        <v>0</v>
      </c>
      <c r="K293" s="176" t="s">
        <v>132</v>
      </c>
      <c r="L293" s="39"/>
      <c r="M293" s="181" t="s">
        <v>40</v>
      </c>
      <c r="N293" s="182" t="s">
        <v>51</v>
      </c>
      <c r="O293" s="65"/>
      <c r="P293" s="183">
        <f>O293*H293</f>
        <v>0</v>
      </c>
      <c r="Q293" s="183">
        <v>0.011</v>
      </c>
      <c r="R293" s="183">
        <f>Q293*H293</f>
        <v>5.279999999999999</v>
      </c>
      <c r="S293" s="183">
        <v>0.011</v>
      </c>
      <c r="T293" s="184">
        <f>S293*H293</f>
        <v>5.279999999999999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5" t="s">
        <v>176</v>
      </c>
      <c r="AT293" s="185" t="s">
        <v>128</v>
      </c>
      <c r="AU293" s="185" t="s">
        <v>88</v>
      </c>
      <c r="AY293" s="17" t="s">
        <v>125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7" t="s">
        <v>133</v>
      </c>
      <c r="BK293" s="186">
        <f>ROUND(I293*H293,2)</f>
        <v>0</v>
      </c>
      <c r="BL293" s="17" t="s">
        <v>176</v>
      </c>
      <c r="BM293" s="185" t="s">
        <v>395</v>
      </c>
    </row>
    <row r="294" spans="1:47" s="2" customFormat="1" ht="19.2">
      <c r="A294" s="34"/>
      <c r="B294" s="35"/>
      <c r="C294" s="36"/>
      <c r="D294" s="187" t="s">
        <v>135</v>
      </c>
      <c r="E294" s="36"/>
      <c r="F294" s="188" t="s">
        <v>396</v>
      </c>
      <c r="G294" s="36"/>
      <c r="H294" s="36"/>
      <c r="I294" s="189"/>
      <c r="J294" s="36"/>
      <c r="K294" s="36"/>
      <c r="L294" s="39"/>
      <c r="M294" s="190"/>
      <c r="N294" s="191"/>
      <c r="O294" s="65"/>
      <c r="P294" s="65"/>
      <c r="Q294" s="65"/>
      <c r="R294" s="65"/>
      <c r="S294" s="65"/>
      <c r="T294" s="6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135</v>
      </c>
      <c r="AU294" s="17" t="s">
        <v>88</v>
      </c>
    </row>
    <row r="295" spans="2:51" s="13" customFormat="1" ht="10.2">
      <c r="B295" s="192"/>
      <c r="C295" s="193"/>
      <c r="D295" s="187" t="s">
        <v>137</v>
      </c>
      <c r="E295" s="194" t="s">
        <v>40</v>
      </c>
      <c r="F295" s="195" t="s">
        <v>397</v>
      </c>
      <c r="G295" s="193"/>
      <c r="H295" s="194" t="s">
        <v>40</v>
      </c>
      <c r="I295" s="196"/>
      <c r="J295" s="193"/>
      <c r="K295" s="193"/>
      <c r="L295" s="197"/>
      <c r="M295" s="198"/>
      <c r="N295" s="199"/>
      <c r="O295" s="199"/>
      <c r="P295" s="199"/>
      <c r="Q295" s="199"/>
      <c r="R295" s="199"/>
      <c r="S295" s="199"/>
      <c r="T295" s="200"/>
      <c r="AT295" s="201" t="s">
        <v>137</v>
      </c>
      <c r="AU295" s="201" t="s">
        <v>88</v>
      </c>
      <c r="AV295" s="13" t="s">
        <v>86</v>
      </c>
      <c r="AW295" s="13" t="s">
        <v>38</v>
      </c>
      <c r="AX295" s="13" t="s">
        <v>78</v>
      </c>
      <c r="AY295" s="201" t="s">
        <v>125</v>
      </c>
    </row>
    <row r="296" spans="2:51" s="14" customFormat="1" ht="10.2">
      <c r="B296" s="202"/>
      <c r="C296" s="203"/>
      <c r="D296" s="187" t="s">
        <v>137</v>
      </c>
      <c r="E296" s="204" t="s">
        <v>40</v>
      </c>
      <c r="F296" s="205" t="s">
        <v>381</v>
      </c>
      <c r="G296" s="203"/>
      <c r="H296" s="206">
        <v>480</v>
      </c>
      <c r="I296" s="207"/>
      <c r="J296" s="203"/>
      <c r="K296" s="203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137</v>
      </c>
      <c r="AU296" s="212" t="s">
        <v>88</v>
      </c>
      <c r="AV296" s="14" t="s">
        <v>88</v>
      </c>
      <c r="AW296" s="14" t="s">
        <v>38</v>
      </c>
      <c r="AX296" s="14" t="s">
        <v>86</v>
      </c>
      <c r="AY296" s="212" t="s">
        <v>125</v>
      </c>
    </row>
    <row r="297" spans="1:65" s="2" customFormat="1" ht="14.4" customHeight="1">
      <c r="A297" s="34"/>
      <c r="B297" s="35"/>
      <c r="C297" s="174" t="s">
        <v>398</v>
      </c>
      <c r="D297" s="174" t="s">
        <v>128</v>
      </c>
      <c r="E297" s="175" t="s">
        <v>399</v>
      </c>
      <c r="F297" s="176" t="s">
        <v>400</v>
      </c>
      <c r="G297" s="177" t="s">
        <v>131</v>
      </c>
      <c r="H297" s="178">
        <v>480</v>
      </c>
      <c r="I297" s="179"/>
      <c r="J297" s="180">
        <f>ROUND(I297*H297,2)</f>
        <v>0</v>
      </c>
      <c r="K297" s="176" t="s">
        <v>132</v>
      </c>
      <c r="L297" s="39"/>
      <c r="M297" s="181" t="s">
        <v>40</v>
      </c>
      <c r="N297" s="182" t="s">
        <v>51</v>
      </c>
      <c r="O297" s="65"/>
      <c r="P297" s="183">
        <f>O297*H297</f>
        <v>0</v>
      </c>
      <c r="Q297" s="183">
        <v>0.00061</v>
      </c>
      <c r="R297" s="183">
        <f>Q297*H297</f>
        <v>0.2928</v>
      </c>
      <c r="S297" s="183">
        <v>0</v>
      </c>
      <c r="T297" s="18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5" t="s">
        <v>176</v>
      </c>
      <c r="AT297" s="185" t="s">
        <v>128</v>
      </c>
      <c r="AU297" s="185" t="s">
        <v>88</v>
      </c>
      <c r="AY297" s="17" t="s">
        <v>125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7" t="s">
        <v>133</v>
      </c>
      <c r="BK297" s="186">
        <f>ROUND(I297*H297,2)</f>
        <v>0</v>
      </c>
      <c r="BL297" s="17" t="s">
        <v>176</v>
      </c>
      <c r="BM297" s="185" t="s">
        <v>401</v>
      </c>
    </row>
    <row r="298" spans="1:47" s="2" customFormat="1" ht="10.2">
      <c r="A298" s="34"/>
      <c r="B298" s="35"/>
      <c r="C298" s="36"/>
      <c r="D298" s="187" t="s">
        <v>135</v>
      </c>
      <c r="E298" s="36"/>
      <c r="F298" s="188" t="s">
        <v>402</v>
      </c>
      <c r="G298" s="36"/>
      <c r="H298" s="36"/>
      <c r="I298" s="189"/>
      <c r="J298" s="36"/>
      <c r="K298" s="36"/>
      <c r="L298" s="39"/>
      <c r="M298" s="190"/>
      <c r="N298" s="191"/>
      <c r="O298" s="65"/>
      <c r="P298" s="65"/>
      <c r="Q298" s="65"/>
      <c r="R298" s="65"/>
      <c r="S298" s="65"/>
      <c r="T298" s="6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135</v>
      </c>
      <c r="AU298" s="17" t="s">
        <v>88</v>
      </c>
    </row>
    <row r="299" spans="2:51" s="13" customFormat="1" ht="10.2">
      <c r="B299" s="192"/>
      <c r="C299" s="193"/>
      <c r="D299" s="187" t="s">
        <v>137</v>
      </c>
      <c r="E299" s="194" t="s">
        <v>40</v>
      </c>
      <c r="F299" s="195" t="s">
        <v>403</v>
      </c>
      <c r="G299" s="193"/>
      <c r="H299" s="194" t="s">
        <v>40</v>
      </c>
      <c r="I299" s="196"/>
      <c r="J299" s="193"/>
      <c r="K299" s="193"/>
      <c r="L299" s="197"/>
      <c r="M299" s="198"/>
      <c r="N299" s="199"/>
      <c r="O299" s="199"/>
      <c r="P299" s="199"/>
      <c r="Q299" s="199"/>
      <c r="R299" s="199"/>
      <c r="S299" s="199"/>
      <c r="T299" s="200"/>
      <c r="AT299" s="201" t="s">
        <v>137</v>
      </c>
      <c r="AU299" s="201" t="s">
        <v>88</v>
      </c>
      <c r="AV299" s="13" t="s">
        <v>86</v>
      </c>
      <c r="AW299" s="13" t="s">
        <v>38</v>
      </c>
      <c r="AX299" s="13" t="s">
        <v>78</v>
      </c>
      <c r="AY299" s="201" t="s">
        <v>125</v>
      </c>
    </row>
    <row r="300" spans="2:51" s="13" customFormat="1" ht="10.2">
      <c r="B300" s="192"/>
      <c r="C300" s="193"/>
      <c r="D300" s="187" t="s">
        <v>137</v>
      </c>
      <c r="E300" s="194" t="s">
        <v>40</v>
      </c>
      <c r="F300" s="195" t="s">
        <v>404</v>
      </c>
      <c r="G300" s="193"/>
      <c r="H300" s="194" t="s">
        <v>40</v>
      </c>
      <c r="I300" s="196"/>
      <c r="J300" s="193"/>
      <c r="K300" s="193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137</v>
      </c>
      <c r="AU300" s="201" t="s">
        <v>88</v>
      </c>
      <c r="AV300" s="13" t="s">
        <v>86</v>
      </c>
      <c r="AW300" s="13" t="s">
        <v>38</v>
      </c>
      <c r="AX300" s="13" t="s">
        <v>78</v>
      </c>
      <c r="AY300" s="201" t="s">
        <v>125</v>
      </c>
    </row>
    <row r="301" spans="2:51" s="14" customFormat="1" ht="10.2">
      <c r="B301" s="202"/>
      <c r="C301" s="203"/>
      <c r="D301" s="187" t="s">
        <v>137</v>
      </c>
      <c r="E301" s="204" t="s">
        <v>40</v>
      </c>
      <c r="F301" s="205" t="s">
        <v>381</v>
      </c>
      <c r="G301" s="203"/>
      <c r="H301" s="206">
        <v>480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137</v>
      </c>
      <c r="AU301" s="212" t="s">
        <v>88</v>
      </c>
      <c r="AV301" s="14" t="s">
        <v>88</v>
      </c>
      <c r="AW301" s="14" t="s">
        <v>38</v>
      </c>
      <c r="AX301" s="14" t="s">
        <v>86</v>
      </c>
      <c r="AY301" s="212" t="s">
        <v>125</v>
      </c>
    </row>
    <row r="302" spans="1:65" s="2" customFormat="1" ht="14.4" customHeight="1">
      <c r="A302" s="34"/>
      <c r="B302" s="35"/>
      <c r="C302" s="174" t="s">
        <v>405</v>
      </c>
      <c r="D302" s="174" t="s">
        <v>128</v>
      </c>
      <c r="E302" s="175" t="s">
        <v>406</v>
      </c>
      <c r="F302" s="176" t="s">
        <v>407</v>
      </c>
      <c r="G302" s="177" t="s">
        <v>131</v>
      </c>
      <c r="H302" s="178">
        <v>480</v>
      </c>
      <c r="I302" s="179"/>
      <c r="J302" s="180">
        <f>ROUND(I302*H302,2)</f>
        <v>0</v>
      </c>
      <c r="K302" s="176" t="s">
        <v>132</v>
      </c>
      <c r="L302" s="39"/>
      <c r="M302" s="181" t="s">
        <v>40</v>
      </c>
      <c r="N302" s="182" t="s">
        <v>51</v>
      </c>
      <c r="O302" s="65"/>
      <c r="P302" s="183">
        <f>O302*H302</f>
        <v>0</v>
      </c>
      <c r="Q302" s="183">
        <v>0.00015</v>
      </c>
      <c r="R302" s="183">
        <f>Q302*H302</f>
        <v>0.072</v>
      </c>
      <c r="S302" s="183">
        <v>0</v>
      </c>
      <c r="T302" s="18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5" t="s">
        <v>176</v>
      </c>
      <c r="AT302" s="185" t="s">
        <v>128</v>
      </c>
      <c r="AU302" s="185" t="s">
        <v>88</v>
      </c>
      <c r="AY302" s="17" t="s">
        <v>125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7" t="s">
        <v>133</v>
      </c>
      <c r="BK302" s="186">
        <f>ROUND(I302*H302,2)</f>
        <v>0</v>
      </c>
      <c r="BL302" s="17" t="s">
        <v>176</v>
      </c>
      <c r="BM302" s="185" t="s">
        <v>408</v>
      </c>
    </row>
    <row r="303" spans="1:47" s="2" customFormat="1" ht="10.2">
      <c r="A303" s="34"/>
      <c r="B303" s="35"/>
      <c r="C303" s="36"/>
      <c r="D303" s="187" t="s">
        <v>135</v>
      </c>
      <c r="E303" s="36"/>
      <c r="F303" s="188" t="s">
        <v>409</v>
      </c>
      <c r="G303" s="36"/>
      <c r="H303" s="36"/>
      <c r="I303" s="189"/>
      <c r="J303" s="36"/>
      <c r="K303" s="36"/>
      <c r="L303" s="39"/>
      <c r="M303" s="190"/>
      <c r="N303" s="191"/>
      <c r="O303" s="65"/>
      <c r="P303" s="65"/>
      <c r="Q303" s="65"/>
      <c r="R303" s="65"/>
      <c r="S303" s="65"/>
      <c r="T303" s="6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135</v>
      </c>
      <c r="AU303" s="17" t="s">
        <v>88</v>
      </c>
    </row>
    <row r="304" spans="2:51" s="13" customFormat="1" ht="10.2">
      <c r="B304" s="192"/>
      <c r="C304" s="193"/>
      <c r="D304" s="187" t="s">
        <v>137</v>
      </c>
      <c r="E304" s="194" t="s">
        <v>40</v>
      </c>
      <c r="F304" s="195" t="s">
        <v>403</v>
      </c>
      <c r="G304" s="193"/>
      <c r="H304" s="194" t="s">
        <v>40</v>
      </c>
      <c r="I304" s="196"/>
      <c r="J304" s="193"/>
      <c r="K304" s="193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137</v>
      </c>
      <c r="AU304" s="201" t="s">
        <v>88</v>
      </c>
      <c r="AV304" s="13" t="s">
        <v>86</v>
      </c>
      <c r="AW304" s="13" t="s">
        <v>38</v>
      </c>
      <c r="AX304" s="13" t="s">
        <v>78</v>
      </c>
      <c r="AY304" s="201" t="s">
        <v>125</v>
      </c>
    </row>
    <row r="305" spans="2:51" s="13" customFormat="1" ht="10.2">
      <c r="B305" s="192"/>
      <c r="C305" s="193"/>
      <c r="D305" s="187" t="s">
        <v>137</v>
      </c>
      <c r="E305" s="194" t="s">
        <v>40</v>
      </c>
      <c r="F305" s="195" t="s">
        <v>410</v>
      </c>
      <c r="G305" s="193"/>
      <c r="H305" s="194" t="s">
        <v>40</v>
      </c>
      <c r="I305" s="196"/>
      <c r="J305" s="193"/>
      <c r="K305" s="193"/>
      <c r="L305" s="197"/>
      <c r="M305" s="198"/>
      <c r="N305" s="199"/>
      <c r="O305" s="199"/>
      <c r="P305" s="199"/>
      <c r="Q305" s="199"/>
      <c r="R305" s="199"/>
      <c r="S305" s="199"/>
      <c r="T305" s="200"/>
      <c r="AT305" s="201" t="s">
        <v>137</v>
      </c>
      <c r="AU305" s="201" t="s">
        <v>88</v>
      </c>
      <c r="AV305" s="13" t="s">
        <v>86</v>
      </c>
      <c r="AW305" s="13" t="s">
        <v>38</v>
      </c>
      <c r="AX305" s="13" t="s">
        <v>78</v>
      </c>
      <c r="AY305" s="201" t="s">
        <v>125</v>
      </c>
    </row>
    <row r="306" spans="2:51" s="14" customFormat="1" ht="10.2">
      <c r="B306" s="202"/>
      <c r="C306" s="203"/>
      <c r="D306" s="187" t="s">
        <v>137</v>
      </c>
      <c r="E306" s="204" t="s">
        <v>40</v>
      </c>
      <c r="F306" s="205" t="s">
        <v>381</v>
      </c>
      <c r="G306" s="203"/>
      <c r="H306" s="206">
        <v>480</v>
      </c>
      <c r="I306" s="207"/>
      <c r="J306" s="203"/>
      <c r="K306" s="203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137</v>
      </c>
      <c r="AU306" s="212" t="s">
        <v>88</v>
      </c>
      <c r="AV306" s="14" t="s">
        <v>88</v>
      </c>
      <c r="AW306" s="14" t="s">
        <v>38</v>
      </c>
      <c r="AX306" s="14" t="s">
        <v>86</v>
      </c>
      <c r="AY306" s="212" t="s">
        <v>125</v>
      </c>
    </row>
    <row r="307" spans="1:65" s="2" customFormat="1" ht="14.4" customHeight="1">
      <c r="A307" s="34"/>
      <c r="B307" s="35"/>
      <c r="C307" s="174" t="s">
        <v>411</v>
      </c>
      <c r="D307" s="174" t="s">
        <v>128</v>
      </c>
      <c r="E307" s="175" t="s">
        <v>412</v>
      </c>
      <c r="F307" s="176" t="s">
        <v>413</v>
      </c>
      <c r="G307" s="177" t="s">
        <v>131</v>
      </c>
      <c r="H307" s="178">
        <v>1920</v>
      </c>
      <c r="I307" s="179"/>
      <c r="J307" s="180">
        <f>ROUND(I307*H307,2)</f>
        <v>0</v>
      </c>
      <c r="K307" s="176" t="s">
        <v>132</v>
      </c>
      <c r="L307" s="39"/>
      <c r="M307" s="181" t="s">
        <v>40</v>
      </c>
      <c r="N307" s="182" t="s">
        <v>51</v>
      </c>
      <c r="O307" s="65"/>
      <c r="P307" s="183">
        <f>O307*H307</f>
        <v>0</v>
      </c>
      <c r="Q307" s="183">
        <v>0.00029</v>
      </c>
      <c r="R307" s="183">
        <f>Q307*H307</f>
        <v>0.5568</v>
      </c>
      <c r="S307" s="183">
        <v>0</v>
      </c>
      <c r="T307" s="18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5" t="s">
        <v>176</v>
      </c>
      <c r="AT307" s="185" t="s">
        <v>128</v>
      </c>
      <c r="AU307" s="185" t="s">
        <v>88</v>
      </c>
      <c r="AY307" s="17" t="s">
        <v>125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7" t="s">
        <v>133</v>
      </c>
      <c r="BK307" s="186">
        <f>ROUND(I307*H307,2)</f>
        <v>0</v>
      </c>
      <c r="BL307" s="17" t="s">
        <v>176</v>
      </c>
      <c r="BM307" s="185" t="s">
        <v>414</v>
      </c>
    </row>
    <row r="308" spans="1:47" s="2" customFormat="1" ht="10.2">
      <c r="A308" s="34"/>
      <c r="B308" s="35"/>
      <c r="C308" s="36"/>
      <c r="D308" s="187" t="s">
        <v>135</v>
      </c>
      <c r="E308" s="36"/>
      <c r="F308" s="188" t="s">
        <v>415</v>
      </c>
      <c r="G308" s="36"/>
      <c r="H308" s="36"/>
      <c r="I308" s="189"/>
      <c r="J308" s="36"/>
      <c r="K308" s="36"/>
      <c r="L308" s="39"/>
      <c r="M308" s="190"/>
      <c r="N308" s="191"/>
      <c r="O308" s="65"/>
      <c r="P308" s="65"/>
      <c r="Q308" s="65"/>
      <c r="R308" s="65"/>
      <c r="S308" s="65"/>
      <c r="T308" s="6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135</v>
      </c>
      <c r="AU308" s="17" t="s">
        <v>88</v>
      </c>
    </row>
    <row r="309" spans="2:51" s="13" customFormat="1" ht="10.2">
      <c r="B309" s="192"/>
      <c r="C309" s="193"/>
      <c r="D309" s="187" t="s">
        <v>137</v>
      </c>
      <c r="E309" s="194" t="s">
        <v>40</v>
      </c>
      <c r="F309" s="195" t="s">
        <v>403</v>
      </c>
      <c r="G309" s="193"/>
      <c r="H309" s="194" t="s">
        <v>40</v>
      </c>
      <c r="I309" s="196"/>
      <c r="J309" s="193"/>
      <c r="K309" s="193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137</v>
      </c>
      <c r="AU309" s="201" t="s">
        <v>88</v>
      </c>
      <c r="AV309" s="13" t="s">
        <v>86</v>
      </c>
      <c r="AW309" s="13" t="s">
        <v>38</v>
      </c>
      <c r="AX309" s="13" t="s">
        <v>78</v>
      </c>
      <c r="AY309" s="201" t="s">
        <v>125</v>
      </c>
    </row>
    <row r="310" spans="2:51" s="13" customFormat="1" ht="10.2">
      <c r="B310" s="192"/>
      <c r="C310" s="193"/>
      <c r="D310" s="187" t="s">
        <v>137</v>
      </c>
      <c r="E310" s="194" t="s">
        <v>40</v>
      </c>
      <c r="F310" s="195" t="s">
        <v>416</v>
      </c>
      <c r="G310" s="193"/>
      <c r="H310" s="194" t="s">
        <v>40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137</v>
      </c>
      <c r="AU310" s="201" t="s">
        <v>88</v>
      </c>
      <c r="AV310" s="13" t="s">
        <v>86</v>
      </c>
      <c r="AW310" s="13" t="s">
        <v>38</v>
      </c>
      <c r="AX310" s="13" t="s">
        <v>78</v>
      </c>
      <c r="AY310" s="201" t="s">
        <v>125</v>
      </c>
    </row>
    <row r="311" spans="2:51" s="14" customFormat="1" ht="10.2">
      <c r="B311" s="202"/>
      <c r="C311" s="203"/>
      <c r="D311" s="187" t="s">
        <v>137</v>
      </c>
      <c r="E311" s="204" t="s">
        <v>40</v>
      </c>
      <c r="F311" s="205" t="s">
        <v>417</v>
      </c>
      <c r="G311" s="203"/>
      <c r="H311" s="206">
        <v>1920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137</v>
      </c>
      <c r="AU311" s="212" t="s">
        <v>88</v>
      </c>
      <c r="AV311" s="14" t="s">
        <v>88</v>
      </c>
      <c r="AW311" s="14" t="s">
        <v>38</v>
      </c>
      <c r="AX311" s="14" t="s">
        <v>86</v>
      </c>
      <c r="AY311" s="212" t="s">
        <v>125</v>
      </c>
    </row>
    <row r="312" spans="1:65" s="2" customFormat="1" ht="14.4" customHeight="1">
      <c r="A312" s="34"/>
      <c r="B312" s="35"/>
      <c r="C312" s="174" t="s">
        <v>418</v>
      </c>
      <c r="D312" s="174" t="s">
        <v>128</v>
      </c>
      <c r="E312" s="175" t="s">
        <v>419</v>
      </c>
      <c r="F312" s="176" t="s">
        <v>420</v>
      </c>
      <c r="G312" s="177" t="s">
        <v>131</v>
      </c>
      <c r="H312" s="178">
        <v>480</v>
      </c>
      <c r="I312" s="179"/>
      <c r="J312" s="180">
        <f>ROUND(I312*H312,2)</f>
        <v>0</v>
      </c>
      <c r="K312" s="176" t="s">
        <v>132</v>
      </c>
      <c r="L312" s="39"/>
      <c r="M312" s="181" t="s">
        <v>40</v>
      </c>
      <c r="N312" s="182" t="s">
        <v>51</v>
      </c>
      <c r="O312" s="65"/>
      <c r="P312" s="183">
        <f>O312*H312</f>
        <v>0</v>
      </c>
      <c r="Q312" s="183">
        <v>0.0003</v>
      </c>
      <c r="R312" s="183">
        <f>Q312*H312</f>
        <v>0.144</v>
      </c>
      <c r="S312" s="183">
        <v>0</v>
      </c>
      <c r="T312" s="18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5" t="s">
        <v>176</v>
      </c>
      <c r="AT312" s="185" t="s">
        <v>128</v>
      </c>
      <c r="AU312" s="185" t="s">
        <v>88</v>
      </c>
      <c r="AY312" s="17" t="s">
        <v>125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7" t="s">
        <v>133</v>
      </c>
      <c r="BK312" s="186">
        <f>ROUND(I312*H312,2)</f>
        <v>0</v>
      </c>
      <c r="BL312" s="17" t="s">
        <v>176</v>
      </c>
      <c r="BM312" s="185" t="s">
        <v>421</v>
      </c>
    </row>
    <row r="313" spans="1:47" s="2" customFormat="1" ht="10.2">
      <c r="A313" s="34"/>
      <c r="B313" s="35"/>
      <c r="C313" s="36"/>
      <c r="D313" s="187" t="s">
        <v>135</v>
      </c>
      <c r="E313" s="36"/>
      <c r="F313" s="188" t="s">
        <v>422</v>
      </c>
      <c r="G313" s="36"/>
      <c r="H313" s="36"/>
      <c r="I313" s="189"/>
      <c r="J313" s="36"/>
      <c r="K313" s="36"/>
      <c r="L313" s="39"/>
      <c r="M313" s="190"/>
      <c r="N313" s="191"/>
      <c r="O313" s="65"/>
      <c r="P313" s="65"/>
      <c r="Q313" s="65"/>
      <c r="R313" s="65"/>
      <c r="S313" s="65"/>
      <c r="T313" s="66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135</v>
      </c>
      <c r="AU313" s="17" t="s">
        <v>88</v>
      </c>
    </row>
    <row r="314" spans="2:51" s="13" customFormat="1" ht="10.2">
      <c r="B314" s="192"/>
      <c r="C314" s="193"/>
      <c r="D314" s="187" t="s">
        <v>137</v>
      </c>
      <c r="E314" s="194" t="s">
        <v>40</v>
      </c>
      <c r="F314" s="195" t="s">
        <v>403</v>
      </c>
      <c r="G314" s="193"/>
      <c r="H314" s="194" t="s">
        <v>40</v>
      </c>
      <c r="I314" s="196"/>
      <c r="J314" s="193"/>
      <c r="K314" s="193"/>
      <c r="L314" s="197"/>
      <c r="M314" s="198"/>
      <c r="N314" s="199"/>
      <c r="O314" s="199"/>
      <c r="P314" s="199"/>
      <c r="Q314" s="199"/>
      <c r="R314" s="199"/>
      <c r="S314" s="199"/>
      <c r="T314" s="200"/>
      <c r="AT314" s="201" t="s">
        <v>137</v>
      </c>
      <c r="AU314" s="201" t="s">
        <v>88</v>
      </c>
      <c r="AV314" s="13" t="s">
        <v>86</v>
      </c>
      <c r="AW314" s="13" t="s">
        <v>38</v>
      </c>
      <c r="AX314" s="13" t="s">
        <v>78</v>
      </c>
      <c r="AY314" s="201" t="s">
        <v>125</v>
      </c>
    </row>
    <row r="315" spans="2:51" s="13" customFormat="1" ht="10.2">
      <c r="B315" s="192"/>
      <c r="C315" s="193"/>
      <c r="D315" s="187" t="s">
        <v>137</v>
      </c>
      <c r="E315" s="194" t="s">
        <v>40</v>
      </c>
      <c r="F315" s="195" t="s">
        <v>423</v>
      </c>
      <c r="G315" s="193"/>
      <c r="H315" s="194" t="s">
        <v>40</v>
      </c>
      <c r="I315" s="196"/>
      <c r="J315" s="193"/>
      <c r="K315" s="193"/>
      <c r="L315" s="197"/>
      <c r="M315" s="198"/>
      <c r="N315" s="199"/>
      <c r="O315" s="199"/>
      <c r="P315" s="199"/>
      <c r="Q315" s="199"/>
      <c r="R315" s="199"/>
      <c r="S315" s="199"/>
      <c r="T315" s="200"/>
      <c r="AT315" s="201" t="s">
        <v>137</v>
      </c>
      <c r="AU315" s="201" t="s">
        <v>88</v>
      </c>
      <c r="AV315" s="13" t="s">
        <v>86</v>
      </c>
      <c r="AW315" s="13" t="s">
        <v>38</v>
      </c>
      <c r="AX315" s="13" t="s">
        <v>78</v>
      </c>
      <c r="AY315" s="201" t="s">
        <v>125</v>
      </c>
    </row>
    <row r="316" spans="2:51" s="14" customFormat="1" ht="10.2">
      <c r="B316" s="202"/>
      <c r="C316" s="203"/>
      <c r="D316" s="187" t="s">
        <v>137</v>
      </c>
      <c r="E316" s="204" t="s">
        <v>40</v>
      </c>
      <c r="F316" s="205" t="s">
        <v>381</v>
      </c>
      <c r="G316" s="203"/>
      <c r="H316" s="206">
        <v>480</v>
      </c>
      <c r="I316" s="207"/>
      <c r="J316" s="203"/>
      <c r="K316" s="203"/>
      <c r="L316" s="208"/>
      <c r="M316" s="234"/>
      <c r="N316" s="235"/>
      <c r="O316" s="235"/>
      <c r="P316" s="235"/>
      <c r="Q316" s="235"/>
      <c r="R316" s="235"/>
      <c r="S316" s="235"/>
      <c r="T316" s="236"/>
      <c r="AT316" s="212" t="s">
        <v>137</v>
      </c>
      <c r="AU316" s="212" t="s">
        <v>88</v>
      </c>
      <c r="AV316" s="14" t="s">
        <v>88</v>
      </c>
      <c r="AW316" s="14" t="s">
        <v>38</v>
      </c>
      <c r="AX316" s="14" t="s">
        <v>86</v>
      </c>
      <c r="AY316" s="212" t="s">
        <v>125</v>
      </c>
    </row>
    <row r="317" spans="1:31" s="2" customFormat="1" ht="6.9" customHeight="1">
      <c r="A317" s="34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39"/>
      <c r="M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</sheetData>
  <sheetProtection algorithmName="SHA-512" hashValue="Uyzg8ANJ/OYurap9hCn+oyHQ0WGEWtlcyIVrVmDAyOwDIW+mv2q5VVRav1ANm7YP6FF52WDQEcyrp9xxAfXAJg==" saltValue="nV+iCInq+Fd4td05w0u/UtbuFRYBAfQdFyLgmcuI+Vi/+djcyIjr3Hr0GylrEjPrgfLyjRTLLk8tXLSNPfOqWw==" spinCount="100000" sheet="1" objects="1" scenarios="1" formatColumns="0" formatRows="0" autoFilter="0"/>
  <autoFilter ref="C86:K31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7"/>
  <sheetViews>
    <sheetView showGridLines="0" workbookViewId="0" topLeftCell="A7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91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88</v>
      </c>
    </row>
    <row r="4" spans="2:46" s="1" customFormat="1" ht="24.9" customHeight="1">
      <c r="B4" s="20"/>
      <c r="D4" s="104" t="s">
        <v>95</v>
      </c>
      <c r="L4" s="20"/>
      <c r="M4" s="105" t="s">
        <v>10</v>
      </c>
      <c r="AT4" s="17" t="s">
        <v>38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1" t="str">
        <f>'Rekapitulace stavby'!K6</f>
        <v>VD Klavary, protikorozní ochrana vrat PK</v>
      </c>
      <c r="F7" s="282"/>
      <c r="G7" s="282"/>
      <c r="H7" s="282"/>
      <c r="L7" s="20"/>
    </row>
    <row r="8" spans="1:31" s="2" customFormat="1" ht="12" customHeight="1">
      <c r="A8" s="34"/>
      <c r="B8" s="39"/>
      <c r="C8" s="34"/>
      <c r="D8" s="106" t="s">
        <v>96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3" t="s">
        <v>424</v>
      </c>
      <c r="F9" s="284"/>
      <c r="G9" s="284"/>
      <c r="H9" s="284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14. 1. 2021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31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06" t="s">
        <v>27</v>
      </c>
      <c r="J20" s="108" t="s">
        <v>35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36</v>
      </c>
      <c r="F21" s="34"/>
      <c r="G21" s="34"/>
      <c r="H21" s="34"/>
      <c r="I21" s="106" t="s">
        <v>30</v>
      </c>
      <c r="J21" s="108" t="s">
        <v>37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39</v>
      </c>
      <c r="E23" s="34"/>
      <c r="F23" s="34"/>
      <c r="G23" s="34"/>
      <c r="H23" s="34"/>
      <c r="I23" s="106" t="s">
        <v>27</v>
      </c>
      <c r="J23" s="108" t="s">
        <v>40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41</v>
      </c>
      <c r="F24" s="34"/>
      <c r="G24" s="34"/>
      <c r="H24" s="34"/>
      <c r="I24" s="106" t="s">
        <v>30</v>
      </c>
      <c r="J24" s="108" t="s">
        <v>40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42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110"/>
      <c r="B27" s="111"/>
      <c r="C27" s="110"/>
      <c r="D27" s="110"/>
      <c r="E27" s="287" t="s">
        <v>43</v>
      </c>
      <c r="F27" s="287"/>
      <c r="G27" s="287"/>
      <c r="H27" s="28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44</v>
      </c>
      <c r="E30" s="34"/>
      <c r="F30" s="34"/>
      <c r="G30" s="34"/>
      <c r="H30" s="34"/>
      <c r="I30" s="34"/>
      <c r="J30" s="115">
        <f>ROUND(J87,2)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46</v>
      </c>
      <c r="G32" s="34"/>
      <c r="H32" s="34"/>
      <c r="I32" s="116" t="s">
        <v>45</v>
      </c>
      <c r="J32" s="116" t="s">
        <v>47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7" t="s">
        <v>48</v>
      </c>
      <c r="E33" s="106" t="s">
        <v>49</v>
      </c>
      <c r="F33" s="118">
        <f>ROUND((SUM(BE87:BE316)),2)</f>
        <v>0</v>
      </c>
      <c r="G33" s="34"/>
      <c r="H33" s="34"/>
      <c r="I33" s="119">
        <v>0.21</v>
      </c>
      <c r="J33" s="118">
        <f>ROUND(((SUM(BE87:BE316))*I33),2)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6" t="s">
        <v>50</v>
      </c>
      <c r="F34" s="118">
        <f>ROUND((SUM(BF87:BF316)),2)</f>
        <v>0</v>
      </c>
      <c r="G34" s="34"/>
      <c r="H34" s="34"/>
      <c r="I34" s="119">
        <v>0.15</v>
      </c>
      <c r="J34" s="118">
        <f>ROUND(((SUM(BF87:BF316))*I34),2)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06" t="s">
        <v>48</v>
      </c>
      <c r="E35" s="106" t="s">
        <v>51</v>
      </c>
      <c r="F35" s="118">
        <f>ROUND((SUM(BG87:BG316)),2)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06" t="s">
        <v>52</v>
      </c>
      <c r="F36" s="118">
        <f>ROUND((SUM(BH87:BH316)),2)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53</v>
      </c>
      <c r="F37" s="118">
        <f>ROUND((SUM(BI87:BI316)),2)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54</v>
      </c>
      <c r="E39" s="122"/>
      <c r="F39" s="122"/>
      <c r="G39" s="123" t="s">
        <v>55</v>
      </c>
      <c r="H39" s="124" t="s">
        <v>56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98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VD Klavary, protikorozní ochrana vrat PK</v>
      </c>
      <c r="F48" s="289"/>
      <c r="G48" s="289"/>
      <c r="H48" s="289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96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2. - SO 02 Protikorozní ochrana vrat DO</v>
      </c>
      <c r="F50" s="290"/>
      <c r="G50" s="290"/>
      <c r="H50" s="290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Klavary</v>
      </c>
      <c r="G52" s="36"/>
      <c r="H52" s="36"/>
      <c r="I52" s="29" t="s">
        <v>24</v>
      </c>
      <c r="J52" s="60" t="str">
        <f>IF(J12="","",J12)</f>
        <v>14. 1. 2021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4.45" customHeight="1">
      <c r="A54" s="34"/>
      <c r="B54" s="35"/>
      <c r="C54" s="29" t="s">
        <v>26</v>
      </c>
      <c r="D54" s="36"/>
      <c r="E54" s="36"/>
      <c r="F54" s="27" t="str">
        <f>E15</f>
        <v>Povodí Labe, státní podnik, OIČ, Hradec Králové</v>
      </c>
      <c r="G54" s="36"/>
      <c r="H54" s="36"/>
      <c r="I54" s="29" t="s">
        <v>34</v>
      </c>
      <c r="J54" s="32" t="str">
        <f>E21</f>
        <v>Ing. P. Hačecký, Pod Krocínkou 467/6, 190 00 Praha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4" t="s">
        <v>76</v>
      </c>
      <c r="D59" s="36"/>
      <c r="E59" s="36"/>
      <c r="F59" s="36"/>
      <c r="G59" s="36"/>
      <c r="H59" s="36"/>
      <c r="I59" s="36"/>
      <c r="J59" s="78">
        <f>J87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101</v>
      </c>
    </row>
    <row r="60" spans="2:12" s="9" customFormat="1" ht="24.9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5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5" customHeight="1">
      <c r="B62" s="141"/>
      <c r="C62" s="142"/>
      <c r="D62" s="143" t="s">
        <v>104</v>
      </c>
      <c r="E62" s="144"/>
      <c r="F62" s="144"/>
      <c r="G62" s="144"/>
      <c r="H62" s="144"/>
      <c r="I62" s="144"/>
      <c r="J62" s="145">
        <f>J102</f>
        <v>0</v>
      </c>
      <c r="K62" s="142"/>
      <c r="L62" s="146"/>
    </row>
    <row r="63" spans="2:12" s="9" customFormat="1" ht="24.9" customHeight="1">
      <c r="B63" s="135"/>
      <c r="C63" s="136"/>
      <c r="D63" s="137" t="s">
        <v>105</v>
      </c>
      <c r="E63" s="138"/>
      <c r="F63" s="138"/>
      <c r="G63" s="138"/>
      <c r="H63" s="138"/>
      <c r="I63" s="138"/>
      <c r="J63" s="139">
        <f>J112</f>
        <v>0</v>
      </c>
      <c r="K63" s="136"/>
      <c r="L63" s="140"/>
    </row>
    <row r="64" spans="2:12" s="10" customFormat="1" ht="19.95" customHeight="1">
      <c r="B64" s="141"/>
      <c r="C64" s="142"/>
      <c r="D64" s="143" t="s">
        <v>106</v>
      </c>
      <c r="E64" s="144"/>
      <c r="F64" s="144"/>
      <c r="G64" s="144"/>
      <c r="H64" s="144"/>
      <c r="I64" s="144"/>
      <c r="J64" s="145">
        <f>J113</f>
        <v>0</v>
      </c>
      <c r="K64" s="142"/>
      <c r="L64" s="146"/>
    </row>
    <row r="65" spans="2:12" s="10" customFormat="1" ht="19.95" customHeight="1">
      <c r="B65" s="141"/>
      <c r="C65" s="142"/>
      <c r="D65" s="143" t="s">
        <v>107</v>
      </c>
      <c r="E65" s="144"/>
      <c r="F65" s="144"/>
      <c r="G65" s="144"/>
      <c r="H65" s="144"/>
      <c r="I65" s="144"/>
      <c r="J65" s="145">
        <f>J124</f>
        <v>0</v>
      </c>
      <c r="K65" s="142"/>
      <c r="L65" s="146"/>
    </row>
    <row r="66" spans="2:12" s="10" customFormat="1" ht="19.95" customHeight="1">
      <c r="B66" s="141"/>
      <c r="C66" s="142"/>
      <c r="D66" s="143" t="s">
        <v>108</v>
      </c>
      <c r="E66" s="144"/>
      <c r="F66" s="144"/>
      <c r="G66" s="144"/>
      <c r="H66" s="144"/>
      <c r="I66" s="144"/>
      <c r="J66" s="145">
        <f>J130</f>
        <v>0</v>
      </c>
      <c r="K66" s="142"/>
      <c r="L66" s="146"/>
    </row>
    <row r="67" spans="2:12" s="10" customFormat="1" ht="19.95" customHeight="1">
      <c r="B67" s="141"/>
      <c r="C67" s="142"/>
      <c r="D67" s="143" t="s">
        <v>109</v>
      </c>
      <c r="E67" s="144"/>
      <c r="F67" s="144"/>
      <c r="G67" s="144"/>
      <c r="H67" s="144"/>
      <c r="I67" s="144"/>
      <c r="J67" s="145">
        <f>J268</f>
        <v>0</v>
      </c>
      <c r="K67" s="142"/>
      <c r="L67" s="146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" customHeight="1">
      <c r="A73" s="34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" customHeight="1">
      <c r="A74" s="34"/>
      <c r="B74" s="35"/>
      <c r="C74" s="23" t="s">
        <v>110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88" t="str">
        <f>E7</f>
        <v>VD Klavary, protikorozní ochrana vrat PK</v>
      </c>
      <c r="F77" s="289"/>
      <c r="G77" s="289"/>
      <c r="H77" s="289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96</v>
      </c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60" t="str">
        <f>E9</f>
        <v>2. - SO 02 Protikorozní ochrana vrat DO</v>
      </c>
      <c r="F79" s="290"/>
      <c r="G79" s="290"/>
      <c r="H79" s="290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22</v>
      </c>
      <c r="D81" s="36"/>
      <c r="E81" s="36"/>
      <c r="F81" s="27" t="str">
        <f>F12</f>
        <v>Klavary</v>
      </c>
      <c r="G81" s="36"/>
      <c r="H81" s="36"/>
      <c r="I81" s="29" t="s">
        <v>24</v>
      </c>
      <c r="J81" s="60" t="str">
        <f>IF(J12="","",J12)</f>
        <v>14. 1. 2021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54.45" customHeight="1">
      <c r="A83" s="34"/>
      <c r="B83" s="35"/>
      <c r="C83" s="29" t="s">
        <v>26</v>
      </c>
      <c r="D83" s="36"/>
      <c r="E83" s="36"/>
      <c r="F83" s="27" t="str">
        <f>E15</f>
        <v>Povodí Labe, státní podnik, OIČ, Hradec Králové</v>
      </c>
      <c r="G83" s="36"/>
      <c r="H83" s="36"/>
      <c r="I83" s="29" t="s">
        <v>34</v>
      </c>
      <c r="J83" s="32" t="str">
        <f>E21</f>
        <v>Ing. P. Hačecký, Pod Krocínkou 467/6, 190 00 Praha</v>
      </c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26.4">
      <c r="A84" s="34"/>
      <c r="B84" s="35"/>
      <c r="C84" s="29" t="s">
        <v>32</v>
      </c>
      <c r="D84" s="36"/>
      <c r="E84" s="36"/>
      <c r="F84" s="27" t="str">
        <f>IF(E18="","",E18)</f>
        <v>Vyplň údaj</v>
      </c>
      <c r="G84" s="36"/>
      <c r="H84" s="36"/>
      <c r="I84" s="29" t="s">
        <v>39</v>
      </c>
      <c r="J84" s="32" t="str">
        <f>E24</f>
        <v>Ing. Eva Morkesová</v>
      </c>
      <c r="K84" s="36"/>
      <c r="L84" s="10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47"/>
      <c r="B86" s="148"/>
      <c r="C86" s="149" t="s">
        <v>111</v>
      </c>
      <c r="D86" s="150" t="s">
        <v>63</v>
      </c>
      <c r="E86" s="150" t="s">
        <v>59</v>
      </c>
      <c r="F86" s="150" t="s">
        <v>60</v>
      </c>
      <c r="G86" s="150" t="s">
        <v>112</v>
      </c>
      <c r="H86" s="150" t="s">
        <v>113</v>
      </c>
      <c r="I86" s="150" t="s">
        <v>114</v>
      </c>
      <c r="J86" s="150" t="s">
        <v>100</v>
      </c>
      <c r="K86" s="151" t="s">
        <v>115</v>
      </c>
      <c r="L86" s="152"/>
      <c r="M86" s="69" t="s">
        <v>40</v>
      </c>
      <c r="N86" s="70" t="s">
        <v>48</v>
      </c>
      <c r="O86" s="70" t="s">
        <v>116</v>
      </c>
      <c r="P86" s="70" t="s">
        <v>117</v>
      </c>
      <c r="Q86" s="70" t="s">
        <v>118</v>
      </c>
      <c r="R86" s="70" t="s">
        <v>119</v>
      </c>
      <c r="S86" s="70" t="s">
        <v>120</v>
      </c>
      <c r="T86" s="71" t="s">
        <v>121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8" customHeight="1">
      <c r="A87" s="34"/>
      <c r="B87" s="35"/>
      <c r="C87" s="76" t="s">
        <v>122</v>
      </c>
      <c r="D87" s="36"/>
      <c r="E87" s="36"/>
      <c r="F87" s="36"/>
      <c r="G87" s="36"/>
      <c r="H87" s="36"/>
      <c r="I87" s="36"/>
      <c r="J87" s="153">
        <f>BK87</f>
        <v>0</v>
      </c>
      <c r="K87" s="36"/>
      <c r="L87" s="39"/>
      <c r="M87" s="72"/>
      <c r="N87" s="154"/>
      <c r="O87" s="73"/>
      <c r="P87" s="155">
        <f>P88+P112</f>
        <v>0</v>
      </c>
      <c r="Q87" s="73"/>
      <c r="R87" s="155">
        <f>R88+R112</f>
        <v>21.175586499999998</v>
      </c>
      <c r="S87" s="73"/>
      <c r="T87" s="156">
        <f>T88+T112</f>
        <v>17.82495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77</v>
      </c>
      <c r="AU87" s="17" t="s">
        <v>101</v>
      </c>
      <c r="BK87" s="157">
        <f>BK88+BK112</f>
        <v>0</v>
      </c>
    </row>
    <row r="88" spans="2:63" s="12" customFormat="1" ht="25.95" customHeight="1">
      <c r="B88" s="158"/>
      <c r="C88" s="159"/>
      <c r="D88" s="160" t="s">
        <v>77</v>
      </c>
      <c r="E88" s="161" t="s">
        <v>123</v>
      </c>
      <c r="F88" s="161" t="s">
        <v>124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P89+P102</f>
        <v>0</v>
      </c>
      <c r="Q88" s="166"/>
      <c r="R88" s="167">
        <f>R89+R102</f>
        <v>0</v>
      </c>
      <c r="S88" s="166"/>
      <c r="T88" s="168">
        <f>T89+T102</f>
        <v>0</v>
      </c>
      <c r="AR88" s="169" t="s">
        <v>86</v>
      </c>
      <c r="AT88" s="170" t="s">
        <v>77</v>
      </c>
      <c r="AU88" s="170" t="s">
        <v>78</v>
      </c>
      <c r="AY88" s="169" t="s">
        <v>125</v>
      </c>
      <c r="BK88" s="171">
        <f>BK89+BK102</f>
        <v>0</v>
      </c>
    </row>
    <row r="89" spans="2:63" s="12" customFormat="1" ht="22.8" customHeight="1">
      <c r="B89" s="158"/>
      <c r="C89" s="159"/>
      <c r="D89" s="160" t="s">
        <v>77</v>
      </c>
      <c r="E89" s="172" t="s">
        <v>126</v>
      </c>
      <c r="F89" s="172" t="s">
        <v>127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SUM(P90:P101)</f>
        <v>0</v>
      </c>
      <c r="Q89" s="166"/>
      <c r="R89" s="167">
        <f>SUM(R90:R101)</f>
        <v>0</v>
      </c>
      <c r="S89" s="166"/>
      <c r="T89" s="168">
        <f>SUM(T90:T101)</f>
        <v>0</v>
      </c>
      <c r="AR89" s="169" t="s">
        <v>86</v>
      </c>
      <c r="AT89" s="170" t="s">
        <v>77</v>
      </c>
      <c r="AU89" s="170" t="s">
        <v>86</v>
      </c>
      <c r="AY89" s="169" t="s">
        <v>125</v>
      </c>
      <c r="BK89" s="171">
        <f>SUM(BK90:BK101)</f>
        <v>0</v>
      </c>
    </row>
    <row r="90" spans="1:65" s="2" customFormat="1" ht="14.4" customHeight="1">
      <c r="A90" s="34"/>
      <c r="B90" s="35"/>
      <c r="C90" s="174" t="s">
        <v>86</v>
      </c>
      <c r="D90" s="174" t="s">
        <v>128</v>
      </c>
      <c r="E90" s="175" t="s">
        <v>129</v>
      </c>
      <c r="F90" s="176" t="s">
        <v>130</v>
      </c>
      <c r="G90" s="177" t="s">
        <v>131</v>
      </c>
      <c r="H90" s="178">
        <v>249</v>
      </c>
      <c r="I90" s="179"/>
      <c r="J90" s="180">
        <f>ROUND(I90*H90,2)</f>
        <v>0</v>
      </c>
      <c r="K90" s="176" t="s">
        <v>132</v>
      </c>
      <c r="L90" s="39"/>
      <c r="M90" s="181" t="s">
        <v>40</v>
      </c>
      <c r="N90" s="182" t="s">
        <v>51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5" t="s">
        <v>133</v>
      </c>
      <c r="AT90" s="185" t="s">
        <v>128</v>
      </c>
      <c r="AU90" s="185" t="s">
        <v>88</v>
      </c>
      <c r="AY90" s="17" t="s">
        <v>125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7" t="s">
        <v>133</v>
      </c>
      <c r="BK90" s="186">
        <f>ROUND(I90*H90,2)</f>
        <v>0</v>
      </c>
      <c r="BL90" s="17" t="s">
        <v>133</v>
      </c>
      <c r="BM90" s="185" t="s">
        <v>134</v>
      </c>
    </row>
    <row r="91" spans="1:47" s="2" customFormat="1" ht="19.2">
      <c r="A91" s="34"/>
      <c r="B91" s="35"/>
      <c r="C91" s="36"/>
      <c r="D91" s="187" t="s">
        <v>135</v>
      </c>
      <c r="E91" s="36"/>
      <c r="F91" s="188" t="s">
        <v>136</v>
      </c>
      <c r="G91" s="36"/>
      <c r="H91" s="36"/>
      <c r="I91" s="189"/>
      <c r="J91" s="36"/>
      <c r="K91" s="36"/>
      <c r="L91" s="39"/>
      <c r="M91" s="190"/>
      <c r="N91" s="191"/>
      <c r="O91" s="65"/>
      <c r="P91" s="65"/>
      <c r="Q91" s="65"/>
      <c r="R91" s="65"/>
      <c r="S91" s="65"/>
      <c r="T91" s="6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135</v>
      </c>
      <c r="AU91" s="17" t="s">
        <v>88</v>
      </c>
    </row>
    <row r="92" spans="2:51" s="13" customFormat="1" ht="10.2">
      <c r="B92" s="192"/>
      <c r="C92" s="193"/>
      <c r="D92" s="187" t="s">
        <v>137</v>
      </c>
      <c r="E92" s="194" t="s">
        <v>40</v>
      </c>
      <c r="F92" s="195" t="s">
        <v>138</v>
      </c>
      <c r="G92" s="193"/>
      <c r="H92" s="194" t="s">
        <v>40</v>
      </c>
      <c r="I92" s="196"/>
      <c r="J92" s="193"/>
      <c r="K92" s="193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137</v>
      </c>
      <c r="AU92" s="201" t="s">
        <v>88</v>
      </c>
      <c r="AV92" s="13" t="s">
        <v>86</v>
      </c>
      <c r="AW92" s="13" t="s">
        <v>38</v>
      </c>
      <c r="AX92" s="13" t="s">
        <v>78</v>
      </c>
      <c r="AY92" s="201" t="s">
        <v>125</v>
      </c>
    </row>
    <row r="93" spans="2:51" s="14" customFormat="1" ht="10.2">
      <c r="B93" s="202"/>
      <c r="C93" s="203"/>
      <c r="D93" s="187" t="s">
        <v>137</v>
      </c>
      <c r="E93" s="204" t="s">
        <v>40</v>
      </c>
      <c r="F93" s="205" t="s">
        <v>425</v>
      </c>
      <c r="G93" s="203"/>
      <c r="H93" s="206">
        <v>249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137</v>
      </c>
      <c r="AU93" s="212" t="s">
        <v>88</v>
      </c>
      <c r="AV93" s="14" t="s">
        <v>88</v>
      </c>
      <c r="AW93" s="14" t="s">
        <v>38</v>
      </c>
      <c r="AX93" s="14" t="s">
        <v>86</v>
      </c>
      <c r="AY93" s="212" t="s">
        <v>125</v>
      </c>
    </row>
    <row r="94" spans="1:65" s="2" customFormat="1" ht="14.4" customHeight="1">
      <c r="A94" s="34"/>
      <c r="B94" s="35"/>
      <c r="C94" s="174" t="s">
        <v>88</v>
      </c>
      <c r="D94" s="174" t="s">
        <v>128</v>
      </c>
      <c r="E94" s="175" t="s">
        <v>140</v>
      </c>
      <c r="F94" s="176" t="s">
        <v>141</v>
      </c>
      <c r="G94" s="177" t="s">
        <v>131</v>
      </c>
      <c r="H94" s="178">
        <v>7470</v>
      </c>
      <c r="I94" s="179"/>
      <c r="J94" s="180">
        <f>ROUND(I94*H94,2)</f>
        <v>0</v>
      </c>
      <c r="K94" s="176" t="s">
        <v>132</v>
      </c>
      <c r="L94" s="39"/>
      <c r="M94" s="181" t="s">
        <v>40</v>
      </c>
      <c r="N94" s="182" t="s">
        <v>51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133</v>
      </c>
      <c r="AT94" s="185" t="s">
        <v>128</v>
      </c>
      <c r="AU94" s="185" t="s">
        <v>88</v>
      </c>
      <c r="AY94" s="17" t="s">
        <v>125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133</v>
      </c>
      <c r="BK94" s="186">
        <f>ROUND(I94*H94,2)</f>
        <v>0</v>
      </c>
      <c r="BL94" s="17" t="s">
        <v>133</v>
      </c>
      <c r="BM94" s="185" t="s">
        <v>142</v>
      </c>
    </row>
    <row r="95" spans="1:47" s="2" customFormat="1" ht="19.2">
      <c r="A95" s="34"/>
      <c r="B95" s="35"/>
      <c r="C95" s="36"/>
      <c r="D95" s="187" t="s">
        <v>135</v>
      </c>
      <c r="E95" s="36"/>
      <c r="F95" s="188" t="s">
        <v>143</v>
      </c>
      <c r="G95" s="36"/>
      <c r="H95" s="36"/>
      <c r="I95" s="189"/>
      <c r="J95" s="36"/>
      <c r="K95" s="36"/>
      <c r="L95" s="39"/>
      <c r="M95" s="190"/>
      <c r="N95" s="191"/>
      <c r="O95" s="65"/>
      <c r="P95" s="65"/>
      <c r="Q95" s="65"/>
      <c r="R95" s="65"/>
      <c r="S95" s="65"/>
      <c r="T95" s="6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135</v>
      </c>
      <c r="AU95" s="17" t="s">
        <v>88</v>
      </c>
    </row>
    <row r="96" spans="2:51" s="13" customFormat="1" ht="10.2">
      <c r="B96" s="192"/>
      <c r="C96" s="193"/>
      <c r="D96" s="187" t="s">
        <v>137</v>
      </c>
      <c r="E96" s="194" t="s">
        <v>40</v>
      </c>
      <c r="F96" s="195" t="s">
        <v>426</v>
      </c>
      <c r="G96" s="193"/>
      <c r="H96" s="194" t="s">
        <v>40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137</v>
      </c>
      <c r="AU96" s="201" t="s">
        <v>88</v>
      </c>
      <c r="AV96" s="13" t="s">
        <v>86</v>
      </c>
      <c r="AW96" s="13" t="s">
        <v>38</v>
      </c>
      <c r="AX96" s="13" t="s">
        <v>78</v>
      </c>
      <c r="AY96" s="201" t="s">
        <v>125</v>
      </c>
    </row>
    <row r="97" spans="2:51" s="14" customFormat="1" ht="10.2">
      <c r="B97" s="202"/>
      <c r="C97" s="203"/>
      <c r="D97" s="187" t="s">
        <v>137</v>
      </c>
      <c r="E97" s="204" t="s">
        <v>40</v>
      </c>
      <c r="F97" s="205" t="s">
        <v>427</v>
      </c>
      <c r="G97" s="203"/>
      <c r="H97" s="206">
        <v>7470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137</v>
      </c>
      <c r="AU97" s="212" t="s">
        <v>88</v>
      </c>
      <c r="AV97" s="14" t="s">
        <v>88</v>
      </c>
      <c r="AW97" s="14" t="s">
        <v>38</v>
      </c>
      <c r="AX97" s="14" t="s">
        <v>86</v>
      </c>
      <c r="AY97" s="212" t="s">
        <v>125</v>
      </c>
    </row>
    <row r="98" spans="1:65" s="2" customFormat="1" ht="14.4" customHeight="1">
      <c r="A98" s="34"/>
      <c r="B98" s="35"/>
      <c r="C98" s="174" t="s">
        <v>146</v>
      </c>
      <c r="D98" s="174" t="s">
        <v>128</v>
      </c>
      <c r="E98" s="175" t="s">
        <v>147</v>
      </c>
      <c r="F98" s="176" t="s">
        <v>148</v>
      </c>
      <c r="G98" s="177" t="s">
        <v>131</v>
      </c>
      <c r="H98" s="178">
        <v>249</v>
      </c>
      <c r="I98" s="179"/>
      <c r="J98" s="180">
        <f>ROUND(I98*H98,2)</f>
        <v>0</v>
      </c>
      <c r="K98" s="176" t="s">
        <v>132</v>
      </c>
      <c r="L98" s="39"/>
      <c r="M98" s="181" t="s">
        <v>40</v>
      </c>
      <c r="N98" s="182" t="s">
        <v>51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133</v>
      </c>
      <c r="AT98" s="185" t="s">
        <v>128</v>
      </c>
      <c r="AU98" s="185" t="s">
        <v>88</v>
      </c>
      <c r="AY98" s="17" t="s">
        <v>125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133</v>
      </c>
      <c r="BK98" s="186">
        <f>ROUND(I98*H98,2)</f>
        <v>0</v>
      </c>
      <c r="BL98" s="17" t="s">
        <v>133</v>
      </c>
      <c r="BM98" s="185" t="s">
        <v>149</v>
      </c>
    </row>
    <row r="99" spans="1:47" s="2" customFormat="1" ht="19.2">
      <c r="A99" s="34"/>
      <c r="B99" s="35"/>
      <c r="C99" s="36"/>
      <c r="D99" s="187" t="s">
        <v>135</v>
      </c>
      <c r="E99" s="36"/>
      <c r="F99" s="188" t="s">
        <v>150</v>
      </c>
      <c r="G99" s="36"/>
      <c r="H99" s="36"/>
      <c r="I99" s="189"/>
      <c r="J99" s="36"/>
      <c r="K99" s="36"/>
      <c r="L99" s="39"/>
      <c r="M99" s="190"/>
      <c r="N99" s="191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135</v>
      </c>
      <c r="AU99" s="17" t="s">
        <v>88</v>
      </c>
    </row>
    <row r="100" spans="2:51" s="13" customFormat="1" ht="10.2">
      <c r="B100" s="192"/>
      <c r="C100" s="193"/>
      <c r="D100" s="187" t="s">
        <v>137</v>
      </c>
      <c r="E100" s="194" t="s">
        <v>40</v>
      </c>
      <c r="F100" s="195" t="s">
        <v>428</v>
      </c>
      <c r="G100" s="193"/>
      <c r="H100" s="194" t="s">
        <v>40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137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125</v>
      </c>
    </row>
    <row r="101" spans="2:51" s="14" customFormat="1" ht="10.2">
      <c r="B101" s="202"/>
      <c r="C101" s="203"/>
      <c r="D101" s="187" t="s">
        <v>137</v>
      </c>
      <c r="E101" s="204" t="s">
        <v>40</v>
      </c>
      <c r="F101" s="205" t="s">
        <v>425</v>
      </c>
      <c r="G101" s="203"/>
      <c r="H101" s="206">
        <v>249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137</v>
      </c>
      <c r="AU101" s="212" t="s">
        <v>88</v>
      </c>
      <c r="AV101" s="14" t="s">
        <v>88</v>
      </c>
      <c r="AW101" s="14" t="s">
        <v>38</v>
      </c>
      <c r="AX101" s="14" t="s">
        <v>86</v>
      </c>
      <c r="AY101" s="212" t="s">
        <v>125</v>
      </c>
    </row>
    <row r="102" spans="2:63" s="12" customFormat="1" ht="22.8" customHeight="1">
      <c r="B102" s="158"/>
      <c r="C102" s="159"/>
      <c r="D102" s="160" t="s">
        <v>77</v>
      </c>
      <c r="E102" s="172" t="s">
        <v>152</v>
      </c>
      <c r="F102" s="172" t="s">
        <v>153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SUM(P103:P111)</f>
        <v>0</v>
      </c>
      <c r="Q102" s="166"/>
      <c r="R102" s="167">
        <f>SUM(R103:R111)</f>
        <v>0</v>
      </c>
      <c r="S102" s="166"/>
      <c r="T102" s="168">
        <f>SUM(T103:T111)</f>
        <v>0</v>
      </c>
      <c r="AR102" s="169" t="s">
        <v>86</v>
      </c>
      <c r="AT102" s="170" t="s">
        <v>77</v>
      </c>
      <c r="AU102" s="170" t="s">
        <v>86</v>
      </c>
      <c r="AY102" s="169" t="s">
        <v>125</v>
      </c>
      <c r="BK102" s="171">
        <f>SUM(BK103:BK111)</f>
        <v>0</v>
      </c>
    </row>
    <row r="103" spans="1:65" s="2" customFormat="1" ht="14.4" customHeight="1">
      <c r="A103" s="34"/>
      <c r="B103" s="35"/>
      <c r="C103" s="174" t="s">
        <v>133</v>
      </c>
      <c r="D103" s="174" t="s">
        <v>128</v>
      </c>
      <c r="E103" s="175" t="s">
        <v>154</v>
      </c>
      <c r="F103" s="176" t="s">
        <v>155</v>
      </c>
      <c r="G103" s="177" t="s">
        <v>156</v>
      </c>
      <c r="H103" s="178">
        <v>0.62</v>
      </c>
      <c r="I103" s="179"/>
      <c r="J103" s="180">
        <f>ROUND(I103*H103,2)</f>
        <v>0</v>
      </c>
      <c r="K103" s="176" t="s">
        <v>40</v>
      </c>
      <c r="L103" s="39"/>
      <c r="M103" s="181" t="s">
        <v>40</v>
      </c>
      <c r="N103" s="182" t="s">
        <v>51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5" t="s">
        <v>133</v>
      </c>
      <c r="AT103" s="185" t="s">
        <v>128</v>
      </c>
      <c r="AU103" s="185" t="s">
        <v>88</v>
      </c>
      <c r="AY103" s="17" t="s">
        <v>125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7" t="s">
        <v>133</v>
      </c>
      <c r="BK103" s="186">
        <f>ROUND(I103*H103,2)</f>
        <v>0</v>
      </c>
      <c r="BL103" s="17" t="s">
        <v>133</v>
      </c>
      <c r="BM103" s="185" t="s">
        <v>429</v>
      </c>
    </row>
    <row r="104" spans="1:47" s="2" customFormat="1" ht="10.2">
      <c r="A104" s="34"/>
      <c r="B104" s="35"/>
      <c r="C104" s="36"/>
      <c r="D104" s="187" t="s">
        <v>135</v>
      </c>
      <c r="E104" s="36"/>
      <c r="F104" s="188" t="s">
        <v>155</v>
      </c>
      <c r="G104" s="36"/>
      <c r="H104" s="36"/>
      <c r="I104" s="189"/>
      <c r="J104" s="36"/>
      <c r="K104" s="36"/>
      <c r="L104" s="39"/>
      <c r="M104" s="190"/>
      <c r="N104" s="191"/>
      <c r="O104" s="65"/>
      <c r="P104" s="65"/>
      <c r="Q104" s="65"/>
      <c r="R104" s="65"/>
      <c r="S104" s="65"/>
      <c r="T104" s="6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135</v>
      </c>
      <c r="AU104" s="17" t="s">
        <v>88</v>
      </c>
    </row>
    <row r="105" spans="2:51" s="13" customFormat="1" ht="10.2">
      <c r="B105" s="192"/>
      <c r="C105" s="193"/>
      <c r="D105" s="187" t="s">
        <v>137</v>
      </c>
      <c r="E105" s="194" t="s">
        <v>40</v>
      </c>
      <c r="F105" s="195" t="s">
        <v>158</v>
      </c>
      <c r="G105" s="193"/>
      <c r="H105" s="194" t="s">
        <v>40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137</v>
      </c>
      <c r="AU105" s="201" t="s">
        <v>88</v>
      </c>
      <c r="AV105" s="13" t="s">
        <v>86</v>
      </c>
      <c r="AW105" s="13" t="s">
        <v>38</v>
      </c>
      <c r="AX105" s="13" t="s">
        <v>78</v>
      </c>
      <c r="AY105" s="201" t="s">
        <v>125</v>
      </c>
    </row>
    <row r="106" spans="2:51" s="13" customFormat="1" ht="10.2">
      <c r="B106" s="192"/>
      <c r="C106" s="193"/>
      <c r="D106" s="187" t="s">
        <v>137</v>
      </c>
      <c r="E106" s="194" t="s">
        <v>40</v>
      </c>
      <c r="F106" s="195" t="s">
        <v>430</v>
      </c>
      <c r="G106" s="193"/>
      <c r="H106" s="194" t="s">
        <v>40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137</v>
      </c>
      <c r="AU106" s="201" t="s">
        <v>88</v>
      </c>
      <c r="AV106" s="13" t="s">
        <v>86</v>
      </c>
      <c r="AW106" s="13" t="s">
        <v>38</v>
      </c>
      <c r="AX106" s="13" t="s">
        <v>78</v>
      </c>
      <c r="AY106" s="201" t="s">
        <v>125</v>
      </c>
    </row>
    <row r="107" spans="2:51" s="14" customFormat="1" ht="10.2">
      <c r="B107" s="202"/>
      <c r="C107" s="203"/>
      <c r="D107" s="187" t="s">
        <v>137</v>
      </c>
      <c r="E107" s="204" t="s">
        <v>40</v>
      </c>
      <c r="F107" s="205" t="s">
        <v>431</v>
      </c>
      <c r="G107" s="203"/>
      <c r="H107" s="206">
        <v>0.62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137</v>
      </c>
      <c r="AU107" s="212" t="s">
        <v>88</v>
      </c>
      <c r="AV107" s="14" t="s">
        <v>88</v>
      </c>
      <c r="AW107" s="14" t="s">
        <v>38</v>
      </c>
      <c r="AX107" s="14" t="s">
        <v>86</v>
      </c>
      <c r="AY107" s="212" t="s">
        <v>125</v>
      </c>
    </row>
    <row r="108" spans="1:65" s="2" customFormat="1" ht="14.4" customHeight="1">
      <c r="A108" s="34"/>
      <c r="B108" s="35"/>
      <c r="C108" s="174" t="s">
        <v>161</v>
      </c>
      <c r="D108" s="174" t="s">
        <v>128</v>
      </c>
      <c r="E108" s="175" t="s">
        <v>162</v>
      </c>
      <c r="F108" s="176" t="s">
        <v>163</v>
      </c>
      <c r="G108" s="177" t="s">
        <v>156</v>
      </c>
      <c r="H108" s="178">
        <v>17.82</v>
      </c>
      <c r="I108" s="179"/>
      <c r="J108" s="180">
        <f>ROUND(I108*H108,2)</f>
        <v>0</v>
      </c>
      <c r="K108" s="176" t="s">
        <v>40</v>
      </c>
      <c r="L108" s="39"/>
      <c r="M108" s="181" t="s">
        <v>40</v>
      </c>
      <c r="N108" s="182" t="s">
        <v>51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133</v>
      </c>
      <c r="AT108" s="185" t="s">
        <v>128</v>
      </c>
      <c r="AU108" s="185" t="s">
        <v>88</v>
      </c>
      <c r="AY108" s="17" t="s">
        <v>125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133</v>
      </c>
      <c r="BK108" s="186">
        <f>ROUND(I108*H108,2)</f>
        <v>0</v>
      </c>
      <c r="BL108" s="17" t="s">
        <v>133</v>
      </c>
      <c r="BM108" s="185" t="s">
        <v>164</v>
      </c>
    </row>
    <row r="109" spans="1:47" s="2" customFormat="1" ht="19.2">
      <c r="A109" s="34"/>
      <c r="B109" s="35"/>
      <c r="C109" s="36"/>
      <c r="D109" s="187" t="s">
        <v>135</v>
      </c>
      <c r="E109" s="36"/>
      <c r="F109" s="188" t="s">
        <v>165</v>
      </c>
      <c r="G109" s="36"/>
      <c r="H109" s="36"/>
      <c r="I109" s="189"/>
      <c r="J109" s="36"/>
      <c r="K109" s="36"/>
      <c r="L109" s="39"/>
      <c r="M109" s="190"/>
      <c r="N109" s="191"/>
      <c r="O109" s="65"/>
      <c r="P109" s="65"/>
      <c r="Q109" s="65"/>
      <c r="R109" s="65"/>
      <c r="S109" s="65"/>
      <c r="T109" s="6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135</v>
      </c>
      <c r="AU109" s="17" t="s">
        <v>88</v>
      </c>
    </row>
    <row r="110" spans="2:51" s="13" customFormat="1" ht="20.4">
      <c r="B110" s="192"/>
      <c r="C110" s="193"/>
      <c r="D110" s="187" t="s">
        <v>137</v>
      </c>
      <c r="E110" s="194" t="s">
        <v>40</v>
      </c>
      <c r="F110" s="195" t="s">
        <v>166</v>
      </c>
      <c r="G110" s="193"/>
      <c r="H110" s="194" t="s">
        <v>40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137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125</v>
      </c>
    </row>
    <row r="111" spans="2:51" s="14" customFormat="1" ht="10.2">
      <c r="B111" s="202"/>
      <c r="C111" s="203"/>
      <c r="D111" s="187" t="s">
        <v>137</v>
      </c>
      <c r="E111" s="204" t="s">
        <v>40</v>
      </c>
      <c r="F111" s="205" t="s">
        <v>432</v>
      </c>
      <c r="G111" s="203"/>
      <c r="H111" s="206">
        <v>17.82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137</v>
      </c>
      <c r="AU111" s="212" t="s">
        <v>88</v>
      </c>
      <c r="AV111" s="14" t="s">
        <v>88</v>
      </c>
      <c r="AW111" s="14" t="s">
        <v>38</v>
      </c>
      <c r="AX111" s="14" t="s">
        <v>86</v>
      </c>
      <c r="AY111" s="212" t="s">
        <v>125</v>
      </c>
    </row>
    <row r="112" spans="2:63" s="12" customFormat="1" ht="25.95" customHeight="1">
      <c r="B112" s="158"/>
      <c r="C112" s="159"/>
      <c r="D112" s="160" t="s">
        <v>77</v>
      </c>
      <c r="E112" s="161" t="s">
        <v>168</v>
      </c>
      <c r="F112" s="161" t="s">
        <v>169</v>
      </c>
      <c r="G112" s="159"/>
      <c r="H112" s="159"/>
      <c r="I112" s="162"/>
      <c r="J112" s="163">
        <f>BK112</f>
        <v>0</v>
      </c>
      <c r="K112" s="159"/>
      <c r="L112" s="164"/>
      <c r="M112" s="165"/>
      <c r="N112" s="166"/>
      <c r="O112" s="166"/>
      <c r="P112" s="167">
        <f>P113+P124+P130+P268</f>
        <v>0</v>
      </c>
      <c r="Q112" s="166"/>
      <c r="R112" s="167">
        <f>R113+R124+R130+R268</f>
        <v>21.175586499999998</v>
      </c>
      <c r="S112" s="166"/>
      <c r="T112" s="168">
        <f>T113+T124+T130+T268</f>
        <v>17.82495</v>
      </c>
      <c r="AR112" s="169" t="s">
        <v>88</v>
      </c>
      <c r="AT112" s="170" t="s">
        <v>77</v>
      </c>
      <c r="AU112" s="170" t="s">
        <v>78</v>
      </c>
      <c r="AY112" s="169" t="s">
        <v>125</v>
      </c>
      <c r="BK112" s="171">
        <f>BK113+BK124+BK130+BK268</f>
        <v>0</v>
      </c>
    </row>
    <row r="113" spans="2:63" s="12" customFormat="1" ht="22.8" customHeight="1">
      <c r="B113" s="158"/>
      <c r="C113" s="159"/>
      <c r="D113" s="160" t="s">
        <v>77</v>
      </c>
      <c r="E113" s="172" t="s">
        <v>170</v>
      </c>
      <c r="F113" s="172" t="s">
        <v>171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SUM(P114:P123)</f>
        <v>0</v>
      </c>
      <c r="Q113" s="166"/>
      <c r="R113" s="167">
        <f>SUM(R114:R123)</f>
        <v>0</v>
      </c>
      <c r="S113" s="166"/>
      <c r="T113" s="168">
        <f>SUM(T114:T123)</f>
        <v>0</v>
      </c>
      <c r="AR113" s="169" t="s">
        <v>88</v>
      </c>
      <c r="AT113" s="170" t="s">
        <v>77</v>
      </c>
      <c r="AU113" s="170" t="s">
        <v>86</v>
      </c>
      <c r="AY113" s="169" t="s">
        <v>125</v>
      </c>
      <c r="BK113" s="171">
        <f>SUM(BK114:BK123)</f>
        <v>0</v>
      </c>
    </row>
    <row r="114" spans="1:65" s="2" customFormat="1" ht="14.4" customHeight="1">
      <c r="A114" s="34"/>
      <c r="B114" s="35"/>
      <c r="C114" s="174" t="s">
        <v>172</v>
      </c>
      <c r="D114" s="174" t="s">
        <v>128</v>
      </c>
      <c r="E114" s="175" t="s">
        <v>173</v>
      </c>
      <c r="F114" s="176" t="s">
        <v>174</v>
      </c>
      <c r="G114" s="177" t="s">
        <v>175</v>
      </c>
      <c r="H114" s="178">
        <v>2</v>
      </c>
      <c r="I114" s="179"/>
      <c r="J114" s="180">
        <f>ROUND(I114*H114,2)</f>
        <v>0</v>
      </c>
      <c r="K114" s="176" t="s">
        <v>40</v>
      </c>
      <c r="L114" s="39"/>
      <c r="M114" s="181" t="s">
        <v>40</v>
      </c>
      <c r="N114" s="182" t="s">
        <v>51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5" t="s">
        <v>176</v>
      </c>
      <c r="AT114" s="185" t="s">
        <v>128</v>
      </c>
      <c r="AU114" s="185" t="s">
        <v>88</v>
      </c>
      <c r="AY114" s="17" t="s">
        <v>125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7" t="s">
        <v>133</v>
      </c>
      <c r="BK114" s="186">
        <f>ROUND(I114*H114,2)</f>
        <v>0</v>
      </c>
      <c r="BL114" s="17" t="s">
        <v>176</v>
      </c>
      <c r="BM114" s="185" t="s">
        <v>177</v>
      </c>
    </row>
    <row r="115" spans="1:47" s="2" customFormat="1" ht="10.2">
      <c r="A115" s="34"/>
      <c r="B115" s="35"/>
      <c r="C115" s="36"/>
      <c r="D115" s="187" t="s">
        <v>135</v>
      </c>
      <c r="E115" s="36"/>
      <c r="F115" s="188" t="s">
        <v>174</v>
      </c>
      <c r="G115" s="36"/>
      <c r="H115" s="36"/>
      <c r="I115" s="189"/>
      <c r="J115" s="36"/>
      <c r="K115" s="36"/>
      <c r="L115" s="39"/>
      <c r="M115" s="190"/>
      <c r="N115" s="191"/>
      <c r="O115" s="65"/>
      <c r="P115" s="65"/>
      <c r="Q115" s="65"/>
      <c r="R115" s="65"/>
      <c r="S115" s="65"/>
      <c r="T115" s="6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135</v>
      </c>
      <c r="AU115" s="17" t="s">
        <v>88</v>
      </c>
    </row>
    <row r="116" spans="2:51" s="13" customFormat="1" ht="10.2">
      <c r="B116" s="192"/>
      <c r="C116" s="193"/>
      <c r="D116" s="187" t="s">
        <v>137</v>
      </c>
      <c r="E116" s="194" t="s">
        <v>40</v>
      </c>
      <c r="F116" s="195" t="s">
        <v>433</v>
      </c>
      <c r="G116" s="193"/>
      <c r="H116" s="194" t="s">
        <v>40</v>
      </c>
      <c r="I116" s="196"/>
      <c r="J116" s="193"/>
      <c r="K116" s="193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137</v>
      </c>
      <c r="AU116" s="201" t="s">
        <v>88</v>
      </c>
      <c r="AV116" s="13" t="s">
        <v>86</v>
      </c>
      <c r="AW116" s="13" t="s">
        <v>38</v>
      </c>
      <c r="AX116" s="13" t="s">
        <v>78</v>
      </c>
      <c r="AY116" s="201" t="s">
        <v>125</v>
      </c>
    </row>
    <row r="117" spans="2:51" s="13" customFormat="1" ht="20.4">
      <c r="B117" s="192"/>
      <c r="C117" s="193"/>
      <c r="D117" s="187" t="s">
        <v>137</v>
      </c>
      <c r="E117" s="194" t="s">
        <v>40</v>
      </c>
      <c r="F117" s="195" t="s">
        <v>179</v>
      </c>
      <c r="G117" s="193"/>
      <c r="H117" s="194" t="s">
        <v>40</v>
      </c>
      <c r="I117" s="196"/>
      <c r="J117" s="193"/>
      <c r="K117" s="193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137</v>
      </c>
      <c r="AU117" s="201" t="s">
        <v>88</v>
      </c>
      <c r="AV117" s="13" t="s">
        <v>86</v>
      </c>
      <c r="AW117" s="13" t="s">
        <v>38</v>
      </c>
      <c r="AX117" s="13" t="s">
        <v>78</v>
      </c>
      <c r="AY117" s="201" t="s">
        <v>125</v>
      </c>
    </row>
    <row r="118" spans="2:51" s="13" customFormat="1" ht="10.2">
      <c r="B118" s="192"/>
      <c r="C118" s="193"/>
      <c r="D118" s="187" t="s">
        <v>137</v>
      </c>
      <c r="E118" s="194" t="s">
        <v>40</v>
      </c>
      <c r="F118" s="195" t="s">
        <v>180</v>
      </c>
      <c r="G118" s="193"/>
      <c r="H118" s="194" t="s">
        <v>40</v>
      </c>
      <c r="I118" s="196"/>
      <c r="J118" s="193"/>
      <c r="K118" s="193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137</v>
      </c>
      <c r="AU118" s="201" t="s">
        <v>88</v>
      </c>
      <c r="AV118" s="13" t="s">
        <v>86</v>
      </c>
      <c r="AW118" s="13" t="s">
        <v>38</v>
      </c>
      <c r="AX118" s="13" t="s">
        <v>78</v>
      </c>
      <c r="AY118" s="201" t="s">
        <v>125</v>
      </c>
    </row>
    <row r="119" spans="2:51" s="14" customFormat="1" ht="10.2">
      <c r="B119" s="202"/>
      <c r="C119" s="203"/>
      <c r="D119" s="187" t="s">
        <v>137</v>
      </c>
      <c r="E119" s="204" t="s">
        <v>40</v>
      </c>
      <c r="F119" s="205" t="s">
        <v>88</v>
      </c>
      <c r="G119" s="203"/>
      <c r="H119" s="206">
        <v>2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137</v>
      </c>
      <c r="AU119" s="212" t="s">
        <v>88</v>
      </c>
      <c r="AV119" s="14" t="s">
        <v>88</v>
      </c>
      <c r="AW119" s="14" t="s">
        <v>38</v>
      </c>
      <c r="AX119" s="14" t="s">
        <v>86</v>
      </c>
      <c r="AY119" s="212" t="s">
        <v>125</v>
      </c>
    </row>
    <row r="120" spans="1:65" s="2" customFormat="1" ht="14.4" customHeight="1">
      <c r="A120" s="34"/>
      <c r="B120" s="35"/>
      <c r="C120" s="174" t="s">
        <v>181</v>
      </c>
      <c r="D120" s="174" t="s">
        <v>128</v>
      </c>
      <c r="E120" s="175" t="s">
        <v>182</v>
      </c>
      <c r="F120" s="176" t="s">
        <v>183</v>
      </c>
      <c r="G120" s="177" t="s">
        <v>175</v>
      </c>
      <c r="H120" s="178">
        <v>2</v>
      </c>
      <c r="I120" s="179"/>
      <c r="J120" s="180">
        <f>ROUND(I120*H120,2)</f>
        <v>0</v>
      </c>
      <c r="K120" s="176" t="s">
        <v>40</v>
      </c>
      <c r="L120" s="39"/>
      <c r="M120" s="181" t="s">
        <v>40</v>
      </c>
      <c r="N120" s="182" t="s">
        <v>51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176</v>
      </c>
      <c r="AT120" s="185" t="s">
        <v>128</v>
      </c>
      <c r="AU120" s="185" t="s">
        <v>88</v>
      </c>
      <c r="AY120" s="17" t="s">
        <v>125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133</v>
      </c>
      <c r="BK120" s="186">
        <f>ROUND(I120*H120,2)</f>
        <v>0</v>
      </c>
      <c r="BL120" s="17" t="s">
        <v>176</v>
      </c>
      <c r="BM120" s="185" t="s">
        <v>184</v>
      </c>
    </row>
    <row r="121" spans="1:47" s="2" customFormat="1" ht="10.2">
      <c r="A121" s="34"/>
      <c r="B121" s="35"/>
      <c r="C121" s="36"/>
      <c r="D121" s="187" t="s">
        <v>135</v>
      </c>
      <c r="E121" s="36"/>
      <c r="F121" s="188" t="s">
        <v>183</v>
      </c>
      <c r="G121" s="36"/>
      <c r="H121" s="36"/>
      <c r="I121" s="189"/>
      <c r="J121" s="36"/>
      <c r="K121" s="36"/>
      <c r="L121" s="39"/>
      <c r="M121" s="190"/>
      <c r="N121" s="191"/>
      <c r="O121" s="65"/>
      <c r="P121" s="65"/>
      <c r="Q121" s="65"/>
      <c r="R121" s="65"/>
      <c r="S121" s="65"/>
      <c r="T121" s="6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135</v>
      </c>
      <c r="AU121" s="17" t="s">
        <v>88</v>
      </c>
    </row>
    <row r="122" spans="2:51" s="13" customFormat="1" ht="20.4">
      <c r="B122" s="192"/>
      <c r="C122" s="193"/>
      <c r="D122" s="187" t="s">
        <v>137</v>
      </c>
      <c r="E122" s="194" t="s">
        <v>40</v>
      </c>
      <c r="F122" s="195" t="s">
        <v>434</v>
      </c>
      <c r="G122" s="193"/>
      <c r="H122" s="194" t="s">
        <v>40</v>
      </c>
      <c r="I122" s="196"/>
      <c r="J122" s="193"/>
      <c r="K122" s="193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137</v>
      </c>
      <c r="AU122" s="201" t="s">
        <v>88</v>
      </c>
      <c r="AV122" s="13" t="s">
        <v>86</v>
      </c>
      <c r="AW122" s="13" t="s">
        <v>38</v>
      </c>
      <c r="AX122" s="13" t="s">
        <v>78</v>
      </c>
      <c r="AY122" s="201" t="s">
        <v>125</v>
      </c>
    </row>
    <row r="123" spans="2:51" s="14" customFormat="1" ht="10.2">
      <c r="B123" s="202"/>
      <c r="C123" s="203"/>
      <c r="D123" s="187" t="s">
        <v>137</v>
      </c>
      <c r="E123" s="204" t="s">
        <v>40</v>
      </c>
      <c r="F123" s="205" t="s">
        <v>88</v>
      </c>
      <c r="G123" s="203"/>
      <c r="H123" s="206">
        <v>2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137</v>
      </c>
      <c r="AU123" s="212" t="s">
        <v>88</v>
      </c>
      <c r="AV123" s="14" t="s">
        <v>88</v>
      </c>
      <c r="AW123" s="14" t="s">
        <v>38</v>
      </c>
      <c r="AX123" s="14" t="s">
        <v>86</v>
      </c>
      <c r="AY123" s="212" t="s">
        <v>125</v>
      </c>
    </row>
    <row r="124" spans="2:63" s="12" customFormat="1" ht="22.8" customHeight="1">
      <c r="B124" s="158"/>
      <c r="C124" s="159"/>
      <c r="D124" s="160" t="s">
        <v>77</v>
      </c>
      <c r="E124" s="172" t="s">
        <v>186</v>
      </c>
      <c r="F124" s="172" t="s">
        <v>187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SUM(P125:P129)</f>
        <v>0</v>
      </c>
      <c r="Q124" s="166"/>
      <c r="R124" s="167">
        <f>SUM(R125:R129)</f>
        <v>0.000567</v>
      </c>
      <c r="S124" s="166"/>
      <c r="T124" s="168">
        <f>SUM(T125:T129)</f>
        <v>0</v>
      </c>
      <c r="AR124" s="169" t="s">
        <v>88</v>
      </c>
      <c r="AT124" s="170" t="s">
        <v>77</v>
      </c>
      <c r="AU124" s="170" t="s">
        <v>86</v>
      </c>
      <c r="AY124" s="169" t="s">
        <v>125</v>
      </c>
      <c r="BK124" s="171">
        <f>SUM(BK125:BK129)</f>
        <v>0</v>
      </c>
    </row>
    <row r="125" spans="1:65" s="2" customFormat="1" ht="14.4" customHeight="1">
      <c r="A125" s="34"/>
      <c r="B125" s="35"/>
      <c r="C125" s="174" t="s">
        <v>188</v>
      </c>
      <c r="D125" s="174" t="s">
        <v>128</v>
      </c>
      <c r="E125" s="175" t="s">
        <v>189</v>
      </c>
      <c r="F125" s="176" t="s">
        <v>190</v>
      </c>
      <c r="G125" s="177" t="s">
        <v>191</v>
      </c>
      <c r="H125" s="178">
        <v>0.3</v>
      </c>
      <c r="I125" s="179"/>
      <c r="J125" s="180">
        <f>ROUND(I125*H125,2)</f>
        <v>0</v>
      </c>
      <c r="K125" s="176" t="s">
        <v>132</v>
      </c>
      <c r="L125" s="39"/>
      <c r="M125" s="181" t="s">
        <v>40</v>
      </c>
      <c r="N125" s="182" t="s">
        <v>51</v>
      </c>
      <c r="O125" s="65"/>
      <c r="P125" s="183">
        <f>O125*H125</f>
        <v>0</v>
      </c>
      <c r="Q125" s="183">
        <v>0.00189</v>
      </c>
      <c r="R125" s="183">
        <f>Q125*H125</f>
        <v>0.000567</v>
      </c>
      <c r="S125" s="183">
        <v>0</v>
      </c>
      <c r="T125" s="18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5" t="s">
        <v>176</v>
      </c>
      <c r="AT125" s="185" t="s">
        <v>128</v>
      </c>
      <c r="AU125" s="185" t="s">
        <v>88</v>
      </c>
      <c r="AY125" s="17" t="s">
        <v>125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133</v>
      </c>
      <c r="BK125" s="186">
        <f>ROUND(I125*H125,2)</f>
        <v>0</v>
      </c>
      <c r="BL125" s="17" t="s">
        <v>176</v>
      </c>
      <c r="BM125" s="185" t="s">
        <v>435</v>
      </c>
    </row>
    <row r="126" spans="1:47" s="2" customFormat="1" ht="19.2">
      <c r="A126" s="34"/>
      <c r="B126" s="35"/>
      <c r="C126" s="36"/>
      <c r="D126" s="187" t="s">
        <v>135</v>
      </c>
      <c r="E126" s="36"/>
      <c r="F126" s="188" t="s">
        <v>193</v>
      </c>
      <c r="G126" s="36"/>
      <c r="H126" s="36"/>
      <c r="I126" s="189"/>
      <c r="J126" s="36"/>
      <c r="K126" s="36"/>
      <c r="L126" s="39"/>
      <c r="M126" s="190"/>
      <c r="N126" s="191"/>
      <c r="O126" s="65"/>
      <c r="P126" s="65"/>
      <c r="Q126" s="65"/>
      <c r="R126" s="65"/>
      <c r="S126" s="65"/>
      <c r="T126" s="6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135</v>
      </c>
      <c r="AU126" s="17" t="s">
        <v>88</v>
      </c>
    </row>
    <row r="127" spans="2:51" s="13" customFormat="1" ht="20.4">
      <c r="B127" s="192"/>
      <c r="C127" s="193"/>
      <c r="D127" s="187" t="s">
        <v>137</v>
      </c>
      <c r="E127" s="194" t="s">
        <v>40</v>
      </c>
      <c r="F127" s="195" t="s">
        <v>436</v>
      </c>
      <c r="G127" s="193"/>
      <c r="H127" s="194" t="s">
        <v>40</v>
      </c>
      <c r="I127" s="196"/>
      <c r="J127" s="193"/>
      <c r="K127" s="193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137</v>
      </c>
      <c r="AU127" s="201" t="s">
        <v>88</v>
      </c>
      <c r="AV127" s="13" t="s">
        <v>86</v>
      </c>
      <c r="AW127" s="13" t="s">
        <v>38</v>
      </c>
      <c r="AX127" s="13" t="s">
        <v>78</v>
      </c>
      <c r="AY127" s="201" t="s">
        <v>125</v>
      </c>
    </row>
    <row r="128" spans="2:51" s="13" customFormat="1" ht="10.2">
      <c r="B128" s="192"/>
      <c r="C128" s="193"/>
      <c r="D128" s="187" t="s">
        <v>137</v>
      </c>
      <c r="E128" s="194" t="s">
        <v>40</v>
      </c>
      <c r="F128" s="195" t="s">
        <v>437</v>
      </c>
      <c r="G128" s="193"/>
      <c r="H128" s="194" t="s">
        <v>40</v>
      </c>
      <c r="I128" s="196"/>
      <c r="J128" s="193"/>
      <c r="K128" s="193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137</v>
      </c>
      <c r="AU128" s="201" t="s">
        <v>88</v>
      </c>
      <c r="AV128" s="13" t="s">
        <v>86</v>
      </c>
      <c r="AW128" s="13" t="s">
        <v>38</v>
      </c>
      <c r="AX128" s="13" t="s">
        <v>78</v>
      </c>
      <c r="AY128" s="201" t="s">
        <v>125</v>
      </c>
    </row>
    <row r="129" spans="2:51" s="14" customFormat="1" ht="10.2">
      <c r="B129" s="202"/>
      <c r="C129" s="203"/>
      <c r="D129" s="187" t="s">
        <v>137</v>
      </c>
      <c r="E129" s="204" t="s">
        <v>40</v>
      </c>
      <c r="F129" s="205" t="s">
        <v>438</v>
      </c>
      <c r="G129" s="203"/>
      <c r="H129" s="206">
        <v>0.3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137</v>
      </c>
      <c r="AU129" s="212" t="s">
        <v>88</v>
      </c>
      <c r="AV129" s="14" t="s">
        <v>88</v>
      </c>
      <c r="AW129" s="14" t="s">
        <v>38</v>
      </c>
      <c r="AX129" s="14" t="s">
        <v>86</v>
      </c>
      <c r="AY129" s="212" t="s">
        <v>125</v>
      </c>
    </row>
    <row r="130" spans="2:63" s="12" customFormat="1" ht="22.8" customHeight="1">
      <c r="B130" s="158"/>
      <c r="C130" s="159"/>
      <c r="D130" s="160" t="s">
        <v>77</v>
      </c>
      <c r="E130" s="172" t="s">
        <v>197</v>
      </c>
      <c r="F130" s="172" t="s">
        <v>198</v>
      </c>
      <c r="G130" s="159"/>
      <c r="H130" s="159"/>
      <c r="I130" s="162"/>
      <c r="J130" s="173">
        <f>BK130</f>
        <v>0</v>
      </c>
      <c r="K130" s="159"/>
      <c r="L130" s="164"/>
      <c r="M130" s="165"/>
      <c r="N130" s="166"/>
      <c r="O130" s="166"/>
      <c r="P130" s="167">
        <f>SUM(P131:P267)</f>
        <v>0</v>
      </c>
      <c r="Q130" s="166"/>
      <c r="R130" s="167">
        <f>SUM(R131:R267)</f>
        <v>1.7957395000000003</v>
      </c>
      <c r="S130" s="166"/>
      <c r="T130" s="168">
        <f>SUM(T131:T267)</f>
        <v>0.00495</v>
      </c>
      <c r="AR130" s="169" t="s">
        <v>88</v>
      </c>
      <c r="AT130" s="170" t="s">
        <v>77</v>
      </c>
      <c r="AU130" s="170" t="s">
        <v>86</v>
      </c>
      <c r="AY130" s="169" t="s">
        <v>125</v>
      </c>
      <c r="BK130" s="171">
        <f>SUM(BK131:BK267)</f>
        <v>0</v>
      </c>
    </row>
    <row r="131" spans="1:65" s="2" customFormat="1" ht="14.4" customHeight="1">
      <c r="A131" s="34"/>
      <c r="B131" s="35"/>
      <c r="C131" s="174" t="s">
        <v>126</v>
      </c>
      <c r="D131" s="174" t="s">
        <v>128</v>
      </c>
      <c r="E131" s="175" t="s">
        <v>199</v>
      </c>
      <c r="F131" s="176" t="s">
        <v>200</v>
      </c>
      <c r="G131" s="177" t="s">
        <v>175</v>
      </c>
      <c r="H131" s="178">
        <v>1</v>
      </c>
      <c r="I131" s="179"/>
      <c r="J131" s="180">
        <f>ROUND(I131*H131,2)</f>
        <v>0</v>
      </c>
      <c r="K131" s="176" t="s">
        <v>40</v>
      </c>
      <c r="L131" s="39"/>
      <c r="M131" s="181" t="s">
        <v>40</v>
      </c>
      <c r="N131" s="182" t="s">
        <v>51</v>
      </c>
      <c r="O131" s="65"/>
      <c r="P131" s="183">
        <f>O131*H131</f>
        <v>0</v>
      </c>
      <c r="Q131" s="183">
        <v>6E-05</v>
      </c>
      <c r="R131" s="183">
        <f>Q131*H131</f>
        <v>6E-05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176</v>
      </c>
      <c r="AT131" s="185" t="s">
        <v>128</v>
      </c>
      <c r="AU131" s="185" t="s">
        <v>88</v>
      </c>
      <c r="AY131" s="17" t="s">
        <v>125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133</v>
      </c>
      <c r="BK131" s="186">
        <f>ROUND(I131*H131,2)</f>
        <v>0</v>
      </c>
      <c r="BL131" s="17" t="s">
        <v>176</v>
      </c>
      <c r="BM131" s="185" t="s">
        <v>201</v>
      </c>
    </row>
    <row r="132" spans="1:47" s="2" customFormat="1" ht="10.2">
      <c r="A132" s="34"/>
      <c r="B132" s="35"/>
      <c r="C132" s="36"/>
      <c r="D132" s="187" t="s">
        <v>135</v>
      </c>
      <c r="E132" s="36"/>
      <c r="F132" s="188" t="s">
        <v>200</v>
      </c>
      <c r="G132" s="36"/>
      <c r="H132" s="36"/>
      <c r="I132" s="189"/>
      <c r="J132" s="36"/>
      <c r="K132" s="36"/>
      <c r="L132" s="39"/>
      <c r="M132" s="190"/>
      <c r="N132" s="191"/>
      <c r="O132" s="65"/>
      <c r="P132" s="65"/>
      <c r="Q132" s="65"/>
      <c r="R132" s="65"/>
      <c r="S132" s="65"/>
      <c r="T132" s="6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135</v>
      </c>
      <c r="AU132" s="17" t="s">
        <v>88</v>
      </c>
    </row>
    <row r="133" spans="2:51" s="13" customFormat="1" ht="10.2">
      <c r="B133" s="192"/>
      <c r="C133" s="193"/>
      <c r="D133" s="187" t="s">
        <v>137</v>
      </c>
      <c r="E133" s="194" t="s">
        <v>40</v>
      </c>
      <c r="F133" s="195" t="s">
        <v>433</v>
      </c>
      <c r="G133" s="193"/>
      <c r="H133" s="194" t="s">
        <v>40</v>
      </c>
      <c r="I133" s="196"/>
      <c r="J133" s="193"/>
      <c r="K133" s="193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137</v>
      </c>
      <c r="AU133" s="201" t="s">
        <v>88</v>
      </c>
      <c r="AV133" s="13" t="s">
        <v>86</v>
      </c>
      <c r="AW133" s="13" t="s">
        <v>38</v>
      </c>
      <c r="AX133" s="13" t="s">
        <v>78</v>
      </c>
      <c r="AY133" s="201" t="s">
        <v>125</v>
      </c>
    </row>
    <row r="134" spans="2:51" s="13" customFormat="1" ht="10.2">
      <c r="B134" s="192"/>
      <c r="C134" s="193"/>
      <c r="D134" s="187" t="s">
        <v>137</v>
      </c>
      <c r="E134" s="194" t="s">
        <v>40</v>
      </c>
      <c r="F134" s="195" t="s">
        <v>202</v>
      </c>
      <c r="G134" s="193"/>
      <c r="H134" s="194" t="s">
        <v>40</v>
      </c>
      <c r="I134" s="196"/>
      <c r="J134" s="193"/>
      <c r="K134" s="193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137</v>
      </c>
      <c r="AU134" s="201" t="s">
        <v>88</v>
      </c>
      <c r="AV134" s="13" t="s">
        <v>86</v>
      </c>
      <c r="AW134" s="13" t="s">
        <v>38</v>
      </c>
      <c r="AX134" s="13" t="s">
        <v>78</v>
      </c>
      <c r="AY134" s="201" t="s">
        <v>125</v>
      </c>
    </row>
    <row r="135" spans="2:51" s="13" customFormat="1" ht="10.2">
      <c r="B135" s="192"/>
      <c r="C135" s="193"/>
      <c r="D135" s="187" t="s">
        <v>137</v>
      </c>
      <c r="E135" s="194" t="s">
        <v>40</v>
      </c>
      <c r="F135" s="195" t="s">
        <v>203</v>
      </c>
      <c r="G135" s="193"/>
      <c r="H135" s="194" t="s">
        <v>40</v>
      </c>
      <c r="I135" s="196"/>
      <c r="J135" s="193"/>
      <c r="K135" s="193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137</v>
      </c>
      <c r="AU135" s="201" t="s">
        <v>88</v>
      </c>
      <c r="AV135" s="13" t="s">
        <v>86</v>
      </c>
      <c r="AW135" s="13" t="s">
        <v>38</v>
      </c>
      <c r="AX135" s="13" t="s">
        <v>78</v>
      </c>
      <c r="AY135" s="201" t="s">
        <v>125</v>
      </c>
    </row>
    <row r="136" spans="2:51" s="13" customFormat="1" ht="10.2">
      <c r="B136" s="192"/>
      <c r="C136" s="193"/>
      <c r="D136" s="187" t="s">
        <v>137</v>
      </c>
      <c r="E136" s="194" t="s">
        <v>40</v>
      </c>
      <c r="F136" s="195" t="s">
        <v>204</v>
      </c>
      <c r="G136" s="193"/>
      <c r="H136" s="194" t="s">
        <v>40</v>
      </c>
      <c r="I136" s="196"/>
      <c r="J136" s="193"/>
      <c r="K136" s="193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137</v>
      </c>
      <c r="AU136" s="201" t="s">
        <v>88</v>
      </c>
      <c r="AV136" s="13" t="s">
        <v>86</v>
      </c>
      <c r="AW136" s="13" t="s">
        <v>38</v>
      </c>
      <c r="AX136" s="13" t="s">
        <v>78</v>
      </c>
      <c r="AY136" s="201" t="s">
        <v>125</v>
      </c>
    </row>
    <row r="137" spans="2:51" s="14" customFormat="1" ht="10.2">
      <c r="B137" s="202"/>
      <c r="C137" s="203"/>
      <c r="D137" s="187" t="s">
        <v>137</v>
      </c>
      <c r="E137" s="204" t="s">
        <v>40</v>
      </c>
      <c r="F137" s="205" t="s">
        <v>86</v>
      </c>
      <c r="G137" s="203"/>
      <c r="H137" s="206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137</v>
      </c>
      <c r="AU137" s="212" t="s">
        <v>88</v>
      </c>
      <c r="AV137" s="14" t="s">
        <v>88</v>
      </c>
      <c r="AW137" s="14" t="s">
        <v>38</v>
      </c>
      <c r="AX137" s="14" t="s">
        <v>86</v>
      </c>
      <c r="AY137" s="212" t="s">
        <v>125</v>
      </c>
    </row>
    <row r="138" spans="1:65" s="2" customFormat="1" ht="14.4" customHeight="1">
      <c r="A138" s="34"/>
      <c r="B138" s="35"/>
      <c r="C138" s="174" t="s">
        <v>205</v>
      </c>
      <c r="D138" s="174" t="s">
        <v>128</v>
      </c>
      <c r="E138" s="175" t="s">
        <v>206</v>
      </c>
      <c r="F138" s="176" t="s">
        <v>207</v>
      </c>
      <c r="G138" s="177" t="s">
        <v>175</v>
      </c>
      <c r="H138" s="178">
        <v>1</v>
      </c>
      <c r="I138" s="179"/>
      <c r="J138" s="180">
        <f>ROUND(I138*H138,2)</f>
        <v>0</v>
      </c>
      <c r="K138" s="176" t="s">
        <v>40</v>
      </c>
      <c r="L138" s="39"/>
      <c r="M138" s="181" t="s">
        <v>40</v>
      </c>
      <c r="N138" s="182" t="s">
        <v>51</v>
      </c>
      <c r="O138" s="65"/>
      <c r="P138" s="183">
        <f>O138*H138</f>
        <v>0</v>
      </c>
      <c r="Q138" s="183">
        <v>6E-05</v>
      </c>
      <c r="R138" s="183">
        <f>Q138*H138</f>
        <v>6E-05</v>
      </c>
      <c r="S138" s="183">
        <v>0</v>
      </c>
      <c r="T138" s="18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5" t="s">
        <v>176</v>
      </c>
      <c r="AT138" s="185" t="s">
        <v>128</v>
      </c>
      <c r="AU138" s="185" t="s">
        <v>88</v>
      </c>
      <c r="AY138" s="17" t="s">
        <v>125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7" t="s">
        <v>133</v>
      </c>
      <c r="BK138" s="186">
        <f>ROUND(I138*H138,2)</f>
        <v>0</v>
      </c>
      <c r="BL138" s="17" t="s">
        <v>176</v>
      </c>
      <c r="BM138" s="185" t="s">
        <v>208</v>
      </c>
    </row>
    <row r="139" spans="1:47" s="2" customFormat="1" ht="10.2">
      <c r="A139" s="34"/>
      <c r="B139" s="35"/>
      <c r="C139" s="36"/>
      <c r="D139" s="187" t="s">
        <v>135</v>
      </c>
      <c r="E139" s="36"/>
      <c r="F139" s="188" t="s">
        <v>207</v>
      </c>
      <c r="G139" s="36"/>
      <c r="H139" s="36"/>
      <c r="I139" s="189"/>
      <c r="J139" s="36"/>
      <c r="K139" s="36"/>
      <c r="L139" s="39"/>
      <c r="M139" s="190"/>
      <c r="N139" s="191"/>
      <c r="O139" s="65"/>
      <c r="P139" s="65"/>
      <c r="Q139" s="65"/>
      <c r="R139" s="65"/>
      <c r="S139" s="65"/>
      <c r="T139" s="6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135</v>
      </c>
      <c r="AU139" s="17" t="s">
        <v>88</v>
      </c>
    </row>
    <row r="140" spans="2:51" s="13" customFormat="1" ht="20.4">
      <c r="B140" s="192"/>
      <c r="C140" s="193"/>
      <c r="D140" s="187" t="s">
        <v>137</v>
      </c>
      <c r="E140" s="194" t="s">
        <v>40</v>
      </c>
      <c r="F140" s="195" t="s">
        <v>439</v>
      </c>
      <c r="G140" s="193"/>
      <c r="H140" s="194" t="s">
        <v>40</v>
      </c>
      <c r="I140" s="196"/>
      <c r="J140" s="193"/>
      <c r="K140" s="193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137</v>
      </c>
      <c r="AU140" s="201" t="s">
        <v>88</v>
      </c>
      <c r="AV140" s="13" t="s">
        <v>86</v>
      </c>
      <c r="AW140" s="13" t="s">
        <v>38</v>
      </c>
      <c r="AX140" s="13" t="s">
        <v>78</v>
      </c>
      <c r="AY140" s="201" t="s">
        <v>125</v>
      </c>
    </row>
    <row r="141" spans="2:51" s="14" customFormat="1" ht="10.2">
      <c r="B141" s="202"/>
      <c r="C141" s="203"/>
      <c r="D141" s="187" t="s">
        <v>137</v>
      </c>
      <c r="E141" s="204" t="s">
        <v>40</v>
      </c>
      <c r="F141" s="205" t="s">
        <v>86</v>
      </c>
      <c r="G141" s="203"/>
      <c r="H141" s="206">
        <v>1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137</v>
      </c>
      <c r="AU141" s="212" t="s">
        <v>88</v>
      </c>
      <c r="AV141" s="14" t="s">
        <v>88</v>
      </c>
      <c r="AW141" s="14" t="s">
        <v>38</v>
      </c>
      <c r="AX141" s="14" t="s">
        <v>86</v>
      </c>
      <c r="AY141" s="212" t="s">
        <v>125</v>
      </c>
    </row>
    <row r="142" spans="1:65" s="2" customFormat="1" ht="14.4" customHeight="1">
      <c r="A142" s="34"/>
      <c r="B142" s="35"/>
      <c r="C142" s="174" t="s">
        <v>210</v>
      </c>
      <c r="D142" s="174" t="s">
        <v>128</v>
      </c>
      <c r="E142" s="175" t="s">
        <v>211</v>
      </c>
      <c r="F142" s="176" t="s">
        <v>212</v>
      </c>
      <c r="G142" s="177" t="s">
        <v>175</v>
      </c>
      <c r="H142" s="178">
        <v>1</v>
      </c>
      <c r="I142" s="179"/>
      <c r="J142" s="180">
        <f>ROUND(I142*H142,2)</f>
        <v>0</v>
      </c>
      <c r="K142" s="176" t="s">
        <v>40</v>
      </c>
      <c r="L142" s="39"/>
      <c r="M142" s="181" t="s">
        <v>40</v>
      </c>
      <c r="N142" s="182" t="s">
        <v>51</v>
      </c>
      <c r="O142" s="65"/>
      <c r="P142" s="183">
        <f>O142*H142</f>
        <v>0</v>
      </c>
      <c r="Q142" s="183">
        <v>6E-05</v>
      </c>
      <c r="R142" s="183">
        <f>Q142*H142</f>
        <v>6E-05</v>
      </c>
      <c r="S142" s="183">
        <v>0</v>
      </c>
      <c r="T142" s="18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5" t="s">
        <v>176</v>
      </c>
      <c r="AT142" s="185" t="s">
        <v>128</v>
      </c>
      <c r="AU142" s="185" t="s">
        <v>88</v>
      </c>
      <c r="AY142" s="17" t="s">
        <v>125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7" t="s">
        <v>133</v>
      </c>
      <c r="BK142" s="186">
        <f>ROUND(I142*H142,2)</f>
        <v>0</v>
      </c>
      <c r="BL142" s="17" t="s">
        <v>176</v>
      </c>
      <c r="BM142" s="185" t="s">
        <v>213</v>
      </c>
    </row>
    <row r="143" spans="1:47" s="2" customFormat="1" ht="10.2">
      <c r="A143" s="34"/>
      <c r="B143" s="35"/>
      <c r="C143" s="36"/>
      <c r="D143" s="187" t="s">
        <v>135</v>
      </c>
      <c r="E143" s="36"/>
      <c r="F143" s="188" t="s">
        <v>212</v>
      </c>
      <c r="G143" s="36"/>
      <c r="H143" s="36"/>
      <c r="I143" s="189"/>
      <c r="J143" s="36"/>
      <c r="K143" s="36"/>
      <c r="L143" s="39"/>
      <c r="M143" s="190"/>
      <c r="N143" s="191"/>
      <c r="O143" s="65"/>
      <c r="P143" s="65"/>
      <c r="Q143" s="65"/>
      <c r="R143" s="65"/>
      <c r="S143" s="65"/>
      <c r="T143" s="6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135</v>
      </c>
      <c r="AU143" s="17" t="s">
        <v>88</v>
      </c>
    </row>
    <row r="144" spans="2:51" s="13" customFormat="1" ht="20.4">
      <c r="B144" s="192"/>
      <c r="C144" s="193"/>
      <c r="D144" s="187" t="s">
        <v>137</v>
      </c>
      <c r="E144" s="194" t="s">
        <v>40</v>
      </c>
      <c r="F144" s="195" t="s">
        <v>440</v>
      </c>
      <c r="G144" s="193"/>
      <c r="H144" s="194" t="s">
        <v>40</v>
      </c>
      <c r="I144" s="196"/>
      <c r="J144" s="193"/>
      <c r="K144" s="193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137</v>
      </c>
      <c r="AU144" s="201" t="s">
        <v>88</v>
      </c>
      <c r="AV144" s="13" t="s">
        <v>86</v>
      </c>
      <c r="AW144" s="13" t="s">
        <v>38</v>
      </c>
      <c r="AX144" s="13" t="s">
        <v>78</v>
      </c>
      <c r="AY144" s="201" t="s">
        <v>125</v>
      </c>
    </row>
    <row r="145" spans="2:51" s="13" customFormat="1" ht="10.2">
      <c r="B145" s="192"/>
      <c r="C145" s="193"/>
      <c r="D145" s="187" t="s">
        <v>137</v>
      </c>
      <c r="E145" s="194" t="s">
        <v>40</v>
      </c>
      <c r="F145" s="195" t="s">
        <v>441</v>
      </c>
      <c r="G145" s="193"/>
      <c r="H145" s="194" t="s">
        <v>40</v>
      </c>
      <c r="I145" s="196"/>
      <c r="J145" s="193"/>
      <c r="K145" s="193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137</v>
      </c>
      <c r="AU145" s="201" t="s">
        <v>88</v>
      </c>
      <c r="AV145" s="13" t="s">
        <v>86</v>
      </c>
      <c r="AW145" s="13" t="s">
        <v>38</v>
      </c>
      <c r="AX145" s="13" t="s">
        <v>78</v>
      </c>
      <c r="AY145" s="201" t="s">
        <v>125</v>
      </c>
    </row>
    <row r="146" spans="2:51" s="14" customFormat="1" ht="10.2">
      <c r="B146" s="202"/>
      <c r="C146" s="203"/>
      <c r="D146" s="187" t="s">
        <v>137</v>
      </c>
      <c r="E146" s="204" t="s">
        <v>40</v>
      </c>
      <c r="F146" s="205" t="s">
        <v>86</v>
      </c>
      <c r="G146" s="203"/>
      <c r="H146" s="206">
        <v>1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137</v>
      </c>
      <c r="AU146" s="212" t="s">
        <v>88</v>
      </c>
      <c r="AV146" s="14" t="s">
        <v>88</v>
      </c>
      <c r="AW146" s="14" t="s">
        <v>38</v>
      </c>
      <c r="AX146" s="14" t="s">
        <v>86</v>
      </c>
      <c r="AY146" s="212" t="s">
        <v>125</v>
      </c>
    </row>
    <row r="147" spans="1:65" s="2" customFormat="1" ht="14.4" customHeight="1">
      <c r="A147" s="34"/>
      <c r="B147" s="35"/>
      <c r="C147" s="174" t="s">
        <v>216</v>
      </c>
      <c r="D147" s="174" t="s">
        <v>128</v>
      </c>
      <c r="E147" s="175" t="s">
        <v>217</v>
      </c>
      <c r="F147" s="176" t="s">
        <v>218</v>
      </c>
      <c r="G147" s="177" t="s">
        <v>175</v>
      </c>
      <c r="H147" s="178">
        <v>1</v>
      </c>
      <c r="I147" s="179"/>
      <c r="J147" s="180">
        <f>ROUND(I147*H147,2)</f>
        <v>0</v>
      </c>
      <c r="K147" s="176" t="s">
        <v>40</v>
      </c>
      <c r="L147" s="39"/>
      <c r="M147" s="181" t="s">
        <v>40</v>
      </c>
      <c r="N147" s="182" t="s">
        <v>51</v>
      </c>
      <c r="O147" s="65"/>
      <c r="P147" s="183">
        <f>O147*H147</f>
        <v>0</v>
      </c>
      <c r="Q147" s="183">
        <v>0.24</v>
      </c>
      <c r="R147" s="183">
        <f>Q147*H147</f>
        <v>0.24</v>
      </c>
      <c r="S147" s="183">
        <v>0</v>
      </c>
      <c r="T147" s="18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5" t="s">
        <v>176</v>
      </c>
      <c r="AT147" s="185" t="s">
        <v>128</v>
      </c>
      <c r="AU147" s="185" t="s">
        <v>88</v>
      </c>
      <c r="AY147" s="17" t="s">
        <v>125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7" t="s">
        <v>133</v>
      </c>
      <c r="BK147" s="186">
        <f>ROUND(I147*H147,2)</f>
        <v>0</v>
      </c>
      <c r="BL147" s="17" t="s">
        <v>176</v>
      </c>
      <c r="BM147" s="185" t="s">
        <v>219</v>
      </c>
    </row>
    <row r="148" spans="1:47" s="2" customFormat="1" ht="10.2">
      <c r="A148" s="34"/>
      <c r="B148" s="35"/>
      <c r="C148" s="36"/>
      <c r="D148" s="187" t="s">
        <v>135</v>
      </c>
      <c r="E148" s="36"/>
      <c r="F148" s="188" t="s">
        <v>218</v>
      </c>
      <c r="G148" s="36"/>
      <c r="H148" s="36"/>
      <c r="I148" s="189"/>
      <c r="J148" s="36"/>
      <c r="K148" s="36"/>
      <c r="L148" s="39"/>
      <c r="M148" s="190"/>
      <c r="N148" s="191"/>
      <c r="O148" s="65"/>
      <c r="P148" s="65"/>
      <c r="Q148" s="65"/>
      <c r="R148" s="65"/>
      <c r="S148" s="65"/>
      <c r="T148" s="6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135</v>
      </c>
      <c r="AU148" s="17" t="s">
        <v>88</v>
      </c>
    </row>
    <row r="149" spans="2:51" s="13" customFormat="1" ht="10.2">
      <c r="B149" s="192"/>
      <c r="C149" s="193"/>
      <c r="D149" s="187" t="s">
        <v>137</v>
      </c>
      <c r="E149" s="194" t="s">
        <v>40</v>
      </c>
      <c r="F149" s="195" t="s">
        <v>433</v>
      </c>
      <c r="G149" s="193"/>
      <c r="H149" s="194" t="s">
        <v>40</v>
      </c>
      <c r="I149" s="196"/>
      <c r="J149" s="193"/>
      <c r="K149" s="193"/>
      <c r="L149" s="197"/>
      <c r="M149" s="198"/>
      <c r="N149" s="199"/>
      <c r="O149" s="199"/>
      <c r="P149" s="199"/>
      <c r="Q149" s="199"/>
      <c r="R149" s="199"/>
      <c r="S149" s="199"/>
      <c r="T149" s="200"/>
      <c r="AT149" s="201" t="s">
        <v>137</v>
      </c>
      <c r="AU149" s="201" t="s">
        <v>88</v>
      </c>
      <c r="AV149" s="13" t="s">
        <v>86</v>
      </c>
      <c r="AW149" s="13" t="s">
        <v>38</v>
      </c>
      <c r="AX149" s="13" t="s">
        <v>78</v>
      </c>
      <c r="AY149" s="201" t="s">
        <v>125</v>
      </c>
    </row>
    <row r="150" spans="2:51" s="13" customFormat="1" ht="20.4">
      <c r="B150" s="192"/>
      <c r="C150" s="193"/>
      <c r="D150" s="187" t="s">
        <v>137</v>
      </c>
      <c r="E150" s="194" t="s">
        <v>40</v>
      </c>
      <c r="F150" s="195" t="s">
        <v>442</v>
      </c>
      <c r="G150" s="193"/>
      <c r="H150" s="194" t="s">
        <v>40</v>
      </c>
      <c r="I150" s="196"/>
      <c r="J150" s="193"/>
      <c r="K150" s="193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137</v>
      </c>
      <c r="AU150" s="201" t="s">
        <v>88</v>
      </c>
      <c r="AV150" s="13" t="s">
        <v>86</v>
      </c>
      <c r="AW150" s="13" t="s">
        <v>38</v>
      </c>
      <c r="AX150" s="13" t="s">
        <v>78</v>
      </c>
      <c r="AY150" s="201" t="s">
        <v>125</v>
      </c>
    </row>
    <row r="151" spans="2:51" s="13" customFormat="1" ht="10.2">
      <c r="B151" s="192"/>
      <c r="C151" s="193"/>
      <c r="D151" s="187" t="s">
        <v>137</v>
      </c>
      <c r="E151" s="194" t="s">
        <v>40</v>
      </c>
      <c r="F151" s="195" t="s">
        <v>443</v>
      </c>
      <c r="G151" s="193"/>
      <c r="H151" s="194" t="s">
        <v>40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137</v>
      </c>
      <c r="AU151" s="201" t="s">
        <v>88</v>
      </c>
      <c r="AV151" s="13" t="s">
        <v>86</v>
      </c>
      <c r="AW151" s="13" t="s">
        <v>38</v>
      </c>
      <c r="AX151" s="13" t="s">
        <v>78</v>
      </c>
      <c r="AY151" s="201" t="s">
        <v>125</v>
      </c>
    </row>
    <row r="152" spans="2:51" s="14" customFormat="1" ht="10.2">
      <c r="B152" s="202"/>
      <c r="C152" s="203"/>
      <c r="D152" s="187" t="s">
        <v>137</v>
      </c>
      <c r="E152" s="204" t="s">
        <v>40</v>
      </c>
      <c r="F152" s="205" t="s">
        <v>86</v>
      </c>
      <c r="G152" s="203"/>
      <c r="H152" s="206">
        <v>1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137</v>
      </c>
      <c r="AU152" s="212" t="s">
        <v>88</v>
      </c>
      <c r="AV152" s="14" t="s">
        <v>88</v>
      </c>
      <c r="AW152" s="14" t="s">
        <v>38</v>
      </c>
      <c r="AX152" s="14" t="s">
        <v>86</v>
      </c>
      <c r="AY152" s="212" t="s">
        <v>125</v>
      </c>
    </row>
    <row r="153" spans="1:65" s="2" customFormat="1" ht="14.4" customHeight="1">
      <c r="A153" s="34"/>
      <c r="B153" s="35"/>
      <c r="C153" s="174" t="s">
        <v>222</v>
      </c>
      <c r="D153" s="174" t="s">
        <v>128</v>
      </c>
      <c r="E153" s="175" t="s">
        <v>223</v>
      </c>
      <c r="F153" s="176" t="s">
        <v>224</v>
      </c>
      <c r="G153" s="177" t="s">
        <v>175</v>
      </c>
      <c r="H153" s="178">
        <v>1</v>
      </c>
      <c r="I153" s="179"/>
      <c r="J153" s="180">
        <f>ROUND(I153*H153,2)</f>
        <v>0</v>
      </c>
      <c r="K153" s="176" t="s">
        <v>40</v>
      </c>
      <c r="L153" s="39"/>
      <c r="M153" s="181" t="s">
        <v>40</v>
      </c>
      <c r="N153" s="182" t="s">
        <v>51</v>
      </c>
      <c r="O153" s="65"/>
      <c r="P153" s="183">
        <f>O153*H153</f>
        <v>0</v>
      </c>
      <c r="Q153" s="183">
        <v>0.007</v>
      </c>
      <c r="R153" s="183">
        <f>Q153*H153</f>
        <v>0.007</v>
      </c>
      <c r="S153" s="183">
        <v>0</v>
      </c>
      <c r="T153" s="18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5" t="s">
        <v>176</v>
      </c>
      <c r="AT153" s="185" t="s">
        <v>128</v>
      </c>
      <c r="AU153" s="185" t="s">
        <v>88</v>
      </c>
      <c r="AY153" s="17" t="s">
        <v>125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7" t="s">
        <v>133</v>
      </c>
      <c r="BK153" s="186">
        <f>ROUND(I153*H153,2)</f>
        <v>0</v>
      </c>
      <c r="BL153" s="17" t="s">
        <v>176</v>
      </c>
      <c r="BM153" s="185" t="s">
        <v>225</v>
      </c>
    </row>
    <row r="154" spans="1:47" s="2" customFormat="1" ht="10.2">
      <c r="A154" s="34"/>
      <c r="B154" s="35"/>
      <c r="C154" s="36"/>
      <c r="D154" s="187" t="s">
        <v>135</v>
      </c>
      <c r="E154" s="36"/>
      <c r="F154" s="188" t="s">
        <v>224</v>
      </c>
      <c r="G154" s="36"/>
      <c r="H154" s="36"/>
      <c r="I154" s="189"/>
      <c r="J154" s="36"/>
      <c r="K154" s="36"/>
      <c r="L154" s="39"/>
      <c r="M154" s="190"/>
      <c r="N154" s="191"/>
      <c r="O154" s="65"/>
      <c r="P154" s="65"/>
      <c r="Q154" s="65"/>
      <c r="R154" s="65"/>
      <c r="S154" s="65"/>
      <c r="T154" s="6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135</v>
      </c>
      <c r="AU154" s="17" t="s">
        <v>88</v>
      </c>
    </row>
    <row r="155" spans="2:51" s="13" customFormat="1" ht="20.4">
      <c r="B155" s="192"/>
      <c r="C155" s="193"/>
      <c r="D155" s="187" t="s">
        <v>137</v>
      </c>
      <c r="E155" s="194" t="s">
        <v>40</v>
      </c>
      <c r="F155" s="195" t="s">
        <v>444</v>
      </c>
      <c r="G155" s="193"/>
      <c r="H155" s="194" t="s">
        <v>40</v>
      </c>
      <c r="I155" s="196"/>
      <c r="J155" s="193"/>
      <c r="K155" s="193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137</v>
      </c>
      <c r="AU155" s="201" t="s">
        <v>88</v>
      </c>
      <c r="AV155" s="13" t="s">
        <v>86</v>
      </c>
      <c r="AW155" s="13" t="s">
        <v>38</v>
      </c>
      <c r="AX155" s="13" t="s">
        <v>78</v>
      </c>
      <c r="AY155" s="201" t="s">
        <v>125</v>
      </c>
    </row>
    <row r="156" spans="2:51" s="13" customFormat="1" ht="10.2">
      <c r="B156" s="192"/>
      <c r="C156" s="193"/>
      <c r="D156" s="187" t="s">
        <v>137</v>
      </c>
      <c r="E156" s="194" t="s">
        <v>40</v>
      </c>
      <c r="F156" s="195" t="s">
        <v>445</v>
      </c>
      <c r="G156" s="193"/>
      <c r="H156" s="194" t="s">
        <v>40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137</v>
      </c>
      <c r="AU156" s="201" t="s">
        <v>88</v>
      </c>
      <c r="AV156" s="13" t="s">
        <v>86</v>
      </c>
      <c r="AW156" s="13" t="s">
        <v>38</v>
      </c>
      <c r="AX156" s="13" t="s">
        <v>78</v>
      </c>
      <c r="AY156" s="201" t="s">
        <v>125</v>
      </c>
    </row>
    <row r="157" spans="2:51" s="14" customFormat="1" ht="10.2">
      <c r="B157" s="202"/>
      <c r="C157" s="203"/>
      <c r="D157" s="187" t="s">
        <v>137</v>
      </c>
      <c r="E157" s="204" t="s">
        <v>40</v>
      </c>
      <c r="F157" s="205" t="s">
        <v>86</v>
      </c>
      <c r="G157" s="203"/>
      <c r="H157" s="206">
        <v>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137</v>
      </c>
      <c r="AU157" s="212" t="s">
        <v>88</v>
      </c>
      <c r="AV157" s="14" t="s">
        <v>88</v>
      </c>
      <c r="AW157" s="14" t="s">
        <v>38</v>
      </c>
      <c r="AX157" s="14" t="s">
        <v>86</v>
      </c>
      <c r="AY157" s="212" t="s">
        <v>125</v>
      </c>
    </row>
    <row r="158" spans="1:65" s="2" customFormat="1" ht="14.4" customHeight="1">
      <c r="A158" s="34"/>
      <c r="B158" s="35"/>
      <c r="C158" s="174" t="s">
        <v>228</v>
      </c>
      <c r="D158" s="174" t="s">
        <v>128</v>
      </c>
      <c r="E158" s="175" t="s">
        <v>229</v>
      </c>
      <c r="F158" s="176" t="s">
        <v>230</v>
      </c>
      <c r="G158" s="177" t="s">
        <v>175</v>
      </c>
      <c r="H158" s="178">
        <v>1</v>
      </c>
      <c r="I158" s="179"/>
      <c r="J158" s="180">
        <f>ROUND(I158*H158,2)</f>
        <v>0</v>
      </c>
      <c r="K158" s="176" t="s">
        <v>40</v>
      </c>
      <c r="L158" s="39"/>
      <c r="M158" s="181" t="s">
        <v>40</v>
      </c>
      <c r="N158" s="182" t="s">
        <v>51</v>
      </c>
      <c r="O158" s="65"/>
      <c r="P158" s="183">
        <f>O158*H158</f>
        <v>0</v>
      </c>
      <c r="Q158" s="183">
        <v>0.325</v>
      </c>
      <c r="R158" s="183">
        <f>Q158*H158</f>
        <v>0.325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176</v>
      </c>
      <c r="AT158" s="185" t="s">
        <v>128</v>
      </c>
      <c r="AU158" s="185" t="s">
        <v>88</v>
      </c>
      <c r="AY158" s="17" t="s">
        <v>125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133</v>
      </c>
      <c r="BK158" s="186">
        <f>ROUND(I158*H158,2)</f>
        <v>0</v>
      </c>
      <c r="BL158" s="17" t="s">
        <v>176</v>
      </c>
      <c r="BM158" s="185" t="s">
        <v>231</v>
      </c>
    </row>
    <row r="159" spans="1:47" s="2" customFormat="1" ht="10.2">
      <c r="A159" s="34"/>
      <c r="B159" s="35"/>
      <c r="C159" s="36"/>
      <c r="D159" s="187" t="s">
        <v>135</v>
      </c>
      <c r="E159" s="36"/>
      <c r="F159" s="188" t="s">
        <v>230</v>
      </c>
      <c r="G159" s="36"/>
      <c r="H159" s="36"/>
      <c r="I159" s="189"/>
      <c r="J159" s="36"/>
      <c r="K159" s="36"/>
      <c r="L159" s="39"/>
      <c r="M159" s="190"/>
      <c r="N159" s="191"/>
      <c r="O159" s="65"/>
      <c r="P159" s="65"/>
      <c r="Q159" s="65"/>
      <c r="R159" s="65"/>
      <c r="S159" s="65"/>
      <c r="T159" s="6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135</v>
      </c>
      <c r="AU159" s="17" t="s">
        <v>88</v>
      </c>
    </row>
    <row r="160" spans="2:51" s="13" customFormat="1" ht="20.4">
      <c r="B160" s="192"/>
      <c r="C160" s="193"/>
      <c r="D160" s="187" t="s">
        <v>137</v>
      </c>
      <c r="E160" s="194" t="s">
        <v>40</v>
      </c>
      <c r="F160" s="195" t="s">
        <v>446</v>
      </c>
      <c r="G160" s="193"/>
      <c r="H160" s="194" t="s">
        <v>40</v>
      </c>
      <c r="I160" s="196"/>
      <c r="J160" s="193"/>
      <c r="K160" s="193"/>
      <c r="L160" s="197"/>
      <c r="M160" s="198"/>
      <c r="N160" s="199"/>
      <c r="O160" s="199"/>
      <c r="P160" s="199"/>
      <c r="Q160" s="199"/>
      <c r="R160" s="199"/>
      <c r="S160" s="199"/>
      <c r="T160" s="200"/>
      <c r="AT160" s="201" t="s">
        <v>137</v>
      </c>
      <c r="AU160" s="201" t="s">
        <v>88</v>
      </c>
      <c r="AV160" s="13" t="s">
        <v>86</v>
      </c>
      <c r="AW160" s="13" t="s">
        <v>38</v>
      </c>
      <c r="AX160" s="13" t="s">
        <v>78</v>
      </c>
      <c r="AY160" s="201" t="s">
        <v>125</v>
      </c>
    </row>
    <row r="161" spans="2:51" s="14" customFormat="1" ht="10.2">
      <c r="B161" s="202"/>
      <c r="C161" s="203"/>
      <c r="D161" s="187" t="s">
        <v>137</v>
      </c>
      <c r="E161" s="204" t="s">
        <v>40</v>
      </c>
      <c r="F161" s="205" t="s">
        <v>86</v>
      </c>
      <c r="G161" s="203"/>
      <c r="H161" s="206">
        <v>1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137</v>
      </c>
      <c r="AU161" s="212" t="s">
        <v>88</v>
      </c>
      <c r="AV161" s="14" t="s">
        <v>88</v>
      </c>
      <c r="AW161" s="14" t="s">
        <v>38</v>
      </c>
      <c r="AX161" s="14" t="s">
        <v>86</v>
      </c>
      <c r="AY161" s="212" t="s">
        <v>125</v>
      </c>
    </row>
    <row r="162" spans="1:65" s="2" customFormat="1" ht="14.4" customHeight="1">
      <c r="A162" s="34"/>
      <c r="B162" s="35"/>
      <c r="C162" s="174" t="s">
        <v>8</v>
      </c>
      <c r="D162" s="174" t="s">
        <v>128</v>
      </c>
      <c r="E162" s="175" t="s">
        <v>233</v>
      </c>
      <c r="F162" s="176" t="s">
        <v>234</v>
      </c>
      <c r="G162" s="177" t="s">
        <v>175</v>
      </c>
      <c r="H162" s="178">
        <v>1</v>
      </c>
      <c r="I162" s="179"/>
      <c r="J162" s="180">
        <f>ROUND(I162*H162,2)</f>
        <v>0</v>
      </c>
      <c r="K162" s="176" t="s">
        <v>40</v>
      </c>
      <c r="L162" s="39"/>
      <c r="M162" s="181" t="s">
        <v>40</v>
      </c>
      <c r="N162" s="182" t="s">
        <v>51</v>
      </c>
      <c r="O162" s="65"/>
      <c r="P162" s="183">
        <f>O162*H162</f>
        <v>0</v>
      </c>
      <c r="Q162" s="183">
        <v>0.366</v>
      </c>
      <c r="R162" s="183">
        <f>Q162*H162</f>
        <v>0.366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176</v>
      </c>
      <c r="AT162" s="185" t="s">
        <v>128</v>
      </c>
      <c r="AU162" s="185" t="s">
        <v>88</v>
      </c>
      <c r="AY162" s="17" t="s">
        <v>125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133</v>
      </c>
      <c r="BK162" s="186">
        <f>ROUND(I162*H162,2)</f>
        <v>0</v>
      </c>
      <c r="BL162" s="17" t="s">
        <v>176</v>
      </c>
      <c r="BM162" s="185" t="s">
        <v>235</v>
      </c>
    </row>
    <row r="163" spans="1:47" s="2" customFormat="1" ht="10.2">
      <c r="A163" s="34"/>
      <c r="B163" s="35"/>
      <c r="C163" s="36"/>
      <c r="D163" s="187" t="s">
        <v>135</v>
      </c>
      <c r="E163" s="36"/>
      <c r="F163" s="188" t="s">
        <v>234</v>
      </c>
      <c r="G163" s="36"/>
      <c r="H163" s="36"/>
      <c r="I163" s="189"/>
      <c r="J163" s="36"/>
      <c r="K163" s="36"/>
      <c r="L163" s="39"/>
      <c r="M163" s="190"/>
      <c r="N163" s="191"/>
      <c r="O163" s="65"/>
      <c r="P163" s="65"/>
      <c r="Q163" s="65"/>
      <c r="R163" s="65"/>
      <c r="S163" s="65"/>
      <c r="T163" s="6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135</v>
      </c>
      <c r="AU163" s="17" t="s">
        <v>88</v>
      </c>
    </row>
    <row r="164" spans="2:51" s="13" customFormat="1" ht="10.2">
      <c r="B164" s="192"/>
      <c r="C164" s="193"/>
      <c r="D164" s="187" t="s">
        <v>137</v>
      </c>
      <c r="E164" s="194" t="s">
        <v>40</v>
      </c>
      <c r="F164" s="195" t="s">
        <v>447</v>
      </c>
      <c r="G164" s="193"/>
      <c r="H164" s="194" t="s">
        <v>40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137</v>
      </c>
      <c r="AU164" s="201" t="s">
        <v>88</v>
      </c>
      <c r="AV164" s="13" t="s">
        <v>86</v>
      </c>
      <c r="AW164" s="13" t="s">
        <v>38</v>
      </c>
      <c r="AX164" s="13" t="s">
        <v>78</v>
      </c>
      <c r="AY164" s="201" t="s">
        <v>125</v>
      </c>
    </row>
    <row r="165" spans="2:51" s="13" customFormat="1" ht="10.2">
      <c r="B165" s="192"/>
      <c r="C165" s="193"/>
      <c r="D165" s="187" t="s">
        <v>137</v>
      </c>
      <c r="E165" s="194" t="s">
        <v>40</v>
      </c>
      <c r="F165" s="195" t="s">
        <v>237</v>
      </c>
      <c r="G165" s="193"/>
      <c r="H165" s="194" t="s">
        <v>40</v>
      </c>
      <c r="I165" s="196"/>
      <c r="J165" s="193"/>
      <c r="K165" s="193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137</v>
      </c>
      <c r="AU165" s="201" t="s">
        <v>88</v>
      </c>
      <c r="AV165" s="13" t="s">
        <v>86</v>
      </c>
      <c r="AW165" s="13" t="s">
        <v>38</v>
      </c>
      <c r="AX165" s="13" t="s">
        <v>78</v>
      </c>
      <c r="AY165" s="201" t="s">
        <v>125</v>
      </c>
    </row>
    <row r="166" spans="2:51" s="14" customFormat="1" ht="10.2">
      <c r="B166" s="202"/>
      <c r="C166" s="203"/>
      <c r="D166" s="187" t="s">
        <v>137</v>
      </c>
      <c r="E166" s="204" t="s">
        <v>40</v>
      </c>
      <c r="F166" s="205" t="s">
        <v>86</v>
      </c>
      <c r="G166" s="203"/>
      <c r="H166" s="206">
        <v>1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137</v>
      </c>
      <c r="AU166" s="212" t="s">
        <v>88</v>
      </c>
      <c r="AV166" s="14" t="s">
        <v>88</v>
      </c>
      <c r="AW166" s="14" t="s">
        <v>38</v>
      </c>
      <c r="AX166" s="14" t="s">
        <v>86</v>
      </c>
      <c r="AY166" s="212" t="s">
        <v>125</v>
      </c>
    </row>
    <row r="167" spans="1:65" s="2" customFormat="1" ht="14.4" customHeight="1">
      <c r="A167" s="34"/>
      <c r="B167" s="35"/>
      <c r="C167" s="174" t="s">
        <v>176</v>
      </c>
      <c r="D167" s="174" t="s">
        <v>128</v>
      </c>
      <c r="E167" s="175" t="s">
        <v>238</v>
      </c>
      <c r="F167" s="176" t="s">
        <v>239</v>
      </c>
      <c r="G167" s="177" t="s">
        <v>175</v>
      </c>
      <c r="H167" s="178">
        <v>1</v>
      </c>
      <c r="I167" s="179"/>
      <c r="J167" s="180">
        <f>ROUND(I167*H167,2)</f>
        <v>0</v>
      </c>
      <c r="K167" s="176" t="s">
        <v>40</v>
      </c>
      <c r="L167" s="39"/>
      <c r="M167" s="181" t="s">
        <v>40</v>
      </c>
      <c r="N167" s="182" t="s">
        <v>51</v>
      </c>
      <c r="O167" s="65"/>
      <c r="P167" s="183">
        <f>O167*H167</f>
        <v>0</v>
      </c>
      <c r="Q167" s="183">
        <v>0.6</v>
      </c>
      <c r="R167" s="183">
        <f>Q167*H167</f>
        <v>0.6</v>
      </c>
      <c r="S167" s="183">
        <v>0</v>
      </c>
      <c r="T167" s="18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5" t="s">
        <v>176</v>
      </c>
      <c r="AT167" s="185" t="s">
        <v>128</v>
      </c>
      <c r="AU167" s="185" t="s">
        <v>88</v>
      </c>
      <c r="AY167" s="17" t="s">
        <v>125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7" t="s">
        <v>133</v>
      </c>
      <c r="BK167" s="186">
        <f>ROUND(I167*H167,2)</f>
        <v>0</v>
      </c>
      <c r="BL167" s="17" t="s">
        <v>176</v>
      </c>
      <c r="BM167" s="185" t="s">
        <v>240</v>
      </c>
    </row>
    <row r="168" spans="1:47" s="2" customFormat="1" ht="10.2">
      <c r="A168" s="34"/>
      <c r="B168" s="35"/>
      <c r="C168" s="36"/>
      <c r="D168" s="187" t="s">
        <v>135</v>
      </c>
      <c r="E168" s="36"/>
      <c r="F168" s="188" t="s">
        <v>241</v>
      </c>
      <c r="G168" s="36"/>
      <c r="H168" s="36"/>
      <c r="I168" s="189"/>
      <c r="J168" s="36"/>
      <c r="K168" s="36"/>
      <c r="L168" s="39"/>
      <c r="M168" s="190"/>
      <c r="N168" s="191"/>
      <c r="O168" s="65"/>
      <c r="P168" s="65"/>
      <c r="Q168" s="65"/>
      <c r="R168" s="65"/>
      <c r="S168" s="65"/>
      <c r="T168" s="6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135</v>
      </c>
      <c r="AU168" s="17" t="s">
        <v>88</v>
      </c>
    </row>
    <row r="169" spans="2:51" s="13" customFormat="1" ht="20.4">
      <c r="B169" s="192"/>
      <c r="C169" s="193"/>
      <c r="D169" s="187" t="s">
        <v>137</v>
      </c>
      <c r="E169" s="194" t="s">
        <v>40</v>
      </c>
      <c r="F169" s="195" t="s">
        <v>448</v>
      </c>
      <c r="G169" s="193"/>
      <c r="H169" s="194" t="s">
        <v>40</v>
      </c>
      <c r="I169" s="196"/>
      <c r="J169" s="193"/>
      <c r="K169" s="193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137</v>
      </c>
      <c r="AU169" s="201" t="s">
        <v>88</v>
      </c>
      <c r="AV169" s="13" t="s">
        <v>86</v>
      </c>
      <c r="AW169" s="13" t="s">
        <v>38</v>
      </c>
      <c r="AX169" s="13" t="s">
        <v>78</v>
      </c>
      <c r="AY169" s="201" t="s">
        <v>125</v>
      </c>
    </row>
    <row r="170" spans="2:51" s="14" customFormat="1" ht="10.2">
      <c r="B170" s="202"/>
      <c r="C170" s="203"/>
      <c r="D170" s="187" t="s">
        <v>137</v>
      </c>
      <c r="E170" s="204" t="s">
        <v>40</v>
      </c>
      <c r="F170" s="205" t="s">
        <v>86</v>
      </c>
      <c r="G170" s="203"/>
      <c r="H170" s="206">
        <v>1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137</v>
      </c>
      <c r="AU170" s="212" t="s">
        <v>88</v>
      </c>
      <c r="AV170" s="14" t="s">
        <v>88</v>
      </c>
      <c r="AW170" s="14" t="s">
        <v>38</v>
      </c>
      <c r="AX170" s="14" t="s">
        <v>86</v>
      </c>
      <c r="AY170" s="212" t="s">
        <v>125</v>
      </c>
    </row>
    <row r="171" spans="1:65" s="2" customFormat="1" ht="14.4" customHeight="1">
      <c r="A171" s="34"/>
      <c r="B171" s="35"/>
      <c r="C171" s="174" t="s">
        <v>243</v>
      </c>
      <c r="D171" s="174" t="s">
        <v>128</v>
      </c>
      <c r="E171" s="175" t="s">
        <v>244</v>
      </c>
      <c r="F171" s="176" t="s">
        <v>245</v>
      </c>
      <c r="G171" s="177" t="s">
        <v>246</v>
      </c>
      <c r="H171" s="178">
        <v>35.95</v>
      </c>
      <c r="I171" s="179"/>
      <c r="J171" s="180">
        <f>ROUND(I171*H171,2)</f>
        <v>0</v>
      </c>
      <c r="K171" s="176" t="s">
        <v>132</v>
      </c>
      <c r="L171" s="39"/>
      <c r="M171" s="181" t="s">
        <v>40</v>
      </c>
      <c r="N171" s="182" t="s">
        <v>51</v>
      </c>
      <c r="O171" s="65"/>
      <c r="P171" s="183">
        <f>O171*H171</f>
        <v>0</v>
      </c>
      <c r="Q171" s="183">
        <v>7E-05</v>
      </c>
      <c r="R171" s="183">
        <f>Q171*H171</f>
        <v>0.0025165</v>
      </c>
      <c r="S171" s="183">
        <v>0</v>
      </c>
      <c r="T171" s="18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5" t="s">
        <v>176</v>
      </c>
      <c r="AT171" s="185" t="s">
        <v>128</v>
      </c>
      <c r="AU171" s="185" t="s">
        <v>88</v>
      </c>
      <c r="AY171" s="17" t="s">
        <v>125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133</v>
      </c>
      <c r="BK171" s="186">
        <f>ROUND(I171*H171,2)</f>
        <v>0</v>
      </c>
      <c r="BL171" s="17" t="s">
        <v>176</v>
      </c>
      <c r="BM171" s="185" t="s">
        <v>449</v>
      </c>
    </row>
    <row r="172" spans="1:47" s="2" customFormat="1" ht="10.2">
      <c r="A172" s="34"/>
      <c r="B172" s="35"/>
      <c r="C172" s="36"/>
      <c r="D172" s="187" t="s">
        <v>135</v>
      </c>
      <c r="E172" s="36"/>
      <c r="F172" s="188" t="s">
        <v>248</v>
      </c>
      <c r="G172" s="36"/>
      <c r="H172" s="36"/>
      <c r="I172" s="189"/>
      <c r="J172" s="36"/>
      <c r="K172" s="36"/>
      <c r="L172" s="39"/>
      <c r="M172" s="190"/>
      <c r="N172" s="191"/>
      <c r="O172" s="65"/>
      <c r="P172" s="65"/>
      <c r="Q172" s="65"/>
      <c r="R172" s="65"/>
      <c r="S172" s="65"/>
      <c r="T172" s="6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135</v>
      </c>
      <c r="AU172" s="17" t="s">
        <v>88</v>
      </c>
    </row>
    <row r="173" spans="2:51" s="13" customFormat="1" ht="10.2">
      <c r="B173" s="192"/>
      <c r="C173" s="193"/>
      <c r="D173" s="187" t="s">
        <v>137</v>
      </c>
      <c r="E173" s="194" t="s">
        <v>40</v>
      </c>
      <c r="F173" s="195" t="s">
        <v>450</v>
      </c>
      <c r="G173" s="193"/>
      <c r="H173" s="194" t="s">
        <v>40</v>
      </c>
      <c r="I173" s="196"/>
      <c r="J173" s="193"/>
      <c r="K173" s="193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137</v>
      </c>
      <c r="AU173" s="201" t="s">
        <v>88</v>
      </c>
      <c r="AV173" s="13" t="s">
        <v>86</v>
      </c>
      <c r="AW173" s="13" t="s">
        <v>38</v>
      </c>
      <c r="AX173" s="13" t="s">
        <v>78</v>
      </c>
      <c r="AY173" s="201" t="s">
        <v>125</v>
      </c>
    </row>
    <row r="174" spans="2:51" s="13" customFormat="1" ht="10.2">
      <c r="B174" s="192"/>
      <c r="C174" s="193"/>
      <c r="D174" s="187" t="s">
        <v>137</v>
      </c>
      <c r="E174" s="194" t="s">
        <v>40</v>
      </c>
      <c r="F174" s="195" t="s">
        <v>451</v>
      </c>
      <c r="G174" s="193"/>
      <c r="H174" s="194" t="s">
        <v>40</v>
      </c>
      <c r="I174" s="196"/>
      <c r="J174" s="193"/>
      <c r="K174" s="193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137</v>
      </c>
      <c r="AU174" s="201" t="s">
        <v>88</v>
      </c>
      <c r="AV174" s="13" t="s">
        <v>86</v>
      </c>
      <c r="AW174" s="13" t="s">
        <v>38</v>
      </c>
      <c r="AX174" s="13" t="s">
        <v>78</v>
      </c>
      <c r="AY174" s="201" t="s">
        <v>125</v>
      </c>
    </row>
    <row r="175" spans="2:51" s="14" customFormat="1" ht="10.2">
      <c r="B175" s="202"/>
      <c r="C175" s="203"/>
      <c r="D175" s="187" t="s">
        <v>137</v>
      </c>
      <c r="E175" s="204" t="s">
        <v>40</v>
      </c>
      <c r="F175" s="205" t="s">
        <v>452</v>
      </c>
      <c r="G175" s="203"/>
      <c r="H175" s="206">
        <v>4.95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137</v>
      </c>
      <c r="AU175" s="212" t="s">
        <v>88</v>
      </c>
      <c r="AV175" s="14" t="s">
        <v>88</v>
      </c>
      <c r="AW175" s="14" t="s">
        <v>38</v>
      </c>
      <c r="AX175" s="14" t="s">
        <v>78</v>
      </c>
      <c r="AY175" s="212" t="s">
        <v>125</v>
      </c>
    </row>
    <row r="176" spans="2:51" s="13" customFormat="1" ht="10.2">
      <c r="B176" s="192"/>
      <c r="C176" s="193"/>
      <c r="D176" s="187" t="s">
        <v>137</v>
      </c>
      <c r="E176" s="194" t="s">
        <v>40</v>
      </c>
      <c r="F176" s="195" t="s">
        <v>251</v>
      </c>
      <c r="G176" s="193"/>
      <c r="H176" s="194" t="s">
        <v>40</v>
      </c>
      <c r="I176" s="196"/>
      <c r="J176" s="193"/>
      <c r="K176" s="193"/>
      <c r="L176" s="197"/>
      <c r="M176" s="198"/>
      <c r="N176" s="199"/>
      <c r="O176" s="199"/>
      <c r="P176" s="199"/>
      <c r="Q176" s="199"/>
      <c r="R176" s="199"/>
      <c r="S176" s="199"/>
      <c r="T176" s="200"/>
      <c r="AT176" s="201" t="s">
        <v>137</v>
      </c>
      <c r="AU176" s="201" t="s">
        <v>88</v>
      </c>
      <c r="AV176" s="13" t="s">
        <v>86</v>
      </c>
      <c r="AW176" s="13" t="s">
        <v>38</v>
      </c>
      <c r="AX176" s="13" t="s">
        <v>78</v>
      </c>
      <c r="AY176" s="201" t="s">
        <v>125</v>
      </c>
    </row>
    <row r="177" spans="2:51" s="13" customFormat="1" ht="10.2">
      <c r="B177" s="192"/>
      <c r="C177" s="193"/>
      <c r="D177" s="187" t="s">
        <v>137</v>
      </c>
      <c r="E177" s="194" t="s">
        <v>40</v>
      </c>
      <c r="F177" s="195" t="s">
        <v>252</v>
      </c>
      <c r="G177" s="193"/>
      <c r="H177" s="194" t="s">
        <v>40</v>
      </c>
      <c r="I177" s="196"/>
      <c r="J177" s="193"/>
      <c r="K177" s="193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137</v>
      </c>
      <c r="AU177" s="201" t="s">
        <v>88</v>
      </c>
      <c r="AV177" s="13" t="s">
        <v>86</v>
      </c>
      <c r="AW177" s="13" t="s">
        <v>38</v>
      </c>
      <c r="AX177" s="13" t="s">
        <v>78</v>
      </c>
      <c r="AY177" s="201" t="s">
        <v>125</v>
      </c>
    </row>
    <row r="178" spans="2:51" s="14" customFormat="1" ht="10.2">
      <c r="B178" s="202"/>
      <c r="C178" s="203"/>
      <c r="D178" s="187" t="s">
        <v>137</v>
      </c>
      <c r="E178" s="204" t="s">
        <v>40</v>
      </c>
      <c r="F178" s="205" t="s">
        <v>453</v>
      </c>
      <c r="G178" s="203"/>
      <c r="H178" s="206">
        <v>31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137</v>
      </c>
      <c r="AU178" s="212" t="s">
        <v>88</v>
      </c>
      <c r="AV178" s="14" t="s">
        <v>88</v>
      </c>
      <c r="AW178" s="14" t="s">
        <v>38</v>
      </c>
      <c r="AX178" s="14" t="s">
        <v>78</v>
      </c>
      <c r="AY178" s="212" t="s">
        <v>125</v>
      </c>
    </row>
    <row r="179" spans="2:51" s="15" customFormat="1" ht="10.2">
      <c r="B179" s="213"/>
      <c r="C179" s="214"/>
      <c r="D179" s="187" t="s">
        <v>137</v>
      </c>
      <c r="E179" s="215" t="s">
        <v>40</v>
      </c>
      <c r="F179" s="216" t="s">
        <v>254</v>
      </c>
      <c r="G179" s="214"/>
      <c r="H179" s="217">
        <v>35.95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137</v>
      </c>
      <c r="AU179" s="223" t="s">
        <v>88</v>
      </c>
      <c r="AV179" s="15" t="s">
        <v>133</v>
      </c>
      <c r="AW179" s="15" t="s">
        <v>38</v>
      </c>
      <c r="AX179" s="15" t="s">
        <v>86</v>
      </c>
      <c r="AY179" s="223" t="s">
        <v>125</v>
      </c>
    </row>
    <row r="180" spans="1:65" s="2" customFormat="1" ht="24.15" customHeight="1">
      <c r="A180" s="34"/>
      <c r="B180" s="35"/>
      <c r="C180" s="224" t="s">
        <v>255</v>
      </c>
      <c r="D180" s="224" t="s">
        <v>256</v>
      </c>
      <c r="E180" s="225" t="s">
        <v>257</v>
      </c>
      <c r="F180" s="226" t="s">
        <v>258</v>
      </c>
      <c r="G180" s="227" t="s">
        <v>259</v>
      </c>
      <c r="H180" s="228">
        <v>1.3</v>
      </c>
      <c r="I180" s="229"/>
      <c r="J180" s="230">
        <f>ROUND(I180*H180,2)</f>
        <v>0</v>
      </c>
      <c r="K180" s="226" t="s">
        <v>40</v>
      </c>
      <c r="L180" s="231"/>
      <c r="M180" s="232" t="s">
        <v>40</v>
      </c>
      <c r="N180" s="233" t="s">
        <v>51</v>
      </c>
      <c r="O180" s="65"/>
      <c r="P180" s="183">
        <f>O180*H180</f>
        <v>0</v>
      </c>
      <c r="Q180" s="183">
        <v>0.00085</v>
      </c>
      <c r="R180" s="183">
        <f>Q180*H180</f>
        <v>0.001105</v>
      </c>
      <c r="S180" s="183">
        <v>0</v>
      </c>
      <c r="T180" s="18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5" t="s">
        <v>260</v>
      </c>
      <c r="AT180" s="185" t="s">
        <v>256</v>
      </c>
      <c r="AU180" s="185" t="s">
        <v>88</v>
      </c>
      <c r="AY180" s="17" t="s">
        <v>125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7" t="s">
        <v>133</v>
      </c>
      <c r="BK180" s="186">
        <f>ROUND(I180*H180,2)</f>
        <v>0</v>
      </c>
      <c r="BL180" s="17" t="s">
        <v>176</v>
      </c>
      <c r="BM180" s="185" t="s">
        <v>454</v>
      </c>
    </row>
    <row r="181" spans="1:47" s="2" customFormat="1" ht="10.2">
      <c r="A181" s="34"/>
      <c r="B181" s="35"/>
      <c r="C181" s="36"/>
      <c r="D181" s="187" t="s">
        <v>135</v>
      </c>
      <c r="E181" s="36"/>
      <c r="F181" s="188" t="s">
        <v>258</v>
      </c>
      <c r="G181" s="36"/>
      <c r="H181" s="36"/>
      <c r="I181" s="189"/>
      <c r="J181" s="36"/>
      <c r="K181" s="36"/>
      <c r="L181" s="39"/>
      <c r="M181" s="190"/>
      <c r="N181" s="191"/>
      <c r="O181" s="65"/>
      <c r="P181" s="65"/>
      <c r="Q181" s="65"/>
      <c r="R181" s="65"/>
      <c r="S181" s="65"/>
      <c r="T181" s="6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135</v>
      </c>
      <c r="AU181" s="17" t="s">
        <v>88</v>
      </c>
    </row>
    <row r="182" spans="2:51" s="13" customFormat="1" ht="10.2">
      <c r="B182" s="192"/>
      <c r="C182" s="193"/>
      <c r="D182" s="187" t="s">
        <v>137</v>
      </c>
      <c r="E182" s="194" t="s">
        <v>40</v>
      </c>
      <c r="F182" s="195" t="s">
        <v>455</v>
      </c>
      <c r="G182" s="193"/>
      <c r="H182" s="194" t="s">
        <v>40</v>
      </c>
      <c r="I182" s="196"/>
      <c r="J182" s="193"/>
      <c r="K182" s="193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137</v>
      </c>
      <c r="AU182" s="201" t="s">
        <v>88</v>
      </c>
      <c r="AV182" s="13" t="s">
        <v>86</v>
      </c>
      <c r="AW182" s="13" t="s">
        <v>38</v>
      </c>
      <c r="AX182" s="13" t="s">
        <v>78</v>
      </c>
      <c r="AY182" s="201" t="s">
        <v>125</v>
      </c>
    </row>
    <row r="183" spans="2:51" s="14" customFormat="1" ht="10.2">
      <c r="B183" s="202"/>
      <c r="C183" s="203"/>
      <c r="D183" s="187" t="s">
        <v>137</v>
      </c>
      <c r="E183" s="204" t="s">
        <v>40</v>
      </c>
      <c r="F183" s="205" t="s">
        <v>456</v>
      </c>
      <c r="G183" s="203"/>
      <c r="H183" s="206">
        <v>1.3</v>
      </c>
      <c r="I183" s="207"/>
      <c r="J183" s="203"/>
      <c r="K183" s="203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137</v>
      </c>
      <c r="AU183" s="212" t="s">
        <v>88</v>
      </c>
      <c r="AV183" s="14" t="s">
        <v>88</v>
      </c>
      <c r="AW183" s="14" t="s">
        <v>38</v>
      </c>
      <c r="AX183" s="14" t="s">
        <v>86</v>
      </c>
      <c r="AY183" s="212" t="s">
        <v>125</v>
      </c>
    </row>
    <row r="184" spans="1:65" s="2" customFormat="1" ht="24.15" customHeight="1">
      <c r="A184" s="34"/>
      <c r="B184" s="35"/>
      <c r="C184" s="224" t="s">
        <v>264</v>
      </c>
      <c r="D184" s="224" t="s">
        <v>256</v>
      </c>
      <c r="E184" s="225" t="s">
        <v>265</v>
      </c>
      <c r="F184" s="226" t="s">
        <v>266</v>
      </c>
      <c r="G184" s="227" t="s">
        <v>259</v>
      </c>
      <c r="H184" s="228">
        <v>0.35</v>
      </c>
      <c r="I184" s="229"/>
      <c r="J184" s="230">
        <f>ROUND(I184*H184,2)</f>
        <v>0</v>
      </c>
      <c r="K184" s="226" t="s">
        <v>40</v>
      </c>
      <c r="L184" s="231"/>
      <c r="M184" s="232" t="s">
        <v>40</v>
      </c>
      <c r="N184" s="233" t="s">
        <v>51</v>
      </c>
      <c r="O184" s="65"/>
      <c r="P184" s="183">
        <f>O184*H184</f>
        <v>0</v>
      </c>
      <c r="Q184" s="183">
        <v>0.0037</v>
      </c>
      <c r="R184" s="183">
        <f>Q184*H184</f>
        <v>0.001295</v>
      </c>
      <c r="S184" s="183">
        <v>0</v>
      </c>
      <c r="T184" s="18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5" t="s">
        <v>260</v>
      </c>
      <c r="AT184" s="185" t="s">
        <v>256</v>
      </c>
      <c r="AU184" s="185" t="s">
        <v>88</v>
      </c>
      <c r="AY184" s="17" t="s">
        <v>125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7" t="s">
        <v>133</v>
      </c>
      <c r="BK184" s="186">
        <f>ROUND(I184*H184,2)</f>
        <v>0</v>
      </c>
      <c r="BL184" s="17" t="s">
        <v>176</v>
      </c>
      <c r="BM184" s="185" t="s">
        <v>457</v>
      </c>
    </row>
    <row r="185" spans="1:47" s="2" customFormat="1" ht="10.2">
      <c r="A185" s="34"/>
      <c r="B185" s="35"/>
      <c r="C185" s="36"/>
      <c r="D185" s="187" t="s">
        <v>135</v>
      </c>
      <c r="E185" s="36"/>
      <c r="F185" s="188" t="s">
        <v>266</v>
      </c>
      <c r="G185" s="36"/>
      <c r="H185" s="36"/>
      <c r="I185" s="189"/>
      <c r="J185" s="36"/>
      <c r="K185" s="36"/>
      <c r="L185" s="39"/>
      <c r="M185" s="190"/>
      <c r="N185" s="191"/>
      <c r="O185" s="65"/>
      <c r="P185" s="65"/>
      <c r="Q185" s="65"/>
      <c r="R185" s="65"/>
      <c r="S185" s="65"/>
      <c r="T185" s="6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135</v>
      </c>
      <c r="AU185" s="17" t="s">
        <v>88</v>
      </c>
    </row>
    <row r="186" spans="2:51" s="13" customFormat="1" ht="10.2">
      <c r="B186" s="192"/>
      <c r="C186" s="193"/>
      <c r="D186" s="187" t="s">
        <v>137</v>
      </c>
      <c r="E186" s="194" t="s">
        <v>40</v>
      </c>
      <c r="F186" s="195" t="s">
        <v>455</v>
      </c>
      <c r="G186" s="193"/>
      <c r="H186" s="194" t="s">
        <v>40</v>
      </c>
      <c r="I186" s="196"/>
      <c r="J186" s="193"/>
      <c r="K186" s="193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137</v>
      </c>
      <c r="AU186" s="201" t="s">
        <v>88</v>
      </c>
      <c r="AV186" s="13" t="s">
        <v>86</v>
      </c>
      <c r="AW186" s="13" t="s">
        <v>38</v>
      </c>
      <c r="AX186" s="13" t="s">
        <v>78</v>
      </c>
      <c r="AY186" s="201" t="s">
        <v>125</v>
      </c>
    </row>
    <row r="187" spans="2:51" s="14" customFormat="1" ht="10.2">
      <c r="B187" s="202"/>
      <c r="C187" s="203"/>
      <c r="D187" s="187" t="s">
        <v>137</v>
      </c>
      <c r="E187" s="204" t="s">
        <v>40</v>
      </c>
      <c r="F187" s="205" t="s">
        <v>458</v>
      </c>
      <c r="G187" s="203"/>
      <c r="H187" s="206">
        <v>0.35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137</v>
      </c>
      <c r="AU187" s="212" t="s">
        <v>88</v>
      </c>
      <c r="AV187" s="14" t="s">
        <v>88</v>
      </c>
      <c r="AW187" s="14" t="s">
        <v>38</v>
      </c>
      <c r="AX187" s="14" t="s">
        <v>86</v>
      </c>
      <c r="AY187" s="212" t="s">
        <v>125</v>
      </c>
    </row>
    <row r="188" spans="1:65" s="2" customFormat="1" ht="24.15" customHeight="1">
      <c r="A188" s="34"/>
      <c r="B188" s="35"/>
      <c r="C188" s="224" t="s">
        <v>269</v>
      </c>
      <c r="D188" s="224" t="s">
        <v>256</v>
      </c>
      <c r="E188" s="225" t="s">
        <v>459</v>
      </c>
      <c r="F188" s="226" t="s">
        <v>460</v>
      </c>
      <c r="G188" s="227" t="s">
        <v>259</v>
      </c>
      <c r="H188" s="228">
        <v>0.08</v>
      </c>
      <c r="I188" s="229"/>
      <c r="J188" s="230">
        <f>ROUND(I188*H188,2)</f>
        <v>0</v>
      </c>
      <c r="K188" s="226" t="s">
        <v>40</v>
      </c>
      <c r="L188" s="231"/>
      <c r="M188" s="232" t="s">
        <v>40</v>
      </c>
      <c r="N188" s="233" t="s">
        <v>51</v>
      </c>
      <c r="O188" s="65"/>
      <c r="P188" s="183">
        <f>O188*H188</f>
        <v>0</v>
      </c>
      <c r="Q188" s="183">
        <v>0.0173</v>
      </c>
      <c r="R188" s="183">
        <f>Q188*H188</f>
        <v>0.001384</v>
      </c>
      <c r="S188" s="183">
        <v>0</v>
      </c>
      <c r="T188" s="18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5" t="s">
        <v>260</v>
      </c>
      <c r="AT188" s="185" t="s">
        <v>256</v>
      </c>
      <c r="AU188" s="185" t="s">
        <v>88</v>
      </c>
      <c r="AY188" s="17" t="s">
        <v>125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7" t="s">
        <v>133</v>
      </c>
      <c r="BK188" s="186">
        <f>ROUND(I188*H188,2)</f>
        <v>0</v>
      </c>
      <c r="BL188" s="17" t="s">
        <v>176</v>
      </c>
      <c r="BM188" s="185" t="s">
        <v>461</v>
      </c>
    </row>
    <row r="189" spans="1:47" s="2" customFormat="1" ht="10.2">
      <c r="A189" s="34"/>
      <c r="B189" s="35"/>
      <c r="C189" s="36"/>
      <c r="D189" s="187" t="s">
        <v>135</v>
      </c>
      <c r="E189" s="36"/>
      <c r="F189" s="188" t="s">
        <v>460</v>
      </c>
      <c r="G189" s="36"/>
      <c r="H189" s="36"/>
      <c r="I189" s="189"/>
      <c r="J189" s="36"/>
      <c r="K189" s="36"/>
      <c r="L189" s="39"/>
      <c r="M189" s="190"/>
      <c r="N189" s="191"/>
      <c r="O189" s="65"/>
      <c r="P189" s="65"/>
      <c r="Q189" s="65"/>
      <c r="R189" s="65"/>
      <c r="S189" s="65"/>
      <c r="T189" s="6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135</v>
      </c>
      <c r="AU189" s="17" t="s">
        <v>88</v>
      </c>
    </row>
    <row r="190" spans="2:51" s="13" customFormat="1" ht="10.2">
      <c r="B190" s="192"/>
      <c r="C190" s="193"/>
      <c r="D190" s="187" t="s">
        <v>137</v>
      </c>
      <c r="E190" s="194" t="s">
        <v>40</v>
      </c>
      <c r="F190" s="195" t="s">
        <v>455</v>
      </c>
      <c r="G190" s="193"/>
      <c r="H190" s="194" t="s">
        <v>40</v>
      </c>
      <c r="I190" s="196"/>
      <c r="J190" s="193"/>
      <c r="K190" s="193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137</v>
      </c>
      <c r="AU190" s="201" t="s">
        <v>88</v>
      </c>
      <c r="AV190" s="13" t="s">
        <v>86</v>
      </c>
      <c r="AW190" s="13" t="s">
        <v>38</v>
      </c>
      <c r="AX190" s="13" t="s">
        <v>78</v>
      </c>
      <c r="AY190" s="201" t="s">
        <v>125</v>
      </c>
    </row>
    <row r="191" spans="2:51" s="14" customFormat="1" ht="10.2">
      <c r="B191" s="202"/>
      <c r="C191" s="203"/>
      <c r="D191" s="187" t="s">
        <v>137</v>
      </c>
      <c r="E191" s="204" t="s">
        <v>40</v>
      </c>
      <c r="F191" s="205" t="s">
        <v>462</v>
      </c>
      <c r="G191" s="203"/>
      <c r="H191" s="206">
        <v>0.08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137</v>
      </c>
      <c r="AU191" s="212" t="s">
        <v>88</v>
      </c>
      <c r="AV191" s="14" t="s">
        <v>88</v>
      </c>
      <c r="AW191" s="14" t="s">
        <v>38</v>
      </c>
      <c r="AX191" s="14" t="s">
        <v>86</v>
      </c>
      <c r="AY191" s="212" t="s">
        <v>125</v>
      </c>
    </row>
    <row r="192" spans="1:65" s="2" customFormat="1" ht="24.15" customHeight="1">
      <c r="A192" s="34"/>
      <c r="B192" s="35"/>
      <c r="C192" s="224" t="s">
        <v>7</v>
      </c>
      <c r="D192" s="224" t="s">
        <v>256</v>
      </c>
      <c r="E192" s="225" t="s">
        <v>463</v>
      </c>
      <c r="F192" s="226" t="s">
        <v>464</v>
      </c>
      <c r="G192" s="227" t="s">
        <v>259</v>
      </c>
      <c r="H192" s="228">
        <v>0.08</v>
      </c>
      <c r="I192" s="229"/>
      <c r="J192" s="230">
        <f>ROUND(I192*H192,2)</f>
        <v>0</v>
      </c>
      <c r="K192" s="226" t="s">
        <v>40</v>
      </c>
      <c r="L192" s="231"/>
      <c r="M192" s="232" t="s">
        <v>40</v>
      </c>
      <c r="N192" s="233" t="s">
        <v>51</v>
      </c>
      <c r="O192" s="65"/>
      <c r="P192" s="183">
        <f>O192*H192</f>
        <v>0</v>
      </c>
      <c r="Q192" s="183">
        <v>0.0173</v>
      </c>
      <c r="R192" s="183">
        <f>Q192*H192</f>
        <v>0.001384</v>
      </c>
      <c r="S192" s="183">
        <v>0</v>
      </c>
      <c r="T192" s="18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5" t="s">
        <v>260</v>
      </c>
      <c r="AT192" s="185" t="s">
        <v>256</v>
      </c>
      <c r="AU192" s="185" t="s">
        <v>88</v>
      </c>
      <c r="AY192" s="17" t="s">
        <v>125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7" t="s">
        <v>133</v>
      </c>
      <c r="BK192" s="186">
        <f>ROUND(I192*H192,2)</f>
        <v>0</v>
      </c>
      <c r="BL192" s="17" t="s">
        <v>176</v>
      </c>
      <c r="BM192" s="185" t="s">
        <v>465</v>
      </c>
    </row>
    <row r="193" spans="1:47" s="2" customFormat="1" ht="10.2">
      <c r="A193" s="34"/>
      <c r="B193" s="35"/>
      <c r="C193" s="36"/>
      <c r="D193" s="187" t="s">
        <v>135</v>
      </c>
      <c r="E193" s="36"/>
      <c r="F193" s="188" t="s">
        <v>464</v>
      </c>
      <c r="G193" s="36"/>
      <c r="H193" s="36"/>
      <c r="I193" s="189"/>
      <c r="J193" s="36"/>
      <c r="K193" s="36"/>
      <c r="L193" s="39"/>
      <c r="M193" s="190"/>
      <c r="N193" s="191"/>
      <c r="O193" s="65"/>
      <c r="P193" s="65"/>
      <c r="Q193" s="65"/>
      <c r="R193" s="65"/>
      <c r="S193" s="65"/>
      <c r="T193" s="6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135</v>
      </c>
      <c r="AU193" s="17" t="s">
        <v>88</v>
      </c>
    </row>
    <row r="194" spans="2:51" s="13" customFormat="1" ht="10.2">
      <c r="B194" s="192"/>
      <c r="C194" s="193"/>
      <c r="D194" s="187" t="s">
        <v>137</v>
      </c>
      <c r="E194" s="194" t="s">
        <v>40</v>
      </c>
      <c r="F194" s="195" t="s">
        <v>466</v>
      </c>
      <c r="G194" s="193"/>
      <c r="H194" s="194" t="s">
        <v>40</v>
      </c>
      <c r="I194" s="196"/>
      <c r="J194" s="193"/>
      <c r="K194" s="193"/>
      <c r="L194" s="197"/>
      <c r="M194" s="198"/>
      <c r="N194" s="199"/>
      <c r="O194" s="199"/>
      <c r="P194" s="199"/>
      <c r="Q194" s="199"/>
      <c r="R194" s="199"/>
      <c r="S194" s="199"/>
      <c r="T194" s="200"/>
      <c r="AT194" s="201" t="s">
        <v>137</v>
      </c>
      <c r="AU194" s="201" t="s">
        <v>88</v>
      </c>
      <c r="AV194" s="13" t="s">
        <v>86</v>
      </c>
      <c r="AW194" s="13" t="s">
        <v>38</v>
      </c>
      <c r="AX194" s="13" t="s">
        <v>78</v>
      </c>
      <c r="AY194" s="201" t="s">
        <v>125</v>
      </c>
    </row>
    <row r="195" spans="2:51" s="14" customFormat="1" ht="10.2">
      <c r="B195" s="202"/>
      <c r="C195" s="203"/>
      <c r="D195" s="187" t="s">
        <v>137</v>
      </c>
      <c r="E195" s="204" t="s">
        <v>40</v>
      </c>
      <c r="F195" s="205" t="s">
        <v>462</v>
      </c>
      <c r="G195" s="203"/>
      <c r="H195" s="206">
        <v>0.08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137</v>
      </c>
      <c r="AU195" s="212" t="s">
        <v>88</v>
      </c>
      <c r="AV195" s="14" t="s">
        <v>88</v>
      </c>
      <c r="AW195" s="14" t="s">
        <v>38</v>
      </c>
      <c r="AX195" s="14" t="s">
        <v>86</v>
      </c>
      <c r="AY195" s="212" t="s">
        <v>125</v>
      </c>
    </row>
    <row r="196" spans="1:65" s="2" customFormat="1" ht="24.15" customHeight="1">
      <c r="A196" s="34"/>
      <c r="B196" s="35"/>
      <c r="C196" s="224" t="s">
        <v>279</v>
      </c>
      <c r="D196" s="224" t="s">
        <v>256</v>
      </c>
      <c r="E196" s="225" t="s">
        <v>280</v>
      </c>
      <c r="F196" s="226" t="s">
        <v>281</v>
      </c>
      <c r="G196" s="227" t="s">
        <v>259</v>
      </c>
      <c r="H196" s="228">
        <v>3.38</v>
      </c>
      <c r="I196" s="229"/>
      <c r="J196" s="230">
        <f>ROUND(I196*H196,2)</f>
        <v>0</v>
      </c>
      <c r="K196" s="226" t="s">
        <v>132</v>
      </c>
      <c r="L196" s="231"/>
      <c r="M196" s="232" t="s">
        <v>40</v>
      </c>
      <c r="N196" s="233" t="s">
        <v>51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5" t="s">
        <v>260</v>
      </c>
      <c r="AT196" s="185" t="s">
        <v>256</v>
      </c>
      <c r="AU196" s="185" t="s">
        <v>88</v>
      </c>
      <c r="AY196" s="17" t="s">
        <v>125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7" t="s">
        <v>133</v>
      </c>
      <c r="BK196" s="186">
        <f>ROUND(I196*H196,2)</f>
        <v>0</v>
      </c>
      <c r="BL196" s="17" t="s">
        <v>176</v>
      </c>
      <c r="BM196" s="185" t="s">
        <v>467</v>
      </c>
    </row>
    <row r="197" spans="1:47" s="2" customFormat="1" ht="10.2">
      <c r="A197" s="34"/>
      <c r="B197" s="35"/>
      <c r="C197" s="36"/>
      <c r="D197" s="187" t="s">
        <v>135</v>
      </c>
      <c r="E197" s="36"/>
      <c r="F197" s="188" t="s">
        <v>281</v>
      </c>
      <c r="G197" s="36"/>
      <c r="H197" s="36"/>
      <c r="I197" s="189"/>
      <c r="J197" s="36"/>
      <c r="K197" s="36"/>
      <c r="L197" s="39"/>
      <c r="M197" s="190"/>
      <c r="N197" s="191"/>
      <c r="O197" s="65"/>
      <c r="P197" s="65"/>
      <c r="Q197" s="65"/>
      <c r="R197" s="65"/>
      <c r="S197" s="65"/>
      <c r="T197" s="6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135</v>
      </c>
      <c r="AU197" s="17" t="s">
        <v>88</v>
      </c>
    </row>
    <row r="198" spans="2:51" s="13" customFormat="1" ht="10.2">
      <c r="B198" s="192"/>
      <c r="C198" s="193"/>
      <c r="D198" s="187" t="s">
        <v>137</v>
      </c>
      <c r="E198" s="194" t="s">
        <v>40</v>
      </c>
      <c r="F198" s="195" t="s">
        <v>450</v>
      </c>
      <c r="G198" s="193"/>
      <c r="H198" s="194" t="s">
        <v>40</v>
      </c>
      <c r="I198" s="196"/>
      <c r="J198" s="193"/>
      <c r="K198" s="193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137</v>
      </c>
      <c r="AU198" s="201" t="s">
        <v>88</v>
      </c>
      <c r="AV198" s="13" t="s">
        <v>86</v>
      </c>
      <c r="AW198" s="13" t="s">
        <v>38</v>
      </c>
      <c r="AX198" s="13" t="s">
        <v>78</v>
      </c>
      <c r="AY198" s="201" t="s">
        <v>125</v>
      </c>
    </row>
    <row r="199" spans="2:51" s="13" customFormat="1" ht="10.2">
      <c r="B199" s="192"/>
      <c r="C199" s="193"/>
      <c r="D199" s="187" t="s">
        <v>137</v>
      </c>
      <c r="E199" s="194" t="s">
        <v>40</v>
      </c>
      <c r="F199" s="195" t="s">
        <v>468</v>
      </c>
      <c r="G199" s="193"/>
      <c r="H199" s="194" t="s">
        <v>40</v>
      </c>
      <c r="I199" s="196"/>
      <c r="J199" s="193"/>
      <c r="K199" s="193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137</v>
      </c>
      <c r="AU199" s="201" t="s">
        <v>88</v>
      </c>
      <c r="AV199" s="13" t="s">
        <v>86</v>
      </c>
      <c r="AW199" s="13" t="s">
        <v>38</v>
      </c>
      <c r="AX199" s="13" t="s">
        <v>78</v>
      </c>
      <c r="AY199" s="201" t="s">
        <v>125</v>
      </c>
    </row>
    <row r="200" spans="2:51" s="14" customFormat="1" ht="10.2">
      <c r="B200" s="202"/>
      <c r="C200" s="203"/>
      <c r="D200" s="187" t="s">
        <v>137</v>
      </c>
      <c r="E200" s="204" t="s">
        <v>40</v>
      </c>
      <c r="F200" s="205" t="s">
        <v>469</v>
      </c>
      <c r="G200" s="203"/>
      <c r="H200" s="206">
        <v>1.65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137</v>
      </c>
      <c r="AU200" s="212" t="s">
        <v>88</v>
      </c>
      <c r="AV200" s="14" t="s">
        <v>88</v>
      </c>
      <c r="AW200" s="14" t="s">
        <v>38</v>
      </c>
      <c r="AX200" s="14" t="s">
        <v>78</v>
      </c>
      <c r="AY200" s="212" t="s">
        <v>125</v>
      </c>
    </row>
    <row r="201" spans="2:51" s="13" customFormat="1" ht="10.2">
      <c r="B201" s="192"/>
      <c r="C201" s="193"/>
      <c r="D201" s="187" t="s">
        <v>137</v>
      </c>
      <c r="E201" s="194" t="s">
        <v>40</v>
      </c>
      <c r="F201" s="195" t="s">
        <v>286</v>
      </c>
      <c r="G201" s="193"/>
      <c r="H201" s="194" t="s">
        <v>40</v>
      </c>
      <c r="I201" s="196"/>
      <c r="J201" s="193"/>
      <c r="K201" s="193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137</v>
      </c>
      <c r="AU201" s="201" t="s">
        <v>88</v>
      </c>
      <c r="AV201" s="13" t="s">
        <v>86</v>
      </c>
      <c r="AW201" s="13" t="s">
        <v>38</v>
      </c>
      <c r="AX201" s="13" t="s">
        <v>78</v>
      </c>
      <c r="AY201" s="201" t="s">
        <v>125</v>
      </c>
    </row>
    <row r="202" spans="2:51" s="14" customFormat="1" ht="10.2">
      <c r="B202" s="202"/>
      <c r="C202" s="203"/>
      <c r="D202" s="187" t="s">
        <v>137</v>
      </c>
      <c r="E202" s="204" t="s">
        <v>40</v>
      </c>
      <c r="F202" s="205" t="s">
        <v>470</v>
      </c>
      <c r="G202" s="203"/>
      <c r="H202" s="206">
        <v>1.73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137</v>
      </c>
      <c r="AU202" s="212" t="s">
        <v>88</v>
      </c>
      <c r="AV202" s="14" t="s">
        <v>88</v>
      </c>
      <c r="AW202" s="14" t="s">
        <v>38</v>
      </c>
      <c r="AX202" s="14" t="s">
        <v>78</v>
      </c>
      <c r="AY202" s="212" t="s">
        <v>125</v>
      </c>
    </row>
    <row r="203" spans="2:51" s="15" customFormat="1" ht="10.2">
      <c r="B203" s="213"/>
      <c r="C203" s="214"/>
      <c r="D203" s="187" t="s">
        <v>137</v>
      </c>
      <c r="E203" s="215" t="s">
        <v>40</v>
      </c>
      <c r="F203" s="216" t="s">
        <v>254</v>
      </c>
      <c r="G203" s="214"/>
      <c r="H203" s="217">
        <v>3.38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137</v>
      </c>
      <c r="AU203" s="223" t="s">
        <v>88</v>
      </c>
      <c r="AV203" s="15" t="s">
        <v>133</v>
      </c>
      <c r="AW203" s="15" t="s">
        <v>38</v>
      </c>
      <c r="AX203" s="15" t="s">
        <v>86</v>
      </c>
      <c r="AY203" s="223" t="s">
        <v>125</v>
      </c>
    </row>
    <row r="204" spans="1:65" s="2" customFormat="1" ht="24.15" customHeight="1">
      <c r="A204" s="34"/>
      <c r="B204" s="35"/>
      <c r="C204" s="224" t="s">
        <v>288</v>
      </c>
      <c r="D204" s="224" t="s">
        <v>256</v>
      </c>
      <c r="E204" s="225" t="s">
        <v>289</v>
      </c>
      <c r="F204" s="226" t="s">
        <v>290</v>
      </c>
      <c r="G204" s="227" t="s">
        <v>259</v>
      </c>
      <c r="H204" s="228">
        <v>0.08</v>
      </c>
      <c r="I204" s="229"/>
      <c r="J204" s="230">
        <f>ROUND(I204*H204,2)</f>
        <v>0</v>
      </c>
      <c r="K204" s="226" t="s">
        <v>132</v>
      </c>
      <c r="L204" s="231"/>
      <c r="M204" s="232" t="s">
        <v>40</v>
      </c>
      <c r="N204" s="233" t="s">
        <v>51</v>
      </c>
      <c r="O204" s="65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5" t="s">
        <v>260</v>
      </c>
      <c r="AT204" s="185" t="s">
        <v>256</v>
      </c>
      <c r="AU204" s="185" t="s">
        <v>88</v>
      </c>
      <c r="AY204" s="17" t="s">
        <v>125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7" t="s">
        <v>133</v>
      </c>
      <c r="BK204" s="186">
        <f>ROUND(I204*H204,2)</f>
        <v>0</v>
      </c>
      <c r="BL204" s="17" t="s">
        <v>176</v>
      </c>
      <c r="BM204" s="185" t="s">
        <v>471</v>
      </c>
    </row>
    <row r="205" spans="1:47" s="2" customFormat="1" ht="10.2">
      <c r="A205" s="34"/>
      <c r="B205" s="35"/>
      <c r="C205" s="36"/>
      <c r="D205" s="187" t="s">
        <v>135</v>
      </c>
      <c r="E205" s="36"/>
      <c r="F205" s="188" t="s">
        <v>290</v>
      </c>
      <c r="G205" s="36"/>
      <c r="H205" s="36"/>
      <c r="I205" s="189"/>
      <c r="J205" s="36"/>
      <c r="K205" s="36"/>
      <c r="L205" s="39"/>
      <c r="M205" s="190"/>
      <c r="N205" s="191"/>
      <c r="O205" s="65"/>
      <c r="P205" s="65"/>
      <c r="Q205" s="65"/>
      <c r="R205" s="65"/>
      <c r="S205" s="65"/>
      <c r="T205" s="6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135</v>
      </c>
      <c r="AU205" s="17" t="s">
        <v>88</v>
      </c>
    </row>
    <row r="206" spans="2:51" s="13" customFormat="1" ht="10.2">
      <c r="B206" s="192"/>
      <c r="C206" s="193"/>
      <c r="D206" s="187" t="s">
        <v>137</v>
      </c>
      <c r="E206" s="194" t="s">
        <v>40</v>
      </c>
      <c r="F206" s="195" t="s">
        <v>472</v>
      </c>
      <c r="G206" s="193"/>
      <c r="H206" s="194" t="s">
        <v>40</v>
      </c>
      <c r="I206" s="196"/>
      <c r="J206" s="193"/>
      <c r="K206" s="193"/>
      <c r="L206" s="197"/>
      <c r="M206" s="198"/>
      <c r="N206" s="199"/>
      <c r="O206" s="199"/>
      <c r="P206" s="199"/>
      <c r="Q206" s="199"/>
      <c r="R206" s="199"/>
      <c r="S206" s="199"/>
      <c r="T206" s="200"/>
      <c r="AT206" s="201" t="s">
        <v>137</v>
      </c>
      <c r="AU206" s="201" t="s">
        <v>88</v>
      </c>
      <c r="AV206" s="13" t="s">
        <v>86</v>
      </c>
      <c r="AW206" s="13" t="s">
        <v>38</v>
      </c>
      <c r="AX206" s="13" t="s">
        <v>78</v>
      </c>
      <c r="AY206" s="201" t="s">
        <v>125</v>
      </c>
    </row>
    <row r="207" spans="2:51" s="14" customFormat="1" ht="10.2">
      <c r="B207" s="202"/>
      <c r="C207" s="203"/>
      <c r="D207" s="187" t="s">
        <v>137</v>
      </c>
      <c r="E207" s="204" t="s">
        <v>40</v>
      </c>
      <c r="F207" s="205" t="s">
        <v>462</v>
      </c>
      <c r="G207" s="203"/>
      <c r="H207" s="206">
        <v>0.08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137</v>
      </c>
      <c r="AU207" s="212" t="s">
        <v>88</v>
      </c>
      <c r="AV207" s="14" t="s">
        <v>88</v>
      </c>
      <c r="AW207" s="14" t="s">
        <v>38</v>
      </c>
      <c r="AX207" s="14" t="s">
        <v>86</v>
      </c>
      <c r="AY207" s="212" t="s">
        <v>125</v>
      </c>
    </row>
    <row r="208" spans="1:65" s="2" customFormat="1" ht="24.15" customHeight="1">
      <c r="A208" s="34"/>
      <c r="B208" s="35"/>
      <c r="C208" s="224" t="s">
        <v>293</v>
      </c>
      <c r="D208" s="224" t="s">
        <v>256</v>
      </c>
      <c r="E208" s="225" t="s">
        <v>294</v>
      </c>
      <c r="F208" s="226" t="s">
        <v>295</v>
      </c>
      <c r="G208" s="227" t="s">
        <v>259</v>
      </c>
      <c r="H208" s="228">
        <v>0.16</v>
      </c>
      <c r="I208" s="229"/>
      <c r="J208" s="230">
        <f>ROUND(I208*H208,2)</f>
        <v>0</v>
      </c>
      <c r="K208" s="226" t="s">
        <v>40</v>
      </c>
      <c r="L208" s="231"/>
      <c r="M208" s="232" t="s">
        <v>40</v>
      </c>
      <c r="N208" s="233" t="s">
        <v>51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5" t="s">
        <v>260</v>
      </c>
      <c r="AT208" s="185" t="s">
        <v>256</v>
      </c>
      <c r="AU208" s="185" t="s">
        <v>88</v>
      </c>
      <c r="AY208" s="17" t="s">
        <v>125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7" t="s">
        <v>133</v>
      </c>
      <c r="BK208" s="186">
        <f>ROUND(I208*H208,2)</f>
        <v>0</v>
      </c>
      <c r="BL208" s="17" t="s">
        <v>176</v>
      </c>
      <c r="BM208" s="185" t="s">
        <v>473</v>
      </c>
    </row>
    <row r="209" spans="1:47" s="2" customFormat="1" ht="10.2">
      <c r="A209" s="34"/>
      <c r="B209" s="35"/>
      <c r="C209" s="36"/>
      <c r="D209" s="187" t="s">
        <v>135</v>
      </c>
      <c r="E209" s="36"/>
      <c r="F209" s="188" t="s">
        <v>297</v>
      </c>
      <c r="G209" s="36"/>
      <c r="H209" s="36"/>
      <c r="I209" s="189"/>
      <c r="J209" s="36"/>
      <c r="K209" s="36"/>
      <c r="L209" s="39"/>
      <c r="M209" s="190"/>
      <c r="N209" s="191"/>
      <c r="O209" s="65"/>
      <c r="P209" s="65"/>
      <c r="Q209" s="65"/>
      <c r="R209" s="65"/>
      <c r="S209" s="65"/>
      <c r="T209" s="6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135</v>
      </c>
      <c r="AU209" s="17" t="s">
        <v>88</v>
      </c>
    </row>
    <row r="210" spans="2:51" s="13" customFormat="1" ht="10.2">
      <c r="B210" s="192"/>
      <c r="C210" s="193"/>
      <c r="D210" s="187" t="s">
        <v>137</v>
      </c>
      <c r="E210" s="194" t="s">
        <v>40</v>
      </c>
      <c r="F210" s="195" t="s">
        <v>474</v>
      </c>
      <c r="G210" s="193"/>
      <c r="H210" s="194" t="s">
        <v>40</v>
      </c>
      <c r="I210" s="196"/>
      <c r="J210" s="193"/>
      <c r="K210" s="193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137</v>
      </c>
      <c r="AU210" s="201" t="s">
        <v>88</v>
      </c>
      <c r="AV210" s="13" t="s">
        <v>86</v>
      </c>
      <c r="AW210" s="13" t="s">
        <v>38</v>
      </c>
      <c r="AX210" s="13" t="s">
        <v>78</v>
      </c>
      <c r="AY210" s="201" t="s">
        <v>125</v>
      </c>
    </row>
    <row r="211" spans="2:51" s="13" customFormat="1" ht="10.2">
      <c r="B211" s="192"/>
      <c r="C211" s="193"/>
      <c r="D211" s="187" t="s">
        <v>137</v>
      </c>
      <c r="E211" s="194" t="s">
        <v>40</v>
      </c>
      <c r="F211" s="195" t="s">
        <v>475</v>
      </c>
      <c r="G211" s="193"/>
      <c r="H211" s="194" t="s">
        <v>40</v>
      </c>
      <c r="I211" s="196"/>
      <c r="J211" s="193"/>
      <c r="K211" s="193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137</v>
      </c>
      <c r="AU211" s="201" t="s">
        <v>88</v>
      </c>
      <c r="AV211" s="13" t="s">
        <v>86</v>
      </c>
      <c r="AW211" s="13" t="s">
        <v>38</v>
      </c>
      <c r="AX211" s="13" t="s">
        <v>78</v>
      </c>
      <c r="AY211" s="201" t="s">
        <v>125</v>
      </c>
    </row>
    <row r="212" spans="2:51" s="14" customFormat="1" ht="10.2">
      <c r="B212" s="202"/>
      <c r="C212" s="203"/>
      <c r="D212" s="187" t="s">
        <v>137</v>
      </c>
      <c r="E212" s="204" t="s">
        <v>40</v>
      </c>
      <c r="F212" s="205" t="s">
        <v>462</v>
      </c>
      <c r="G212" s="203"/>
      <c r="H212" s="206">
        <v>0.08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137</v>
      </c>
      <c r="AU212" s="212" t="s">
        <v>88</v>
      </c>
      <c r="AV212" s="14" t="s">
        <v>88</v>
      </c>
      <c r="AW212" s="14" t="s">
        <v>38</v>
      </c>
      <c r="AX212" s="14" t="s">
        <v>78</v>
      </c>
      <c r="AY212" s="212" t="s">
        <v>125</v>
      </c>
    </row>
    <row r="213" spans="2:51" s="13" customFormat="1" ht="10.2">
      <c r="B213" s="192"/>
      <c r="C213" s="193"/>
      <c r="D213" s="187" t="s">
        <v>137</v>
      </c>
      <c r="E213" s="194" t="s">
        <v>40</v>
      </c>
      <c r="F213" s="195" t="s">
        <v>476</v>
      </c>
      <c r="G213" s="193"/>
      <c r="H213" s="194" t="s">
        <v>40</v>
      </c>
      <c r="I213" s="196"/>
      <c r="J213" s="193"/>
      <c r="K213" s="193"/>
      <c r="L213" s="197"/>
      <c r="M213" s="198"/>
      <c r="N213" s="199"/>
      <c r="O213" s="199"/>
      <c r="P213" s="199"/>
      <c r="Q213" s="199"/>
      <c r="R213" s="199"/>
      <c r="S213" s="199"/>
      <c r="T213" s="200"/>
      <c r="AT213" s="201" t="s">
        <v>137</v>
      </c>
      <c r="AU213" s="201" t="s">
        <v>88</v>
      </c>
      <c r="AV213" s="13" t="s">
        <v>86</v>
      </c>
      <c r="AW213" s="13" t="s">
        <v>38</v>
      </c>
      <c r="AX213" s="13" t="s">
        <v>78</v>
      </c>
      <c r="AY213" s="201" t="s">
        <v>125</v>
      </c>
    </row>
    <row r="214" spans="2:51" s="14" customFormat="1" ht="10.2">
      <c r="B214" s="202"/>
      <c r="C214" s="203"/>
      <c r="D214" s="187" t="s">
        <v>137</v>
      </c>
      <c r="E214" s="204" t="s">
        <v>40</v>
      </c>
      <c r="F214" s="205" t="s">
        <v>462</v>
      </c>
      <c r="G214" s="203"/>
      <c r="H214" s="206">
        <v>0.08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137</v>
      </c>
      <c r="AU214" s="212" t="s">
        <v>88</v>
      </c>
      <c r="AV214" s="14" t="s">
        <v>88</v>
      </c>
      <c r="AW214" s="14" t="s">
        <v>38</v>
      </c>
      <c r="AX214" s="14" t="s">
        <v>78</v>
      </c>
      <c r="AY214" s="212" t="s">
        <v>125</v>
      </c>
    </row>
    <row r="215" spans="2:51" s="15" customFormat="1" ht="10.2">
      <c r="B215" s="213"/>
      <c r="C215" s="214"/>
      <c r="D215" s="187" t="s">
        <v>137</v>
      </c>
      <c r="E215" s="215" t="s">
        <v>40</v>
      </c>
      <c r="F215" s="216" t="s">
        <v>254</v>
      </c>
      <c r="G215" s="214"/>
      <c r="H215" s="217">
        <v>0.16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137</v>
      </c>
      <c r="AU215" s="223" t="s">
        <v>88</v>
      </c>
      <c r="AV215" s="15" t="s">
        <v>133</v>
      </c>
      <c r="AW215" s="15" t="s">
        <v>38</v>
      </c>
      <c r="AX215" s="15" t="s">
        <v>86</v>
      </c>
      <c r="AY215" s="223" t="s">
        <v>125</v>
      </c>
    </row>
    <row r="216" spans="1:65" s="2" customFormat="1" ht="24.15" customHeight="1">
      <c r="A216" s="34"/>
      <c r="B216" s="35"/>
      <c r="C216" s="224" t="s">
        <v>300</v>
      </c>
      <c r="D216" s="224" t="s">
        <v>256</v>
      </c>
      <c r="E216" s="225" t="s">
        <v>301</v>
      </c>
      <c r="F216" s="226" t="s">
        <v>302</v>
      </c>
      <c r="G216" s="227" t="s">
        <v>259</v>
      </c>
      <c r="H216" s="228">
        <v>0.08</v>
      </c>
      <c r="I216" s="229"/>
      <c r="J216" s="230">
        <f>ROUND(I216*H216,2)</f>
        <v>0</v>
      </c>
      <c r="K216" s="226" t="s">
        <v>40</v>
      </c>
      <c r="L216" s="231"/>
      <c r="M216" s="232" t="s">
        <v>40</v>
      </c>
      <c r="N216" s="233" t="s">
        <v>51</v>
      </c>
      <c r="O216" s="65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5" t="s">
        <v>260</v>
      </c>
      <c r="AT216" s="185" t="s">
        <v>256</v>
      </c>
      <c r="AU216" s="185" t="s">
        <v>88</v>
      </c>
      <c r="AY216" s="17" t="s">
        <v>125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7" t="s">
        <v>133</v>
      </c>
      <c r="BK216" s="186">
        <f>ROUND(I216*H216,2)</f>
        <v>0</v>
      </c>
      <c r="BL216" s="17" t="s">
        <v>176</v>
      </c>
      <c r="BM216" s="185" t="s">
        <v>477</v>
      </c>
    </row>
    <row r="217" spans="1:47" s="2" customFormat="1" ht="10.2">
      <c r="A217" s="34"/>
      <c r="B217" s="35"/>
      <c r="C217" s="36"/>
      <c r="D217" s="187" t="s">
        <v>135</v>
      </c>
      <c r="E217" s="36"/>
      <c r="F217" s="188" t="s">
        <v>302</v>
      </c>
      <c r="G217" s="36"/>
      <c r="H217" s="36"/>
      <c r="I217" s="189"/>
      <c r="J217" s="36"/>
      <c r="K217" s="36"/>
      <c r="L217" s="39"/>
      <c r="M217" s="190"/>
      <c r="N217" s="191"/>
      <c r="O217" s="65"/>
      <c r="P217" s="65"/>
      <c r="Q217" s="65"/>
      <c r="R217" s="65"/>
      <c r="S217" s="65"/>
      <c r="T217" s="6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135</v>
      </c>
      <c r="AU217" s="17" t="s">
        <v>88</v>
      </c>
    </row>
    <row r="218" spans="2:51" s="13" customFormat="1" ht="10.2">
      <c r="B218" s="192"/>
      <c r="C218" s="193"/>
      <c r="D218" s="187" t="s">
        <v>137</v>
      </c>
      <c r="E218" s="194" t="s">
        <v>40</v>
      </c>
      <c r="F218" s="195" t="s">
        <v>478</v>
      </c>
      <c r="G218" s="193"/>
      <c r="H218" s="194" t="s">
        <v>40</v>
      </c>
      <c r="I218" s="196"/>
      <c r="J218" s="193"/>
      <c r="K218" s="193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137</v>
      </c>
      <c r="AU218" s="201" t="s">
        <v>88</v>
      </c>
      <c r="AV218" s="13" t="s">
        <v>86</v>
      </c>
      <c r="AW218" s="13" t="s">
        <v>38</v>
      </c>
      <c r="AX218" s="13" t="s">
        <v>78</v>
      </c>
      <c r="AY218" s="201" t="s">
        <v>125</v>
      </c>
    </row>
    <row r="219" spans="2:51" s="14" customFormat="1" ht="10.2">
      <c r="B219" s="202"/>
      <c r="C219" s="203"/>
      <c r="D219" s="187" t="s">
        <v>137</v>
      </c>
      <c r="E219" s="204" t="s">
        <v>40</v>
      </c>
      <c r="F219" s="205" t="s">
        <v>462</v>
      </c>
      <c r="G219" s="203"/>
      <c r="H219" s="206">
        <v>0.08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137</v>
      </c>
      <c r="AU219" s="212" t="s">
        <v>88</v>
      </c>
      <c r="AV219" s="14" t="s">
        <v>88</v>
      </c>
      <c r="AW219" s="14" t="s">
        <v>38</v>
      </c>
      <c r="AX219" s="14" t="s">
        <v>86</v>
      </c>
      <c r="AY219" s="212" t="s">
        <v>125</v>
      </c>
    </row>
    <row r="220" spans="1:65" s="2" customFormat="1" ht="14.4" customHeight="1">
      <c r="A220" s="34"/>
      <c r="B220" s="35"/>
      <c r="C220" s="174" t="s">
        <v>306</v>
      </c>
      <c r="D220" s="174" t="s">
        <v>128</v>
      </c>
      <c r="E220" s="175" t="s">
        <v>314</v>
      </c>
      <c r="F220" s="176" t="s">
        <v>315</v>
      </c>
      <c r="G220" s="177" t="s">
        <v>246</v>
      </c>
      <c r="H220" s="178">
        <v>237.5</v>
      </c>
      <c r="I220" s="179"/>
      <c r="J220" s="180">
        <f>ROUND(I220*H220,2)</f>
        <v>0</v>
      </c>
      <c r="K220" s="176" t="s">
        <v>132</v>
      </c>
      <c r="L220" s="39"/>
      <c r="M220" s="181" t="s">
        <v>40</v>
      </c>
      <c r="N220" s="182" t="s">
        <v>51</v>
      </c>
      <c r="O220" s="65"/>
      <c r="P220" s="183">
        <f>O220*H220</f>
        <v>0</v>
      </c>
      <c r="Q220" s="183">
        <v>5E-05</v>
      </c>
      <c r="R220" s="183">
        <f>Q220*H220</f>
        <v>0.011875</v>
      </c>
      <c r="S220" s="183">
        <v>0</v>
      </c>
      <c r="T220" s="18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5" t="s">
        <v>176</v>
      </c>
      <c r="AT220" s="185" t="s">
        <v>128</v>
      </c>
      <c r="AU220" s="185" t="s">
        <v>88</v>
      </c>
      <c r="AY220" s="17" t="s">
        <v>125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7" t="s">
        <v>133</v>
      </c>
      <c r="BK220" s="186">
        <f>ROUND(I220*H220,2)</f>
        <v>0</v>
      </c>
      <c r="BL220" s="17" t="s">
        <v>176</v>
      </c>
      <c r="BM220" s="185" t="s">
        <v>479</v>
      </c>
    </row>
    <row r="221" spans="1:47" s="2" customFormat="1" ht="10.2">
      <c r="A221" s="34"/>
      <c r="B221" s="35"/>
      <c r="C221" s="36"/>
      <c r="D221" s="187" t="s">
        <v>135</v>
      </c>
      <c r="E221" s="36"/>
      <c r="F221" s="188" t="s">
        <v>317</v>
      </c>
      <c r="G221" s="36"/>
      <c r="H221" s="36"/>
      <c r="I221" s="189"/>
      <c r="J221" s="36"/>
      <c r="K221" s="36"/>
      <c r="L221" s="39"/>
      <c r="M221" s="190"/>
      <c r="N221" s="191"/>
      <c r="O221" s="65"/>
      <c r="P221" s="65"/>
      <c r="Q221" s="65"/>
      <c r="R221" s="65"/>
      <c r="S221" s="65"/>
      <c r="T221" s="6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135</v>
      </c>
      <c r="AU221" s="17" t="s">
        <v>88</v>
      </c>
    </row>
    <row r="222" spans="2:51" s="13" customFormat="1" ht="10.2">
      <c r="B222" s="192"/>
      <c r="C222" s="193"/>
      <c r="D222" s="187" t="s">
        <v>137</v>
      </c>
      <c r="E222" s="194" t="s">
        <v>40</v>
      </c>
      <c r="F222" s="195" t="s">
        <v>450</v>
      </c>
      <c r="G222" s="193"/>
      <c r="H222" s="194" t="s">
        <v>40</v>
      </c>
      <c r="I222" s="196"/>
      <c r="J222" s="193"/>
      <c r="K222" s="193"/>
      <c r="L222" s="197"/>
      <c r="M222" s="198"/>
      <c r="N222" s="199"/>
      <c r="O222" s="199"/>
      <c r="P222" s="199"/>
      <c r="Q222" s="199"/>
      <c r="R222" s="199"/>
      <c r="S222" s="199"/>
      <c r="T222" s="200"/>
      <c r="AT222" s="201" t="s">
        <v>137</v>
      </c>
      <c r="AU222" s="201" t="s">
        <v>88</v>
      </c>
      <c r="AV222" s="13" t="s">
        <v>86</v>
      </c>
      <c r="AW222" s="13" t="s">
        <v>38</v>
      </c>
      <c r="AX222" s="13" t="s">
        <v>78</v>
      </c>
      <c r="AY222" s="201" t="s">
        <v>125</v>
      </c>
    </row>
    <row r="223" spans="2:51" s="13" customFormat="1" ht="10.2">
      <c r="B223" s="192"/>
      <c r="C223" s="193"/>
      <c r="D223" s="187" t="s">
        <v>137</v>
      </c>
      <c r="E223" s="194" t="s">
        <v>40</v>
      </c>
      <c r="F223" s="195" t="s">
        <v>251</v>
      </c>
      <c r="G223" s="193"/>
      <c r="H223" s="194" t="s">
        <v>40</v>
      </c>
      <c r="I223" s="196"/>
      <c r="J223" s="193"/>
      <c r="K223" s="193"/>
      <c r="L223" s="197"/>
      <c r="M223" s="198"/>
      <c r="N223" s="199"/>
      <c r="O223" s="199"/>
      <c r="P223" s="199"/>
      <c r="Q223" s="199"/>
      <c r="R223" s="199"/>
      <c r="S223" s="199"/>
      <c r="T223" s="200"/>
      <c r="AT223" s="201" t="s">
        <v>137</v>
      </c>
      <c r="AU223" s="201" t="s">
        <v>88</v>
      </c>
      <c r="AV223" s="13" t="s">
        <v>86</v>
      </c>
      <c r="AW223" s="13" t="s">
        <v>38</v>
      </c>
      <c r="AX223" s="13" t="s">
        <v>78</v>
      </c>
      <c r="AY223" s="201" t="s">
        <v>125</v>
      </c>
    </row>
    <row r="224" spans="2:51" s="13" customFormat="1" ht="10.2">
      <c r="B224" s="192"/>
      <c r="C224" s="193"/>
      <c r="D224" s="187" t="s">
        <v>137</v>
      </c>
      <c r="E224" s="194" t="s">
        <v>40</v>
      </c>
      <c r="F224" s="195" t="s">
        <v>480</v>
      </c>
      <c r="G224" s="193"/>
      <c r="H224" s="194" t="s">
        <v>40</v>
      </c>
      <c r="I224" s="196"/>
      <c r="J224" s="193"/>
      <c r="K224" s="193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137</v>
      </c>
      <c r="AU224" s="201" t="s">
        <v>88</v>
      </c>
      <c r="AV224" s="13" t="s">
        <v>86</v>
      </c>
      <c r="AW224" s="13" t="s">
        <v>38</v>
      </c>
      <c r="AX224" s="13" t="s">
        <v>78</v>
      </c>
      <c r="AY224" s="201" t="s">
        <v>125</v>
      </c>
    </row>
    <row r="225" spans="2:51" s="14" customFormat="1" ht="10.2">
      <c r="B225" s="202"/>
      <c r="C225" s="203"/>
      <c r="D225" s="187" t="s">
        <v>137</v>
      </c>
      <c r="E225" s="204" t="s">
        <v>40</v>
      </c>
      <c r="F225" s="205" t="s">
        <v>481</v>
      </c>
      <c r="G225" s="203"/>
      <c r="H225" s="206">
        <v>21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137</v>
      </c>
      <c r="AU225" s="212" t="s">
        <v>88</v>
      </c>
      <c r="AV225" s="14" t="s">
        <v>88</v>
      </c>
      <c r="AW225" s="14" t="s">
        <v>38</v>
      </c>
      <c r="AX225" s="14" t="s">
        <v>78</v>
      </c>
      <c r="AY225" s="212" t="s">
        <v>125</v>
      </c>
    </row>
    <row r="226" spans="2:51" s="13" customFormat="1" ht="10.2">
      <c r="B226" s="192"/>
      <c r="C226" s="193"/>
      <c r="D226" s="187" t="s">
        <v>137</v>
      </c>
      <c r="E226" s="194" t="s">
        <v>40</v>
      </c>
      <c r="F226" s="195" t="s">
        <v>482</v>
      </c>
      <c r="G226" s="193"/>
      <c r="H226" s="194" t="s">
        <v>40</v>
      </c>
      <c r="I226" s="196"/>
      <c r="J226" s="193"/>
      <c r="K226" s="193"/>
      <c r="L226" s="197"/>
      <c r="M226" s="198"/>
      <c r="N226" s="199"/>
      <c r="O226" s="199"/>
      <c r="P226" s="199"/>
      <c r="Q226" s="199"/>
      <c r="R226" s="199"/>
      <c r="S226" s="199"/>
      <c r="T226" s="200"/>
      <c r="AT226" s="201" t="s">
        <v>137</v>
      </c>
      <c r="AU226" s="201" t="s">
        <v>88</v>
      </c>
      <c r="AV226" s="13" t="s">
        <v>86</v>
      </c>
      <c r="AW226" s="13" t="s">
        <v>38</v>
      </c>
      <c r="AX226" s="13" t="s">
        <v>78</v>
      </c>
      <c r="AY226" s="201" t="s">
        <v>125</v>
      </c>
    </row>
    <row r="227" spans="2:51" s="14" customFormat="1" ht="10.2">
      <c r="B227" s="202"/>
      <c r="C227" s="203"/>
      <c r="D227" s="187" t="s">
        <v>137</v>
      </c>
      <c r="E227" s="204" t="s">
        <v>40</v>
      </c>
      <c r="F227" s="205" t="s">
        <v>483</v>
      </c>
      <c r="G227" s="203"/>
      <c r="H227" s="206">
        <v>32.5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137</v>
      </c>
      <c r="AU227" s="212" t="s">
        <v>88</v>
      </c>
      <c r="AV227" s="14" t="s">
        <v>88</v>
      </c>
      <c r="AW227" s="14" t="s">
        <v>38</v>
      </c>
      <c r="AX227" s="14" t="s">
        <v>78</v>
      </c>
      <c r="AY227" s="212" t="s">
        <v>125</v>
      </c>
    </row>
    <row r="228" spans="2:51" s="13" customFormat="1" ht="10.2">
      <c r="B228" s="192"/>
      <c r="C228" s="193"/>
      <c r="D228" s="187" t="s">
        <v>137</v>
      </c>
      <c r="E228" s="194" t="s">
        <v>40</v>
      </c>
      <c r="F228" s="195" t="s">
        <v>484</v>
      </c>
      <c r="G228" s="193"/>
      <c r="H228" s="194" t="s">
        <v>40</v>
      </c>
      <c r="I228" s="196"/>
      <c r="J228" s="193"/>
      <c r="K228" s="193"/>
      <c r="L228" s="197"/>
      <c r="M228" s="198"/>
      <c r="N228" s="199"/>
      <c r="O228" s="199"/>
      <c r="P228" s="199"/>
      <c r="Q228" s="199"/>
      <c r="R228" s="199"/>
      <c r="S228" s="199"/>
      <c r="T228" s="200"/>
      <c r="AT228" s="201" t="s">
        <v>137</v>
      </c>
      <c r="AU228" s="201" t="s">
        <v>88</v>
      </c>
      <c r="AV228" s="13" t="s">
        <v>86</v>
      </c>
      <c r="AW228" s="13" t="s">
        <v>38</v>
      </c>
      <c r="AX228" s="13" t="s">
        <v>78</v>
      </c>
      <c r="AY228" s="201" t="s">
        <v>125</v>
      </c>
    </row>
    <row r="229" spans="2:51" s="14" customFormat="1" ht="10.2">
      <c r="B229" s="202"/>
      <c r="C229" s="203"/>
      <c r="D229" s="187" t="s">
        <v>137</v>
      </c>
      <c r="E229" s="204" t="s">
        <v>40</v>
      </c>
      <c r="F229" s="205" t="s">
        <v>485</v>
      </c>
      <c r="G229" s="203"/>
      <c r="H229" s="206">
        <v>104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137</v>
      </c>
      <c r="AU229" s="212" t="s">
        <v>88</v>
      </c>
      <c r="AV229" s="14" t="s">
        <v>88</v>
      </c>
      <c r="AW229" s="14" t="s">
        <v>38</v>
      </c>
      <c r="AX229" s="14" t="s">
        <v>78</v>
      </c>
      <c r="AY229" s="212" t="s">
        <v>125</v>
      </c>
    </row>
    <row r="230" spans="2:51" s="13" customFormat="1" ht="10.2">
      <c r="B230" s="192"/>
      <c r="C230" s="193"/>
      <c r="D230" s="187" t="s">
        <v>137</v>
      </c>
      <c r="E230" s="194" t="s">
        <v>40</v>
      </c>
      <c r="F230" s="195" t="s">
        <v>486</v>
      </c>
      <c r="G230" s="193"/>
      <c r="H230" s="194" t="s">
        <v>40</v>
      </c>
      <c r="I230" s="196"/>
      <c r="J230" s="193"/>
      <c r="K230" s="193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137</v>
      </c>
      <c r="AU230" s="201" t="s">
        <v>88</v>
      </c>
      <c r="AV230" s="13" t="s">
        <v>86</v>
      </c>
      <c r="AW230" s="13" t="s">
        <v>38</v>
      </c>
      <c r="AX230" s="13" t="s">
        <v>78</v>
      </c>
      <c r="AY230" s="201" t="s">
        <v>125</v>
      </c>
    </row>
    <row r="231" spans="2:51" s="14" customFormat="1" ht="10.2">
      <c r="B231" s="202"/>
      <c r="C231" s="203"/>
      <c r="D231" s="187" t="s">
        <v>137</v>
      </c>
      <c r="E231" s="204" t="s">
        <v>40</v>
      </c>
      <c r="F231" s="205" t="s">
        <v>487</v>
      </c>
      <c r="G231" s="203"/>
      <c r="H231" s="206">
        <v>40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137</v>
      </c>
      <c r="AU231" s="212" t="s">
        <v>88</v>
      </c>
      <c r="AV231" s="14" t="s">
        <v>88</v>
      </c>
      <c r="AW231" s="14" t="s">
        <v>38</v>
      </c>
      <c r="AX231" s="14" t="s">
        <v>78</v>
      </c>
      <c r="AY231" s="212" t="s">
        <v>125</v>
      </c>
    </row>
    <row r="232" spans="2:51" s="13" customFormat="1" ht="10.2">
      <c r="B232" s="192"/>
      <c r="C232" s="193"/>
      <c r="D232" s="187" t="s">
        <v>137</v>
      </c>
      <c r="E232" s="194" t="s">
        <v>40</v>
      </c>
      <c r="F232" s="195" t="s">
        <v>488</v>
      </c>
      <c r="G232" s="193"/>
      <c r="H232" s="194" t="s">
        <v>40</v>
      </c>
      <c r="I232" s="196"/>
      <c r="J232" s="193"/>
      <c r="K232" s="193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137</v>
      </c>
      <c r="AU232" s="201" t="s">
        <v>88</v>
      </c>
      <c r="AV232" s="13" t="s">
        <v>86</v>
      </c>
      <c r="AW232" s="13" t="s">
        <v>38</v>
      </c>
      <c r="AX232" s="13" t="s">
        <v>78</v>
      </c>
      <c r="AY232" s="201" t="s">
        <v>125</v>
      </c>
    </row>
    <row r="233" spans="2:51" s="14" customFormat="1" ht="10.2">
      <c r="B233" s="202"/>
      <c r="C233" s="203"/>
      <c r="D233" s="187" t="s">
        <v>137</v>
      </c>
      <c r="E233" s="204" t="s">
        <v>40</v>
      </c>
      <c r="F233" s="205" t="s">
        <v>487</v>
      </c>
      <c r="G233" s="203"/>
      <c r="H233" s="206">
        <v>40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137</v>
      </c>
      <c r="AU233" s="212" t="s">
        <v>88</v>
      </c>
      <c r="AV233" s="14" t="s">
        <v>88</v>
      </c>
      <c r="AW233" s="14" t="s">
        <v>38</v>
      </c>
      <c r="AX233" s="14" t="s">
        <v>78</v>
      </c>
      <c r="AY233" s="212" t="s">
        <v>125</v>
      </c>
    </row>
    <row r="234" spans="2:51" s="15" customFormat="1" ht="10.2">
      <c r="B234" s="213"/>
      <c r="C234" s="214"/>
      <c r="D234" s="187" t="s">
        <v>137</v>
      </c>
      <c r="E234" s="215" t="s">
        <v>40</v>
      </c>
      <c r="F234" s="216" t="s">
        <v>254</v>
      </c>
      <c r="G234" s="214"/>
      <c r="H234" s="217">
        <v>237.5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137</v>
      </c>
      <c r="AU234" s="223" t="s">
        <v>88</v>
      </c>
      <c r="AV234" s="15" t="s">
        <v>133</v>
      </c>
      <c r="AW234" s="15" t="s">
        <v>38</v>
      </c>
      <c r="AX234" s="15" t="s">
        <v>86</v>
      </c>
      <c r="AY234" s="223" t="s">
        <v>125</v>
      </c>
    </row>
    <row r="235" spans="1:65" s="2" customFormat="1" ht="14.4" customHeight="1">
      <c r="A235" s="34"/>
      <c r="B235" s="35"/>
      <c r="C235" s="224" t="s">
        <v>313</v>
      </c>
      <c r="D235" s="224" t="s">
        <v>256</v>
      </c>
      <c r="E235" s="225" t="s">
        <v>326</v>
      </c>
      <c r="F235" s="226" t="s">
        <v>327</v>
      </c>
      <c r="G235" s="227" t="s">
        <v>156</v>
      </c>
      <c r="H235" s="228">
        <v>0.054</v>
      </c>
      <c r="I235" s="229"/>
      <c r="J235" s="230">
        <f>ROUND(I235*H235,2)</f>
        <v>0</v>
      </c>
      <c r="K235" s="226" t="s">
        <v>40</v>
      </c>
      <c r="L235" s="231"/>
      <c r="M235" s="232" t="s">
        <v>40</v>
      </c>
      <c r="N235" s="233" t="s">
        <v>51</v>
      </c>
      <c r="O235" s="65"/>
      <c r="P235" s="183">
        <f>O235*H235</f>
        <v>0</v>
      </c>
      <c r="Q235" s="183">
        <v>1</v>
      </c>
      <c r="R235" s="183">
        <f>Q235*H235</f>
        <v>0.054</v>
      </c>
      <c r="S235" s="183">
        <v>0</v>
      </c>
      <c r="T235" s="18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5" t="s">
        <v>260</v>
      </c>
      <c r="AT235" s="185" t="s">
        <v>256</v>
      </c>
      <c r="AU235" s="185" t="s">
        <v>88</v>
      </c>
      <c r="AY235" s="17" t="s">
        <v>125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7" t="s">
        <v>133</v>
      </c>
      <c r="BK235" s="186">
        <f>ROUND(I235*H235,2)</f>
        <v>0</v>
      </c>
      <c r="BL235" s="17" t="s">
        <v>176</v>
      </c>
      <c r="BM235" s="185" t="s">
        <v>489</v>
      </c>
    </row>
    <row r="236" spans="1:47" s="2" customFormat="1" ht="10.2">
      <c r="A236" s="34"/>
      <c r="B236" s="35"/>
      <c r="C236" s="36"/>
      <c r="D236" s="187" t="s">
        <v>135</v>
      </c>
      <c r="E236" s="36"/>
      <c r="F236" s="188" t="s">
        <v>327</v>
      </c>
      <c r="G236" s="36"/>
      <c r="H236" s="36"/>
      <c r="I236" s="189"/>
      <c r="J236" s="36"/>
      <c r="K236" s="36"/>
      <c r="L236" s="39"/>
      <c r="M236" s="190"/>
      <c r="N236" s="191"/>
      <c r="O236" s="65"/>
      <c r="P236" s="65"/>
      <c r="Q236" s="65"/>
      <c r="R236" s="65"/>
      <c r="S236" s="65"/>
      <c r="T236" s="6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135</v>
      </c>
      <c r="AU236" s="17" t="s">
        <v>88</v>
      </c>
    </row>
    <row r="237" spans="2:51" s="13" customFormat="1" ht="10.2">
      <c r="B237" s="192"/>
      <c r="C237" s="193"/>
      <c r="D237" s="187" t="s">
        <v>137</v>
      </c>
      <c r="E237" s="194" t="s">
        <v>40</v>
      </c>
      <c r="F237" s="195" t="s">
        <v>490</v>
      </c>
      <c r="G237" s="193"/>
      <c r="H237" s="194" t="s">
        <v>40</v>
      </c>
      <c r="I237" s="196"/>
      <c r="J237" s="193"/>
      <c r="K237" s="193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137</v>
      </c>
      <c r="AU237" s="201" t="s">
        <v>88</v>
      </c>
      <c r="AV237" s="13" t="s">
        <v>86</v>
      </c>
      <c r="AW237" s="13" t="s">
        <v>38</v>
      </c>
      <c r="AX237" s="13" t="s">
        <v>78</v>
      </c>
      <c r="AY237" s="201" t="s">
        <v>125</v>
      </c>
    </row>
    <row r="238" spans="2:51" s="13" customFormat="1" ht="10.2">
      <c r="B238" s="192"/>
      <c r="C238" s="193"/>
      <c r="D238" s="187" t="s">
        <v>137</v>
      </c>
      <c r="E238" s="194" t="s">
        <v>40</v>
      </c>
      <c r="F238" s="195" t="s">
        <v>480</v>
      </c>
      <c r="G238" s="193"/>
      <c r="H238" s="194" t="s">
        <v>40</v>
      </c>
      <c r="I238" s="196"/>
      <c r="J238" s="193"/>
      <c r="K238" s="193"/>
      <c r="L238" s="197"/>
      <c r="M238" s="198"/>
      <c r="N238" s="199"/>
      <c r="O238" s="199"/>
      <c r="P238" s="199"/>
      <c r="Q238" s="199"/>
      <c r="R238" s="199"/>
      <c r="S238" s="199"/>
      <c r="T238" s="200"/>
      <c r="AT238" s="201" t="s">
        <v>137</v>
      </c>
      <c r="AU238" s="201" t="s">
        <v>88</v>
      </c>
      <c r="AV238" s="13" t="s">
        <v>86</v>
      </c>
      <c r="AW238" s="13" t="s">
        <v>38</v>
      </c>
      <c r="AX238" s="13" t="s">
        <v>78</v>
      </c>
      <c r="AY238" s="201" t="s">
        <v>125</v>
      </c>
    </row>
    <row r="239" spans="2:51" s="14" customFormat="1" ht="10.2">
      <c r="B239" s="202"/>
      <c r="C239" s="203"/>
      <c r="D239" s="187" t="s">
        <v>137</v>
      </c>
      <c r="E239" s="204" t="s">
        <v>40</v>
      </c>
      <c r="F239" s="205" t="s">
        <v>491</v>
      </c>
      <c r="G239" s="203"/>
      <c r="H239" s="206">
        <v>0.021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137</v>
      </c>
      <c r="AU239" s="212" t="s">
        <v>88</v>
      </c>
      <c r="AV239" s="14" t="s">
        <v>88</v>
      </c>
      <c r="AW239" s="14" t="s">
        <v>38</v>
      </c>
      <c r="AX239" s="14" t="s">
        <v>78</v>
      </c>
      <c r="AY239" s="212" t="s">
        <v>125</v>
      </c>
    </row>
    <row r="240" spans="2:51" s="13" customFormat="1" ht="10.2">
      <c r="B240" s="192"/>
      <c r="C240" s="193"/>
      <c r="D240" s="187" t="s">
        <v>137</v>
      </c>
      <c r="E240" s="194" t="s">
        <v>40</v>
      </c>
      <c r="F240" s="195" t="s">
        <v>482</v>
      </c>
      <c r="G240" s="193"/>
      <c r="H240" s="194" t="s">
        <v>40</v>
      </c>
      <c r="I240" s="196"/>
      <c r="J240" s="193"/>
      <c r="K240" s="193"/>
      <c r="L240" s="197"/>
      <c r="M240" s="198"/>
      <c r="N240" s="199"/>
      <c r="O240" s="199"/>
      <c r="P240" s="199"/>
      <c r="Q240" s="199"/>
      <c r="R240" s="199"/>
      <c r="S240" s="199"/>
      <c r="T240" s="200"/>
      <c r="AT240" s="201" t="s">
        <v>137</v>
      </c>
      <c r="AU240" s="201" t="s">
        <v>88</v>
      </c>
      <c r="AV240" s="13" t="s">
        <v>86</v>
      </c>
      <c r="AW240" s="13" t="s">
        <v>38</v>
      </c>
      <c r="AX240" s="13" t="s">
        <v>78</v>
      </c>
      <c r="AY240" s="201" t="s">
        <v>125</v>
      </c>
    </row>
    <row r="241" spans="2:51" s="14" customFormat="1" ht="10.2">
      <c r="B241" s="202"/>
      <c r="C241" s="203"/>
      <c r="D241" s="187" t="s">
        <v>137</v>
      </c>
      <c r="E241" s="204" t="s">
        <v>40</v>
      </c>
      <c r="F241" s="205" t="s">
        <v>492</v>
      </c>
      <c r="G241" s="203"/>
      <c r="H241" s="206">
        <v>0.033</v>
      </c>
      <c r="I241" s="207"/>
      <c r="J241" s="203"/>
      <c r="K241" s="203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137</v>
      </c>
      <c r="AU241" s="212" t="s">
        <v>88</v>
      </c>
      <c r="AV241" s="14" t="s">
        <v>88</v>
      </c>
      <c r="AW241" s="14" t="s">
        <v>38</v>
      </c>
      <c r="AX241" s="14" t="s">
        <v>78</v>
      </c>
      <c r="AY241" s="212" t="s">
        <v>125</v>
      </c>
    </row>
    <row r="242" spans="2:51" s="15" customFormat="1" ht="10.2">
      <c r="B242" s="213"/>
      <c r="C242" s="214"/>
      <c r="D242" s="187" t="s">
        <v>137</v>
      </c>
      <c r="E242" s="215" t="s">
        <v>40</v>
      </c>
      <c r="F242" s="216" t="s">
        <v>254</v>
      </c>
      <c r="G242" s="214"/>
      <c r="H242" s="217">
        <v>0.054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137</v>
      </c>
      <c r="AU242" s="223" t="s">
        <v>88</v>
      </c>
      <c r="AV242" s="15" t="s">
        <v>133</v>
      </c>
      <c r="AW242" s="15" t="s">
        <v>38</v>
      </c>
      <c r="AX242" s="15" t="s">
        <v>86</v>
      </c>
      <c r="AY242" s="223" t="s">
        <v>125</v>
      </c>
    </row>
    <row r="243" spans="1:65" s="2" customFormat="1" ht="14.4" customHeight="1">
      <c r="A243" s="34"/>
      <c r="B243" s="35"/>
      <c r="C243" s="224" t="s">
        <v>325</v>
      </c>
      <c r="D243" s="224" t="s">
        <v>256</v>
      </c>
      <c r="E243" s="225" t="s">
        <v>333</v>
      </c>
      <c r="F243" s="226" t="s">
        <v>334</v>
      </c>
      <c r="G243" s="227" t="s">
        <v>156</v>
      </c>
      <c r="H243" s="228">
        <v>0.184</v>
      </c>
      <c r="I243" s="229"/>
      <c r="J243" s="230">
        <f>ROUND(I243*H243,2)</f>
        <v>0</v>
      </c>
      <c r="K243" s="226" t="s">
        <v>40</v>
      </c>
      <c r="L243" s="231"/>
      <c r="M243" s="232" t="s">
        <v>40</v>
      </c>
      <c r="N243" s="233" t="s">
        <v>51</v>
      </c>
      <c r="O243" s="65"/>
      <c r="P243" s="183">
        <f>O243*H243</f>
        <v>0</v>
      </c>
      <c r="Q243" s="183">
        <v>1</v>
      </c>
      <c r="R243" s="183">
        <f>Q243*H243</f>
        <v>0.184</v>
      </c>
      <c r="S243" s="183">
        <v>0</v>
      </c>
      <c r="T243" s="18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5" t="s">
        <v>260</v>
      </c>
      <c r="AT243" s="185" t="s">
        <v>256</v>
      </c>
      <c r="AU243" s="185" t="s">
        <v>88</v>
      </c>
      <c r="AY243" s="17" t="s">
        <v>125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7" t="s">
        <v>133</v>
      </c>
      <c r="BK243" s="186">
        <f>ROUND(I243*H243,2)</f>
        <v>0</v>
      </c>
      <c r="BL243" s="17" t="s">
        <v>176</v>
      </c>
      <c r="BM243" s="185" t="s">
        <v>493</v>
      </c>
    </row>
    <row r="244" spans="1:47" s="2" customFormat="1" ht="10.2">
      <c r="A244" s="34"/>
      <c r="B244" s="35"/>
      <c r="C244" s="36"/>
      <c r="D244" s="187" t="s">
        <v>135</v>
      </c>
      <c r="E244" s="36"/>
      <c r="F244" s="188" t="s">
        <v>334</v>
      </c>
      <c r="G244" s="36"/>
      <c r="H244" s="36"/>
      <c r="I244" s="189"/>
      <c r="J244" s="36"/>
      <c r="K244" s="36"/>
      <c r="L244" s="39"/>
      <c r="M244" s="190"/>
      <c r="N244" s="191"/>
      <c r="O244" s="65"/>
      <c r="P244" s="65"/>
      <c r="Q244" s="65"/>
      <c r="R244" s="65"/>
      <c r="S244" s="65"/>
      <c r="T244" s="6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135</v>
      </c>
      <c r="AU244" s="17" t="s">
        <v>88</v>
      </c>
    </row>
    <row r="245" spans="2:51" s="13" customFormat="1" ht="10.2">
      <c r="B245" s="192"/>
      <c r="C245" s="193"/>
      <c r="D245" s="187" t="s">
        <v>137</v>
      </c>
      <c r="E245" s="194" t="s">
        <v>40</v>
      </c>
      <c r="F245" s="195" t="s">
        <v>494</v>
      </c>
      <c r="G245" s="193"/>
      <c r="H245" s="194" t="s">
        <v>40</v>
      </c>
      <c r="I245" s="196"/>
      <c r="J245" s="193"/>
      <c r="K245" s="193"/>
      <c r="L245" s="197"/>
      <c r="M245" s="198"/>
      <c r="N245" s="199"/>
      <c r="O245" s="199"/>
      <c r="P245" s="199"/>
      <c r="Q245" s="199"/>
      <c r="R245" s="199"/>
      <c r="S245" s="199"/>
      <c r="T245" s="200"/>
      <c r="AT245" s="201" t="s">
        <v>137</v>
      </c>
      <c r="AU245" s="201" t="s">
        <v>88</v>
      </c>
      <c r="AV245" s="13" t="s">
        <v>86</v>
      </c>
      <c r="AW245" s="13" t="s">
        <v>38</v>
      </c>
      <c r="AX245" s="13" t="s">
        <v>78</v>
      </c>
      <c r="AY245" s="201" t="s">
        <v>125</v>
      </c>
    </row>
    <row r="246" spans="2:51" s="13" customFormat="1" ht="10.2">
      <c r="B246" s="192"/>
      <c r="C246" s="193"/>
      <c r="D246" s="187" t="s">
        <v>137</v>
      </c>
      <c r="E246" s="194" t="s">
        <v>40</v>
      </c>
      <c r="F246" s="195" t="s">
        <v>484</v>
      </c>
      <c r="G246" s="193"/>
      <c r="H246" s="194" t="s">
        <v>40</v>
      </c>
      <c r="I246" s="196"/>
      <c r="J246" s="193"/>
      <c r="K246" s="193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137</v>
      </c>
      <c r="AU246" s="201" t="s">
        <v>88</v>
      </c>
      <c r="AV246" s="13" t="s">
        <v>86</v>
      </c>
      <c r="AW246" s="13" t="s">
        <v>38</v>
      </c>
      <c r="AX246" s="13" t="s">
        <v>78</v>
      </c>
      <c r="AY246" s="201" t="s">
        <v>125</v>
      </c>
    </row>
    <row r="247" spans="2:51" s="14" customFormat="1" ht="10.2">
      <c r="B247" s="202"/>
      <c r="C247" s="203"/>
      <c r="D247" s="187" t="s">
        <v>137</v>
      </c>
      <c r="E247" s="204" t="s">
        <v>40</v>
      </c>
      <c r="F247" s="205" t="s">
        <v>495</v>
      </c>
      <c r="G247" s="203"/>
      <c r="H247" s="206">
        <v>0.104</v>
      </c>
      <c r="I247" s="207"/>
      <c r="J247" s="203"/>
      <c r="K247" s="203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137</v>
      </c>
      <c r="AU247" s="212" t="s">
        <v>88</v>
      </c>
      <c r="AV247" s="14" t="s">
        <v>88</v>
      </c>
      <c r="AW247" s="14" t="s">
        <v>38</v>
      </c>
      <c r="AX247" s="14" t="s">
        <v>78</v>
      </c>
      <c r="AY247" s="212" t="s">
        <v>125</v>
      </c>
    </row>
    <row r="248" spans="2:51" s="13" customFormat="1" ht="10.2">
      <c r="B248" s="192"/>
      <c r="C248" s="193"/>
      <c r="D248" s="187" t="s">
        <v>137</v>
      </c>
      <c r="E248" s="194" t="s">
        <v>40</v>
      </c>
      <c r="F248" s="195" t="s">
        <v>486</v>
      </c>
      <c r="G248" s="193"/>
      <c r="H248" s="194" t="s">
        <v>40</v>
      </c>
      <c r="I248" s="196"/>
      <c r="J248" s="193"/>
      <c r="K248" s="193"/>
      <c r="L248" s="197"/>
      <c r="M248" s="198"/>
      <c r="N248" s="199"/>
      <c r="O248" s="199"/>
      <c r="P248" s="199"/>
      <c r="Q248" s="199"/>
      <c r="R248" s="199"/>
      <c r="S248" s="199"/>
      <c r="T248" s="200"/>
      <c r="AT248" s="201" t="s">
        <v>137</v>
      </c>
      <c r="AU248" s="201" t="s">
        <v>88</v>
      </c>
      <c r="AV248" s="13" t="s">
        <v>86</v>
      </c>
      <c r="AW248" s="13" t="s">
        <v>38</v>
      </c>
      <c r="AX248" s="13" t="s">
        <v>78</v>
      </c>
      <c r="AY248" s="201" t="s">
        <v>125</v>
      </c>
    </row>
    <row r="249" spans="2:51" s="14" customFormat="1" ht="10.2">
      <c r="B249" s="202"/>
      <c r="C249" s="203"/>
      <c r="D249" s="187" t="s">
        <v>137</v>
      </c>
      <c r="E249" s="204" t="s">
        <v>40</v>
      </c>
      <c r="F249" s="205" t="s">
        <v>496</v>
      </c>
      <c r="G249" s="203"/>
      <c r="H249" s="206">
        <v>0.04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137</v>
      </c>
      <c r="AU249" s="212" t="s">
        <v>88</v>
      </c>
      <c r="AV249" s="14" t="s">
        <v>88</v>
      </c>
      <c r="AW249" s="14" t="s">
        <v>38</v>
      </c>
      <c r="AX249" s="14" t="s">
        <v>78</v>
      </c>
      <c r="AY249" s="212" t="s">
        <v>125</v>
      </c>
    </row>
    <row r="250" spans="2:51" s="13" customFormat="1" ht="10.2">
      <c r="B250" s="192"/>
      <c r="C250" s="193"/>
      <c r="D250" s="187" t="s">
        <v>137</v>
      </c>
      <c r="E250" s="194" t="s">
        <v>40</v>
      </c>
      <c r="F250" s="195" t="s">
        <v>488</v>
      </c>
      <c r="G250" s="193"/>
      <c r="H250" s="194" t="s">
        <v>40</v>
      </c>
      <c r="I250" s="196"/>
      <c r="J250" s="193"/>
      <c r="K250" s="193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137</v>
      </c>
      <c r="AU250" s="201" t="s">
        <v>88</v>
      </c>
      <c r="AV250" s="13" t="s">
        <v>86</v>
      </c>
      <c r="AW250" s="13" t="s">
        <v>38</v>
      </c>
      <c r="AX250" s="13" t="s">
        <v>78</v>
      </c>
      <c r="AY250" s="201" t="s">
        <v>125</v>
      </c>
    </row>
    <row r="251" spans="2:51" s="14" customFormat="1" ht="10.2">
      <c r="B251" s="202"/>
      <c r="C251" s="203"/>
      <c r="D251" s="187" t="s">
        <v>137</v>
      </c>
      <c r="E251" s="204" t="s">
        <v>40</v>
      </c>
      <c r="F251" s="205" t="s">
        <v>496</v>
      </c>
      <c r="G251" s="203"/>
      <c r="H251" s="206">
        <v>0.04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137</v>
      </c>
      <c r="AU251" s="212" t="s">
        <v>88</v>
      </c>
      <c r="AV251" s="14" t="s">
        <v>88</v>
      </c>
      <c r="AW251" s="14" t="s">
        <v>38</v>
      </c>
      <c r="AX251" s="14" t="s">
        <v>78</v>
      </c>
      <c r="AY251" s="212" t="s">
        <v>125</v>
      </c>
    </row>
    <row r="252" spans="2:51" s="15" customFormat="1" ht="10.2">
      <c r="B252" s="213"/>
      <c r="C252" s="214"/>
      <c r="D252" s="187" t="s">
        <v>137</v>
      </c>
      <c r="E252" s="215" t="s">
        <v>40</v>
      </c>
      <c r="F252" s="216" t="s">
        <v>254</v>
      </c>
      <c r="G252" s="214"/>
      <c r="H252" s="217">
        <v>0.184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137</v>
      </c>
      <c r="AU252" s="223" t="s">
        <v>88</v>
      </c>
      <c r="AV252" s="15" t="s">
        <v>133</v>
      </c>
      <c r="AW252" s="15" t="s">
        <v>38</v>
      </c>
      <c r="AX252" s="15" t="s">
        <v>86</v>
      </c>
      <c r="AY252" s="223" t="s">
        <v>125</v>
      </c>
    </row>
    <row r="253" spans="1:65" s="2" customFormat="1" ht="14.4" customHeight="1">
      <c r="A253" s="34"/>
      <c r="B253" s="35"/>
      <c r="C253" s="174" t="s">
        <v>332</v>
      </c>
      <c r="D253" s="174" t="s">
        <v>128</v>
      </c>
      <c r="E253" s="175" t="s">
        <v>339</v>
      </c>
      <c r="F253" s="176" t="s">
        <v>340</v>
      </c>
      <c r="G253" s="177" t="s">
        <v>246</v>
      </c>
      <c r="H253" s="178">
        <v>4.95</v>
      </c>
      <c r="I253" s="179"/>
      <c r="J253" s="180">
        <f>ROUND(I253*H253,2)</f>
        <v>0</v>
      </c>
      <c r="K253" s="176" t="s">
        <v>132</v>
      </c>
      <c r="L253" s="39"/>
      <c r="M253" s="181" t="s">
        <v>40</v>
      </c>
      <c r="N253" s="182" t="s">
        <v>51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0.001</v>
      </c>
      <c r="T253" s="184">
        <f>S253*H253</f>
        <v>0.00495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5" t="s">
        <v>176</v>
      </c>
      <c r="AT253" s="185" t="s">
        <v>128</v>
      </c>
      <c r="AU253" s="185" t="s">
        <v>88</v>
      </c>
      <c r="AY253" s="17" t="s">
        <v>125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7" t="s">
        <v>133</v>
      </c>
      <c r="BK253" s="186">
        <f>ROUND(I253*H253,2)</f>
        <v>0</v>
      </c>
      <c r="BL253" s="17" t="s">
        <v>176</v>
      </c>
      <c r="BM253" s="185" t="s">
        <v>497</v>
      </c>
    </row>
    <row r="254" spans="1:47" s="2" customFormat="1" ht="10.2">
      <c r="A254" s="34"/>
      <c r="B254" s="35"/>
      <c r="C254" s="36"/>
      <c r="D254" s="187" t="s">
        <v>135</v>
      </c>
      <c r="E254" s="36"/>
      <c r="F254" s="188" t="s">
        <v>342</v>
      </c>
      <c r="G254" s="36"/>
      <c r="H254" s="36"/>
      <c r="I254" s="189"/>
      <c r="J254" s="36"/>
      <c r="K254" s="36"/>
      <c r="L254" s="39"/>
      <c r="M254" s="190"/>
      <c r="N254" s="191"/>
      <c r="O254" s="65"/>
      <c r="P254" s="65"/>
      <c r="Q254" s="65"/>
      <c r="R254" s="65"/>
      <c r="S254" s="65"/>
      <c r="T254" s="6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135</v>
      </c>
      <c r="AU254" s="17" t="s">
        <v>88</v>
      </c>
    </row>
    <row r="255" spans="2:51" s="13" customFormat="1" ht="10.2">
      <c r="B255" s="192"/>
      <c r="C255" s="193"/>
      <c r="D255" s="187" t="s">
        <v>137</v>
      </c>
      <c r="E255" s="194" t="s">
        <v>40</v>
      </c>
      <c r="F255" s="195" t="s">
        <v>498</v>
      </c>
      <c r="G255" s="193"/>
      <c r="H255" s="194" t="s">
        <v>40</v>
      </c>
      <c r="I255" s="196"/>
      <c r="J255" s="193"/>
      <c r="K255" s="193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137</v>
      </c>
      <c r="AU255" s="201" t="s">
        <v>88</v>
      </c>
      <c r="AV255" s="13" t="s">
        <v>86</v>
      </c>
      <c r="AW255" s="13" t="s">
        <v>38</v>
      </c>
      <c r="AX255" s="13" t="s">
        <v>78</v>
      </c>
      <c r="AY255" s="201" t="s">
        <v>125</v>
      </c>
    </row>
    <row r="256" spans="2:51" s="14" customFormat="1" ht="10.2">
      <c r="B256" s="202"/>
      <c r="C256" s="203"/>
      <c r="D256" s="187" t="s">
        <v>137</v>
      </c>
      <c r="E256" s="204" t="s">
        <v>40</v>
      </c>
      <c r="F256" s="205" t="s">
        <v>452</v>
      </c>
      <c r="G256" s="203"/>
      <c r="H256" s="206">
        <v>4.95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137</v>
      </c>
      <c r="AU256" s="212" t="s">
        <v>88</v>
      </c>
      <c r="AV256" s="14" t="s">
        <v>88</v>
      </c>
      <c r="AW256" s="14" t="s">
        <v>38</v>
      </c>
      <c r="AX256" s="14" t="s">
        <v>86</v>
      </c>
      <c r="AY256" s="212" t="s">
        <v>125</v>
      </c>
    </row>
    <row r="257" spans="1:65" s="2" customFormat="1" ht="14.4" customHeight="1">
      <c r="A257" s="34"/>
      <c r="B257" s="35"/>
      <c r="C257" s="174" t="s">
        <v>338</v>
      </c>
      <c r="D257" s="174" t="s">
        <v>128</v>
      </c>
      <c r="E257" s="175" t="s">
        <v>346</v>
      </c>
      <c r="F257" s="176" t="s">
        <v>347</v>
      </c>
      <c r="G257" s="177" t="s">
        <v>156</v>
      </c>
      <c r="H257" s="178">
        <v>0.274</v>
      </c>
      <c r="I257" s="179"/>
      <c r="J257" s="180">
        <f>ROUND(I257*H257,2)</f>
        <v>0</v>
      </c>
      <c r="K257" s="176" t="s">
        <v>40</v>
      </c>
      <c r="L257" s="39"/>
      <c r="M257" s="181" t="s">
        <v>40</v>
      </c>
      <c r="N257" s="182" t="s">
        <v>51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5" t="s">
        <v>176</v>
      </c>
      <c r="AT257" s="185" t="s">
        <v>128</v>
      </c>
      <c r="AU257" s="185" t="s">
        <v>88</v>
      </c>
      <c r="AY257" s="17" t="s">
        <v>125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7" t="s">
        <v>133</v>
      </c>
      <c r="BK257" s="186">
        <f>ROUND(I257*H257,2)</f>
        <v>0</v>
      </c>
      <c r="BL257" s="17" t="s">
        <v>176</v>
      </c>
      <c r="BM257" s="185" t="s">
        <v>348</v>
      </c>
    </row>
    <row r="258" spans="1:47" s="2" customFormat="1" ht="10.2">
      <c r="A258" s="34"/>
      <c r="B258" s="35"/>
      <c r="C258" s="36"/>
      <c r="D258" s="187" t="s">
        <v>135</v>
      </c>
      <c r="E258" s="36"/>
      <c r="F258" s="188" t="s">
        <v>347</v>
      </c>
      <c r="G258" s="36"/>
      <c r="H258" s="36"/>
      <c r="I258" s="189"/>
      <c r="J258" s="36"/>
      <c r="K258" s="36"/>
      <c r="L258" s="39"/>
      <c r="M258" s="190"/>
      <c r="N258" s="191"/>
      <c r="O258" s="65"/>
      <c r="P258" s="65"/>
      <c r="Q258" s="65"/>
      <c r="R258" s="65"/>
      <c r="S258" s="65"/>
      <c r="T258" s="6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135</v>
      </c>
      <c r="AU258" s="17" t="s">
        <v>88</v>
      </c>
    </row>
    <row r="259" spans="2:51" s="13" customFormat="1" ht="10.2">
      <c r="B259" s="192"/>
      <c r="C259" s="193"/>
      <c r="D259" s="187" t="s">
        <v>137</v>
      </c>
      <c r="E259" s="194" t="s">
        <v>40</v>
      </c>
      <c r="F259" s="195" t="s">
        <v>499</v>
      </c>
      <c r="G259" s="193"/>
      <c r="H259" s="194" t="s">
        <v>40</v>
      </c>
      <c r="I259" s="196"/>
      <c r="J259" s="193"/>
      <c r="K259" s="193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137</v>
      </c>
      <c r="AU259" s="201" t="s">
        <v>88</v>
      </c>
      <c r="AV259" s="13" t="s">
        <v>86</v>
      </c>
      <c r="AW259" s="13" t="s">
        <v>38</v>
      </c>
      <c r="AX259" s="13" t="s">
        <v>78</v>
      </c>
      <c r="AY259" s="201" t="s">
        <v>125</v>
      </c>
    </row>
    <row r="260" spans="2:51" s="13" customFormat="1" ht="20.4">
      <c r="B260" s="192"/>
      <c r="C260" s="193"/>
      <c r="D260" s="187" t="s">
        <v>137</v>
      </c>
      <c r="E260" s="194" t="s">
        <v>40</v>
      </c>
      <c r="F260" s="195" t="s">
        <v>350</v>
      </c>
      <c r="G260" s="193"/>
      <c r="H260" s="194" t="s">
        <v>40</v>
      </c>
      <c r="I260" s="196"/>
      <c r="J260" s="193"/>
      <c r="K260" s="193"/>
      <c r="L260" s="197"/>
      <c r="M260" s="198"/>
      <c r="N260" s="199"/>
      <c r="O260" s="199"/>
      <c r="P260" s="199"/>
      <c r="Q260" s="199"/>
      <c r="R260" s="199"/>
      <c r="S260" s="199"/>
      <c r="T260" s="200"/>
      <c r="AT260" s="201" t="s">
        <v>137</v>
      </c>
      <c r="AU260" s="201" t="s">
        <v>88</v>
      </c>
      <c r="AV260" s="13" t="s">
        <v>86</v>
      </c>
      <c r="AW260" s="13" t="s">
        <v>38</v>
      </c>
      <c r="AX260" s="13" t="s">
        <v>78</v>
      </c>
      <c r="AY260" s="201" t="s">
        <v>125</v>
      </c>
    </row>
    <row r="261" spans="2:51" s="13" customFormat="1" ht="10.2">
      <c r="B261" s="192"/>
      <c r="C261" s="193"/>
      <c r="D261" s="187" t="s">
        <v>137</v>
      </c>
      <c r="E261" s="194" t="s">
        <v>40</v>
      </c>
      <c r="F261" s="195" t="s">
        <v>500</v>
      </c>
      <c r="G261" s="193"/>
      <c r="H261" s="194" t="s">
        <v>40</v>
      </c>
      <c r="I261" s="196"/>
      <c r="J261" s="193"/>
      <c r="K261" s="193"/>
      <c r="L261" s="197"/>
      <c r="M261" s="198"/>
      <c r="N261" s="199"/>
      <c r="O261" s="199"/>
      <c r="P261" s="199"/>
      <c r="Q261" s="199"/>
      <c r="R261" s="199"/>
      <c r="S261" s="199"/>
      <c r="T261" s="200"/>
      <c r="AT261" s="201" t="s">
        <v>137</v>
      </c>
      <c r="AU261" s="201" t="s">
        <v>88</v>
      </c>
      <c r="AV261" s="13" t="s">
        <v>86</v>
      </c>
      <c r="AW261" s="13" t="s">
        <v>38</v>
      </c>
      <c r="AX261" s="13" t="s">
        <v>78</v>
      </c>
      <c r="AY261" s="201" t="s">
        <v>125</v>
      </c>
    </row>
    <row r="262" spans="2:51" s="14" customFormat="1" ht="10.2">
      <c r="B262" s="202"/>
      <c r="C262" s="203"/>
      <c r="D262" s="187" t="s">
        <v>137</v>
      </c>
      <c r="E262" s="204" t="s">
        <v>40</v>
      </c>
      <c r="F262" s="205" t="s">
        <v>501</v>
      </c>
      <c r="G262" s="203"/>
      <c r="H262" s="206">
        <v>0.238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137</v>
      </c>
      <c r="AU262" s="212" t="s">
        <v>88</v>
      </c>
      <c r="AV262" s="14" t="s">
        <v>88</v>
      </c>
      <c r="AW262" s="14" t="s">
        <v>38</v>
      </c>
      <c r="AX262" s="14" t="s">
        <v>78</v>
      </c>
      <c r="AY262" s="212" t="s">
        <v>125</v>
      </c>
    </row>
    <row r="263" spans="2:51" s="13" customFormat="1" ht="10.2">
      <c r="B263" s="192"/>
      <c r="C263" s="193"/>
      <c r="D263" s="187" t="s">
        <v>137</v>
      </c>
      <c r="E263" s="194" t="s">
        <v>40</v>
      </c>
      <c r="F263" s="195" t="s">
        <v>502</v>
      </c>
      <c r="G263" s="193"/>
      <c r="H263" s="194" t="s">
        <v>40</v>
      </c>
      <c r="I263" s="196"/>
      <c r="J263" s="193"/>
      <c r="K263" s="193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137</v>
      </c>
      <c r="AU263" s="201" t="s">
        <v>88</v>
      </c>
      <c r="AV263" s="13" t="s">
        <v>86</v>
      </c>
      <c r="AW263" s="13" t="s">
        <v>38</v>
      </c>
      <c r="AX263" s="13" t="s">
        <v>78</v>
      </c>
      <c r="AY263" s="201" t="s">
        <v>125</v>
      </c>
    </row>
    <row r="264" spans="2:51" s="14" customFormat="1" ht="10.2">
      <c r="B264" s="202"/>
      <c r="C264" s="203"/>
      <c r="D264" s="187" t="s">
        <v>137</v>
      </c>
      <c r="E264" s="204" t="s">
        <v>40</v>
      </c>
      <c r="F264" s="205" t="s">
        <v>503</v>
      </c>
      <c r="G264" s="203"/>
      <c r="H264" s="206">
        <v>0.036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137</v>
      </c>
      <c r="AU264" s="212" t="s">
        <v>88</v>
      </c>
      <c r="AV264" s="14" t="s">
        <v>88</v>
      </c>
      <c r="AW264" s="14" t="s">
        <v>38</v>
      </c>
      <c r="AX264" s="14" t="s">
        <v>78</v>
      </c>
      <c r="AY264" s="212" t="s">
        <v>125</v>
      </c>
    </row>
    <row r="265" spans="2:51" s="15" customFormat="1" ht="10.2">
      <c r="B265" s="213"/>
      <c r="C265" s="214"/>
      <c r="D265" s="187" t="s">
        <v>137</v>
      </c>
      <c r="E265" s="215" t="s">
        <v>40</v>
      </c>
      <c r="F265" s="216" t="s">
        <v>254</v>
      </c>
      <c r="G265" s="214"/>
      <c r="H265" s="217">
        <v>0.274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137</v>
      </c>
      <c r="AU265" s="223" t="s">
        <v>88</v>
      </c>
      <c r="AV265" s="15" t="s">
        <v>133</v>
      </c>
      <c r="AW265" s="15" t="s">
        <v>38</v>
      </c>
      <c r="AX265" s="15" t="s">
        <v>86</v>
      </c>
      <c r="AY265" s="223" t="s">
        <v>125</v>
      </c>
    </row>
    <row r="266" spans="1:65" s="2" customFormat="1" ht="14.4" customHeight="1">
      <c r="A266" s="34"/>
      <c r="B266" s="35"/>
      <c r="C266" s="174" t="s">
        <v>345</v>
      </c>
      <c r="D266" s="174" t="s">
        <v>128</v>
      </c>
      <c r="E266" s="175" t="s">
        <v>354</v>
      </c>
      <c r="F266" s="176" t="s">
        <v>355</v>
      </c>
      <c r="G266" s="177" t="s">
        <v>156</v>
      </c>
      <c r="H266" s="178">
        <v>1.796</v>
      </c>
      <c r="I266" s="179"/>
      <c r="J266" s="180">
        <f>ROUND(I266*H266,2)</f>
        <v>0</v>
      </c>
      <c r="K266" s="176" t="s">
        <v>40</v>
      </c>
      <c r="L266" s="39"/>
      <c r="M266" s="181" t="s">
        <v>40</v>
      </c>
      <c r="N266" s="182" t="s">
        <v>51</v>
      </c>
      <c r="O266" s="65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5" t="s">
        <v>176</v>
      </c>
      <c r="AT266" s="185" t="s">
        <v>128</v>
      </c>
      <c r="AU266" s="185" t="s">
        <v>88</v>
      </c>
      <c r="AY266" s="17" t="s">
        <v>125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7" t="s">
        <v>133</v>
      </c>
      <c r="BK266" s="186">
        <f>ROUND(I266*H266,2)</f>
        <v>0</v>
      </c>
      <c r="BL266" s="17" t="s">
        <v>176</v>
      </c>
      <c r="BM266" s="185" t="s">
        <v>356</v>
      </c>
    </row>
    <row r="267" spans="1:47" s="2" customFormat="1" ht="19.2">
      <c r="A267" s="34"/>
      <c r="B267" s="35"/>
      <c r="C267" s="36"/>
      <c r="D267" s="187" t="s">
        <v>135</v>
      </c>
      <c r="E267" s="36"/>
      <c r="F267" s="188" t="s">
        <v>357</v>
      </c>
      <c r="G267" s="36"/>
      <c r="H267" s="36"/>
      <c r="I267" s="189"/>
      <c r="J267" s="36"/>
      <c r="K267" s="36"/>
      <c r="L267" s="39"/>
      <c r="M267" s="190"/>
      <c r="N267" s="191"/>
      <c r="O267" s="65"/>
      <c r="P267" s="65"/>
      <c r="Q267" s="65"/>
      <c r="R267" s="65"/>
      <c r="S267" s="65"/>
      <c r="T267" s="6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135</v>
      </c>
      <c r="AU267" s="17" t="s">
        <v>88</v>
      </c>
    </row>
    <row r="268" spans="2:63" s="12" customFormat="1" ht="22.8" customHeight="1">
      <c r="B268" s="158"/>
      <c r="C268" s="159"/>
      <c r="D268" s="160" t="s">
        <v>77</v>
      </c>
      <c r="E268" s="172" t="s">
        <v>358</v>
      </c>
      <c r="F268" s="172" t="s">
        <v>359</v>
      </c>
      <c r="G268" s="159"/>
      <c r="H268" s="159"/>
      <c r="I268" s="162"/>
      <c r="J268" s="173">
        <f>BK268</f>
        <v>0</v>
      </c>
      <c r="K268" s="159"/>
      <c r="L268" s="164"/>
      <c r="M268" s="165"/>
      <c r="N268" s="166"/>
      <c r="O268" s="166"/>
      <c r="P268" s="167">
        <f>SUM(P269:P316)</f>
        <v>0</v>
      </c>
      <c r="Q268" s="166"/>
      <c r="R268" s="167">
        <f>SUM(R269:R316)</f>
        <v>19.379279999999998</v>
      </c>
      <c r="S268" s="166"/>
      <c r="T268" s="168">
        <f>SUM(T269:T316)</f>
        <v>17.82</v>
      </c>
      <c r="AR268" s="169" t="s">
        <v>88</v>
      </c>
      <c r="AT268" s="170" t="s">
        <v>77</v>
      </c>
      <c r="AU268" s="170" t="s">
        <v>86</v>
      </c>
      <c r="AY268" s="169" t="s">
        <v>125</v>
      </c>
      <c r="BK268" s="171">
        <f>SUM(BK269:BK316)</f>
        <v>0</v>
      </c>
    </row>
    <row r="269" spans="1:65" s="2" customFormat="1" ht="14.4" customHeight="1">
      <c r="A269" s="34"/>
      <c r="B269" s="35"/>
      <c r="C269" s="174" t="s">
        <v>260</v>
      </c>
      <c r="D269" s="174" t="s">
        <v>128</v>
      </c>
      <c r="E269" s="175" t="s">
        <v>361</v>
      </c>
      <c r="F269" s="176" t="s">
        <v>362</v>
      </c>
      <c r="G269" s="177" t="s">
        <v>131</v>
      </c>
      <c r="H269" s="178">
        <v>294</v>
      </c>
      <c r="I269" s="179"/>
      <c r="J269" s="180">
        <f>ROUND(I269*H269,2)</f>
        <v>0</v>
      </c>
      <c r="K269" s="176" t="s">
        <v>40</v>
      </c>
      <c r="L269" s="39"/>
      <c r="M269" s="181" t="s">
        <v>40</v>
      </c>
      <c r="N269" s="182" t="s">
        <v>51</v>
      </c>
      <c r="O269" s="65"/>
      <c r="P269" s="183">
        <f>O269*H269</f>
        <v>0</v>
      </c>
      <c r="Q269" s="183">
        <v>0.00032</v>
      </c>
      <c r="R269" s="183">
        <f>Q269*H269</f>
        <v>0.09408000000000001</v>
      </c>
      <c r="S269" s="183">
        <v>0</v>
      </c>
      <c r="T269" s="184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5" t="s">
        <v>176</v>
      </c>
      <c r="AT269" s="185" t="s">
        <v>128</v>
      </c>
      <c r="AU269" s="185" t="s">
        <v>88</v>
      </c>
      <c r="AY269" s="17" t="s">
        <v>125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7" t="s">
        <v>133</v>
      </c>
      <c r="BK269" s="186">
        <f>ROUND(I269*H269,2)</f>
        <v>0</v>
      </c>
      <c r="BL269" s="17" t="s">
        <v>176</v>
      </c>
      <c r="BM269" s="185" t="s">
        <v>363</v>
      </c>
    </row>
    <row r="270" spans="1:47" s="2" customFormat="1" ht="10.2">
      <c r="A270" s="34"/>
      <c r="B270" s="35"/>
      <c r="C270" s="36"/>
      <c r="D270" s="187" t="s">
        <v>135</v>
      </c>
      <c r="E270" s="36"/>
      <c r="F270" s="188" t="s">
        <v>362</v>
      </c>
      <c r="G270" s="36"/>
      <c r="H270" s="36"/>
      <c r="I270" s="189"/>
      <c r="J270" s="36"/>
      <c r="K270" s="36"/>
      <c r="L270" s="39"/>
      <c r="M270" s="190"/>
      <c r="N270" s="191"/>
      <c r="O270" s="65"/>
      <c r="P270" s="65"/>
      <c r="Q270" s="65"/>
      <c r="R270" s="65"/>
      <c r="S270" s="65"/>
      <c r="T270" s="6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135</v>
      </c>
      <c r="AU270" s="17" t="s">
        <v>88</v>
      </c>
    </row>
    <row r="271" spans="2:51" s="13" customFormat="1" ht="10.2">
      <c r="B271" s="192"/>
      <c r="C271" s="193"/>
      <c r="D271" s="187" t="s">
        <v>137</v>
      </c>
      <c r="E271" s="194" t="s">
        <v>40</v>
      </c>
      <c r="F271" s="195" t="s">
        <v>433</v>
      </c>
      <c r="G271" s="193"/>
      <c r="H271" s="194" t="s">
        <v>40</v>
      </c>
      <c r="I271" s="196"/>
      <c r="J271" s="193"/>
      <c r="K271" s="193"/>
      <c r="L271" s="197"/>
      <c r="M271" s="198"/>
      <c r="N271" s="199"/>
      <c r="O271" s="199"/>
      <c r="P271" s="199"/>
      <c r="Q271" s="199"/>
      <c r="R271" s="199"/>
      <c r="S271" s="199"/>
      <c r="T271" s="200"/>
      <c r="AT271" s="201" t="s">
        <v>137</v>
      </c>
      <c r="AU271" s="201" t="s">
        <v>88</v>
      </c>
      <c r="AV271" s="13" t="s">
        <v>86</v>
      </c>
      <c r="AW271" s="13" t="s">
        <v>38</v>
      </c>
      <c r="AX271" s="13" t="s">
        <v>78</v>
      </c>
      <c r="AY271" s="201" t="s">
        <v>125</v>
      </c>
    </row>
    <row r="272" spans="2:51" s="13" customFormat="1" ht="20.4">
      <c r="B272" s="192"/>
      <c r="C272" s="193"/>
      <c r="D272" s="187" t="s">
        <v>137</v>
      </c>
      <c r="E272" s="194" t="s">
        <v>40</v>
      </c>
      <c r="F272" s="195" t="s">
        <v>504</v>
      </c>
      <c r="G272" s="193"/>
      <c r="H272" s="194" t="s">
        <v>40</v>
      </c>
      <c r="I272" s="196"/>
      <c r="J272" s="193"/>
      <c r="K272" s="193"/>
      <c r="L272" s="197"/>
      <c r="M272" s="198"/>
      <c r="N272" s="199"/>
      <c r="O272" s="199"/>
      <c r="P272" s="199"/>
      <c r="Q272" s="199"/>
      <c r="R272" s="199"/>
      <c r="S272" s="199"/>
      <c r="T272" s="200"/>
      <c r="AT272" s="201" t="s">
        <v>137</v>
      </c>
      <c r="AU272" s="201" t="s">
        <v>88</v>
      </c>
      <c r="AV272" s="13" t="s">
        <v>86</v>
      </c>
      <c r="AW272" s="13" t="s">
        <v>38</v>
      </c>
      <c r="AX272" s="13" t="s">
        <v>78</v>
      </c>
      <c r="AY272" s="201" t="s">
        <v>125</v>
      </c>
    </row>
    <row r="273" spans="2:51" s="13" customFormat="1" ht="10.2">
      <c r="B273" s="192"/>
      <c r="C273" s="193"/>
      <c r="D273" s="187" t="s">
        <v>137</v>
      </c>
      <c r="E273" s="194" t="s">
        <v>40</v>
      </c>
      <c r="F273" s="195" t="s">
        <v>365</v>
      </c>
      <c r="G273" s="193"/>
      <c r="H273" s="194" t="s">
        <v>40</v>
      </c>
      <c r="I273" s="196"/>
      <c r="J273" s="193"/>
      <c r="K273" s="193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137</v>
      </c>
      <c r="AU273" s="201" t="s">
        <v>88</v>
      </c>
      <c r="AV273" s="13" t="s">
        <v>86</v>
      </c>
      <c r="AW273" s="13" t="s">
        <v>38</v>
      </c>
      <c r="AX273" s="13" t="s">
        <v>78</v>
      </c>
      <c r="AY273" s="201" t="s">
        <v>125</v>
      </c>
    </row>
    <row r="274" spans="2:51" s="14" customFormat="1" ht="10.2">
      <c r="B274" s="202"/>
      <c r="C274" s="203"/>
      <c r="D274" s="187" t="s">
        <v>137</v>
      </c>
      <c r="E274" s="204" t="s">
        <v>40</v>
      </c>
      <c r="F274" s="205" t="s">
        <v>505</v>
      </c>
      <c r="G274" s="203"/>
      <c r="H274" s="206">
        <v>294</v>
      </c>
      <c r="I274" s="207"/>
      <c r="J274" s="203"/>
      <c r="K274" s="203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137</v>
      </c>
      <c r="AU274" s="212" t="s">
        <v>88</v>
      </c>
      <c r="AV274" s="14" t="s">
        <v>88</v>
      </c>
      <c r="AW274" s="14" t="s">
        <v>38</v>
      </c>
      <c r="AX274" s="14" t="s">
        <v>86</v>
      </c>
      <c r="AY274" s="212" t="s">
        <v>125</v>
      </c>
    </row>
    <row r="275" spans="1:65" s="2" customFormat="1" ht="14.4" customHeight="1">
      <c r="A275" s="34"/>
      <c r="B275" s="35"/>
      <c r="C275" s="174" t="s">
        <v>360</v>
      </c>
      <c r="D275" s="174" t="s">
        <v>128</v>
      </c>
      <c r="E275" s="175" t="s">
        <v>368</v>
      </c>
      <c r="F275" s="176" t="s">
        <v>369</v>
      </c>
      <c r="G275" s="177" t="s">
        <v>131</v>
      </c>
      <c r="H275" s="178">
        <v>66</v>
      </c>
      <c r="I275" s="179"/>
      <c r="J275" s="180">
        <f>ROUND(I275*H275,2)</f>
        <v>0</v>
      </c>
      <c r="K275" s="176" t="s">
        <v>132</v>
      </c>
      <c r="L275" s="39"/>
      <c r="M275" s="181" t="s">
        <v>40</v>
      </c>
      <c r="N275" s="182" t="s">
        <v>51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5" t="s">
        <v>176</v>
      </c>
      <c r="AT275" s="185" t="s">
        <v>128</v>
      </c>
      <c r="AU275" s="185" t="s">
        <v>88</v>
      </c>
      <c r="AY275" s="17" t="s">
        <v>125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7" t="s">
        <v>133</v>
      </c>
      <c r="BK275" s="186">
        <f>ROUND(I275*H275,2)</f>
        <v>0</v>
      </c>
      <c r="BL275" s="17" t="s">
        <v>176</v>
      </c>
      <c r="BM275" s="185" t="s">
        <v>370</v>
      </c>
    </row>
    <row r="276" spans="1:47" s="2" customFormat="1" ht="19.2">
      <c r="A276" s="34"/>
      <c r="B276" s="35"/>
      <c r="C276" s="36"/>
      <c r="D276" s="187" t="s">
        <v>135</v>
      </c>
      <c r="E276" s="36"/>
      <c r="F276" s="188" t="s">
        <v>371</v>
      </c>
      <c r="G276" s="36"/>
      <c r="H276" s="36"/>
      <c r="I276" s="189"/>
      <c r="J276" s="36"/>
      <c r="K276" s="36"/>
      <c r="L276" s="39"/>
      <c r="M276" s="190"/>
      <c r="N276" s="191"/>
      <c r="O276" s="65"/>
      <c r="P276" s="65"/>
      <c r="Q276" s="65"/>
      <c r="R276" s="65"/>
      <c r="S276" s="65"/>
      <c r="T276" s="6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135</v>
      </c>
      <c r="AU276" s="17" t="s">
        <v>88</v>
      </c>
    </row>
    <row r="277" spans="2:51" s="13" customFormat="1" ht="10.2">
      <c r="B277" s="192"/>
      <c r="C277" s="193"/>
      <c r="D277" s="187" t="s">
        <v>137</v>
      </c>
      <c r="E277" s="194" t="s">
        <v>40</v>
      </c>
      <c r="F277" s="195" t="s">
        <v>506</v>
      </c>
      <c r="G277" s="193"/>
      <c r="H277" s="194" t="s">
        <v>40</v>
      </c>
      <c r="I277" s="196"/>
      <c r="J277" s="193"/>
      <c r="K277" s="193"/>
      <c r="L277" s="197"/>
      <c r="M277" s="198"/>
      <c r="N277" s="199"/>
      <c r="O277" s="199"/>
      <c r="P277" s="199"/>
      <c r="Q277" s="199"/>
      <c r="R277" s="199"/>
      <c r="S277" s="199"/>
      <c r="T277" s="200"/>
      <c r="AT277" s="201" t="s">
        <v>137</v>
      </c>
      <c r="AU277" s="201" t="s">
        <v>88</v>
      </c>
      <c r="AV277" s="13" t="s">
        <v>86</v>
      </c>
      <c r="AW277" s="13" t="s">
        <v>38</v>
      </c>
      <c r="AX277" s="13" t="s">
        <v>78</v>
      </c>
      <c r="AY277" s="201" t="s">
        <v>125</v>
      </c>
    </row>
    <row r="278" spans="2:51" s="13" customFormat="1" ht="10.2">
      <c r="B278" s="192"/>
      <c r="C278" s="193"/>
      <c r="D278" s="187" t="s">
        <v>137</v>
      </c>
      <c r="E278" s="194" t="s">
        <v>40</v>
      </c>
      <c r="F278" s="195" t="s">
        <v>507</v>
      </c>
      <c r="G278" s="193"/>
      <c r="H278" s="194" t="s">
        <v>40</v>
      </c>
      <c r="I278" s="196"/>
      <c r="J278" s="193"/>
      <c r="K278" s="193"/>
      <c r="L278" s="197"/>
      <c r="M278" s="198"/>
      <c r="N278" s="199"/>
      <c r="O278" s="199"/>
      <c r="P278" s="199"/>
      <c r="Q278" s="199"/>
      <c r="R278" s="199"/>
      <c r="S278" s="199"/>
      <c r="T278" s="200"/>
      <c r="AT278" s="201" t="s">
        <v>137</v>
      </c>
      <c r="AU278" s="201" t="s">
        <v>88</v>
      </c>
      <c r="AV278" s="13" t="s">
        <v>86</v>
      </c>
      <c r="AW278" s="13" t="s">
        <v>38</v>
      </c>
      <c r="AX278" s="13" t="s">
        <v>78</v>
      </c>
      <c r="AY278" s="201" t="s">
        <v>125</v>
      </c>
    </row>
    <row r="279" spans="2:51" s="14" customFormat="1" ht="10.2">
      <c r="B279" s="202"/>
      <c r="C279" s="203"/>
      <c r="D279" s="187" t="s">
        <v>137</v>
      </c>
      <c r="E279" s="204" t="s">
        <v>40</v>
      </c>
      <c r="F279" s="205" t="s">
        <v>508</v>
      </c>
      <c r="G279" s="203"/>
      <c r="H279" s="206">
        <v>66</v>
      </c>
      <c r="I279" s="207"/>
      <c r="J279" s="203"/>
      <c r="K279" s="203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137</v>
      </c>
      <c r="AU279" s="212" t="s">
        <v>88</v>
      </c>
      <c r="AV279" s="14" t="s">
        <v>88</v>
      </c>
      <c r="AW279" s="14" t="s">
        <v>38</v>
      </c>
      <c r="AX279" s="14" t="s">
        <v>86</v>
      </c>
      <c r="AY279" s="212" t="s">
        <v>125</v>
      </c>
    </row>
    <row r="280" spans="1:65" s="2" customFormat="1" ht="14.4" customHeight="1">
      <c r="A280" s="34"/>
      <c r="B280" s="35"/>
      <c r="C280" s="174" t="s">
        <v>367</v>
      </c>
      <c r="D280" s="174" t="s">
        <v>128</v>
      </c>
      <c r="E280" s="175" t="s">
        <v>376</v>
      </c>
      <c r="F280" s="176" t="s">
        <v>377</v>
      </c>
      <c r="G280" s="177" t="s">
        <v>131</v>
      </c>
      <c r="H280" s="178">
        <v>660</v>
      </c>
      <c r="I280" s="179"/>
      <c r="J280" s="180">
        <f>ROUND(I280*H280,2)</f>
        <v>0</v>
      </c>
      <c r="K280" s="176" t="s">
        <v>40</v>
      </c>
      <c r="L280" s="39"/>
      <c r="M280" s="181" t="s">
        <v>40</v>
      </c>
      <c r="N280" s="182" t="s">
        <v>51</v>
      </c>
      <c r="O280" s="65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5" t="s">
        <v>176</v>
      </c>
      <c r="AT280" s="185" t="s">
        <v>128</v>
      </c>
      <c r="AU280" s="185" t="s">
        <v>88</v>
      </c>
      <c r="AY280" s="17" t="s">
        <v>125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7" t="s">
        <v>133</v>
      </c>
      <c r="BK280" s="186">
        <f>ROUND(I280*H280,2)</f>
        <v>0</v>
      </c>
      <c r="BL280" s="17" t="s">
        <v>176</v>
      </c>
      <c r="BM280" s="185" t="s">
        <v>378</v>
      </c>
    </row>
    <row r="281" spans="1:47" s="2" customFormat="1" ht="10.2">
      <c r="A281" s="34"/>
      <c r="B281" s="35"/>
      <c r="C281" s="36"/>
      <c r="D281" s="187" t="s">
        <v>135</v>
      </c>
      <c r="E281" s="36"/>
      <c r="F281" s="188" t="s">
        <v>379</v>
      </c>
      <c r="G281" s="36"/>
      <c r="H281" s="36"/>
      <c r="I281" s="189"/>
      <c r="J281" s="36"/>
      <c r="K281" s="36"/>
      <c r="L281" s="39"/>
      <c r="M281" s="190"/>
      <c r="N281" s="191"/>
      <c r="O281" s="65"/>
      <c r="P281" s="65"/>
      <c r="Q281" s="65"/>
      <c r="R281" s="65"/>
      <c r="S281" s="65"/>
      <c r="T281" s="6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135</v>
      </c>
      <c r="AU281" s="17" t="s">
        <v>88</v>
      </c>
    </row>
    <row r="282" spans="2:51" s="13" customFormat="1" ht="10.2">
      <c r="B282" s="192"/>
      <c r="C282" s="193"/>
      <c r="D282" s="187" t="s">
        <v>137</v>
      </c>
      <c r="E282" s="194" t="s">
        <v>40</v>
      </c>
      <c r="F282" s="195" t="s">
        <v>506</v>
      </c>
      <c r="G282" s="193"/>
      <c r="H282" s="194" t="s">
        <v>40</v>
      </c>
      <c r="I282" s="196"/>
      <c r="J282" s="193"/>
      <c r="K282" s="193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137</v>
      </c>
      <c r="AU282" s="201" t="s">
        <v>88</v>
      </c>
      <c r="AV282" s="13" t="s">
        <v>86</v>
      </c>
      <c r="AW282" s="13" t="s">
        <v>38</v>
      </c>
      <c r="AX282" s="13" t="s">
        <v>78</v>
      </c>
      <c r="AY282" s="201" t="s">
        <v>125</v>
      </c>
    </row>
    <row r="283" spans="2:51" s="13" customFormat="1" ht="10.2">
      <c r="B283" s="192"/>
      <c r="C283" s="193"/>
      <c r="D283" s="187" t="s">
        <v>137</v>
      </c>
      <c r="E283" s="194" t="s">
        <v>40</v>
      </c>
      <c r="F283" s="195" t="s">
        <v>509</v>
      </c>
      <c r="G283" s="193"/>
      <c r="H283" s="194" t="s">
        <v>40</v>
      </c>
      <c r="I283" s="196"/>
      <c r="J283" s="193"/>
      <c r="K283" s="193"/>
      <c r="L283" s="197"/>
      <c r="M283" s="198"/>
      <c r="N283" s="199"/>
      <c r="O283" s="199"/>
      <c r="P283" s="199"/>
      <c r="Q283" s="199"/>
      <c r="R283" s="199"/>
      <c r="S283" s="199"/>
      <c r="T283" s="200"/>
      <c r="AT283" s="201" t="s">
        <v>137</v>
      </c>
      <c r="AU283" s="201" t="s">
        <v>88</v>
      </c>
      <c r="AV283" s="13" t="s">
        <v>86</v>
      </c>
      <c r="AW283" s="13" t="s">
        <v>38</v>
      </c>
      <c r="AX283" s="13" t="s">
        <v>78</v>
      </c>
      <c r="AY283" s="201" t="s">
        <v>125</v>
      </c>
    </row>
    <row r="284" spans="2:51" s="14" customFormat="1" ht="10.2">
      <c r="B284" s="202"/>
      <c r="C284" s="203"/>
      <c r="D284" s="187" t="s">
        <v>137</v>
      </c>
      <c r="E284" s="204" t="s">
        <v>40</v>
      </c>
      <c r="F284" s="205" t="s">
        <v>510</v>
      </c>
      <c r="G284" s="203"/>
      <c r="H284" s="206">
        <v>660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137</v>
      </c>
      <c r="AU284" s="212" t="s">
        <v>88</v>
      </c>
      <c r="AV284" s="14" t="s">
        <v>88</v>
      </c>
      <c r="AW284" s="14" t="s">
        <v>38</v>
      </c>
      <c r="AX284" s="14" t="s">
        <v>86</v>
      </c>
      <c r="AY284" s="212" t="s">
        <v>125</v>
      </c>
    </row>
    <row r="285" spans="1:65" s="2" customFormat="1" ht="14.4" customHeight="1">
      <c r="A285" s="34"/>
      <c r="B285" s="35"/>
      <c r="C285" s="174" t="s">
        <v>375</v>
      </c>
      <c r="D285" s="174" t="s">
        <v>128</v>
      </c>
      <c r="E285" s="175" t="s">
        <v>383</v>
      </c>
      <c r="F285" s="176" t="s">
        <v>384</v>
      </c>
      <c r="G285" s="177" t="s">
        <v>131</v>
      </c>
      <c r="H285" s="178">
        <v>660</v>
      </c>
      <c r="I285" s="179"/>
      <c r="J285" s="180">
        <f>ROUND(I285*H285,2)</f>
        <v>0</v>
      </c>
      <c r="K285" s="176" t="s">
        <v>132</v>
      </c>
      <c r="L285" s="39"/>
      <c r="M285" s="181" t="s">
        <v>40</v>
      </c>
      <c r="N285" s="182" t="s">
        <v>51</v>
      </c>
      <c r="O285" s="65"/>
      <c r="P285" s="183">
        <f>O285*H285</f>
        <v>0</v>
      </c>
      <c r="Q285" s="183">
        <v>0.013</v>
      </c>
      <c r="R285" s="183">
        <f>Q285*H285</f>
        <v>8.58</v>
      </c>
      <c r="S285" s="183">
        <v>0.013</v>
      </c>
      <c r="T285" s="184">
        <f>S285*H285</f>
        <v>8.58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5" t="s">
        <v>176</v>
      </c>
      <c r="AT285" s="185" t="s">
        <v>128</v>
      </c>
      <c r="AU285" s="185" t="s">
        <v>88</v>
      </c>
      <c r="AY285" s="17" t="s">
        <v>125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7" t="s">
        <v>133</v>
      </c>
      <c r="BK285" s="186">
        <f>ROUND(I285*H285,2)</f>
        <v>0</v>
      </c>
      <c r="BL285" s="17" t="s">
        <v>176</v>
      </c>
      <c r="BM285" s="185" t="s">
        <v>385</v>
      </c>
    </row>
    <row r="286" spans="1:47" s="2" customFormat="1" ht="19.2">
      <c r="A286" s="34"/>
      <c r="B286" s="35"/>
      <c r="C286" s="36"/>
      <c r="D286" s="187" t="s">
        <v>135</v>
      </c>
      <c r="E286" s="36"/>
      <c r="F286" s="188" t="s">
        <v>386</v>
      </c>
      <c r="G286" s="36"/>
      <c r="H286" s="36"/>
      <c r="I286" s="189"/>
      <c r="J286" s="36"/>
      <c r="K286" s="36"/>
      <c r="L286" s="39"/>
      <c r="M286" s="190"/>
      <c r="N286" s="191"/>
      <c r="O286" s="65"/>
      <c r="P286" s="65"/>
      <c r="Q286" s="65"/>
      <c r="R286" s="65"/>
      <c r="S286" s="65"/>
      <c r="T286" s="6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135</v>
      </c>
      <c r="AU286" s="17" t="s">
        <v>88</v>
      </c>
    </row>
    <row r="287" spans="2:51" s="13" customFormat="1" ht="10.2">
      <c r="B287" s="192"/>
      <c r="C287" s="193"/>
      <c r="D287" s="187" t="s">
        <v>137</v>
      </c>
      <c r="E287" s="194" t="s">
        <v>40</v>
      </c>
      <c r="F287" s="195" t="s">
        <v>511</v>
      </c>
      <c r="G287" s="193"/>
      <c r="H287" s="194" t="s">
        <v>40</v>
      </c>
      <c r="I287" s="196"/>
      <c r="J287" s="193"/>
      <c r="K287" s="193"/>
      <c r="L287" s="197"/>
      <c r="M287" s="198"/>
      <c r="N287" s="199"/>
      <c r="O287" s="199"/>
      <c r="P287" s="199"/>
      <c r="Q287" s="199"/>
      <c r="R287" s="199"/>
      <c r="S287" s="199"/>
      <c r="T287" s="200"/>
      <c r="AT287" s="201" t="s">
        <v>137</v>
      </c>
      <c r="AU287" s="201" t="s">
        <v>88</v>
      </c>
      <c r="AV287" s="13" t="s">
        <v>86</v>
      </c>
      <c r="AW287" s="13" t="s">
        <v>38</v>
      </c>
      <c r="AX287" s="13" t="s">
        <v>78</v>
      </c>
      <c r="AY287" s="201" t="s">
        <v>125</v>
      </c>
    </row>
    <row r="288" spans="2:51" s="14" customFormat="1" ht="10.2">
      <c r="B288" s="202"/>
      <c r="C288" s="203"/>
      <c r="D288" s="187" t="s">
        <v>137</v>
      </c>
      <c r="E288" s="204" t="s">
        <v>40</v>
      </c>
      <c r="F288" s="205" t="s">
        <v>510</v>
      </c>
      <c r="G288" s="203"/>
      <c r="H288" s="206">
        <v>660</v>
      </c>
      <c r="I288" s="207"/>
      <c r="J288" s="203"/>
      <c r="K288" s="203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137</v>
      </c>
      <c r="AU288" s="212" t="s">
        <v>88</v>
      </c>
      <c r="AV288" s="14" t="s">
        <v>88</v>
      </c>
      <c r="AW288" s="14" t="s">
        <v>38</v>
      </c>
      <c r="AX288" s="14" t="s">
        <v>86</v>
      </c>
      <c r="AY288" s="212" t="s">
        <v>125</v>
      </c>
    </row>
    <row r="289" spans="1:65" s="2" customFormat="1" ht="14.4" customHeight="1">
      <c r="A289" s="34"/>
      <c r="B289" s="35"/>
      <c r="C289" s="174" t="s">
        <v>382</v>
      </c>
      <c r="D289" s="174" t="s">
        <v>128</v>
      </c>
      <c r="E289" s="175" t="s">
        <v>389</v>
      </c>
      <c r="F289" s="176" t="s">
        <v>384</v>
      </c>
      <c r="G289" s="177" t="s">
        <v>131</v>
      </c>
      <c r="H289" s="178">
        <v>660</v>
      </c>
      <c r="I289" s="179"/>
      <c r="J289" s="180">
        <f>ROUND(I289*H289,2)</f>
        <v>0</v>
      </c>
      <c r="K289" s="176" t="s">
        <v>40</v>
      </c>
      <c r="L289" s="39"/>
      <c r="M289" s="181" t="s">
        <v>40</v>
      </c>
      <c r="N289" s="182" t="s">
        <v>51</v>
      </c>
      <c r="O289" s="65"/>
      <c r="P289" s="183">
        <f>O289*H289</f>
        <v>0</v>
      </c>
      <c r="Q289" s="183">
        <v>0.003</v>
      </c>
      <c r="R289" s="183">
        <f>Q289*H289</f>
        <v>1.98</v>
      </c>
      <c r="S289" s="183">
        <v>0.003</v>
      </c>
      <c r="T289" s="184">
        <f>S289*H289</f>
        <v>1.98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5" t="s">
        <v>176</v>
      </c>
      <c r="AT289" s="185" t="s">
        <v>128</v>
      </c>
      <c r="AU289" s="185" t="s">
        <v>88</v>
      </c>
      <c r="AY289" s="17" t="s">
        <v>125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7" t="s">
        <v>133</v>
      </c>
      <c r="BK289" s="186">
        <f>ROUND(I289*H289,2)</f>
        <v>0</v>
      </c>
      <c r="BL289" s="17" t="s">
        <v>176</v>
      </c>
      <c r="BM289" s="185" t="s">
        <v>390</v>
      </c>
    </row>
    <row r="290" spans="1:47" s="2" customFormat="1" ht="19.2">
      <c r="A290" s="34"/>
      <c r="B290" s="35"/>
      <c r="C290" s="36"/>
      <c r="D290" s="187" t="s">
        <v>135</v>
      </c>
      <c r="E290" s="36"/>
      <c r="F290" s="188" t="s">
        <v>386</v>
      </c>
      <c r="G290" s="36"/>
      <c r="H290" s="36"/>
      <c r="I290" s="189"/>
      <c r="J290" s="36"/>
      <c r="K290" s="36"/>
      <c r="L290" s="39"/>
      <c r="M290" s="190"/>
      <c r="N290" s="191"/>
      <c r="O290" s="65"/>
      <c r="P290" s="65"/>
      <c r="Q290" s="65"/>
      <c r="R290" s="65"/>
      <c r="S290" s="65"/>
      <c r="T290" s="6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135</v>
      </c>
      <c r="AU290" s="17" t="s">
        <v>88</v>
      </c>
    </row>
    <row r="291" spans="2:51" s="13" customFormat="1" ht="20.4">
      <c r="B291" s="192"/>
      <c r="C291" s="193"/>
      <c r="D291" s="187" t="s">
        <v>137</v>
      </c>
      <c r="E291" s="194" t="s">
        <v>40</v>
      </c>
      <c r="F291" s="195" t="s">
        <v>512</v>
      </c>
      <c r="G291" s="193"/>
      <c r="H291" s="194" t="s">
        <v>40</v>
      </c>
      <c r="I291" s="196"/>
      <c r="J291" s="193"/>
      <c r="K291" s="193"/>
      <c r="L291" s="197"/>
      <c r="M291" s="198"/>
      <c r="N291" s="199"/>
      <c r="O291" s="199"/>
      <c r="P291" s="199"/>
      <c r="Q291" s="199"/>
      <c r="R291" s="199"/>
      <c r="S291" s="199"/>
      <c r="T291" s="200"/>
      <c r="AT291" s="201" t="s">
        <v>137</v>
      </c>
      <c r="AU291" s="201" t="s">
        <v>88</v>
      </c>
      <c r="AV291" s="13" t="s">
        <v>86</v>
      </c>
      <c r="AW291" s="13" t="s">
        <v>38</v>
      </c>
      <c r="AX291" s="13" t="s">
        <v>78</v>
      </c>
      <c r="AY291" s="201" t="s">
        <v>125</v>
      </c>
    </row>
    <row r="292" spans="2:51" s="14" customFormat="1" ht="10.2">
      <c r="B292" s="202"/>
      <c r="C292" s="203"/>
      <c r="D292" s="187" t="s">
        <v>137</v>
      </c>
      <c r="E292" s="204" t="s">
        <v>40</v>
      </c>
      <c r="F292" s="205" t="s">
        <v>510</v>
      </c>
      <c r="G292" s="203"/>
      <c r="H292" s="206">
        <v>660</v>
      </c>
      <c r="I292" s="207"/>
      <c r="J292" s="203"/>
      <c r="K292" s="203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137</v>
      </c>
      <c r="AU292" s="212" t="s">
        <v>88</v>
      </c>
      <c r="AV292" s="14" t="s">
        <v>88</v>
      </c>
      <c r="AW292" s="14" t="s">
        <v>38</v>
      </c>
      <c r="AX292" s="14" t="s">
        <v>86</v>
      </c>
      <c r="AY292" s="212" t="s">
        <v>125</v>
      </c>
    </row>
    <row r="293" spans="1:65" s="2" customFormat="1" ht="14.4" customHeight="1">
      <c r="A293" s="34"/>
      <c r="B293" s="35"/>
      <c r="C293" s="174" t="s">
        <v>388</v>
      </c>
      <c r="D293" s="174" t="s">
        <v>128</v>
      </c>
      <c r="E293" s="175" t="s">
        <v>393</v>
      </c>
      <c r="F293" s="176" t="s">
        <v>394</v>
      </c>
      <c r="G293" s="177" t="s">
        <v>131</v>
      </c>
      <c r="H293" s="178">
        <v>660</v>
      </c>
      <c r="I293" s="179"/>
      <c r="J293" s="180">
        <f>ROUND(I293*H293,2)</f>
        <v>0</v>
      </c>
      <c r="K293" s="176" t="s">
        <v>132</v>
      </c>
      <c r="L293" s="39"/>
      <c r="M293" s="181" t="s">
        <v>40</v>
      </c>
      <c r="N293" s="182" t="s">
        <v>51</v>
      </c>
      <c r="O293" s="65"/>
      <c r="P293" s="183">
        <f>O293*H293</f>
        <v>0</v>
      </c>
      <c r="Q293" s="183">
        <v>0.011</v>
      </c>
      <c r="R293" s="183">
        <f>Q293*H293</f>
        <v>7.26</v>
      </c>
      <c r="S293" s="183">
        <v>0.011</v>
      </c>
      <c r="T293" s="184">
        <f>S293*H293</f>
        <v>7.26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5" t="s">
        <v>176</v>
      </c>
      <c r="AT293" s="185" t="s">
        <v>128</v>
      </c>
      <c r="AU293" s="185" t="s">
        <v>88</v>
      </c>
      <c r="AY293" s="17" t="s">
        <v>125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7" t="s">
        <v>133</v>
      </c>
      <c r="BK293" s="186">
        <f>ROUND(I293*H293,2)</f>
        <v>0</v>
      </c>
      <c r="BL293" s="17" t="s">
        <v>176</v>
      </c>
      <c r="BM293" s="185" t="s">
        <v>395</v>
      </c>
    </row>
    <row r="294" spans="1:47" s="2" customFormat="1" ht="19.2">
      <c r="A294" s="34"/>
      <c r="B294" s="35"/>
      <c r="C294" s="36"/>
      <c r="D294" s="187" t="s">
        <v>135</v>
      </c>
      <c r="E294" s="36"/>
      <c r="F294" s="188" t="s">
        <v>396</v>
      </c>
      <c r="G294" s="36"/>
      <c r="H294" s="36"/>
      <c r="I294" s="189"/>
      <c r="J294" s="36"/>
      <c r="K294" s="36"/>
      <c r="L294" s="39"/>
      <c r="M294" s="190"/>
      <c r="N294" s="191"/>
      <c r="O294" s="65"/>
      <c r="P294" s="65"/>
      <c r="Q294" s="65"/>
      <c r="R294" s="65"/>
      <c r="S294" s="65"/>
      <c r="T294" s="6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135</v>
      </c>
      <c r="AU294" s="17" t="s">
        <v>88</v>
      </c>
    </row>
    <row r="295" spans="2:51" s="13" customFormat="1" ht="10.2">
      <c r="B295" s="192"/>
      <c r="C295" s="193"/>
      <c r="D295" s="187" t="s">
        <v>137</v>
      </c>
      <c r="E295" s="194" t="s">
        <v>40</v>
      </c>
      <c r="F295" s="195" t="s">
        <v>513</v>
      </c>
      <c r="G295" s="193"/>
      <c r="H295" s="194" t="s">
        <v>40</v>
      </c>
      <c r="I295" s="196"/>
      <c r="J295" s="193"/>
      <c r="K295" s="193"/>
      <c r="L295" s="197"/>
      <c r="M295" s="198"/>
      <c r="N295" s="199"/>
      <c r="O295" s="199"/>
      <c r="P295" s="199"/>
      <c r="Q295" s="199"/>
      <c r="R295" s="199"/>
      <c r="S295" s="199"/>
      <c r="T295" s="200"/>
      <c r="AT295" s="201" t="s">
        <v>137</v>
      </c>
      <c r="AU295" s="201" t="s">
        <v>88</v>
      </c>
      <c r="AV295" s="13" t="s">
        <v>86</v>
      </c>
      <c r="AW295" s="13" t="s">
        <v>38</v>
      </c>
      <c r="AX295" s="13" t="s">
        <v>78</v>
      </c>
      <c r="AY295" s="201" t="s">
        <v>125</v>
      </c>
    </row>
    <row r="296" spans="2:51" s="14" customFormat="1" ht="10.2">
      <c r="B296" s="202"/>
      <c r="C296" s="203"/>
      <c r="D296" s="187" t="s">
        <v>137</v>
      </c>
      <c r="E296" s="204" t="s">
        <v>40</v>
      </c>
      <c r="F296" s="205" t="s">
        <v>510</v>
      </c>
      <c r="G296" s="203"/>
      <c r="H296" s="206">
        <v>660</v>
      </c>
      <c r="I296" s="207"/>
      <c r="J296" s="203"/>
      <c r="K296" s="203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137</v>
      </c>
      <c r="AU296" s="212" t="s">
        <v>88</v>
      </c>
      <c r="AV296" s="14" t="s">
        <v>88</v>
      </c>
      <c r="AW296" s="14" t="s">
        <v>38</v>
      </c>
      <c r="AX296" s="14" t="s">
        <v>86</v>
      </c>
      <c r="AY296" s="212" t="s">
        <v>125</v>
      </c>
    </row>
    <row r="297" spans="1:65" s="2" customFormat="1" ht="14.4" customHeight="1">
      <c r="A297" s="34"/>
      <c r="B297" s="35"/>
      <c r="C297" s="174" t="s">
        <v>392</v>
      </c>
      <c r="D297" s="174" t="s">
        <v>128</v>
      </c>
      <c r="E297" s="175" t="s">
        <v>399</v>
      </c>
      <c r="F297" s="176" t="s">
        <v>400</v>
      </c>
      <c r="G297" s="177" t="s">
        <v>131</v>
      </c>
      <c r="H297" s="178">
        <v>660</v>
      </c>
      <c r="I297" s="179"/>
      <c r="J297" s="180">
        <f>ROUND(I297*H297,2)</f>
        <v>0</v>
      </c>
      <c r="K297" s="176" t="s">
        <v>132</v>
      </c>
      <c r="L297" s="39"/>
      <c r="M297" s="181" t="s">
        <v>40</v>
      </c>
      <c r="N297" s="182" t="s">
        <v>51</v>
      </c>
      <c r="O297" s="65"/>
      <c r="P297" s="183">
        <f>O297*H297</f>
        <v>0</v>
      </c>
      <c r="Q297" s="183">
        <v>0.00061</v>
      </c>
      <c r="R297" s="183">
        <f>Q297*H297</f>
        <v>0.40259999999999996</v>
      </c>
      <c r="S297" s="183">
        <v>0</v>
      </c>
      <c r="T297" s="18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5" t="s">
        <v>176</v>
      </c>
      <c r="AT297" s="185" t="s">
        <v>128</v>
      </c>
      <c r="AU297" s="185" t="s">
        <v>88</v>
      </c>
      <c r="AY297" s="17" t="s">
        <v>125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7" t="s">
        <v>133</v>
      </c>
      <c r="BK297" s="186">
        <f>ROUND(I297*H297,2)</f>
        <v>0</v>
      </c>
      <c r="BL297" s="17" t="s">
        <v>176</v>
      </c>
      <c r="BM297" s="185" t="s">
        <v>401</v>
      </c>
    </row>
    <row r="298" spans="1:47" s="2" customFormat="1" ht="10.2">
      <c r="A298" s="34"/>
      <c r="B298" s="35"/>
      <c r="C298" s="36"/>
      <c r="D298" s="187" t="s">
        <v>135</v>
      </c>
      <c r="E298" s="36"/>
      <c r="F298" s="188" t="s">
        <v>402</v>
      </c>
      <c r="G298" s="36"/>
      <c r="H298" s="36"/>
      <c r="I298" s="189"/>
      <c r="J298" s="36"/>
      <c r="K298" s="36"/>
      <c r="L298" s="39"/>
      <c r="M298" s="190"/>
      <c r="N298" s="191"/>
      <c r="O298" s="65"/>
      <c r="P298" s="65"/>
      <c r="Q298" s="65"/>
      <c r="R298" s="65"/>
      <c r="S298" s="65"/>
      <c r="T298" s="6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135</v>
      </c>
      <c r="AU298" s="17" t="s">
        <v>88</v>
      </c>
    </row>
    <row r="299" spans="2:51" s="13" customFormat="1" ht="10.2">
      <c r="B299" s="192"/>
      <c r="C299" s="193"/>
      <c r="D299" s="187" t="s">
        <v>137</v>
      </c>
      <c r="E299" s="194" t="s">
        <v>40</v>
      </c>
      <c r="F299" s="195" t="s">
        <v>514</v>
      </c>
      <c r="G299" s="193"/>
      <c r="H299" s="194" t="s">
        <v>40</v>
      </c>
      <c r="I299" s="196"/>
      <c r="J299" s="193"/>
      <c r="K299" s="193"/>
      <c r="L299" s="197"/>
      <c r="M299" s="198"/>
      <c r="N299" s="199"/>
      <c r="O299" s="199"/>
      <c r="P299" s="199"/>
      <c r="Q299" s="199"/>
      <c r="R299" s="199"/>
      <c r="S299" s="199"/>
      <c r="T299" s="200"/>
      <c r="AT299" s="201" t="s">
        <v>137</v>
      </c>
      <c r="AU299" s="201" t="s">
        <v>88</v>
      </c>
      <c r="AV299" s="13" t="s">
        <v>86</v>
      </c>
      <c r="AW299" s="13" t="s">
        <v>38</v>
      </c>
      <c r="AX299" s="13" t="s">
        <v>78</v>
      </c>
      <c r="AY299" s="201" t="s">
        <v>125</v>
      </c>
    </row>
    <row r="300" spans="2:51" s="13" customFormat="1" ht="10.2">
      <c r="B300" s="192"/>
      <c r="C300" s="193"/>
      <c r="D300" s="187" t="s">
        <v>137</v>
      </c>
      <c r="E300" s="194" t="s">
        <v>40</v>
      </c>
      <c r="F300" s="195" t="s">
        <v>404</v>
      </c>
      <c r="G300" s="193"/>
      <c r="H300" s="194" t="s">
        <v>40</v>
      </c>
      <c r="I300" s="196"/>
      <c r="J300" s="193"/>
      <c r="K300" s="193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137</v>
      </c>
      <c r="AU300" s="201" t="s">
        <v>88</v>
      </c>
      <c r="AV300" s="13" t="s">
        <v>86</v>
      </c>
      <c r="AW300" s="13" t="s">
        <v>38</v>
      </c>
      <c r="AX300" s="13" t="s">
        <v>78</v>
      </c>
      <c r="AY300" s="201" t="s">
        <v>125</v>
      </c>
    </row>
    <row r="301" spans="2:51" s="14" customFormat="1" ht="10.2">
      <c r="B301" s="202"/>
      <c r="C301" s="203"/>
      <c r="D301" s="187" t="s">
        <v>137</v>
      </c>
      <c r="E301" s="204" t="s">
        <v>40</v>
      </c>
      <c r="F301" s="205" t="s">
        <v>510</v>
      </c>
      <c r="G301" s="203"/>
      <c r="H301" s="206">
        <v>660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137</v>
      </c>
      <c r="AU301" s="212" t="s">
        <v>88</v>
      </c>
      <c r="AV301" s="14" t="s">
        <v>88</v>
      </c>
      <c r="AW301" s="14" t="s">
        <v>38</v>
      </c>
      <c r="AX301" s="14" t="s">
        <v>86</v>
      </c>
      <c r="AY301" s="212" t="s">
        <v>125</v>
      </c>
    </row>
    <row r="302" spans="1:65" s="2" customFormat="1" ht="14.4" customHeight="1">
      <c r="A302" s="34"/>
      <c r="B302" s="35"/>
      <c r="C302" s="174" t="s">
        <v>398</v>
      </c>
      <c r="D302" s="174" t="s">
        <v>128</v>
      </c>
      <c r="E302" s="175" t="s">
        <v>406</v>
      </c>
      <c r="F302" s="176" t="s">
        <v>407</v>
      </c>
      <c r="G302" s="177" t="s">
        <v>131</v>
      </c>
      <c r="H302" s="178">
        <v>660</v>
      </c>
      <c r="I302" s="179"/>
      <c r="J302" s="180">
        <f>ROUND(I302*H302,2)</f>
        <v>0</v>
      </c>
      <c r="K302" s="176" t="s">
        <v>132</v>
      </c>
      <c r="L302" s="39"/>
      <c r="M302" s="181" t="s">
        <v>40</v>
      </c>
      <c r="N302" s="182" t="s">
        <v>51</v>
      </c>
      <c r="O302" s="65"/>
      <c r="P302" s="183">
        <f>O302*H302</f>
        <v>0</v>
      </c>
      <c r="Q302" s="183">
        <v>0.00015</v>
      </c>
      <c r="R302" s="183">
        <f>Q302*H302</f>
        <v>0.09899999999999999</v>
      </c>
      <c r="S302" s="183">
        <v>0</v>
      </c>
      <c r="T302" s="18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5" t="s">
        <v>176</v>
      </c>
      <c r="AT302" s="185" t="s">
        <v>128</v>
      </c>
      <c r="AU302" s="185" t="s">
        <v>88</v>
      </c>
      <c r="AY302" s="17" t="s">
        <v>125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7" t="s">
        <v>133</v>
      </c>
      <c r="BK302" s="186">
        <f>ROUND(I302*H302,2)</f>
        <v>0</v>
      </c>
      <c r="BL302" s="17" t="s">
        <v>176</v>
      </c>
      <c r="BM302" s="185" t="s">
        <v>408</v>
      </c>
    </row>
    <row r="303" spans="1:47" s="2" customFormat="1" ht="10.2">
      <c r="A303" s="34"/>
      <c r="B303" s="35"/>
      <c r="C303" s="36"/>
      <c r="D303" s="187" t="s">
        <v>135</v>
      </c>
      <c r="E303" s="36"/>
      <c r="F303" s="188" t="s">
        <v>409</v>
      </c>
      <c r="G303" s="36"/>
      <c r="H303" s="36"/>
      <c r="I303" s="189"/>
      <c r="J303" s="36"/>
      <c r="K303" s="36"/>
      <c r="L303" s="39"/>
      <c r="M303" s="190"/>
      <c r="N303" s="191"/>
      <c r="O303" s="65"/>
      <c r="P303" s="65"/>
      <c r="Q303" s="65"/>
      <c r="R303" s="65"/>
      <c r="S303" s="65"/>
      <c r="T303" s="6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135</v>
      </c>
      <c r="AU303" s="17" t="s">
        <v>88</v>
      </c>
    </row>
    <row r="304" spans="2:51" s="13" customFormat="1" ht="10.2">
      <c r="B304" s="192"/>
      <c r="C304" s="193"/>
      <c r="D304" s="187" t="s">
        <v>137</v>
      </c>
      <c r="E304" s="194" t="s">
        <v>40</v>
      </c>
      <c r="F304" s="195" t="s">
        <v>514</v>
      </c>
      <c r="G304" s="193"/>
      <c r="H304" s="194" t="s">
        <v>40</v>
      </c>
      <c r="I304" s="196"/>
      <c r="J304" s="193"/>
      <c r="K304" s="193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137</v>
      </c>
      <c r="AU304" s="201" t="s">
        <v>88</v>
      </c>
      <c r="AV304" s="13" t="s">
        <v>86</v>
      </c>
      <c r="AW304" s="13" t="s">
        <v>38</v>
      </c>
      <c r="AX304" s="13" t="s">
        <v>78</v>
      </c>
      <c r="AY304" s="201" t="s">
        <v>125</v>
      </c>
    </row>
    <row r="305" spans="2:51" s="13" customFormat="1" ht="10.2">
      <c r="B305" s="192"/>
      <c r="C305" s="193"/>
      <c r="D305" s="187" t="s">
        <v>137</v>
      </c>
      <c r="E305" s="194" t="s">
        <v>40</v>
      </c>
      <c r="F305" s="195" t="s">
        <v>515</v>
      </c>
      <c r="G305" s="193"/>
      <c r="H305" s="194" t="s">
        <v>40</v>
      </c>
      <c r="I305" s="196"/>
      <c r="J305" s="193"/>
      <c r="K305" s="193"/>
      <c r="L305" s="197"/>
      <c r="M305" s="198"/>
      <c r="N305" s="199"/>
      <c r="O305" s="199"/>
      <c r="P305" s="199"/>
      <c r="Q305" s="199"/>
      <c r="R305" s="199"/>
      <c r="S305" s="199"/>
      <c r="T305" s="200"/>
      <c r="AT305" s="201" t="s">
        <v>137</v>
      </c>
      <c r="AU305" s="201" t="s">
        <v>88</v>
      </c>
      <c r="AV305" s="13" t="s">
        <v>86</v>
      </c>
      <c r="AW305" s="13" t="s">
        <v>38</v>
      </c>
      <c r="AX305" s="13" t="s">
        <v>78</v>
      </c>
      <c r="AY305" s="201" t="s">
        <v>125</v>
      </c>
    </row>
    <row r="306" spans="2:51" s="14" customFormat="1" ht="10.2">
      <c r="B306" s="202"/>
      <c r="C306" s="203"/>
      <c r="D306" s="187" t="s">
        <v>137</v>
      </c>
      <c r="E306" s="204" t="s">
        <v>40</v>
      </c>
      <c r="F306" s="205" t="s">
        <v>510</v>
      </c>
      <c r="G306" s="203"/>
      <c r="H306" s="206">
        <v>660</v>
      </c>
      <c r="I306" s="207"/>
      <c r="J306" s="203"/>
      <c r="K306" s="203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137</v>
      </c>
      <c r="AU306" s="212" t="s">
        <v>88</v>
      </c>
      <c r="AV306" s="14" t="s">
        <v>88</v>
      </c>
      <c r="AW306" s="14" t="s">
        <v>38</v>
      </c>
      <c r="AX306" s="14" t="s">
        <v>86</v>
      </c>
      <c r="AY306" s="212" t="s">
        <v>125</v>
      </c>
    </row>
    <row r="307" spans="1:65" s="2" customFormat="1" ht="14.4" customHeight="1">
      <c r="A307" s="34"/>
      <c r="B307" s="35"/>
      <c r="C307" s="174" t="s">
        <v>405</v>
      </c>
      <c r="D307" s="174" t="s">
        <v>128</v>
      </c>
      <c r="E307" s="175" t="s">
        <v>412</v>
      </c>
      <c r="F307" s="176" t="s">
        <v>413</v>
      </c>
      <c r="G307" s="177" t="s">
        <v>131</v>
      </c>
      <c r="H307" s="178">
        <v>2640</v>
      </c>
      <c r="I307" s="179"/>
      <c r="J307" s="180">
        <f>ROUND(I307*H307,2)</f>
        <v>0</v>
      </c>
      <c r="K307" s="176" t="s">
        <v>132</v>
      </c>
      <c r="L307" s="39"/>
      <c r="M307" s="181" t="s">
        <v>40</v>
      </c>
      <c r="N307" s="182" t="s">
        <v>51</v>
      </c>
      <c r="O307" s="65"/>
      <c r="P307" s="183">
        <f>O307*H307</f>
        <v>0</v>
      </c>
      <c r="Q307" s="183">
        <v>0.00029</v>
      </c>
      <c r="R307" s="183">
        <f>Q307*H307</f>
        <v>0.7656000000000001</v>
      </c>
      <c r="S307" s="183">
        <v>0</v>
      </c>
      <c r="T307" s="18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5" t="s">
        <v>176</v>
      </c>
      <c r="AT307" s="185" t="s">
        <v>128</v>
      </c>
      <c r="AU307" s="185" t="s">
        <v>88</v>
      </c>
      <c r="AY307" s="17" t="s">
        <v>125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7" t="s">
        <v>133</v>
      </c>
      <c r="BK307" s="186">
        <f>ROUND(I307*H307,2)</f>
        <v>0</v>
      </c>
      <c r="BL307" s="17" t="s">
        <v>176</v>
      </c>
      <c r="BM307" s="185" t="s">
        <v>414</v>
      </c>
    </row>
    <row r="308" spans="1:47" s="2" customFormat="1" ht="10.2">
      <c r="A308" s="34"/>
      <c r="B308" s="35"/>
      <c r="C308" s="36"/>
      <c r="D308" s="187" t="s">
        <v>135</v>
      </c>
      <c r="E308" s="36"/>
      <c r="F308" s="188" t="s">
        <v>415</v>
      </c>
      <c r="G308" s="36"/>
      <c r="H308" s="36"/>
      <c r="I308" s="189"/>
      <c r="J308" s="36"/>
      <c r="K308" s="36"/>
      <c r="L308" s="39"/>
      <c r="M308" s="190"/>
      <c r="N308" s="191"/>
      <c r="O308" s="65"/>
      <c r="P308" s="65"/>
      <c r="Q308" s="65"/>
      <c r="R308" s="65"/>
      <c r="S308" s="65"/>
      <c r="T308" s="6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135</v>
      </c>
      <c r="AU308" s="17" t="s">
        <v>88</v>
      </c>
    </row>
    <row r="309" spans="2:51" s="13" customFormat="1" ht="10.2">
      <c r="B309" s="192"/>
      <c r="C309" s="193"/>
      <c r="D309" s="187" t="s">
        <v>137</v>
      </c>
      <c r="E309" s="194" t="s">
        <v>40</v>
      </c>
      <c r="F309" s="195" t="s">
        <v>514</v>
      </c>
      <c r="G309" s="193"/>
      <c r="H309" s="194" t="s">
        <v>40</v>
      </c>
      <c r="I309" s="196"/>
      <c r="J309" s="193"/>
      <c r="K309" s="193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137</v>
      </c>
      <c r="AU309" s="201" t="s">
        <v>88</v>
      </c>
      <c r="AV309" s="13" t="s">
        <v>86</v>
      </c>
      <c r="AW309" s="13" t="s">
        <v>38</v>
      </c>
      <c r="AX309" s="13" t="s">
        <v>78</v>
      </c>
      <c r="AY309" s="201" t="s">
        <v>125</v>
      </c>
    </row>
    <row r="310" spans="2:51" s="13" customFormat="1" ht="10.2">
      <c r="B310" s="192"/>
      <c r="C310" s="193"/>
      <c r="D310" s="187" t="s">
        <v>137</v>
      </c>
      <c r="E310" s="194" t="s">
        <v>40</v>
      </c>
      <c r="F310" s="195" t="s">
        <v>516</v>
      </c>
      <c r="G310" s="193"/>
      <c r="H310" s="194" t="s">
        <v>40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137</v>
      </c>
      <c r="AU310" s="201" t="s">
        <v>88</v>
      </c>
      <c r="AV310" s="13" t="s">
        <v>86</v>
      </c>
      <c r="AW310" s="13" t="s">
        <v>38</v>
      </c>
      <c r="AX310" s="13" t="s">
        <v>78</v>
      </c>
      <c r="AY310" s="201" t="s">
        <v>125</v>
      </c>
    </row>
    <row r="311" spans="2:51" s="14" customFormat="1" ht="10.2">
      <c r="B311" s="202"/>
      <c r="C311" s="203"/>
      <c r="D311" s="187" t="s">
        <v>137</v>
      </c>
      <c r="E311" s="204" t="s">
        <v>40</v>
      </c>
      <c r="F311" s="205" t="s">
        <v>517</v>
      </c>
      <c r="G311" s="203"/>
      <c r="H311" s="206">
        <v>2640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137</v>
      </c>
      <c r="AU311" s="212" t="s">
        <v>88</v>
      </c>
      <c r="AV311" s="14" t="s">
        <v>88</v>
      </c>
      <c r="AW311" s="14" t="s">
        <v>38</v>
      </c>
      <c r="AX311" s="14" t="s">
        <v>86</v>
      </c>
      <c r="AY311" s="212" t="s">
        <v>125</v>
      </c>
    </row>
    <row r="312" spans="1:65" s="2" customFormat="1" ht="14.4" customHeight="1">
      <c r="A312" s="34"/>
      <c r="B312" s="35"/>
      <c r="C312" s="174" t="s">
        <v>411</v>
      </c>
      <c r="D312" s="174" t="s">
        <v>128</v>
      </c>
      <c r="E312" s="175" t="s">
        <v>419</v>
      </c>
      <c r="F312" s="176" t="s">
        <v>420</v>
      </c>
      <c r="G312" s="177" t="s">
        <v>131</v>
      </c>
      <c r="H312" s="178">
        <v>660</v>
      </c>
      <c r="I312" s="179"/>
      <c r="J312" s="180">
        <f>ROUND(I312*H312,2)</f>
        <v>0</v>
      </c>
      <c r="K312" s="176" t="s">
        <v>132</v>
      </c>
      <c r="L312" s="39"/>
      <c r="M312" s="181" t="s">
        <v>40</v>
      </c>
      <c r="N312" s="182" t="s">
        <v>51</v>
      </c>
      <c r="O312" s="65"/>
      <c r="P312" s="183">
        <f>O312*H312</f>
        <v>0</v>
      </c>
      <c r="Q312" s="183">
        <v>0.0003</v>
      </c>
      <c r="R312" s="183">
        <f>Q312*H312</f>
        <v>0.19799999999999998</v>
      </c>
      <c r="S312" s="183">
        <v>0</v>
      </c>
      <c r="T312" s="18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5" t="s">
        <v>176</v>
      </c>
      <c r="AT312" s="185" t="s">
        <v>128</v>
      </c>
      <c r="AU312" s="185" t="s">
        <v>88</v>
      </c>
      <c r="AY312" s="17" t="s">
        <v>125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7" t="s">
        <v>133</v>
      </c>
      <c r="BK312" s="186">
        <f>ROUND(I312*H312,2)</f>
        <v>0</v>
      </c>
      <c r="BL312" s="17" t="s">
        <v>176</v>
      </c>
      <c r="BM312" s="185" t="s">
        <v>421</v>
      </c>
    </row>
    <row r="313" spans="1:47" s="2" customFormat="1" ht="10.2">
      <c r="A313" s="34"/>
      <c r="B313" s="35"/>
      <c r="C313" s="36"/>
      <c r="D313" s="187" t="s">
        <v>135</v>
      </c>
      <c r="E313" s="36"/>
      <c r="F313" s="188" t="s">
        <v>422</v>
      </c>
      <c r="G313" s="36"/>
      <c r="H313" s="36"/>
      <c r="I313" s="189"/>
      <c r="J313" s="36"/>
      <c r="K313" s="36"/>
      <c r="L313" s="39"/>
      <c r="M313" s="190"/>
      <c r="N313" s="191"/>
      <c r="O313" s="65"/>
      <c r="P313" s="65"/>
      <c r="Q313" s="65"/>
      <c r="R313" s="65"/>
      <c r="S313" s="65"/>
      <c r="T313" s="66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135</v>
      </c>
      <c r="AU313" s="17" t="s">
        <v>88</v>
      </c>
    </row>
    <row r="314" spans="2:51" s="13" customFormat="1" ht="10.2">
      <c r="B314" s="192"/>
      <c r="C314" s="193"/>
      <c r="D314" s="187" t="s">
        <v>137</v>
      </c>
      <c r="E314" s="194" t="s">
        <v>40</v>
      </c>
      <c r="F314" s="195" t="s">
        <v>514</v>
      </c>
      <c r="G314" s="193"/>
      <c r="H314" s="194" t="s">
        <v>40</v>
      </c>
      <c r="I314" s="196"/>
      <c r="J314" s="193"/>
      <c r="K314" s="193"/>
      <c r="L314" s="197"/>
      <c r="M314" s="198"/>
      <c r="N314" s="199"/>
      <c r="O314" s="199"/>
      <c r="P314" s="199"/>
      <c r="Q314" s="199"/>
      <c r="R314" s="199"/>
      <c r="S314" s="199"/>
      <c r="T314" s="200"/>
      <c r="AT314" s="201" t="s">
        <v>137</v>
      </c>
      <c r="AU314" s="201" t="s">
        <v>88</v>
      </c>
      <c r="AV314" s="13" t="s">
        <v>86</v>
      </c>
      <c r="AW314" s="13" t="s">
        <v>38</v>
      </c>
      <c r="AX314" s="13" t="s">
        <v>78</v>
      </c>
      <c r="AY314" s="201" t="s">
        <v>125</v>
      </c>
    </row>
    <row r="315" spans="2:51" s="13" customFormat="1" ht="10.2">
      <c r="B315" s="192"/>
      <c r="C315" s="193"/>
      <c r="D315" s="187" t="s">
        <v>137</v>
      </c>
      <c r="E315" s="194" t="s">
        <v>40</v>
      </c>
      <c r="F315" s="195" t="s">
        <v>518</v>
      </c>
      <c r="G315" s="193"/>
      <c r="H315" s="194" t="s">
        <v>40</v>
      </c>
      <c r="I315" s="196"/>
      <c r="J315" s="193"/>
      <c r="K315" s="193"/>
      <c r="L315" s="197"/>
      <c r="M315" s="198"/>
      <c r="N315" s="199"/>
      <c r="O315" s="199"/>
      <c r="P315" s="199"/>
      <c r="Q315" s="199"/>
      <c r="R315" s="199"/>
      <c r="S315" s="199"/>
      <c r="T315" s="200"/>
      <c r="AT315" s="201" t="s">
        <v>137</v>
      </c>
      <c r="AU315" s="201" t="s">
        <v>88</v>
      </c>
      <c r="AV315" s="13" t="s">
        <v>86</v>
      </c>
      <c r="AW315" s="13" t="s">
        <v>38</v>
      </c>
      <c r="AX315" s="13" t="s">
        <v>78</v>
      </c>
      <c r="AY315" s="201" t="s">
        <v>125</v>
      </c>
    </row>
    <row r="316" spans="2:51" s="14" customFormat="1" ht="10.2">
      <c r="B316" s="202"/>
      <c r="C316" s="203"/>
      <c r="D316" s="187" t="s">
        <v>137</v>
      </c>
      <c r="E316" s="204" t="s">
        <v>40</v>
      </c>
      <c r="F316" s="205" t="s">
        <v>510</v>
      </c>
      <c r="G316" s="203"/>
      <c r="H316" s="206">
        <v>660</v>
      </c>
      <c r="I316" s="207"/>
      <c r="J316" s="203"/>
      <c r="K316" s="203"/>
      <c r="L316" s="208"/>
      <c r="M316" s="234"/>
      <c r="N316" s="235"/>
      <c r="O316" s="235"/>
      <c r="P316" s="235"/>
      <c r="Q316" s="235"/>
      <c r="R316" s="235"/>
      <c r="S316" s="235"/>
      <c r="T316" s="236"/>
      <c r="AT316" s="212" t="s">
        <v>137</v>
      </c>
      <c r="AU316" s="212" t="s">
        <v>88</v>
      </c>
      <c r="AV316" s="14" t="s">
        <v>88</v>
      </c>
      <c r="AW316" s="14" t="s">
        <v>38</v>
      </c>
      <c r="AX316" s="14" t="s">
        <v>86</v>
      </c>
      <c r="AY316" s="212" t="s">
        <v>125</v>
      </c>
    </row>
    <row r="317" spans="1:31" s="2" customFormat="1" ht="6.9" customHeight="1">
      <c r="A317" s="34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39"/>
      <c r="M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</sheetData>
  <sheetProtection algorithmName="SHA-512" hashValue="WW1tbVbXWJGaZSfU0sJ0zLAPX/c/0IOj6VaotP3gzZQjYJQ3mLKVhD63T24ItOG3zl2z958hKzOzLZqFo99eRg==" saltValue="D87M/P/5j4u59/JuzLDR7q29EkZswH7WrZMuJfrf30N/k+XRDZ+e3BEC+rkvpM+/bauKzjkZMJzySd+y+MqlNg==" spinCount="100000" sheet="1" objects="1" scenarios="1" formatColumns="0" formatRows="0" autoFilter="0"/>
  <autoFilter ref="C86:K31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 topLeftCell="A5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94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88</v>
      </c>
    </row>
    <row r="4" spans="2:46" s="1" customFormat="1" ht="24.9" customHeight="1">
      <c r="B4" s="20"/>
      <c r="D4" s="104" t="s">
        <v>95</v>
      </c>
      <c r="L4" s="20"/>
      <c r="M4" s="105" t="s">
        <v>10</v>
      </c>
      <c r="AT4" s="17" t="s">
        <v>38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1" t="str">
        <f>'Rekapitulace stavby'!K6</f>
        <v>VD Klavary, protikorozní ochrana vrat PK</v>
      </c>
      <c r="F7" s="282"/>
      <c r="G7" s="282"/>
      <c r="H7" s="282"/>
      <c r="L7" s="20"/>
    </row>
    <row r="8" spans="1:31" s="2" customFormat="1" ht="12" customHeight="1">
      <c r="A8" s="34"/>
      <c r="B8" s="39"/>
      <c r="C8" s="34"/>
      <c r="D8" s="106" t="s">
        <v>96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3" t="s">
        <v>519</v>
      </c>
      <c r="F9" s="284"/>
      <c r="G9" s="284"/>
      <c r="H9" s="284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14. 1. 2021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31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06" t="s">
        <v>27</v>
      </c>
      <c r="J20" s="108" t="s">
        <v>35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36</v>
      </c>
      <c r="F21" s="34"/>
      <c r="G21" s="34"/>
      <c r="H21" s="34"/>
      <c r="I21" s="106" t="s">
        <v>30</v>
      </c>
      <c r="J21" s="108" t="s">
        <v>37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39</v>
      </c>
      <c r="E23" s="34"/>
      <c r="F23" s="34"/>
      <c r="G23" s="34"/>
      <c r="H23" s="34"/>
      <c r="I23" s="106" t="s">
        <v>27</v>
      </c>
      <c r="J23" s="108" t="s">
        <v>40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41</v>
      </c>
      <c r="F24" s="34"/>
      <c r="G24" s="34"/>
      <c r="H24" s="34"/>
      <c r="I24" s="106" t="s">
        <v>30</v>
      </c>
      <c r="J24" s="108" t="s">
        <v>40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42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110"/>
      <c r="B27" s="111"/>
      <c r="C27" s="110"/>
      <c r="D27" s="110"/>
      <c r="E27" s="287" t="s">
        <v>43</v>
      </c>
      <c r="F27" s="287"/>
      <c r="G27" s="287"/>
      <c r="H27" s="28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44</v>
      </c>
      <c r="E30" s="34"/>
      <c r="F30" s="34"/>
      <c r="G30" s="34"/>
      <c r="H30" s="34"/>
      <c r="I30" s="34"/>
      <c r="J30" s="115">
        <f>ROUND(J85,2)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46</v>
      </c>
      <c r="G32" s="34"/>
      <c r="H32" s="34"/>
      <c r="I32" s="116" t="s">
        <v>45</v>
      </c>
      <c r="J32" s="116" t="s">
        <v>47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17" t="s">
        <v>48</v>
      </c>
      <c r="E33" s="106" t="s">
        <v>49</v>
      </c>
      <c r="F33" s="118">
        <f>ROUND((SUM(BE85:BE221)),2)</f>
        <v>0</v>
      </c>
      <c r="G33" s="34"/>
      <c r="H33" s="34"/>
      <c r="I33" s="119">
        <v>0.21</v>
      </c>
      <c r="J33" s="118">
        <f>ROUND(((SUM(BE85:BE221))*I33),2)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06" t="s">
        <v>50</v>
      </c>
      <c r="F34" s="118">
        <f>ROUND((SUM(BF85:BF221)),2)</f>
        <v>0</v>
      </c>
      <c r="G34" s="34"/>
      <c r="H34" s="34"/>
      <c r="I34" s="119">
        <v>0.15</v>
      </c>
      <c r="J34" s="118">
        <f>ROUND(((SUM(BF85:BF221))*I34),2)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06" t="s">
        <v>48</v>
      </c>
      <c r="E35" s="106" t="s">
        <v>51</v>
      </c>
      <c r="F35" s="118">
        <f>ROUND((SUM(BG85:BG221)),2)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06" t="s">
        <v>52</v>
      </c>
      <c r="F36" s="118">
        <f>ROUND((SUM(BH85:BH221)),2)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53</v>
      </c>
      <c r="F37" s="118">
        <f>ROUND((SUM(BI85:BI221)),2)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54</v>
      </c>
      <c r="E39" s="122"/>
      <c r="F39" s="122"/>
      <c r="G39" s="123" t="s">
        <v>55</v>
      </c>
      <c r="H39" s="124" t="s">
        <v>56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98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VD Klavary, protikorozní ochrana vrat PK</v>
      </c>
      <c r="F48" s="289"/>
      <c r="G48" s="289"/>
      <c r="H48" s="289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96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VON - Vedlejší a ostatní náklady</v>
      </c>
      <c r="F50" s="290"/>
      <c r="G50" s="290"/>
      <c r="H50" s="290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Klavary</v>
      </c>
      <c r="G52" s="36"/>
      <c r="H52" s="36"/>
      <c r="I52" s="29" t="s">
        <v>24</v>
      </c>
      <c r="J52" s="60" t="str">
        <f>IF(J12="","",J12)</f>
        <v>14. 1. 2021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54.45" customHeight="1">
      <c r="A54" s="34"/>
      <c r="B54" s="35"/>
      <c r="C54" s="29" t="s">
        <v>26</v>
      </c>
      <c r="D54" s="36"/>
      <c r="E54" s="36"/>
      <c r="F54" s="27" t="str">
        <f>E15</f>
        <v>Povodí Labe, státní podnik, OIČ, Hradec Králové</v>
      </c>
      <c r="G54" s="36"/>
      <c r="H54" s="36"/>
      <c r="I54" s="29" t="s">
        <v>34</v>
      </c>
      <c r="J54" s="32" t="str">
        <f>E21</f>
        <v>Ing. P. Hačecký, Pod Krocínkou 467/6, 190 00 Praha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4" t="s">
        <v>76</v>
      </c>
      <c r="D59" s="36"/>
      <c r="E59" s="36"/>
      <c r="F59" s="36"/>
      <c r="G59" s="36"/>
      <c r="H59" s="36"/>
      <c r="I59" s="36"/>
      <c r="J59" s="78">
        <f>J85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101</v>
      </c>
    </row>
    <row r="60" spans="2:12" s="9" customFormat="1" ht="24.9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5" customHeight="1">
      <c r="B61" s="141"/>
      <c r="C61" s="142"/>
      <c r="D61" s="143" t="s">
        <v>520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9" customFormat="1" ht="24.9" customHeight="1">
      <c r="B62" s="135"/>
      <c r="C62" s="136"/>
      <c r="D62" s="137" t="s">
        <v>521</v>
      </c>
      <c r="E62" s="138"/>
      <c r="F62" s="138"/>
      <c r="G62" s="138"/>
      <c r="H62" s="138"/>
      <c r="I62" s="138"/>
      <c r="J62" s="139">
        <f>J96</f>
        <v>0</v>
      </c>
      <c r="K62" s="136"/>
      <c r="L62" s="140"/>
    </row>
    <row r="63" spans="2:12" s="10" customFormat="1" ht="19.95" customHeight="1">
      <c r="B63" s="141"/>
      <c r="C63" s="142"/>
      <c r="D63" s="143" t="s">
        <v>522</v>
      </c>
      <c r="E63" s="144"/>
      <c r="F63" s="144"/>
      <c r="G63" s="144"/>
      <c r="H63" s="144"/>
      <c r="I63" s="144"/>
      <c r="J63" s="145">
        <f>J97</f>
        <v>0</v>
      </c>
      <c r="K63" s="142"/>
      <c r="L63" s="146"/>
    </row>
    <row r="64" spans="2:12" s="10" customFormat="1" ht="19.95" customHeight="1">
      <c r="B64" s="141"/>
      <c r="C64" s="142"/>
      <c r="D64" s="143" t="s">
        <v>523</v>
      </c>
      <c r="E64" s="144"/>
      <c r="F64" s="144"/>
      <c r="G64" s="144"/>
      <c r="H64" s="144"/>
      <c r="I64" s="144"/>
      <c r="J64" s="145">
        <f>J129</f>
        <v>0</v>
      </c>
      <c r="K64" s="142"/>
      <c r="L64" s="146"/>
    </row>
    <row r="65" spans="2:12" s="10" customFormat="1" ht="19.95" customHeight="1">
      <c r="B65" s="141"/>
      <c r="C65" s="142"/>
      <c r="D65" s="143" t="s">
        <v>524</v>
      </c>
      <c r="E65" s="144"/>
      <c r="F65" s="144"/>
      <c r="G65" s="144"/>
      <c r="H65" s="144"/>
      <c r="I65" s="144"/>
      <c r="J65" s="145">
        <f>J150</f>
        <v>0</v>
      </c>
      <c r="K65" s="142"/>
      <c r="L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110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88" t="str">
        <f>E7</f>
        <v>VD Klavary, protikorozní ochrana vrat PK</v>
      </c>
      <c r="F75" s="289"/>
      <c r="G75" s="289"/>
      <c r="H75" s="289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96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60" t="str">
        <f>E9</f>
        <v>VON - Vedlejší a ostatní náklady</v>
      </c>
      <c r="F77" s="290"/>
      <c r="G77" s="290"/>
      <c r="H77" s="290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22</v>
      </c>
      <c r="D79" s="36"/>
      <c r="E79" s="36"/>
      <c r="F79" s="27" t="str">
        <f>F12</f>
        <v>Klavary</v>
      </c>
      <c r="G79" s="36"/>
      <c r="H79" s="36"/>
      <c r="I79" s="29" t="s">
        <v>24</v>
      </c>
      <c r="J79" s="60" t="str">
        <f>IF(J12="","",J12)</f>
        <v>14. 1. 2021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54.45" customHeight="1">
      <c r="A81" s="34"/>
      <c r="B81" s="35"/>
      <c r="C81" s="29" t="s">
        <v>26</v>
      </c>
      <c r="D81" s="36"/>
      <c r="E81" s="36"/>
      <c r="F81" s="27" t="str">
        <f>E15</f>
        <v>Povodí Labe, státní podnik, OIČ, Hradec Králové</v>
      </c>
      <c r="G81" s="36"/>
      <c r="H81" s="36"/>
      <c r="I81" s="29" t="s">
        <v>34</v>
      </c>
      <c r="J81" s="32" t="str">
        <f>E21</f>
        <v>Ing. P. Hačecký, Pod Krocínkou 467/6, 190 00 Praha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6.4">
      <c r="A82" s="34"/>
      <c r="B82" s="35"/>
      <c r="C82" s="29" t="s">
        <v>32</v>
      </c>
      <c r="D82" s="36"/>
      <c r="E82" s="36"/>
      <c r="F82" s="27" t="str">
        <f>IF(E18="","",E18)</f>
        <v>Vyplň údaj</v>
      </c>
      <c r="G82" s="36"/>
      <c r="H82" s="36"/>
      <c r="I82" s="29" t="s">
        <v>39</v>
      </c>
      <c r="J82" s="32" t="str">
        <f>E24</f>
        <v>Ing. Eva Morkesová</v>
      </c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7"/>
      <c r="B84" s="148"/>
      <c r="C84" s="149" t="s">
        <v>111</v>
      </c>
      <c r="D84" s="150" t="s">
        <v>63</v>
      </c>
      <c r="E84" s="150" t="s">
        <v>59</v>
      </c>
      <c r="F84" s="150" t="s">
        <v>60</v>
      </c>
      <c r="G84" s="150" t="s">
        <v>112</v>
      </c>
      <c r="H84" s="150" t="s">
        <v>113</v>
      </c>
      <c r="I84" s="150" t="s">
        <v>114</v>
      </c>
      <c r="J84" s="150" t="s">
        <v>100</v>
      </c>
      <c r="K84" s="151" t="s">
        <v>115</v>
      </c>
      <c r="L84" s="152"/>
      <c r="M84" s="69" t="s">
        <v>40</v>
      </c>
      <c r="N84" s="70" t="s">
        <v>48</v>
      </c>
      <c r="O84" s="70" t="s">
        <v>116</v>
      </c>
      <c r="P84" s="70" t="s">
        <v>117</v>
      </c>
      <c r="Q84" s="70" t="s">
        <v>118</v>
      </c>
      <c r="R84" s="70" t="s">
        <v>119</v>
      </c>
      <c r="S84" s="70" t="s">
        <v>120</v>
      </c>
      <c r="T84" s="71" t="s">
        <v>121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8" customHeight="1">
      <c r="A85" s="34"/>
      <c r="B85" s="35"/>
      <c r="C85" s="76" t="s">
        <v>122</v>
      </c>
      <c r="D85" s="36"/>
      <c r="E85" s="36"/>
      <c r="F85" s="36"/>
      <c r="G85" s="36"/>
      <c r="H85" s="36"/>
      <c r="I85" s="36"/>
      <c r="J85" s="153">
        <f>BK85</f>
        <v>0</v>
      </c>
      <c r="K85" s="36"/>
      <c r="L85" s="39"/>
      <c r="M85" s="72"/>
      <c r="N85" s="154"/>
      <c r="O85" s="73"/>
      <c r="P85" s="155">
        <f>P86+P96</f>
        <v>0</v>
      </c>
      <c r="Q85" s="73"/>
      <c r="R85" s="155">
        <f>R86+R96</f>
        <v>0.012</v>
      </c>
      <c r="S85" s="73"/>
      <c r="T85" s="156">
        <f>T86+T96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77</v>
      </c>
      <c r="AU85" s="17" t="s">
        <v>101</v>
      </c>
      <c r="BK85" s="157">
        <f>BK86+BK96</f>
        <v>0</v>
      </c>
    </row>
    <row r="86" spans="2:63" s="12" customFormat="1" ht="25.95" customHeight="1">
      <c r="B86" s="158"/>
      <c r="C86" s="159"/>
      <c r="D86" s="160" t="s">
        <v>77</v>
      </c>
      <c r="E86" s="161" t="s">
        <v>123</v>
      </c>
      <c r="F86" s="161" t="s">
        <v>124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</f>
        <v>0</v>
      </c>
      <c r="Q86" s="166"/>
      <c r="R86" s="167">
        <f>R87</f>
        <v>0.012</v>
      </c>
      <c r="S86" s="166"/>
      <c r="T86" s="168">
        <f>T87</f>
        <v>0</v>
      </c>
      <c r="AR86" s="169" t="s">
        <v>86</v>
      </c>
      <c r="AT86" s="170" t="s">
        <v>77</v>
      </c>
      <c r="AU86" s="170" t="s">
        <v>78</v>
      </c>
      <c r="AY86" s="169" t="s">
        <v>125</v>
      </c>
      <c r="BK86" s="171">
        <f>BK87</f>
        <v>0</v>
      </c>
    </row>
    <row r="87" spans="2:63" s="12" customFormat="1" ht="22.8" customHeight="1">
      <c r="B87" s="158"/>
      <c r="C87" s="159"/>
      <c r="D87" s="160" t="s">
        <v>77</v>
      </c>
      <c r="E87" s="172" t="s">
        <v>86</v>
      </c>
      <c r="F87" s="172" t="s">
        <v>525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SUM(P88:P95)</f>
        <v>0</v>
      </c>
      <c r="Q87" s="166"/>
      <c r="R87" s="167">
        <f>SUM(R88:R95)</f>
        <v>0.012</v>
      </c>
      <c r="S87" s="166"/>
      <c r="T87" s="168">
        <f>SUM(T88:T95)</f>
        <v>0</v>
      </c>
      <c r="AR87" s="169" t="s">
        <v>86</v>
      </c>
      <c r="AT87" s="170" t="s">
        <v>77</v>
      </c>
      <c r="AU87" s="170" t="s">
        <v>86</v>
      </c>
      <c r="AY87" s="169" t="s">
        <v>125</v>
      </c>
      <c r="BK87" s="171">
        <f>SUM(BK88:BK95)</f>
        <v>0</v>
      </c>
    </row>
    <row r="88" spans="1:65" s="2" customFormat="1" ht="14.4" customHeight="1">
      <c r="A88" s="34"/>
      <c r="B88" s="35"/>
      <c r="C88" s="174" t="s">
        <v>86</v>
      </c>
      <c r="D88" s="174" t="s">
        <v>128</v>
      </c>
      <c r="E88" s="175" t="s">
        <v>526</v>
      </c>
      <c r="F88" s="176" t="s">
        <v>527</v>
      </c>
      <c r="G88" s="177" t="s">
        <v>528</v>
      </c>
      <c r="H88" s="178">
        <v>300</v>
      </c>
      <c r="I88" s="179"/>
      <c r="J88" s="180">
        <f>ROUND(I88*H88,2)</f>
        <v>0</v>
      </c>
      <c r="K88" s="176" t="s">
        <v>132</v>
      </c>
      <c r="L88" s="39"/>
      <c r="M88" s="181" t="s">
        <v>40</v>
      </c>
      <c r="N88" s="182" t="s">
        <v>51</v>
      </c>
      <c r="O88" s="65"/>
      <c r="P88" s="183">
        <f>O88*H88</f>
        <v>0</v>
      </c>
      <c r="Q88" s="183">
        <v>4E-05</v>
      </c>
      <c r="R88" s="183">
        <f>Q88*H88</f>
        <v>0.012</v>
      </c>
      <c r="S88" s="183">
        <v>0</v>
      </c>
      <c r="T88" s="18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5" t="s">
        <v>133</v>
      </c>
      <c r="AT88" s="185" t="s">
        <v>128</v>
      </c>
      <c r="AU88" s="185" t="s">
        <v>88</v>
      </c>
      <c r="AY88" s="17" t="s">
        <v>125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7" t="s">
        <v>133</v>
      </c>
      <c r="BK88" s="186">
        <f>ROUND(I88*H88,2)</f>
        <v>0</v>
      </c>
      <c r="BL88" s="17" t="s">
        <v>133</v>
      </c>
      <c r="BM88" s="185" t="s">
        <v>529</v>
      </c>
    </row>
    <row r="89" spans="1:47" s="2" customFormat="1" ht="10.2">
      <c r="A89" s="34"/>
      <c r="B89" s="35"/>
      <c r="C89" s="36"/>
      <c r="D89" s="187" t="s">
        <v>135</v>
      </c>
      <c r="E89" s="36"/>
      <c r="F89" s="188" t="s">
        <v>530</v>
      </c>
      <c r="G89" s="36"/>
      <c r="H89" s="36"/>
      <c r="I89" s="189"/>
      <c r="J89" s="36"/>
      <c r="K89" s="36"/>
      <c r="L89" s="39"/>
      <c r="M89" s="190"/>
      <c r="N89" s="191"/>
      <c r="O89" s="65"/>
      <c r="P89" s="65"/>
      <c r="Q89" s="65"/>
      <c r="R89" s="65"/>
      <c r="S89" s="65"/>
      <c r="T89" s="6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135</v>
      </c>
      <c r="AU89" s="17" t="s">
        <v>88</v>
      </c>
    </row>
    <row r="90" spans="2:51" s="13" customFormat="1" ht="10.2">
      <c r="B90" s="192"/>
      <c r="C90" s="193"/>
      <c r="D90" s="187" t="s">
        <v>137</v>
      </c>
      <c r="E90" s="194" t="s">
        <v>40</v>
      </c>
      <c r="F90" s="195" t="s">
        <v>531</v>
      </c>
      <c r="G90" s="193"/>
      <c r="H90" s="194" t="s">
        <v>40</v>
      </c>
      <c r="I90" s="196"/>
      <c r="J90" s="193"/>
      <c r="K90" s="193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137</v>
      </c>
      <c r="AU90" s="201" t="s">
        <v>88</v>
      </c>
      <c r="AV90" s="13" t="s">
        <v>86</v>
      </c>
      <c r="AW90" s="13" t="s">
        <v>38</v>
      </c>
      <c r="AX90" s="13" t="s">
        <v>78</v>
      </c>
      <c r="AY90" s="201" t="s">
        <v>125</v>
      </c>
    </row>
    <row r="91" spans="2:51" s="14" customFormat="1" ht="10.2">
      <c r="B91" s="202"/>
      <c r="C91" s="203"/>
      <c r="D91" s="187" t="s">
        <v>137</v>
      </c>
      <c r="E91" s="204" t="s">
        <v>40</v>
      </c>
      <c r="F91" s="205" t="s">
        <v>532</v>
      </c>
      <c r="G91" s="203"/>
      <c r="H91" s="206">
        <v>300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137</v>
      </c>
      <c r="AU91" s="212" t="s">
        <v>88</v>
      </c>
      <c r="AV91" s="14" t="s">
        <v>88</v>
      </c>
      <c r="AW91" s="14" t="s">
        <v>38</v>
      </c>
      <c r="AX91" s="14" t="s">
        <v>86</v>
      </c>
      <c r="AY91" s="212" t="s">
        <v>125</v>
      </c>
    </row>
    <row r="92" spans="1:65" s="2" customFormat="1" ht="14.4" customHeight="1">
      <c r="A92" s="34"/>
      <c r="B92" s="35"/>
      <c r="C92" s="174" t="s">
        <v>88</v>
      </c>
      <c r="D92" s="174" t="s">
        <v>128</v>
      </c>
      <c r="E92" s="175" t="s">
        <v>533</v>
      </c>
      <c r="F92" s="176" t="s">
        <v>534</v>
      </c>
      <c r="G92" s="177" t="s">
        <v>535</v>
      </c>
      <c r="H92" s="178">
        <v>30</v>
      </c>
      <c r="I92" s="179"/>
      <c r="J92" s="180">
        <f>ROUND(I92*H92,2)</f>
        <v>0</v>
      </c>
      <c r="K92" s="176" t="s">
        <v>132</v>
      </c>
      <c r="L92" s="39"/>
      <c r="M92" s="181" t="s">
        <v>40</v>
      </c>
      <c r="N92" s="182" t="s">
        <v>51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5" t="s">
        <v>133</v>
      </c>
      <c r="AT92" s="185" t="s">
        <v>128</v>
      </c>
      <c r="AU92" s="185" t="s">
        <v>88</v>
      </c>
      <c r="AY92" s="17" t="s">
        <v>125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133</v>
      </c>
      <c r="BK92" s="186">
        <f>ROUND(I92*H92,2)</f>
        <v>0</v>
      </c>
      <c r="BL92" s="17" t="s">
        <v>133</v>
      </c>
      <c r="BM92" s="185" t="s">
        <v>536</v>
      </c>
    </row>
    <row r="93" spans="1:47" s="2" customFormat="1" ht="10.2">
      <c r="A93" s="34"/>
      <c r="B93" s="35"/>
      <c r="C93" s="36"/>
      <c r="D93" s="187" t="s">
        <v>135</v>
      </c>
      <c r="E93" s="36"/>
      <c r="F93" s="188" t="s">
        <v>537</v>
      </c>
      <c r="G93" s="36"/>
      <c r="H93" s="36"/>
      <c r="I93" s="189"/>
      <c r="J93" s="36"/>
      <c r="K93" s="36"/>
      <c r="L93" s="39"/>
      <c r="M93" s="190"/>
      <c r="N93" s="191"/>
      <c r="O93" s="65"/>
      <c r="P93" s="65"/>
      <c r="Q93" s="65"/>
      <c r="R93" s="65"/>
      <c r="S93" s="65"/>
      <c r="T93" s="6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135</v>
      </c>
      <c r="AU93" s="17" t="s">
        <v>88</v>
      </c>
    </row>
    <row r="94" spans="2:51" s="13" customFormat="1" ht="10.2">
      <c r="B94" s="192"/>
      <c r="C94" s="193"/>
      <c r="D94" s="187" t="s">
        <v>137</v>
      </c>
      <c r="E94" s="194" t="s">
        <v>40</v>
      </c>
      <c r="F94" s="195" t="s">
        <v>531</v>
      </c>
      <c r="G94" s="193"/>
      <c r="H94" s="194" t="s">
        <v>40</v>
      </c>
      <c r="I94" s="196"/>
      <c r="J94" s="193"/>
      <c r="K94" s="193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137</v>
      </c>
      <c r="AU94" s="201" t="s">
        <v>88</v>
      </c>
      <c r="AV94" s="13" t="s">
        <v>86</v>
      </c>
      <c r="AW94" s="13" t="s">
        <v>38</v>
      </c>
      <c r="AX94" s="13" t="s">
        <v>78</v>
      </c>
      <c r="AY94" s="201" t="s">
        <v>125</v>
      </c>
    </row>
    <row r="95" spans="2:51" s="14" customFormat="1" ht="10.2">
      <c r="B95" s="202"/>
      <c r="C95" s="203"/>
      <c r="D95" s="187" t="s">
        <v>137</v>
      </c>
      <c r="E95" s="204" t="s">
        <v>40</v>
      </c>
      <c r="F95" s="205" t="s">
        <v>338</v>
      </c>
      <c r="G95" s="203"/>
      <c r="H95" s="206">
        <v>30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137</v>
      </c>
      <c r="AU95" s="212" t="s">
        <v>88</v>
      </c>
      <c r="AV95" s="14" t="s">
        <v>88</v>
      </c>
      <c r="AW95" s="14" t="s">
        <v>38</v>
      </c>
      <c r="AX95" s="14" t="s">
        <v>86</v>
      </c>
      <c r="AY95" s="212" t="s">
        <v>125</v>
      </c>
    </row>
    <row r="96" spans="2:63" s="12" customFormat="1" ht="25.95" customHeight="1">
      <c r="B96" s="158"/>
      <c r="C96" s="159"/>
      <c r="D96" s="160" t="s">
        <v>77</v>
      </c>
      <c r="E96" s="161" t="s">
        <v>538</v>
      </c>
      <c r="F96" s="161" t="s">
        <v>539</v>
      </c>
      <c r="G96" s="159"/>
      <c r="H96" s="159"/>
      <c r="I96" s="162"/>
      <c r="J96" s="163">
        <f>BK96</f>
        <v>0</v>
      </c>
      <c r="K96" s="159"/>
      <c r="L96" s="164"/>
      <c r="M96" s="165"/>
      <c r="N96" s="166"/>
      <c r="O96" s="166"/>
      <c r="P96" s="167">
        <f>P97+P129+P150</f>
        <v>0</v>
      </c>
      <c r="Q96" s="166"/>
      <c r="R96" s="167">
        <f>R97+R129+R150</f>
        <v>0</v>
      </c>
      <c r="S96" s="166"/>
      <c r="T96" s="168">
        <f>T97+T129+T150</f>
        <v>0</v>
      </c>
      <c r="AR96" s="169" t="s">
        <v>133</v>
      </c>
      <c r="AT96" s="170" t="s">
        <v>77</v>
      </c>
      <c r="AU96" s="170" t="s">
        <v>78</v>
      </c>
      <c r="AY96" s="169" t="s">
        <v>125</v>
      </c>
      <c r="BK96" s="171">
        <f>BK97+BK129+BK150</f>
        <v>0</v>
      </c>
    </row>
    <row r="97" spans="2:63" s="12" customFormat="1" ht="22.8" customHeight="1">
      <c r="B97" s="158"/>
      <c r="C97" s="159"/>
      <c r="D97" s="160" t="s">
        <v>77</v>
      </c>
      <c r="E97" s="172" t="s">
        <v>540</v>
      </c>
      <c r="F97" s="172" t="s">
        <v>541</v>
      </c>
      <c r="G97" s="159"/>
      <c r="H97" s="159"/>
      <c r="I97" s="162"/>
      <c r="J97" s="173">
        <f>BK97</f>
        <v>0</v>
      </c>
      <c r="K97" s="159"/>
      <c r="L97" s="164"/>
      <c r="M97" s="165"/>
      <c r="N97" s="166"/>
      <c r="O97" s="166"/>
      <c r="P97" s="167">
        <f>SUM(P98:P128)</f>
        <v>0</v>
      </c>
      <c r="Q97" s="166"/>
      <c r="R97" s="167">
        <f>SUM(R98:R128)</f>
        <v>0</v>
      </c>
      <c r="S97" s="166"/>
      <c r="T97" s="168">
        <f>SUM(T98:T128)</f>
        <v>0</v>
      </c>
      <c r="AR97" s="169" t="s">
        <v>133</v>
      </c>
      <c r="AT97" s="170" t="s">
        <v>77</v>
      </c>
      <c r="AU97" s="170" t="s">
        <v>86</v>
      </c>
      <c r="AY97" s="169" t="s">
        <v>125</v>
      </c>
      <c r="BK97" s="171">
        <f>SUM(BK98:BK128)</f>
        <v>0</v>
      </c>
    </row>
    <row r="98" spans="1:65" s="2" customFormat="1" ht="14.4" customHeight="1">
      <c r="A98" s="34"/>
      <c r="B98" s="35"/>
      <c r="C98" s="174" t="s">
        <v>146</v>
      </c>
      <c r="D98" s="174" t="s">
        <v>128</v>
      </c>
      <c r="E98" s="175" t="s">
        <v>542</v>
      </c>
      <c r="F98" s="176" t="s">
        <v>543</v>
      </c>
      <c r="G98" s="177" t="s">
        <v>175</v>
      </c>
      <c r="H98" s="178">
        <v>1</v>
      </c>
      <c r="I98" s="179"/>
      <c r="J98" s="180">
        <f>ROUND(I98*H98,2)</f>
        <v>0</v>
      </c>
      <c r="K98" s="176" t="s">
        <v>40</v>
      </c>
      <c r="L98" s="39"/>
      <c r="M98" s="181" t="s">
        <v>40</v>
      </c>
      <c r="N98" s="182" t="s">
        <v>51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544</v>
      </c>
      <c r="AT98" s="185" t="s">
        <v>128</v>
      </c>
      <c r="AU98" s="185" t="s">
        <v>88</v>
      </c>
      <c r="AY98" s="17" t="s">
        <v>125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133</v>
      </c>
      <c r="BK98" s="186">
        <f>ROUND(I98*H98,2)</f>
        <v>0</v>
      </c>
      <c r="BL98" s="17" t="s">
        <v>544</v>
      </c>
      <c r="BM98" s="185" t="s">
        <v>545</v>
      </c>
    </row>
    <row r="99" spans="1:47" s="2" customFormat="1" ht="10.2">
      <c r="A99" s="34"/>
      <c r="B99" s="35"/>
      <c r="C99" s="36"/>
      <c r="D99" s="187" t="s">
        <v>135</v>
      </c>
      <c r="E99" s="36"/>
      <c r="F99" s="188" t="s">
        <v>543</v>
      </c>
      <c r="G99" s="36"/>
      <c r="H99" s="36"/>
      <c r="I99" s="189"/>
      <c r="J99" s="36"/>
      <c r="K99" s="36"/>
      <c r="L99" s="39"/>
      <c r="M99" s="190"/>
      <c r="N99" s="191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135</v>
      </c>
      <c r="AU99" s="17" t="s">
        <v>88</v>
      </c>
    </row>
    <row r="100" spans="2:51" s="13" customFormat="1" ht="10.2">
      <c r="B100" s="192"/>
      <c r="C100" s="193"/>
      <c r="D100" s="187" t="s">
        <v>137</v>
      </c>
      <c r="E100" s="194" t="s">
        <v>40</v>
      </c>
      <c r="F100" s="195" t="s">
        <v>546</v>
      </c>
      <c r="G100" s="193"/>
      <c r="H100" s="194" t="s">
        <v>40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137</v>
      </c>
      <c r="AU100" s="201" t="s">
        <v>88</v>
      </c>
      <c r="AV100" s="13" t="s">
        <v>86</v>
      </c>
      <c r="AW100" s="13" t="s">
        <v>38</v>
      </c>
      <c r="AX100" s="13" t="s">
        <v>78</v>
      </c>
      <c r="AY100" s="201" t="s">
        <v>125</v>
      </c>
    </row>
    <row r="101" spans="2:51" s="13" customFormat="1" ht="10.2">
      <c r="B101" s="192"/>
      <c r="C101" s="193"/>
      <c r="D101" s="187" t="s">
        <v>137</v>
      </c>
      <c r="E101" s="194" t="s">
        <v>40</v>
      </c>
      <c r="F101" s="195" t="s">
        <v>547</v>
      </c>
      <c r="G101" s="193"/>
      <c r="H101" s="194" t="s">
        <v>40</v>
      </c>
      <c r="I101" s="196"/>
      <c r="J101" s="193"/>
      <c r="K101" s="193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137</v>
      </c>
      <c r="AU101" s="201" t="s">
        <v>88</v>
      </c>
      <c r="AV101" s="13" t="s">
        <v>86</v>
      </c>
      <c r="AW101" s="13" t="s">
        <v>38</v>
      </c>
      <c r="AX101" s="13" t="s">
        <v>78</v>
      </c>
      <c r="AY101" s="201" t="s">
        <v>125</v>
      </c>
    </row>
    <row r="102" spans="2:51" s="13" customFormat="1" ht="10.2">
      <c r="B102" s="192"/>
      <c r="C102" s="193"/>
      <c r="D102" s="187" t="s">
        <v>137</v>
      </c>
      <c r="E102" s="194" t="s">
        <v>40</v>
      </c>
      <c r="F102" s="195" t="s">
        <v>548</v>
      </c>
      <c r="G102" s="193"/>
      <c r="H102" s="194" t="s">
        <v>40</v>
      </c>
      <c r="I102" s="196"/>
      <c r="J102" s="193"/>
      <c r="K102" s="193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137</v>
      </c>
      <c r="AU102" s="201" t="s">
        <v>88</v>
      </c>
      <c r="AV102" s="13" t="s">
        <v>86</v>
      </c>
      <c r="AW102" s="13" t="s">
        <v>38</v>
      </c>
      <c r="AX102" s="13" t="s">
        <v>78</v>
      </c>
      <c r="AY102" s="201" t="s">
        <v>125</v>
      </c>
    </row>
    <row r="103" spans="2:51" s="13" customFormat="1" ht="10.2">
      <c r="B103" s="192"/>
      <c r="C103" s="193"/>
      <c r="D103" s="187" t="s">
        <v>137</v>
      </c>
      <c r="E103" s="194" t="s">
        <v>40</v>
      </c>
      <c r="F103" s="195" t="s">
        <v>549</v>
      </c>
      <c r="G103" s="193"/>
      <c r="H103" s="194" t="s">
        <v>40</v>
      </c>
      <c r="I103" s="196"/>
      <c r="J103" s="193"/>
      <c r="K103" s="193"/>
      <c r="L103" s="197"/>
      <c r="M103" s="198"/>
      <c r="N103" s="199"/>
      <c r="O103" s="199"/>
      <c r="P103" s="199"/>
      <c r="Q103" s="199"/>
      <c r="R103" s="199"/>
      <c r="S103" s="199"/>
      <c r="T103" s="200"/>
      <c r="AT103" s="201" t="s">
        <v>137</v>
      </c>
      <c r="AU103" s="201" t="s">
        <v>88</v>
      </c>
      <c r="AV103" s="13" t="s">
        <v>86</v>
      </c>
      <c r="AW103" s="13" t="s">
        <v>38</v>
      </c>
      <c r="AX103" s="13" t="s">
        <v>78</v>
      </c>
      <c r="AY103" s="201" t="s">
        <v>125</v>
      </c>
    </row>
    <row r="104" spans="2:51" s="13" customFormat="1" ht="10.2">
      <c r="B104" s="192"/>
      <c r="C104" s="193"/>
      <c r="D104" s="187" t="s">
        <v>137</v>
      </c>
      <c r="E104" s="194" t="s">
        <v>40</v>
      </c>
      <c r="F104" s="195" t="s">
        <v>550</v>
      </c>
      <c r="G104" s="193"/>
      <c r="H104" s="194" t="s">
        <v>40</v>
      </c>
      <c r="I104" s="196"/>
      <c r="J104" s="193"/>
      <c r="K104" s="193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137</v>
      </c>
      <c r="AU104" s="201" t="s">
        <v>88</v>
      </c>
      <c r="AV104" s="13" t="s">
        <v>86</v>
      </c>
      <c r="AW104" s="13" t="s">
        <v>38</v>
      </c>
      <c r="AX104" s="13" t="s">
        <v>78</v>
      </c>
      <c r="AY104" s="201" t="s">
        <v>125</v>
      </c>
    </row>
    <row r="105" spans="2:51" s="13" customFormat="1" ht="10.2">
      <c r="B105" s="192"/>
      <c r="C105" s="193"/>
      <c r="D105" s="187" t="s">
        <v>137</v>
      </c>
      <c r="E105" s="194" t="s">
        <v>40</v>
      </c>
      <c r="F105" s="195" t="s">
        <v>551</v>
      </c>
      <c r="G105" s="193"/>
      <c r="H105" s="194" t="s">
        <v>40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137</v>
      </c>
      <c r="AU105" s="201" t="s">
        <v>88</v>
      </c>
      <c r="AV105" s="13" t="s">
        <v>86</v>
      </c>
      <c r="AW105" s="13" t="s">
        <v>38</v>
      </c>
      <c r="AX105" s="13" t="s">
        <v>78</v>
      </c>
      <c r="AY105" s="201" t="s">
        <v>125</v>
      </c>
    </row>
    <row r="106" spans="2:51" s="13" customFormat="1" ht="10.2">
      <c r="B106" s="192"/>
      <c r="C106" s="193"/>
      <c r="D106" s="187" t="s">
        <v>137</v>
      </c>
      <c r="E106" s="194" t="s">
        <v>40</v>
      </c>
      <c r="F106" s="195" t="s">
        <v>552</v>
      </c>
      <c r="G106" s="193"/>
      <c r="H106" s="194" t="s">
        <v>40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137</v>
      </c>
      <c r="AU106" s="201" t="s">
        <v>88</v>
      </c>
      <c r="AV106" s="13" t="s">
        <v>86</v>
      </c>
      <c r="AW106" s="13" t="s">
        <v>38</v>
      </c>
      <c r="AX106" s="13" t="s">
        <v>78</v>
      </c>
      <c r="AY106" s="201" t="s">
        <v>125</v>
      </c>
    </row>
    <row r="107" spans="2:51" s="13" customFormat="1" ht="10.2">
      <c r="B107" s="192"/>
      <c r="C107" s="193"/>
      <c r="D107" s="187" t="s">
        <v>137</v>
      </c>
      <c r="E107" s="194" t="s">
        <v>40</v>
      </c>
      <c r="F107" s="195" t="s">
        <v>553</v>
      </c>
      <c r="G107" s="193"/>
      <c r="H107" s="194" t="s">
        <v>40</v>
      </c>
      <c r="I107" s="196"/>
      <c r="J107" s="193"/>
      <c r="K107" s="193"/>
      <c r="L107" s="197"/>
      <c r="M107" s="198"/>
      <c r="N107" s="199"/>
      <c r="O107" s="199"/>
      <c r="P107" s="199"/>
      <c r="Q107" s="199"/>
      <c r="R107" s="199"/>
      <c r="S107" s="199"/>
      <c r="T107" s="200"/>
      <c r="AT107" s="201" t="s">
        <v>137</v>
      </c>
      <c r="AU107" s="201" t="s">
        <v>88</v>
      </c>
      <c r="AV107" s="13" t="s">
        <v>86</v>
      </c>
      <c r="AW107" s="13" t="s">
        <v>38</v>
      </c>
      <c r="AX107" s="13" t="s">
        <v>78</v>
      </c>
      <c r="AY107" s="201" t="s">
        <v>125</v>
      </c>
    </row>
    <row r="108" spans="2:51" s="13" customFormat="1" ht="20.4">
      <c r="B108" s="192"/>
      <c r="C108" s="193"/>
      <c r="D108" s="187" t="s">
        <v>137</v>
      </c>
      <c r="E108" s="194" t="s">
        <v>40</v>
      </c>
      <c r="F108" s="195" t="s">
        <v>554</v>
      </c>
      <c r="G108" s="193"/>
      <c r="H108" s="194" t="s">
        <v>40</v>
      </c>
      <c r="I108" s="196"/>
      <c r="J108" s="193"/>
      <c r="K108" s="193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137</v>
      </c>
      <c r="AU108" s="201" t="s">
        <v>88</v>
      </c>
      <c r="AV108" s="13" t="s">
        <v>86</v>
      </c>
      <c r="AW108" s="13" t="s">
        <v>38</v>
      </c>
      <c r="AX108" s="13" t="s">
        <v>78</v>
      </c>
      <c r="AY108" s="201" t="s">
        <v>125</v>
      </c>
    </row>
    <row r="109" spans="2:51" s="13" customFormat="1" ht="10.2">
      <c r="B109" s="192"/>
      <c r="C109" s="193"/>
      <c r="D109" s="187" t="s">
        <v>137</v>
      </c>
      <c r="E109" s="194" t="s">
        <v>40</v>
      </c>
      <c r="F109" s="195" t="s">
        <v>555</v>
      </c>
      <c r="G109" s="193"/>
      <c r="H109" s="194" t="s">
        <v>40</v>
      </c>
      <c r="I109" s="196"/>
      <c r="J109" s="193"/>
      <c r="K109" s="193"/>
      <c r="L109" s="197"/>
      <c r="M109" s="198"/>
      <c r="N109" s="199"/>
      <c r="O109" s="199"/>
      <c r="P109" s="199"/>
      <c r="Q109" s="199"/>
      <c r="R109" s="199"/>
      <c r="S109" s="199"/>
      <c r="T109" s="200"/>
      <c r="AT109" s="201" t="s">
        <v>137</v>
      </c>
      <c r="AU109" s="201" t="s">
        <v>88</v>
      </c>
      <c r="AV109" s="13" t="s">
        <v>86</v>
      </c>
      <c r="AW109" s="13" t="s">
        <v>38</v>
      </c>
      <c r="AX109" s="13" t="s">
        <v>78</v>
      </c>
      <c r="AY109" s="201" t="s">
        <v>125</v>
      </c>
    </row>
    <row r="110" spans="2:51" s="13" customFormat="1" ht="20.4">
      <c r="B110" s="192"/>
      <c r="C110" s="193"/>
      <c r="D110" s="187" t="s">
        <v>137</v>
      </c>
      <c r="E110" s="194" t="s">
        <v>40</v>
      </c>
      <c r="F110" s="195" t="s">
        <v>556</v>
      </c>
      <c r="G110" s="193"/>
      <c r="H110" s="194" t="s">
        <v>40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137</v>
      </c>
      <c r="AU110" s="201" t="s">
        <v>88</v>
      </c>
      <c r="AV110" s="13" t="s">
        <v>86</v>
      </c>
      <c r="AW110" s="13" t="s">
        <v>38</v>
      </c>
      <c r="AX110" s="13" t="s">
        <v>78</v>
      </c>
      <c r="AY110" s="201" t="s">
        <v>125</v>
      </c>
    </row>
    <row r="111" spans="2:51" s="13" customFormat="1" ht="10.2">
      <c r="B111" s="192"/>
      <c r="C111" s="193"/>
      <c r="D111" s="187" t="s">
        <v>137</v>
      </c>
      <c r="E111" s="194" t="s">
        <v>40</v>
      </c>
      <c r="F111" s="195" t="s">
        <v>557</v>
      </c>
      <c r="G111" s="193"/>
      <c r="H111" s="194" t="s">
        <v>40</v>
      </c>
      <c r="I111" s="196"/>
      <c r="J111" s="193"/>
      <c r="K111" s="193"/>
      <c r="L111" s="197"/>
      <c r="M111" s="198"/>
      <c r="N111" s="199"/>
      <c r="O111" s="199"/>
      <c r="P111" s="199"/>
      <c r="Q111" s="199"/>
      <c r="R111" s="199"/>
      <c r="S111" s="199"/>
      <c r="T111" s="200"/>
      <c r="AT111" s="201" t="s">
        <v>137</v>
      </c>
      <c r="AU111" s="201" t="s">
        <v>88</v>
      </c>
      <c r="AV111" s="13" t="s">
        <v>86</v>
      </c>
      <c r="AW111" s="13" t="s">
        <v>38</v>
      </c>
      <c r="AX111" s="13" t="s">
        <v>78</v>
      </c>
      <c r="AY111" s="201" t="s">
        <v>125</v>
      </c>
    </row>
    <row r="112" spans="2:51" s="13" customFormat="1" ht="10.2">
      <c r="B112" s="192"/>
      <c r="C112" s="193"/>
      <c r="D112" s="187" t="s">
        <v>137</v>
      </c>
      <c r="E112" s="194" t="s">
        <v>40</v>
      </c>
      <c r="F112" s="195" t="s">
        <v>558</v>
      </c>
      <c r="G112" s="193"/>
      <c r="H112" s="194" t="s">
        <v>40</v>
      </c>
      <c r="I112" s="196"/>
      <c r="J112" s="193"/>
      <c r="K112" s="193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137</v>
      </c>
      <c r="AU112" s="201" t="s">
        <v>88</v>
      </c>
      <c r="AV112" s="13" t="s">
        <v>86</v>
      </c>
      <c r="AW112" s="13" t="s">
        <v>38</v>
      </c>
      <c r="AX112" s="13" t="s">
        <v>78</v>
      </c>
      <c r="AY112" s="201" t="s">
        <v>125</v>
      </c>
    </row>
    <row r="113" spans="2:51" s="13" customFormat="1" ht="10.2">
      <c r="B113" s="192"/>
      <c r="C113" s="193"/>
      <c r="D113" s="187" t="s">
        <v>137</v>
      </c>
      <c r="E113" s="194" t="s">
        <v>40</v>
      </c>
      <c r="F113" s="195" t="s">
        <v>559</v>
      </c>
      <c r="G113" s="193"/>
      <c r="H113" s="194" t="s">
        <v>40</v>
      </c>
      <c r="I113" s="196"/>
      <c r="J113" s="193"/>
      <c r="K113" s="193"/>
      <c r="L113" s="197"/>
      <c r="M113" s="198"/>
      <c r="N113" s="199"/>
      <c r="O113" s="199"/>
      <c r="P113" s="199"/>
      <c r="Q113" s="199"/>
      <c r="R113" s="199"/>
      <c r="S113" s="199"/>
      <c r="T113" s="200"/>
      <c r="AT113" s="201" t="s">
        <v>137</v>
      </c>
      <c r="AU113" s="201" t="s">
        <v>88</v>
      </c>
      <c r="AV113" s="13" t="s">
        <v>86</v>
      </c>
      <c r="AW113" s="13" t="s">
        <v>38</v>
      </c>
      <c r="AX113" s="13" t="s">
        <v>78</v>
      </c>
      <c r="AY113" s="201" t="s">
        <v>125</v>
      </c>
    </row>
    <row r="114" spans="2:51" s="13" customFormat="1" ht="10.2">
      <c r="B114" s="192"/>
      <c r="C114" s="193"/>
      <c r="D114" s="187" t="s">
        <v>137</v>
      </c>
      <c r="E114" s="194" t="s">
        <v>40</v>
      </c>
      <c r="F114" s="195" t="s">
        <v>560</v>
      </c>
      <c r="G114" s="193"/>
      <c r="H114" s="194" t="s">
        <v>40</v>
      </c>
      <c r="I114" s="196"/>
      <c r="J114" s="193"/>
      <c r="K114" s="193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137</v>
      </c>
      <c r="AU114" s="201" t="s">
        <v>88</v>
      </c>
      <c r="AV114" s="13" t="s">
        <v>86</v>
      </c>
      <c r="AW114" s="13" t="s">
        <v>38</v>
      </c>
      <c r="AX114" s="13" t="s">
        <v>78</v>
      </c>
      <c r="AY114" s="201" t="s">
        <v>125</v>
      </c>
    </row>
    <row r="115" spans="2:51" s="13" customFormat="1" ht="10.2">
      <c r="B115" s="192"/>
      <c r="C115" s="193"/>
      <c r="D115" s="187" t="s">
        <v>137</v>
      </c>
      <c r="E115" s="194" t="s">
        <v>40</v>
      </c>
      <c r="F115" s="195" t="s">
        <v>561</v>
      </c>
      <c r="G115" s="193"/>
      <c r="H115" s="194" t="s">
        <v>40</v>
      </c>
      <c r="I115" s="196"/>
      <c r="J115" s="193"/>
      <c r="K115" s="193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137</v>
      </c>
      <c r="AU115" s="201" t="s">
        <v>88</v>
      </c>
      <c r="AV115" s="13" t="s">
        <v>86</v>
      </c>
      <c r="AW115" s="13" t="s">
        <v>38</v>
      </c>
      <c r="AX115" s="13" t="s">
        <v>78</v>
      </c>
      <c r="AY115" s="201" t="s">
        <v>125</v>
      </c>
    </row>
    <row r="116" spans="2:51" s="14" customFormat="1" ht="10.2">
      <c r="B116" s="202"/>
      <c r="C116" s="203"/>
      <c r="D116" s="187" t="s">
        <v>137</v>
      </c>
      <c r="E116" s="204" t="s">
        <v>40</v>
      </c>
      <c r="F116" s="205" t="s">
        <v>86</v>
      </c>
      <c r="G116" s="203"/>
      <c r="H116" s="206">
        <v>1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137</v>
      </c>
      <c r="AU116" s="212" t="s">
        <v>88</v>
      </c>
      <c r="AV116" s="14" t="s">
        <v>88</v>
      </c>
      <c r="AW116" s="14" t="s">
        <v>38</v>
      </c>
      <c r="AX116" s="14" t="s">
        <v>86</v>
      </c>
      <c r="AY116" s="212" t="s">
        <v>125</v>
      </c>
    </row>
    <row r="117" spans="1:65" s="2" customFormat="1" ht="14.4" customHeight="1">
      <c r="A117" s="34"/>
      <c r="B117" s="35"/>
      <c r="C117" s="174" t="s">
        <v>133</v>
      </c>
      <c r="D117" s="174" t="s">
        <v>128</v>
      </c>
      <c r="E117" s="175" t="s">
        <v>562</v>
      </c>
      <c r="F117" s="176" t="s">
        <v>563</v>
      </c>
      <c r="G117" s="177" t="s">
        <v>175</v>
      </c>
      <c r="H117" s="178">
        <v>1</v>
      </c>
      <c r="I117" s="179"/>
      <c r="J117" s="180">
        <f>ROUND(I117*H117,2)</f>
        <v>0</v>
      </c>
      <c r="K117" s="176" t="s">
        <v>40</v>
      </c>
      <c r="L117" s="39"/>
      <c r="M117" s="181" t="s">
        <v>40</v>
      </c>
      <c r="N117" s="182" t="s">
        <v>51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5" t="s">
        <v>544</v>
      </c>
      <c r="AT117" s="185" t="s">
        <v>128</v>
      </c>
      <c r="AU117" s="185" t="s">
        <v>88</v>
      </c>
      <c r="AY117" s="17" t="s">
        <v>125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7" t="s">
        <v>133</v>
      </c>
      <c r="BK117" s="186">
        <f>ROUND(I117*H117,2)</f>
        <v>0</v>
      </c>
      <c r="BL117" s="17" t="s">
        <v>544</v>
      </c>
      <c r="BM117" s="185" t="s">
        <v>564</v>
      </c>
    </row>
    <row r="118" spans="1:47" s="2" customFormat="1" ht="10.2">
      <c r="A118" s="34"/>
      <c r="B118" s="35"/>
      <c r="C118" s="36"/>
      <c r="D118" s="187" t="s">
        <v>135</v>
      </c>
      <c r="E118" s="36"/>
      <c r="F118" s="188" t="s">
        <v>563</v>
      </c>
      <c r="G118" s="36"/>
      <c r="H118" s="36"/>
      <c r="I118" s="189"/>
      <c r="J118" s="36"/>
      <c r="K118" s="36"/>
      <c r="L118" s="39"/>
      <c r="M118" s="190"/>
      <c r="N118" s="191"/>
      <c r="O118" s="65"/>
      <c r="P118" s="65"/>
      <c r="Q118" s="65"/>
      <c r="R118" s="65"/>
      <c r="S118" s="65"/>
      <c r="T118" s="6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135</v>
      </c>
      <c r="AU118" s="17" t="s">
        <v>88</v>
      </c>
    </row>
    <row r="119" spans="2:51" s="13" customFormat="1" ht="10.2">
      <c r="B119" s="192"/>
      <c r="C119" s="193"/>
      <c r="D119" s="187" t="s">
        <v>137</v>
      </c>
      <c r="E119" s="194" t="s">
        <v>40</v>
      </c>
      <c r="F119" s="195" t="s">
        <v>565</v>
      </c>
      <c r="G119" s="193"/>
      <c r="H119" s="194" t="s">
        <v>40</v>
      </c>
      <c r="I119" s="196"/>
      <c r="J119" s="193"/>
      <c r="K119" s="193"/>
      <c r="L119" s="197"/>
      <c r="M119" s="198"/>
      <c r="N119" s="199"/>
      <c r="O119" s="199"/>
      <c r="P119" s="199"/>
      <c r="Q119" s="199"/>
      <c r="R119" s="199"/>
      <c r="S119" s="199"/>
      <c r="T119" s="200"/>
      <c r="AT119" s="201" t="s">
        <v>137</v>
      </c>
      <c r="AU119" s="201" t="s">
        <v>88</v>
      </c>
      <c r="AV119" s="13" t="s">
        <v>86</v>
      </c>
      <c r="AW119" s="13" t="s">
        <v>38</v>
      </c>
      <c r="AX119" s="13" t="s">
        <v>78</v>
      </c>
      <c r="AY119" s="201" t="s">
        <v>125</v>
      </c>
    </row>
    <row r="120" spans="2:51" s="14" customFormat="1" ht="10.2">
      <c r="B120" s="202"/>
      <c r="C120" s="203"/>
      <c r="D120" s="187" t="s">
        <v>137</v>
      </c>
      <c r="E120" s="204" t="s">
        <v>40</v>
      </c>
      <c r="F120" s="205" t="s">
        <v>86</v>
      </c>
      <c r="G120" s="203"/>
      <c r="H120" s="206">
        <v>1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137</v>
      </c>
      <c r="AU120" s="212" t="s">
        <v>88</v>
      </c>
      <c r="AV120" s="14" t="s">
        <v>88</v>
      </c>
      <c r="AW120" s="14" t="s">
        <v>38</v>
      </c>
      <c r="AX120" s="14" t="s">
        <v>86</v>
      </c>
      <c r="AY120" s="212" t="s">
        <v>125</v>
      </c>
    </row>
    <row r="121" spans="1:65" s="2" customFormat="1" ht="14.4" customHeight="1">
      <c r="A121" s="34"/>
      <c r="B121" s="35"/>
      <c r="C121" s="174" t="s">
        <v>161</v>
      </c>
      <c r="D121" s="174" t="s">
        <v>128</v>
      </c>
      <c r="E121" s="175" t="s">
        <v>566</v>
      </c>
      <c r="F121" s="176" t="s">
        <v>567</v>
      </c>
      <c r="G121" s="177" t="s">
        <v>175</v>
      </c>
      <c r="H121" s="178">
        <v>1</v>
      </c>
      <c r="I121" s="179"/>
      <c r="J121" s="180">
        <f>ROUND(I121*H121,2)</f>
        <v>0</v>
      </c>
      <c r="K121" s="176" t="s">
        <v>40</v>
      </c>
      <c r="L121" s="39"/>
      <c r="M121" s="181" t="s">
        <v>40</v>
      </c>
      <c r="N121" s="182" t="s">
        <v>51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5" t="s">
        <v>544</v>
      </c>
      <c r="AT121" s="185" t="s">
        <v>128</v>
      </c>
      <c r="AU121" s="185" t="s">
        <v>88</v>
      </c>
      <c r="AY121" s="17" t="s">
        <v>125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7" t="s">
        <v>133</v>
      </c>
      <c r="BK121" s="186">
        <f>ROUND(I121*H121,2)</f>
        <v>0</v>
      </c>
      <c r="BL121" s="17" t="s">
        <v>544</v>
      </c>
      <c r="BM121" s="185" t="s">
        <v>568</v>
      </c>
    </row>
    <row r="122" spans="1:47" s="2" customFormat="1" ht="10.2">
      <c r="A122" s="34"/>
      <c r="B122" s="35"/>
      <c r="C122" s="36"/>
      <c r="D122" s="187" t="s">
        <v>135</v>
      </c>
      <c r="E122" s="36"/>
      <c r="F122" s="188" t="s">
        <v>567</v>
      </c>
      <c r="G122" s="36"/>
      <c r="H122" s="36"/>
      <c r="I122" s="189"/>
      <c r="J122" s="36"/>
      <c r="K122" s="36"/>
      <c r="L122" s="39"/>
      <c r="M122" s="190"/>
      <c r="N122" s="191"/>
      <c r="O122" s="65"/>
      <c r="P122" s="65"/>
      <c r="Q122" s="65"/>
      <c r="R122" s="65"/>
      <c r="S122" s="65"/>
      <c r="T122" s="6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135</v>
      </c>
      <c r="AU122" s="17" t="s">
        <v>88</v>
      </c>
    </row>
    <row r="123" spans="2:51" s="13" customFormat="1" ht="10.2">
      <c r="B123" s="192"/>
      <c r="C123" s="193"/>
      <c r="D123" s="187" t="s">
        <v>137</v>
      </c>
      <c r="E123" s="194" t="s">
        <v>40</v>
      </c>
      <c r="F123" s="195" t="s">
        <v>569</v>
      </c>
      <c r="G123" s="193"/>
      <c r="H123" s="194" t="s">
        <v>40</v>
      </c>
      <c r="I123" s="196"/>
      <c r="J123" s="193"/>
      <c r="K123" s="193"/>
      <c r="L123" s="197"/>
      <c r="M123" s="198"/>
      <c r="N123" s="199"/>
      <c r="O123" s="199"/>
      <c r="P123" s="199"/>
      <c r="Q123" s="199"/>
      <c r="R123" s="199"/>
      <c r="S123" s="199"/>
      <c r="T123" s="200"/>
      <c r="AT123" s="201" t="s">
        <v>137</v>
      </c>
      <c r="AU123" s="201" t="s">
        <v>88</v>
      </c>
      <c r="AV123" s="13" t="s">
        <v>86</v>
      </c>
      <c r="AW123" s="13" t="s">
        <v>38</v>
      </c>
      <c r="AX123" s="13" t="s">
        <v>78</v>
      </c>
      <c r="AY123" s="201" t="s">
        <v>125</v>
      </c>
    </row>
    <row r="124" spans="2:51" s="14" customFormat="1" ht="10.2">
      <c r="B124" s="202"/>
      <c r="C124" s="203"/>
      <c r="D124" s="187" t="s">
        <v>137</v>
      </c>
      <c r="E124" s="204" t="s">
        <v>40</v>
      </c>
      <c r="F124" s="205" t="s">
        <v>86</v>
      </c>
      <c r="G124" s="203"/>
      <c r="H124" s="206">
        <v>1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137</v>
      </c>
      <c r="AU124" s="212" t="s">
        <v>88</v>
      </c>
      <c r="AV124" s="14" t="s">
        <v>88</v>
      </c>
      <c r="AW124" s="14" t="s">
        <v>38</v>
      </c>
      <c r="AX124" s="14" t="s">
        <v>86</v>
      </c>
      <c r="AY124" s="212" t="s">
        <v>125</v>
      </c>
    </row>
    <row r="125" spans="1:65" s="2" customFormat="1" ht="14.4" customHeight="1">
      <c r="A125" s="34"/>
      <c r="B125" s="35"/>
      <c r="C125" s="174" t="s">
        <v>172</v>
      </c>
      <c r="D125" s="174" t="s">
        <v>128</v>
      </c>
      <c r="E125" s="175" t="s">
        <v>570</v>
      </c>
      <c r="F125" s="176" t="s">
        <v>571</v>
      </c>
      <c r="G125" s="177" t="s">
        <v>175</v>
      </c>
      <c r="H125" s="178">
        <v>1</v>
      </c>
      <c r="I125" s="179"/>
      <c r="J125" s="180">
        <f>ROUND(I125*H125,2)</f>
        <v>0</v>
      </c>
      <c r="K125" s="176" t="s">
        <v>40</v>
      </c>
      <c r="L125" s="39"/>
      <c r="M125" s="181" t="s">
        <v>40</v>
      </c>
      <c r="N125" s="182" t="s">
        <v>51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5" t="s">
        <v>544</v>
      </c>
      <c r="AT125" s="185" t="s">
        <v>128</v>
      </c>
      <c r="AU125" s="185" t="s">
        <v>88</v>
      </c>
      <c r="AY125" s="17" t="s">
        <v>125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7" t="s">
        <v>133</v>
      </c>
      <c r="BK125" s="186">
        <f>ROUND(I125*H125,2)</f>
        <v>0</v>
      </c>
      <c r="BL125" s="17" t="s">
        <v>544</v>
      </c>
      <c r="BM125" s="185" t="s">
        <v>572</v>
      </c>
    </row>
    <row r="126" spans="1:47" s="2" customFormat="1" ht="10.2">
      <c r="A126" s="34"/>
      <c r="B126" s="35"/>
      <c r="C126" s="36"/>
      <c r="D126" s="187" t="s">
        <v>135</v>
      </c>
      <c r="E126" s="36"/>
      <c r="F126" s="188" t="s">
        <v>571</v>
      </c>
      <c r="G126" s="36"/>
      <c r="H126" s="36"/>
      <c r="I126" s="189"/>
      <c r="J126" s="36"/>
      <c r="K126" s="36"/>
      <c r="L126" s="39"/>
      <c r="M126" s="190"/>
      <c r="N126" s="191"/>
      <c r="O126" s="65"/>
      <c r="P126" s="65"/>
      <c r="Q126" s="65"/>
      <c r="R126" s="65"/>
      <c r="S126" s="65"/>
      <c r="T126" s="6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135</v>
      </c>
      <c r="AU126" s="17" t="s">
        <v>88</v>
      </c>
    </row>
    <row r="127" spans="2:51" s="13" customFormat="1" ht="10.2">
      <c r="B127" s="192"/>
      <c r="C127" s="193"/>
      <c r="D127" s="187" t="s">
        <v>137</v>
      </c>
      <c r="E127" s="194" t="s">
        <v>40</v>
      </c>
      <c r="F127" s="195" t="s">
        <v>573</v>
      </c>
      <c r="G127" s="193"/>
      <c r="H127" s="194" t="s">
        <v>40</v>
      </c>
      <c r="I127" s="196"/>
      <c r="J127" s="193"/>
      <c r="K127" s="193"/>
      <c r="L127" s="197"/>
      <c r="M127" s="198"/>
      <c r="N127" s="199"/>
      <c r="O127" s="199"/>
      <c r="P127" s="199"/>
      <c r="Q127" s="199"/>
      <c r="R127" s="199"/>
      <c r="S127" s="199"/>
      <c r="T127" s="200"/>
      <c r="AT127" s="201" t="s">
        <v>137</v>
      </c>
      <c r="AU127" s="201" t="s">
        <v>88</v>
      </c>
      <c r="AV127" s="13" t="s">
        <v>86</v>
      </c>
      <c r="AW127" s="13" t="s">
        <v>38</v>
      </c>
      <c r="AX127" s="13" t="s">
        <v>78</v>
      </c>
      <c r="AY127" s="201" t="s">
        <v>125</v>
      </c>
    </row>
    <row r="128" spans="2:51" s="14" customFormat="1" ht="10.2">
      <c r="B128" s="202"/>
      <c r="C128" s="203"/>
      <c r="D128" s="187" t="s">
        <v>137</v>
      </c>
      <c r="E128" s="204" t="s">
        <v>40</v>
      </c>
      <c r="F128" s="205" t="s">
        <v>86</v>
      </c>
      <c r="G128" s="203"/>
      <c r="H128" s="206">
        <v>1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137</v>
      </c>
      <c r="AU128" s="212" t="s">
        <v>88</v>
      </c>
      <c r="AV128" s="14" t="s">
        <v>88</v>
      </c>
      <c r="AW128" s="14" t="s">
        <v>38</v>
      </c>
      <c r="AX128" s="14" t="s">
        <v>86</v>
      </c>
      <c r="AY128" s="212" t="s">
        <v>125</v>
      </c>
    </row>
    <row r="129" spans="2:63" s="12" customFormat="1" ht="22.8" customHeight="1">
      <c r="B129" s="158"/>
      <c r="C129" s="159"/>
      <c r="D129" s="160" t="s">
        <v>77</v>
      </c>
      <c r="E129" s="172" t="s">
        <v>574</v>
      </c>
      <c r="F129" s="172" t="s">
        <v>575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SUM(P130:P149)</f>
        <v>0</v>
      </c>
      <c r="Q129" s="166"/>
      <c r="R129" s="167">
        <f>SUM(R130:R149)</f>
        <v>0</v>
      </c>
      <c r="S129" s="166"/>
      <c r="T129" s="168">
        <f>SUM(T130:T149)</f>
        <v>0</v>
      </c>
      <c r="AR129" s="169" t="s">
        <v>133</v>
      </c>
      <c r="AT129" s="170" t="s">
        <v>77</v>
      </c>
      <c r="AU129" s="170" t="s">
        <v>86</v>
      </c>
      <c r="AY129" s="169" t="s">
        <v>125</v>
      </c>
      <c r="BK129" s="171">
        <f>SUM(BK130:BK149)</f>
        <v>0</v>
      </c>
    </row>
    <row r="130" spans="1:65" s="2" customFormat="1" ht="14.4" customHeight="1">
      <c r="A130" s="34"/>
      <c r="B130" s="35"/>
      <c r="C130" s="174" t="s">
        <v>181</v>
      </c>
      <c r="D130" s="174" t="s">
        <v>128</v>
      </c>
      <c r="E130" s="175" t="s">
        <v>576</v>
      </c>
      <c r="F130" s="176" t="s">
        <v>577</v>
      </c>
      <c r="G130" s="177" t="s">
        <v>578</v>
      </c>
      <c r="H130" s="178">
        <v>1</v>
      </c>
      <c r="I130" s="179"/>
      <c r="J130" s="180">
        <f>ROUND(I130*H130,2)</f>
        <v>0</v>
      </c>
      <c r="K130" s="176" t="s">
        <v>40</v>
      </c>
      <c r="L130" s="39"/>
      <c r="M130" s="181" t="s">
        <v>40</v>
      </c>
      <c r="N130" s="182" t="s">
        <v>51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5" t="s">
        <v>579</v>
      </c>
      <c r="AT130" s="185" t="s">
        <v>128</v>
      </c>
      <c r="AU130" s="185" t="s">
        <v>88</v>
      </c>
      <c r="AY130" s="17" t="s">
        <v>125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7" t="s">
        <v>133</v>
      </c>
      <c r="BK130" s="186">
        <f>ROUND(I130*H130,2)</f>
        <v>0</v>
      </c>
      <c r="BL130" s="17" t="s">
        <v>579</v>
      </c>
      <c r="BM130" s="185" t="s">
        <v>580</v>
      </c>
    </row>
    <row r="131" spans="1:47" s="2" customFormat="1" ht="19.2">
      <c r="A131" s="34"/>
      <c r="B131" s="35"/>
      <c r="C131" s="36"/>
      <c r="D131" s="187" t="s">
        <v>135</v>
      </c>
      <c r="E131" s="36"/>
      <c r="F131" s="188" t="s">
        <v>581</v>
      </c>
      <c r="G131" s="36"/>
      <c r="H131" s="36"/>
      <c r="I131" s="189"/>
      <c r="J131" s="36"/>
      <c r="K131" s="36"/>
      <c r="L131" s="39"/>
      <c r="M131" s="190"/>
      <c r="N131" s="191"/>
      <c r="O131" s="65"/>
      <c r="P131" s="65"/>
      <c r="Q131" s="65"/>
      <c r="R131" s="65"/>
      <c r="S131" s="65"/>
      <c r="T131" s="6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135</v>
      </c>
      <c r="AU131" s="17" t="s">
        <v>88</v>
      </c>
    </row>
    <row r="132" spans="1:65" s="2" customFormat="1" ht="24.15" customHeight="1">
      <c r="A132" s="34"/>
      <c r="B132" s="35"/>
      <c r="C132" s="174" t="s">
        <v>188</v>
      </c>
      <c r="D132" s="174" t="s">
        <v>128</v>
      </c>
      <c r="E132" s="175" t="s">
        <v>582</v>
      </c>
      <c r="F132" s="176" t="s">
        <v>583</v>
      </c>
      <c r="G132" s="177" t="s">
        <v>578</v>
      </c>
      <c r="H132" s="178">
        <v>1</v>
      </c>
      <c r="I132" s="179"/>
      <c r="J132" s="180">
        <f>ROUND(I132*H132,2)</f>
        <v>0</v>
      </c>
      <c r="K132" s="176" t="s">
        <v>40</v>
      </c>
      <c r="L132" s="39"/>
      <c r="M132" s="181" t="s">
        <v>40</v>
      </c>
      <c r="N132" s="182" t="s">
        <v>51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5" t="s">
        <v>579</v>
      </c>
      <c r="AT132" s="185" t="s">
        <v>128</v>
      </c>
      <c r="AU132" s="185" t="s">
        <v>88</v>
      </c>
      <c r="AY132" s="17" t="s">
        <v>125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7" t="s">
        <v>133</v>
      </c>
      <c r="BK132" s="186">
        <f>ROUND(I132*H132,2)</f>
        <v>0</v>
      </c>
      <c r="BL132" s="17" t="s">
        <v>579</v>
      </c>
      <c r="BM132" s="185" t="s">
        <v>584</v>
      </c>
    </row>
    <row r="133" spans="1:47" s="2" customFormat="1" ht="19.2">
      <c r="A133" s="34"/>
      <c r="B133" s="35"/>
      <c r="C133" s="36"/>
      <c r="D133" s="187" t="s">
        <v>135</v>
      </c>
      <c r="E133" s="36"/>
      <c r="F133" s="188" t="s">
        <v>583</v>
      </c>
      <c r="G133" s="36"/>
      <c r="H133" s="36"/>
      <c r="I133" s="189"/>
      <c r="J133" s="36"/>
      <c r="K133" s="36"/>
      <c r="L133" s="39"/>
      <c r="M133" s="190"/>
      <c r="N133" s="191"/>
      <c r="O133" s="65"/>
      <c r="P133" s="65"/>
      <c r="Q133" s="65"/>
      <c r="R133" s="65"/>
      <c r="S133" s="65"/>
      <c r="T133" s="6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135</v>
      </c>
      <c r="AU133" s="17" t="s">
        <v>88</v>
      </c>
    </row>
    <row r="134" spans="1:65" s="2" customFormat="1" ht="14.4" customHeight="1">
      <c r="A134" s="34"/>
      <c r="B134" s="35"/>
      <c r="C134" s="174" t="s">
        <v>126</v>
      </c>
      <c r="D134" s="174" t="s">
        <v>128</v>
      </c>
      <c r="E134" s="175" t="s">
        <v>585</v>
      </c>
      <c r="F134" s="176" t="s">
        <v>586</v>
      </c>
      <c r="G134" s="177" t="s">
        <v>175</v>
      </c>
      <c r="H134" s="178">
        <v>1</v>
      </c>
      <c r="I134" s="179"/>
      <c r="J134" s="180">
        <f>ROUND(I134*H134,2)</f>
        <v>0</v>
      </c>
      <c r="K134" s="176" t="s">
        <v>40</v>
      </c>
      <c r="L134" s="39"/>
      <c r="M134" s="181" t="s">
        <v>40</v>
      </c>
      <c r="N134" s="182" t="s">
        <v>51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5" t="s">
        <v>544</v>
      </c>
      <c r="AT134" s="185" t="s">
        <v>128</v>
      </c>
      <c r="AU134" s="185" t="s">
        <v>88</v>
      </c>
      <c r="AY134" s="17" t="s">
        <v>125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7" t="s">
        <v>133</v>
      </c>
      <c r="BK134" s="186">
        <f>ROUND(I134*H134,2)</f>
        <v>0</v>
      </c>
      <c r="BL134" s="17" t="s">
        <v>544</v>
      </c>
      <c r="BM134" s="185" t="s">
        <v>587</v>
      </c>
    </row>
    <row r="135" spans="1:47" s="2" customFormat="1" ht="10.2">
      <c r="A135" s="34"/>
      <c r="B135" s="35"/>
      <c r="C135" s="36"/>
      <c r="D135" s="187" t="s">
        <v>135</v>
      </c>
      <c r="E135" s="36"/>
      <c r="F135" s="188" t="s">
        <v>586</v>
      </c>
      <c r="G135" s="36"/>
      <c r="H135" s="36"/>
      <c r="I135" s="189"/>
      <c r="J135" s="36"/>
      <c r="K135" s="36"/>
      <c r="L135" s="39"/>
      <c r="M135" s="190"/>
      <c r="N135" s="191"/>
      <c r="O135" s="65"/>
      <c r="P135" s="65"/>
      <c r="Q135" s="65"/>
      <c r="R135" s="65"/>
      <c r="S135" s="65"/>
      <c r="T135" s="6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135</v>
      </c>
      <c r="AU135" s="17" t="s">
        <v>88</v>
      </c>
    </row>
    <row r="136" spans="2:51" s="13" customFormat="1" ht="10.2">
      <c r="B136" s="192"/>
      <c r="C136" s="193"/>
      <c r="D136" s="187" t="s">
        <v>137</v>
      </c>
      <c r="E136" s="194" t="s">
        <v>40</v>
      </c>
      <c r="F136" s="195" t="s">
        <v>588</v>
      </c>
      <c r="G136" s="193"/>
      <c r="H136" s="194" t="s">
        <v>40</v>
      </c>
      <c r="I136" s="196"/>
      <c r="J136" s="193"/>
      <c r="K136" s="193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137</v>
      </c>
      <c r="AU136" s="201" t="s">
        <v>88</v>
      </c>
      <c r="AV136" s="13" t="s">
        <v>86</v>
      </c>
      <c r="AW136" s="13" t="s">
        <v>38</v>
      </c>
      <c r="AX136" s="13" t="s">
        <v>78</v>
      </c>
      <c r="AY136" s="201" t="s">
        <v>125</v>
      </c>
    </row>
    <row r="137" spans="2:51" s="14" customFormat="1" ht="10.2">
      <c r="B137" s="202"/>
      <c r="C137" s="203"/>
      <c r="D137" s="187" t="s">
        <v>137</v>
      </c>
      <c r="E137" s="204" t="s">
        <v>40</v>
      </c>
      <c r="F137" s="205" t="s">
        <v>86</v>
      </c>
      <c r="G137" s="203"/>
      <c r="H137" s="206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137</v>
      </c>
      <c r="AU137" s="212" t="s">
        <v>88</v>
      </c>
      <c r="AV137" s="14" t="s">
        <v>88</v>
      </c>
      <c r="AW137" s="14" t="s">
        <v>38</v>
      </c>
      <c r="AX137" s="14" t="s">
        <v>86</v>
      </c>
      <c r="AY137" s="212" t="s">
        <v>125</v>
      </c>
    </row>
    <row r="138" spans="1:65" s="2" customFormat="1" ht="14.4" customHeight="1">
      <c r="A138" s="34"/>
      <c r="B138" s="35"/>
      <c r="C138" s="174" t="s">
        <v>205</v>
      </c>
      <c r="D138" s="174" t="s">
        <v>128</v>
      </c>
      <c r="E138" s="175" t="s">
        <v>589</v>
      </c>
      <c r="F138" s="176" t="s">
        <v>590</v>
      </c>
      <c r="G138" s="177" t="s">
        <v>175</v>
      </c>
      <c r="H138" s="178">
        <v>1</v>
      </c>
      <c r="I138" s="179"/>
      <c r="J138" s="180">
        <f>ROUND(I138*H138,2)</f>
        <v>0</v>
      </c>
      <c r="K138" s="176" t="s">
        <v>40</v>
      </c>
      <c r="L138" s="39"/>
      <c r="M138" s="181" t="s">
        <v>40</v>
      </c>
      <c r="N138" s="182" t="s">
        <v>51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5" t="s">
        <v>544</v>
      </c>
      <c r="AT138" s="185" t="s">
        <v>128</v>
      </c>
      <c r="AU138" s="185" t="s">
        <v>88</v>
      </c>
      <c r="AY138" s="17" t="s">
        <v>125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7" t="s">
        <v>133</v>
      </c>
      <c r="BK138" s="186">
        <f>ROUND(I138*H138,2)</f>
        <v>0</v>
      </c>
      <c r="BL138" s="17" t="s">
        <v>544</v>
      </c>
      <c r="BM138" s="185" t="s">
        <v>591</v>
      </c>
    </row>
    <row r="139" spans="1:47" s="2" customFormat="1" ht="10.2">
      <c r="A139" s="34"/>
      <c r="B139" s="35"/>
      <c r="C139" s="36"/>
      <c r="D139" s="187" t="s">
        <v>135</v>
      </c>
      <c r="E139" s="36"/>
      <c r="F139" s="188" t="s">
        <v>590</v>
      </c>
      <c r="G139" s="36"/>
      <c r="H139" s="36"/>
      <c r="I139" s="189"/>
      <c r="J139" s="36"/>
      <c r="K139" s="36"/>
      <c r="L139" s="39"/>
      <c r="M139" s="190"/>
      <c r="N139" s="191"/>
      <c r="O139" s="65"/>
      <c r="P139" s="65"/>
      <c r="Q139" s="65"/>
      <c r="R139" s="65"/>
      <c r="S139" s="65"/>
      <c r="T139" s="6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135</v>
      </c>
      <c r="AU139" s="17" t="s">
        <v>88</v>
      </c>
    </row>
    <row r="140" spans="2:51" s="13" customFormat="1" ht="10.2">
      <c r="B140" s="192"/>
      <c r="C140" s="193"/>
      <c r="D140" s="187" t="s">
        <v>137</v>
      </c>
      <c r="E140" s="194" t="s">
        <v>40</v>
      </c>
      <c r="F140" s="195" t="s">
        <v>592</v>
      </c>
      <c r="G140" s="193"/>
      <c r="H140" s="194" t="s">
        <v>40</v>
      </c>
      <c r="I140" s="196"/>
      <c r="J140" s="193"/>
      <c r="K140" s="193"/>
      <c r="L140" s="197"/>
      <c r="M140" s="198"/>
      <c r="N140" s="199"/>
      <c r="O140" s="199"/>
      <c r="P140" s="199"/>
      <c r="Q140" s="199"/>
      <c r="R140" s="199"/>
      <c r="S140" s="199"/>
      <c r="T140" s="200"/>
      <c r="AT140" s="201" t="s">
        <v>137</v>
      </c>
      <c r="AU140" s="201" t="s">
        <v>88</v>
      </c>
      <c r="AV140" s="13" t="s">
        <v>86</v>
      </c>
      <c r="AW140" s="13" t="s">
        <v>38</v>
      </c>
      <c r="AX140" s="13" t="s">
        <v>78</v>
      </c>
      <c r="AY140" s="201" t="s">
        <v>125</v>
      </c>
    </row>
    <row r="141" spans="2:51" s="13" customFormat="1" ht="10.2">
      <c r="B141" s="192"/>
      <c r="C141" s="193"/>
      <c r="D141" s="187" t="s">
        <v>137</v>
      </c>
      <c r="E141" s="194" t="s">
        <v>40</v>
      </c>
      <c r="F141" s="195" t="s">
        <v>593</v>
      </c>
      <c r="G141" s="193"/>
      <c r="H141" s="194" t="s">
        <v>40</v>
      </c>
      <c r="I141" s="196"/>
      <c r="J141" s="193"/>
      <c r="K141" s="193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137</v>
      </c>
      <c r="AU141" s="201" t="s">
        <v>88</v>
      </c>
      <c r="AV141" s="13" t="s">
        <v>86</v>
      </c>
      <c r="AW141" s="13" t="s">
        <v>38</v>
      </c>
      <c r="AX141" s="13" t="s">
        <v>78</v>
      </c>
      <c r="AY141" s="201" t="s">
        <v>125</v>
      </c>
    </row>
    <row r="142" spans="2:51" s="13" customFormat="1" ht="10.2">
      <c r="B142" s="192"/>
      <c r="C142" s="193"/>
      <c r="D142" s="187" t="s">
        <v>137</v>
      </c>
      <c r="E142" s="194" t="s">
        <v>40</v>
      </c>
      <c r="F142" s="195" t="s">
        <v>594</v>
      </c>
      <c r="G142" s="193"/>
      <c r="H142" s="194" t="s">
        <v>40</v>
      </c>
      <c r="I142" s="196"/>
      <c r="J142" s="193"/>
      <c r="K142" s="193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137</v>
      </c>
      <c r="AU142" s="201" t="s">
        <v>88</v>
      </c>
      <c r="AV142" s="13" t="s">
        <v>86</v>
      </c>
      <c r="AW142" s="13" t="s">
        <v>38</v>
      </c>
      <c r="AX142" s="13" t="s">
        <v>78</v>
      </c>
      <c r="AY142" s="201" t="s">
        <v>125</v>
      </c>
    </row>
    <row r="143" spans="2:51" s="13" customFormat="1" ht="10.2">
      <c r="B143" s="192"/>
      <c r="C143" s="193"/>
      <c r="D143" s="187" t="s">
        <v>137</v>
      </c>
      <c r="E143" s="194" t="s">
        <v>40</v>
      </c>
      <c r="F143" s="195" t="s">
        <v>595</v>
      </c>
      <c r="G143" s="193"/>
      <c r="H143" s="194" t="s">
        <v>40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137</v>
      </c>
      <c r="AU143" s="201" t="s">
        <v>88</v>
      </c>
      <c r="AV143" s="13" t="s">
        <v>86</v>
      </c>
      <c r="AW143" s="13" t="s">
        <v>38</v>
      </c>
      <c r="AX143" s="13" t="s">
        <v>78</v>
      </c>
      <c r="AY143" s="201" t="s">
        <v>125</v>
      </c>
    </row>
    <row r="144" spans="2:51" s="13" customFormat="1" ht="10.2">
      <c r="B144" s="192"/>
      <c r="C144" s="193"/>
      <c r="D144" s="187" t="s">
        <v>137</v>
      </c>
      <c r="E144" s="194" t="s">
        <v>40</v>
      </c>
      <c r="F144" s="195" t="s">
        <v>596</v>
      </c>
      <c r="G144" s="193"/>
      <c r="H144" s="194" t="s">
        <v>40</v>
      </c>
      <c r="I144" s="196"/>
      <c r="J144" s="193"/>
      <c r="K144" s="193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137</v>
      </c>
      <c r="AU144" s="201" t="s">
        <v>88</v>
      </c>
      <c r="AV144" s="13" t="s">
        <v>86</v>
      </c>
      <c r="AW144" s="13" t="s">
        <v>38</v>
      </c>
      <c r="AX144" s="13" t="s">
        <v>78</v>
      </c>
      <c r="AY144" s="201" t="s">
        <v>125</v>
      </c>
    </row>
    <row r="145" spans="2:51" s="14" customFormat="1" ht="10.2">
      <c r="B145" s="202"/>
      <c r="C145" s="203"/>
      <c r="D145" s="187" t="s">
        <v>137</v>
      </c>
      <c r="E145" s="204" t="s">
        <v>40</v>
      </c>
      <c r="F145" s="205" t="s">
        <v>86</v>
      </c>
      <c r="G145" s="203"/>
      <c r="H145" s="206">
        <v>1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137</v>
      </c>
      <c r="AU145" s="212" t="s">
        <v>88</v>
      </c>
      <c r="AV145" s="14" t="s">
        <v>88</v>
      </c>
      <c r="AW145" s="14" t="s">
        <v>38</v>
      </c>
      <c r="AX145" s="14" t="s">
        <v>86</v>
      </c>
      <c r="AY145" s="212" t="s">
        <v>125</v>
      </c>
    </row>
    <row r="146" spans="1:65" s="2" customFormat="1" ht="14.4" customHeight="1">
      <c r="A146" s="34"/>
      <c r="B146" s="35"/>
      <c r="C146" s="174" t="s">
        <v>210</v>
      </c>
      <c r="D146" s="174" t="s">
        <v>128</v>
      </c>
      <c r="E146" s="175" t="s">
        <v>597</v>
      </c>
      <c r="F146" s="176" t="s">
        <v>598</v>
      </c>
      <c r="G146" s="177" t="s">
        <v>175</v>
      </c>
      <c r="H146" s="178">
        <v>1</v>
      </c>
      <c r="I146" s="179"/>
      <c r="J146" s="180">
        <f>ROUND(I146*H146,2)</f>
        <v>0</v>
      </c>
      <c r="K146" s="176" t="s">
        <v>40</v>
      </c>
      <c r="L146" s="39"/>
      <c r="M146" s="181" t="s">
        <v>40</v>
      </c>
      <c r="N146" s="182" t="s">
        <v>51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5" t="s">
        <v>544</v>
      </c>
      <c r="AT146" s="185" t="s">
        <v>128</v>
      </c>
      <c r="AU146" s="185" t="s">
        <v>88</v>
      </c>
      <c r="AY146" s="17" t="s">
        <v>125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7" t="s">
        <v>133</v>
      </c>
      <c r="BK146" s="186">
        <f>ROUND(I146*H146,2)</f>
        <v>0</v>
      </c>
      <c r="BL146" s="17" t="s">
        <v>544</v>
      </c>
      <c r="BM146" s="185" t="s">
        <v>599</v>
      </c>
    </row>
    <row r="147" spans="1:47" s="2" customFormat="1" ht="10.2">
      <c r="A147" s="34"/>
      <c r="B147" s="35"/>
      <c r="C147" s="36"/>
      <c r="D147" s="187" t="s">
        <v>135</v>
      </c>
      <c r="E147" s="36"/>
      <c r="F147" s="188" t="s">
        <v>598</v>
      </c>
      <c r="G147" s="36"/>
      <c r="H147" s="36"/>
      <c r="I147" s="189"/>
      <c r="J147" s="36"/>
      <c r="K147" s="36"/>
      <c r="L147" s="39"/>
      <c r="M147" s="190"/>
      <c r="N147" s="191"/>
      <c r="O147" s="65"/>
      <c r="P147" s="65"/>
      <c r="Q147" s="65"/>
      <c r="R147" s="65"/>
      <c r="S147" s="65"/>
      <c r="T147" s="6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135</v>
      </c>
      <c r="AU147" s="17" t="s">
        <v>88</v>
      </c>
    </row>
    <row r="148" spans="2:51" s="13" customFormat="1" ht="10.2">
      <c r="B148" s="192"/>
      <c r="C148" s="193"/>
      <c r="D148" s="187" t="s">
        <v>137</v>
      </c>
      <c r="E148" s="194" t="s">
        <v>40</v>
      </c>
      <c r="F148" s="195" t="s">
        <v>600</v>
      </c>
      <c r="G148" s="193"/>
      <c r="H148" s="194" t="s">
        <v>40</v>
      </c>
      <c r="I148" s="196"/>
      <c r="J148" s="193"/>
      <c r="K148" s="193"/>
      <c r="L148" s="197"/>
      <c r="M148" s="198"/>
      <c r="N148" s="199"/>
      <c r="O148" s="199"/>
      <c r="P148" s="199"/>
      <c r="Q148" s="199"/>
      <c r="R148" s="199"/>
      <c r="S148" s="199"/>
      <c r="T148" s="200"/>
      <c r="AT148" s="201" t="s">
        <v>137</v>
      </c>
      <c r="AU148" s="201" t="s">
        <v>88</v>
      </c>
      <c r="AV148" s="13" t="s">
        <v>86</v>
      </c>
      <c r="AW148" s="13" t="s">
        <v>38</v>
      </c>
      <c r="AX148" s="13" t="s">
        <v>78</v>
      </c>
      <c r="AY148" s="201" t="s">
        <v>125</v>
      </c>
    </row>
    <row r="149" spans="2:51" s="14" customFormat="1" ht="10.2">
      <c r="B149" s="202"/>
      <c r="C149" s="203"/>
      <c r="D149" s="187" t="s">
        <v>137</v>
      </c>
      <c r="E149" s="204" t="s">
        <v>40</v>
      </c>
      <c r="F149" s="205" t="s">
        <v>86</v>
      </c>
      <c r="G149" s="203"/>
      <c r="H149" s="206">
        <v>1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137</v>
      </c>
      <c r="AU149" s="212" t="s">
        <v>88</v>
      </c>
      <c r="AV149" s="14" t="s">
        <v>88</v>
      </c>
      <c r="AW149" s="14" t="s">
        <v>38</v>
      </c>
      <c r="AX149" s="14" t="s">
        <v>86</v>
      </c>
      <c r="AY149" s="212" t="s">
        <v>125</v>
      </c>
    </row>
    <row r="150" spans="2:63" s="12" customFormat="1" ht="22.8" customHeight="1">
      <c r="B150" s="158"/>
      <c r="C150" s="159"/>
      <c r="D150" s="160" t="s">
        <v>77</v>
      </c>
      <c r="E150" s="172" t="s">
        <v>601</v>
      </c>
      <c r="F150" s="172" t="s">
        <v>602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SUM(P151:P221)</f>
        <v>0</v>
      </c>
      <c r="Q150" s="166"/>
      <c r="R150" s="167">
        <f>SUM(R151:R221)</f>
        <v>0</v>
      </c>
      <c r="S150" s="166"/>
      <c r="T150" s="168">
        <f>SUM(T151:T221)</f>
        <v>0</v>
      </c>
      <c r="AR150" s="169" t="s">
        <v>133</v>
      </c>
      <c r="AT150" s="170" t="s">
        <v>77</v>
      </c>
      <c r="AU150" s="170" t="s">
        <v>86</v>
      </c>
      <c r="AY150" s="169" t="s">
        <v>125</v>
      </c>
      <c r="BK150" s="171">
        <f>SUM(BK151:BK221)</f>
        <v>0</v>
      </c>
    </row>
    <row r="151" spans="1:65" s="2" customFormat="1" ht="24.15" customHeight="1">
      <c r="A151" s="34"/>
      <c r="B151" s="35"/>
      <c r="C151" s="174" t="s">
        <v>216</v>
      </c>
      <c r="D151" s="174" t="s">
        <v>128</v>
      </c>
      <c r="E151" s="175" t="s">
        <v>603</v>
      </c>
      <c r="F151" s="176" t="s">
        <v>604</v>
      </c>
      <c r="G151" s="177" t="s">
        <v>175</v>
      </c>
      <c r="H151" s="178">
        <v>1</v>
      </c>
      <c r="I151" s="179"/>
      <c r="J151" s="180">
        <f>ROUND(I151*H151,2)</f>
        <v>0</v>
      </c>
      <c r="K151" s="176" t="s">
        <v>40</v>
      </c>
      <c r="L151" s="39"/>
      <c r="M151" s="181" t="s">
        <v>40</v>
      </c>
      <c r="N151" s="182" t="s">
        <v>51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5" t="s">
        <v>605</v>
      </c>
      <c r="AT151" s="185" t="s">
        <v>128</v>
      </c>
      <c r="AU151" s="185" t="s">
        <v>88</v>
      </c>
      <c r="AY151" s="17" t="s">
        <v>125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7" t="s">
        <v>133</v>
      </c>
      <c r="BK151" s="186">
        <f>ROUND(I151*H151,2)</f>
        <v>0</v>
      </c>
      <c r="BL151" s="17" t="s">
        <v>605</v>
      </c>
      <c r="BM151" s="185" t="s">
        <v>606</v>
      </c>
    </row>
    <row r="152" spans="1:47" s="2" customFormat="1" ht="19.2">
      <c r="A152" s="34"/>
      <c r="B152" s="35"/>
      <c r="C152" s="36"/>
      <c r="D152" s="187" t="s">
        <v>135</v>
      </c>
      <c r="E152" s="36"/>
      <c r="F152" s="188" t="s">
        <v>604</v>
      </c>
      <c r="G152" s="36"/>
      <c r="H152" s="36"/>
      <c r="I152" s="189"/>
      <c r="J152" s="36"/>
      <c r="K152" s="36"/>
      <c r="L152" s="39"/>
      <c r="M152" s="190"/>
      <c r="N152" s="191"/>
      <c r="O152" s="65"/>
      <c r="P152" s="65"/>
      <c r="Q152" s="65"/>
      <c r="R152" s="65"/>
      <c r="S152" s="65"/>
      <c r="T152" s="6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135</v>
      </c>
      <c r="AU152" s="17" t="s">
        <v>88</v>
      </c>
    </row>
    <row r="153" spans="2:51" s="13" customFormat="1" ht="10.2">
      <c r="B153" s="192"/>
      <c r="C153" s="193"/>
      <c r="D153" s="187" t="s">
        <v>137</v>
      </c>
      <c r="E153" s="194" t="s">
        <v>40</v>
      </c>
      <c r="F153" s="195" t="s">
        <v>607</v>
      </c>
      <c r="G153" s="193"/>
      <c r="H153" s="194" t="s">
        <v>40</v>
      </c>
      <c r="I153" s="196"/>
      <c r="J153" s="193"/>
      <c r="K153" s="193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137</v>
      </c>
      <c r="AU153" s="201" t="s">
        <v>88</v>
      </c>
      <c r="AV153" s="13" t="s">
        <v>86</v>
      </c>
      <c r="AW153" s="13" t="s">
        <v>38</v>
      </c>
      <c r="AX153" s="13" t="s">
        <v>78</v>
      </c>
      <c r="AY153" s="201" t="s">
        <v>125</v>
      </c>
    </row>
    <row r="154" spans="2:51" s="13" customFormat="1" ht="10.2">
      <c r="B154" s="192"/>
      <c r="C154" s="193"/>
      <c r="D154" s="187" t="s">
        <v>137</v>
      </c>
      <c r="E154" s="194" t="s">
        <v>40</v>
      </c>
      <c r="F154" s="195" t="s">
        <v>608</v>
      </c>
      <c r="G154" s="193"/>
      <c r="H154" s="194" t="s">
        <v>40</v>
      </c>
      <c r="I154" s="196"/>
      <c r="J154" s="193"/>
      <c r="K154" s="193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137</v>
      </c>
      <c r="AU154" s="201" t="s">
        <v>88</v>
      </c>
      <c r="AV154" s="13" t="s">
        <v>86</v>
      </c>
      <c r="AW154" s="13" t="s">
        <v>38</v>
      </c>
      <c r="AX154" s="13" t="s">
        <v>78</v>
      </c>
      <c r="AY154" s="201" t="s">
        <v>125</v>
      </c>
    </row>
    <row r="155" spans="2:51" s="13" customFormat="1" ht="10.2">
      <c r="B155" s="192"/>
      <c r="C155" s="193"/>
      <c r="D155" s="187" t="s">
        <v>137</v>
      </c>
      <c r="E155" s="194" t="s">
        <v>40</v>
      </c>
      <c r="F155" s="195" t="s">
        <v>609</v>
      </c>
      <c r="G155" s="193"/>
      <c r="H155" s="194" t="s">
        <v>40</v>
      </c>
      <c r="I155" s="196"/>
      <c r="J155" s="193"/>
      <c r="K155" s="193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137</v>
      </c>
      <c r="AU155" s="201" t="s">
        <v>88</v>
      </c>
      <c r="AV155" s="13" t="s">
        <v>86</v>
      </c>
      <c r="AW155" s="13" t="s">
        <v>38</v>
      </c>
      <c r="AX155" s="13" t="s">
        <v>78</v>
      </c>
      <c r="AY155" s="201" t="s">
        <v>125</v>
      </c>
    </row>
    <row r="156" spans="2:51" s="13" customFormat="1" ht="10.2">
      <c r="B156" s="192"/>
      <c r="C156" s="193"/>
      <c r="D156" s="187" t="s">
        <v>137</v>
      </c>
      <c r="E156" s="194" t="s">
        <v>40</v>
      </c>
      <c r="F156" s="195" t="s">
        <v>610</v>
      </c>
      <c r="G156" s="193"/>
      <c r="H156" s="194" t="s">
        <v>40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137</v>
      </c>
      <c r="AU156" s="201" t="s">
        <v>88</v>
      </c>
      <c r="AV156" s="13" t="s">
        <v>86</v>
      </c>
      <c r="AW156" s="13" t="s">
        <v>38</v>
      </c>
      <c r="AX156" s="13" t="s">
        <v>78</v>
      </c>
      <c r="AY156" s="201" t="s">
        <v>125</v>
      </c>
    </row>
    <row r="157" spans="2:51" s="14" customFormat="1" ht="10.2">
      <c r="B157" s="202"/>
      <c r="C157" s="203"/>
      <c r="D157" s="187" t="s">
        <v>137</v>
      </c>
      <c r="E157" s="204" t="s">
        <v>40</v>
      </c>
      <c r="F157" s="205" t="s">
        <v>86</v>
      </c>
      <c r="G157" s="203"/>
      <c r="H157" s="206">
        <v>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137</v>
      </c>
      <c r="AU157" s="212" t="s">
        <v>88</v>
      </c>
      <c r="AV157" s="14" t="s">
        <v>88</v>
      </c>
      <c r="AW157" s="14" t="s">
        <v>38</v>
      </c>
      <c r="AX157" s="14" t="s">
        <v>86</v>
      </c>
      <c r="AY157" s="212" t="s">
        <v>125</v>
      </c>
    </row>
    <row r="158" spans="1:65" s="2" customFormat="1" ht="14.4" customHeight="1">
      <c r="A158" s="34"/>
      <c r="B158" s="35"/>
      <c r="C158" s="174" t="s">
        <v>222</v>
      </c>
      <c r="D158" s="174" t="s">
        <v>128</v>
      </c>
      <c r="E158" s="175" t="s">
        <v>611</v>
      </c>
      <c r="F158" s="176" t="s">
        <v>612</v>
      </c>
      <c r="G158" s="177" t="s">
        <v>175</v>
      </c>
      <c r="H158" s="178">
        <v>1</v>
      </c>
      <c r="I158" s="179"/>
      <c r="J158" s="180">
        <f>ROUND(I158*H158,2)</f>
        <v>0</v>
      </c>
      <c r="K158" s="176" t="s">
        <v>40</v>
      </c>
      <c r="L158" s="39"/>
      <c r="M158" s="181" t="s">
        <v>40</v>
      </c>
      <c r="N158" s="182" t="s">
        <v>51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5" t="s">
        <v>605</v>
      </c>
      <c r="AT158" s="185" t="s">
        <v>128</v>
      </c>
      <c r="AU158" s="185" t="s">
        <v>88</v>
      </c>
      <c r="AY158" s="17" t="s">
        <v>125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7" t="s">
        <v>133</v>
      </c>
      <c r="BK158" s="186">
        <f>ROUND(I158*H158,2)</f>
        <v>0</v>
      </c>
      <c r="BL158" s="17" t="s">
        <v>605</v>
      </c>
      <c r="BM158" s="185" t="s">
        <v>613</v>
      </c>
    </row>
    <row r="159" spans="1:47" s="2" customFormat="1" ht="10.2">
      <c r="A159" s="34"/>
      <c r="B159" s="35"/>
      <c r="C159" s="36"/>
      <c r="D159" s="187" t="s">
        <v>135</v>
      </c>
      <c r="E159" s="36"/>
      <c r="F159" s="188" t="s">
        <v>612</v>
      </c>
      <c r="G159" s="36"/>
      <c r="H159" s="36"/>
      <c r="I159" s="189"/>
      <c r="J159" s="36"/>
      <c r="K159" s="36"/>
      <c r="L159" s="39"/>
      <c r="M159" s="190"/>
      <c r="N159" s="191"/>
      <c r="O159" s="65"/>
      <c r="P159" s="65"/>
      <c r="Q159" s="65"/>
      <c r="R159" s="65"/>
      <c r="S159" s="65"/>
      <c r="T159" s="6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135</v>
      </c>
      <c r="AU159" s="17" t="s">
        <v>88</v>
      </c>
    </row>
    <row r="160" spans="1:65" s="2" customFormat="1" ht="14.4" customHeight="1">
      <c r="A160" s="34"/>
      <c r="B160" s="35"/>
      <c r="C160" s="174" t="s">
        <v>228</v>
      </c>
      <c r="D160" s="174" t="s">
        <v>128</v>
      </c>
      <c r="E160" s="175" t="s">
        <v>614</v>
      </c>
      <c r="F160" s="176" t="s">
        <v>615</v>
      </c>
      <c r="G160" s="177" t="s">
        <v>175</v>
      </c>
      <c r="H160" s="178">
        <v>2</v>
      </c>
      <c r="I160" s="179"/>
      <c r="J160" s="180">
        <f>ROUND(I160*H160,2)</f>
        <v>0</v>
      </c>
      <c r="K160" s="176" t="s">
        <v>40</v>
      </c>
      <c r="L160" s="39"/>
      <c r="M160" s="181" t="s">
        <v>40</v>
      </c>
      <c r="N160" s="182" t="s">
        <v>51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5" t="s">
        <v>605</v>
      </c>
      <c r="AT160" s="185" t="s">
        <v>128</v>
      </c>
      <c r="AU160" s="185" t="s">
        <v>88</v>
      </c>
      <c r="AY160" s="17" t="s">
        <v>125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7" t="s">
        <v>133</v>
      </c>
      <c r="BK160" s="186">
        <f>ROUND(I160*H160,2)</f>
        <v>0</v>
      </c>
      <c r="BL160" s="17" t="s">
        <v>605</v>
      </c>
      <c r="BM160" s="185" t="s">
        <v>616</v>
      </c>
    </row>
    <row r="161" spans="1:47" s="2" customFormat="1" ht="10.2">
      <c r="A161" s="34"/>
      <c r="B161" s="35"/>
      <c r="C161" s="36"/>
      <c r="D161" s="187" t="s">
        <v>135</v>
      </c>
      <c r="E161" s="36"/>
      <c r="F161" s="188" t="s">
        <v>615</v>
      </c>
      <c r="G161" s="36"/>
      <c r="H161" s="36"/>
      <c r="I161" s="189"/>
      <c r="J161" s="36"/>
      <c r="K161" s="36"/>
      <c r="L161" s="39"/>
      <c r="M161" s="190"/>
      <c r="N161" s="191"/>
      <c r="O161" s="65"/>
      <c r="P161" s="65"/>
      <c r="Q161" s="65"/>
      <c r="R161" s="65"/>
      <c r="S161" s="65"/>
      <c r="T161" s="6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135</v>
      </c>
      <c r="AU161" s="17" t="s">
        <v>88</v>
      </c>
    </row>
    <row r="162" spans="2:51" s="13" customFormat="1" ht="10.2">
      <c r="B162" s="192"/>
      <c r="C162" s="193"/>
      <c r="D162" s="187" t="s">
        <v>137</v>
      </c>
      <c r="E162" s="194" t="s">
        <v>40</v>
      </c>
      <c r="F162" s="195" t="s">
        <v>617</v>
      </c>
      <c r="G162" s="193"/>
      <c r="H162" s="194" t="s">
        <v>40</v>
      </c>
      <c r="I162" s="196"/>
      <c r="J162" s="193"/>
      <c r="K162" s="193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137</v>
      </c>
      <c r="AU162" s="201" t="s">
        <v>88</v>
      </c>
      <c r="AV162" s="13" t="s">
        <v>86</v>
      </c>
      <c r="AW162" s="13" t="s">
        <v>38</v>
      </c>
      <c r="AX162" s="13" t="s">
        <v>78</v>
      </c>
      <c r="AY162" s="201" t="s">
        <v>125</v>
      </c>
    </row>
    <row r="163" spans="2:51" s="14" customFormat="1" ht="10.2">
      <c r="B163" s="202"/>
      <c r="C163" s="203"/>
      <c r="D163" s="187" t="s">
        <v>137</v>
      </c>
      <c r="E163" s="204" t="s">
        <v>40</v>
      </c>
      <c r="F163" s="205" t="s">
        <v>88</v>
      </c>
      <c r="G163" s="203"/>
      <c r="H163" s="206">
        <v>2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137</v>
      </c>
      <c r="AU163" s="212" t="s">
        <v>88</v>
      </c>
      <c r="AV163" s="14" t="s">
        <v>88</v>
      </c>
      <c r="AW163" s="14" t="s">
        <v>38</v>
      </c>
      <c r="AX163" s="14" t="s">
        <v>86</v>
      </c>
      <c r="AY163" s="212" t="s">
        <v>125</v>
      </c>
    </row>
    <row r="164" spans="1:65" s="2" customFormat="1" ht="14.4" customHeight="1">
      <c r="A164" s="34"/>
      <c r="B164" s="35"/>
      <c r="C164" s="174" t="s">
        <v>8</v>
      </c>
      <c r="D164" s="174" t="s">
        <v>128</v>
      </c>
      <c r="E164" s="175" t="s">
        <v>618</v>
      </c>
      <c r="F164" s="176" t="s">
        <v>619</v>
      </c>
      <c r="G164" s="177" t="s">
        <v>175</v>
      </c>
      <c r="H164" s="178">
        <v>2</v>
      </c>
      <c r="I164" s="179"/>
      <c r="J164" s="180">
        <f>ROUND(I164*H164,2)</f>
        <v>0</v>
      </c>
      <c r="K164" s="176" t="s">
        <v>40</v>
      </c>
      <c r="L164" s="39"/>
      <c r="M164" s="181" t="s">
        <v>40</v>
      </c>
      <c r="N164" s="182" t="s">
        <v>51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5" t="s">
        <v>605</v>
      </c>
      <c r="AT164" s="185" t="s">
        <v>128</v>
      </c>
      <c r="AU164" s="185" t="s">
        <v>88</v>
      </c>
      <c r="AY164" s="17" t="s">
        <v>125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7" t="s">
        <v>133</v>
      </c>
      <c r="BK164" s="186">
        <f>ROUND(I164*H164,2)</f>
        <v>0</v>
      </c>
      <c r="BL164" s="17" t="s">
        <v>605</v>
      </c>
      <c r="BM164" s="185" t="s">
        <v>620</v>
      </c>
    </row>
    <row r="165" spans="1:47" s="2" customFormat="1" ht="10.2">
      <c r="A165" s="34"/>
      <c r="B165" s="35"/>
      <c r="C165" s="36"/>
      <c r="D165" s="187" t="s">
        <v>135</v>
      </c>
      <c r="E165" s="36"/>
      <c r="F165" s="188" t="s">
        <v>619</v>
      </c>
      <c r="G165" s="36"/>
      <c r="H165" s="36"/>
      <c r="I165" s="189"/>
      <c r="J165" s="36"/>
      <c r="K165" s="36"/>
      <c r="L165" s="39"/>
      <c r="M165" s="190"/>
      <c r="N165" s="191"/>
      <c r="O165" s="65"/>
      <c r="P165" s="65"/>
      <c r="Q165" s="65"/>
      <c r="R165" s="65"/>
      <c r="S165" s="65"/>
      <c r="T165" s="6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135</v>
      </c>
      <c r="AU165" s="17" t="s">
        <v>88</v>
      </c>
    </row>
    <row r="166" spans="2:51" s="13" customFormat="1" ht="20.4">
      <c r="B166" s="192"/>
      <c r="C166" s="193"/>
      <c r="D166" s="187" t="s">
        <v>137</v>
      </c>
      <c r="E166" s="194" t="s">
        <v>40</v>
      </c>
      <c r="F166" s="195" t="s">
        <v>621</v>
      </c>
      <c r="G166" s="193"/>
      <c r="H166" s="194" t="s">
        <v>40</v>
      </c>
      <c r="I166" s="196"/>
      <c r="J166" s="193"/>
      <c r="K166" s="193"/>
      <c r="L166" s="197"/>
      <c r="M166" s="198"/>
      <c r="N166" s="199"/>
      <c r="O166" s="199"/>
      <c r="P166" s="199"/>
      <c r="Q166" s="199"/>
      <c r="R166" s="199"/>
      <c r="S166" s="199"/>
      <c r="T166" s="200"/>
      <c r="AT166" s="201" t="s">
        <v>137</v>
      </c>
      <c r="AU166" s="201" t="s">
        <v>88</v>
      </c>
      <c r="AV166" s="13" t="s">
        <v>86</v>
      </c>
      <c r="AW166" s="13" t="s">
        <v>38</v>
      </c>
      <c r="AX166" s="13" t="s">
        <v>78</v>
      </c>
      <c r="AY166" s="201" t="s">
        <v>125</v>
      </c>
    </row>
    <row r="167" spans="2:51" s="14" customFormat="1" ht="10.2">
      <c r="B167" s="202"/>
      <c r="C167" s="203"/>
      <c r="D167" s="187" t="s">
        <v>137</v>
      </c>
      <c r="E167" s="204" t="s">
        <v>40</v>
      </c>
      <c r="F167" s="205" t="s">
        <v>88</v>
      </c>
      <c r="G167" s="203"/>
      <c r="H167" s="206">
        <v>2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137</v>
      </c>
      <c r="AU167" s="212" t="s">
        <v>88</v>
      </c>
      <c r="AV167" s="14" t="s">
        <v>88</v>
      </c>
      <c r="AW167" s="14" t="s">
        <v>38</v>
      </c>
      <c r="AX167" s="14" t="s">
        <v>86</v>
      </c>
      <c r="AY167" s="212" t="s">
        <v>125</v>
      </c>
    </row>
    <row r="168" spans="1:65" s="2" customFormat="1" ht="14.4" customHeight="1">
      <c r="A168" s="34"/>
      <c r="B168" s="35"/>
      <c r="C168" s="174" t="s">
        <v>176</v>
      </c>
      <c r="D168" s="174" t="s">
        <v>128</v>
      </c>
      <c r="E168" s="175" t="s">
        <v>622</v>
      </c>
      <c r="F168" s="176" t="s">
        <v>623</v>
      </c>
      <c r="G168" s="177" t="s">
        <v>175</v>
      </c>
      <c r="H168" s="178">
        <v>2</v>
      </c>
      <c r="I168" s="179"/>
      <c r="J168" s="180">
        <f>ROUND(I168*H168,2)</f>
        <v>0</v>
      </c>
      <c r="K168" s="176" t="s">
        <v>40</v>
      </c>
      <c r="L168" s="39"/>
      <c r="M168" s="181" t="s">
        <v>40</v>
      </c>
      <c r="N168" s="182" t="s">
        <v>51</v>
      </c>
      <c r="O168" s="6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5" t="s">
        <v>605</v>
      </c>
      <c r="AT168" s="185" t="s">
        <v>128</v>
      </c>
      <c r="AU168" s="185" t="s">
        <v>88</v>
      </c>
      <c r="AY168" s="17" t="s">
        <v>125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7" t="s">
        <v>133</v>
      </c>
      <c r="BK168" s="186">
        <f>ROUND(I168*H168,2)</f>
        <v>0</v>
      </c>
      <c r="BL168" s="17" t="s">
        <v>605</v>
      </c>
      <c r="BM168" s="185" t="s">
        <v>624</v>
      </c>
    </row>
    <row r="169" spans="1:47" s="2" customFormat="1" ht="10.2">
      <c r="A169" s="34"/>
      <c r="B169" s="35"/>
      <c r="C169" s="36"/>
      <c r="D169" s="187" t="s">
        <v>135</v>
      </c>
      <c r="E169" s="36"/>
      <c r="F169" s="188" t="s">
        <v>623</v>
      </c>
      <c r="G169" s="36"/>
      <c r="H169" s="36"/>
      <c r="I169" s="189"/>
      <c r="J169" s="36"/>
      <c r="K169" s="36"/>
      <c r="L169" s="39"/>
      <c r="M169" s="190"/>
      <c r="N169" s="191"/>
      <c r="O169" s="65"/>
      <c r="P169" s="65"/>
      <c r="Q169" s="65"/>
      <c r="R169" s="65"/>
      <c r="S169" s="65"/>
      <c r="T169" s="6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135</v>
      </c>
      <c r="AU169" s="17" t="s">
        <v>88</v>
      </c>
    </row>
    <row r="170" spans="2:51" s="13" customFormat="1" ht="10.2">
      <c r="B170" s="192"/>
      <c r="C170" s="193"/>
      <c r="D170" s="187" t="s">
        <v>137</v>
      </c>
      <c r="E170" s="194" t="s">
        <v>40</v>
      </c>
      <c r="F170" s="195" t="s">
        <v>625</v>
      </c>
      <c r="G170" s="193"/>
      <c r="H170" s="194" t="s">
        <v>40</v>
      </c>
      <c r="I170" s="196"/>
      <c r="J170" s="193"/>
      <c r="K170" s="193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137</v>
      </c>
      <c r="AU170" s="201" t="s">
        <v>88</v>
      </c>
      <c r="AV170" s="13" t="s">
        <v>86</v>
      </c>
      <c r="AW170" s="13" t="s">
        <v>38</v>
      </c>
      <c r="AX170" s="13" t="s">
        <v>78</v>
      </c>
      <c r="AY170" s="201" t="s">
        <v>125</v>
      </c>
    </row>
    <row r="171" spans="2:51" s="14" customFormat="1" ht="10.2">
      <c r="B171" s="202"/>
      <c r="C171" s="203"/>
      <c r="D171" s="187" t="s">
        <v>137</v>
      </c>
      <c r="E171" s="204" t="s">
        <v>40</v>
      </c>
      <c r="F171" s="205" t="s">
        <v>88</v>
      </c>
      <c r="G171" s="203"/>
      <c r="H171" s="206">
        <v>2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137</v>
      </c>
      <c r="AU171" s="212" t="s">
        <v>88</v>
      </c>
      <c r="AV171" s="14" t="s">
        <v>88</v>
      </c>
      <c r="AW171" s="14" t="s">
        <v>38</v>
      </c>
      <c r="AX171" s="14" t="s">
        <v>86</v>
      </c>
      <c r="AY171" s="212" t="s">
        <v>125</v>
      </c>
    </row>
    <row r="172" spans="1:65" s="2" customFormat="1" ht="14.4" customHeight="1">
      <c r="A172" s="34"/>
      <c r="B172" s="35"/>
      <c r="C172" s="174" t="s">
        <v>243</v>
      </c>
      <c r="D172" s="174" t="s">
        <v>128</v>
      </c>
      <c r="E172" s="175" t="s">
        <v>626</v>
      </c>
      <c r="F172" s="176" t="s">
        <v>627</v>
      </c>
      <c r="G172" s="177" t="s">
        <v>175</v>
      </c>
      <c r="H172" s="178">
        <v>2</v>
      </c>
      <c r="I172" s="179"/>
      <c r="J172" s="180">
        <f>ROUND(I172*H172,2)</f>
        <v>0</v>
      </c>
      <c r="K172" s="176" t="s">
        <v>40</v>
      </c>
      <c r="L172" s="39"/>
      <c r="M172" s="181" t="s">
        <v>40</v>
      </c>
      <c r="N172" s="182" t="s">
        <v>51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5" t="s">
        <v>605</v>
      </c>
      <c r="AT172" s="185" t="s">
        <v>128</v>
      </c>
      <c r="AU172" s="185" t="s">
        <v>88</v>
      </c>
      <c r="AY172" s="17" t="s">
        <v>125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7" t="s">
        <v>133</v>
      </c>
      <c r="BK172" s="186">
        <f>ROUND(I172*H172,2)</f>
        <v>0</v>
      </c>
      <c r="BL172" s="17" t="s">
        <v>605</v>
      </c>
      <c r="BM172" s="185" t="s">
        <v>628</v>
      </c>
    </row>
    <row r="173" spans="1:47" s="2" customFormat="1" ht="10.2">
      <c r="A173" s="34"/>
      <c r="B173" s="35"/>
      <c r="C173" s="36"/>
      <c r="D173" s="187" t="s">
        <v>135</v>
      </c>
      <c r="E173" s="36"/>
      <c r="F173" s="188" t="s">
        <v>627</v>
      </c>
      <c r="G173" s="36"/>
      <c r="H173" s="36"/>
      <c r="I173" s="189"/>
      <c r="J173" s="36"/>
      <c r="K173" s="36"/>
      <c r="L173" s="39"/>
      <c r="M173" s="190"/>
      <c r="N173" s="191"/>
      <c r="O173" s="65"/>
      <c r="P173" s="65"/>
      <c r="Q173" s="65"/>
      <c r="R173" s="65"/>
      <c r="S173" s="65"/>
      <c r="T173" s="6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135</v>
      </c>
      <c r="AU173" s="17" t="s">
        <v>88</v>
      </c>
    </row>
    <row r="174" spans="2:51" s="13" customFormat="1" ht="10.2">
      <c r="B174" s="192"/>
      <c r="C174" s="193"/>
      <c r="D174" s="187" t="s">
        <v>137</v>
      </c>
      <c r="E174" s="194" t="s">
        <v>40</v>
      </c>
      <c r="F174" s="195" t="s">
        <v>629</v>
      </c>
      <c r="G174" s="193"/>
      <c r="H174" s="194" t="s">
        <v>40</v>
      </c>
      <c r="I174" s="196"/>
      <c r="J174" s="193"/>
      <c r="K174" s="193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137</v>
      </c>
      <c r="AU174" s="201" t="s">
        <v>88</v>
      </c>
      <c r="AV174" s="13" t="s">
        <v>86</v>
      </c>
      <c r="AW174" s="13" t="s">
        <v>38</v>
      </c>
      <c r="AX174" s="13" t="s">
        <v>78</v>
      </c>
      <c r="AY174" s="201" t="s">
        <v>125</v>
      </c>
    </row>
    <row r="175" spans="2:51" s="13" customFormat="1" ht="10.2">
      <c r="B175" s="192"/>
      <c r="C175" s="193"/>
      <c r="D175" s="187" t="s">
        <v>137</v>
      </c>
      <c r="E175" s="194" t="s">
        <v>40</v>
      </c>
      <c r="F175" s="195" t="s">
        <v>630</v>
      </c>
      <c r="G175" s="193"/>
      <c r="H175" s="194" t="s">
        <v>40</v>
      </c>
      <c r="I175" s="196"/>
      <c r="J175" s="193"/>
      <c r="K175" s="193"/>
      <c r="L175" s="197"/>
      <c r="M175" s="198"/>
      <c r="N175" s="199"/>
      <c r="O175" s="199"/>
      <c r="P175" s="199"/>
      <c r="Q175" s="199"/>
      <c r="R175" s="199"/>
      <c r="S175" s="199"/>
      <c r="T175" s="200"/>
      <c r="AT175" s="201" t="s">
        <v>137</v>
      </c>
      <c r="AU175" s="201" t="s">
        <v>88</v>
      </c>
      <c r="AV175" s="13" t="s">
        <v>86</v>
      </c>
      <c r="AW175" s="13" t="s">
        <v>38</v>
      </c>
      <c r="AX175" s="13" t="s">
        <v>78</v>
      </c>
      <c r="AY175" s="201" t="s">
        <v>125</v>
      </c>
    </row>
    <row r="176" spans="2:51" s="14" customFormat="1" ht="10.2">
      <c r="B176" s="202"/>
      <c r="C176" s="203"/>
      <c r="D176" s="187" t="s">
        <v>137</v>
      </c>
      <c r="E176" s="204" t="s">
        <v>40</v>
      </c>
      <c r="F176" s="205" t="s">
        <v>88</v>
      </c>
      <c r="G176" s="203"/>
      <c r="H176" s="206">
        <v>2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137</v>
      </c>
      <c r="AU176" s="212" t="s">
        <v>88</v>
      </c>
      <c r="AV176" s="14" t="s">
        <v>88</v>
      </c>
      <c r="AW176" s="14" t="s">
        <v>38</v>
      </c>
      <c r="AX176" s="14" t="s">
        <v>86</v>
      </c>
      <c r="AY176" s="212" t="s">
        <v>125</v>
      </c>
    </row>
    <row r="177" spans="1:65" s="2" customFormat="1" ht="14.4" customHeight="1">
      <c r="A177" s="34"/>
      <c r="B177" s="35"/>
      <c r="C177" s="174" t="s">
        <v>255</v>
      </c>
      <c r="D177" s="174" t="s">
        <v>128</v>
      </c>
      <c r="E177" s="175" t="s">
        <v>631</v>
      </c>
      <c r="F177" s="176" t="s">
        <v>632</v>
      </c>
      <c r="G177" s="177" t="s">
        <v>175</v>
      </c>
      <c r="H177" s="178">
        <v>2</v>
      </c>
      <c r="I177" s="179"/>
      <c r="J177" s="180">
        <f>ROUND(I177*H177,2)</f>
        <v>0</v>
      </c>
      <c r="K177" s="176" t="s">
        <v>40</v>
      </c>
      <c r="L177" s="39"/>
      <c r="M177" s="181" t="s">
        <v>40</v>
      </c>
      <c r="N177" s="182" t="s">
        <v>51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5" t="s">
        <v>605</v>
      </c>
      <c r="AT177" s="185" t="s">
        <v>128</v>
      </c>
      <c r="AU177" s="185" t="s">
        <v>88</v>
      </c>
      <c r="AY177" s="17" t="s">
        <v>125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7" t="s">
        <v>133</v>
      </c>
      <c r="BK177" s="186">
        <f>ROUND(I177*H177,2)</f>
        <v>0</v>
      </c>
      <c r="BL177" s="17" t="s">
        <v>605</v>
      </c>
      <c r="BM177" s="185" t="s">
        <v>633</v>
      </c>
    </row>
    <row r="178" spans="1:47" s="2" customFormat="1" ht="10.2">
      <c r="A178" s="34"/>
      <c r="B178" s="35"/>
      <c r="C178" s="36"/>
      <c r="D178" s="187" t="s">
        <v>135</v>
      </c>
      <c r="E178" s="36"/>
      <c r="F178" s="188" t="s">
        <v>632</v>
      </c>
      <c r="G178" s="36"/>
      <c r="H178" s="36"/>
      <c r="I178" s="189"/>
      <c r="J178" s="36"/>
      <c r="K178" s="36"/>
      <c r="L178" s="39"/>
      <c r="M178" s="190"/>
      <c r="N178" s="191"/>
      <c r="O178" s="65"/>
      <c r="P178" s="65"/>
      <c r="Q178" s="65"/>
      <c r="R178" s="65"/>
      <c r="S178" s="65"/>
      <c r="T178" s="6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135</v>
      </c>
      <c r="AU178" s="17" t="s">
        <v>88</v>
      </c>
    </row>
    <row r="179" spans="2:51" s="13" customFormat="1" ht="20.4">
      <c r="B179" s="192"/>
      <c r="C179" s="193"/>
      <c r="D179" s="187" t="s">
        <v>137</v>
      </c>
      <c r="E179" s="194" t="s">
        <v>40</v>
      </c>
      <c r="F179" s="195" t="s">
        <v>634</v>
      </c>
      <c r="G179" s="193"/>
      <c r="H179" s="194" t="s">
        <v>40</v>
      </c>
      <c r="I179" s="196"/>
      <c r="J179" s="193"/>
      <c r="K179" s="193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137</v>
      </c>
      <c r="AU179" s="201" t="s">
        <v>88</v>
      </c>
      <c r="AV179" s="13" t="s">
        <v>86</v>
      </c>
      <c r="AW179" s="13" t="s">
        <v>38</v>
      </c>
      <c r="AX179" s="13" t="s">
        <v>78</v>
      </c>
      <c r="AY179" s="201" t="s">
        <v>125</v>
      </c>
    </row>
    <row r="180" spans="2:51" s="14" customFormat="1" ht="10.2">
      <c r="B180" s="202"/>
      <c r="C180" s="203"/>
      <c r="D180" s="187" t="s">
        <v>137</v>
      </c>
      <c r="E180" s="204" t="s">
        <v>40</v>
      </c>
      <c r="F180" s="205" t="s">
        <v>88</v>
      </c>
      <c r="G180" s="203"/>
      <c r="H180" s="206">
        <v>2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137</v>
      </c>
      <c r="AU180" s="212" t="s">
        <v>88</v>
      </c>
      <c r="AV180" s="14" t="s">
        <v>88</v>
      </c>
      <c r="AW180" s="14" t="s">
        <v>38</v>
      </c>
      <c r="AX180" s="14" t="s">
        <v>86</v>
      </c>
      <c r="AY180" s="212" t="s">
        <v>125</v>
      </c>
    </row>
    <row r="181" spans="1:65" s="2" customFormat="1" ht="14.4" customHeight="1">
      <c r="A181" s="34"/>
      <c r="B181" s="35"/>
      <c r="C181" s="174" t="s">
        <v>264</v>
      </c>
      <c r="D181" s="174" t="s">
        <v>128</v>
      </c>
      <c r="E181" s="175" t="s">
        <v>635</v>
      </c>
      <c r="F181" s="176" t="s">
        <v>636</v>
      </c>
      <c r="G181" s="177" t="s">
        <v>175</v>
      </c>
      <c r="H181" s="178">
        <v>2</v>
      </c>
      <c r="I181" s="179"/>
      <c r="J181" s="180">
        <f>ROUND(I181*H181,2)</f>
        <v>0</v>
      </c>
      <c r="K181" s="176" t="s">
        <v>40</v>
      </c>
      <c r="L181" s="39"/>
      <c r="M181" s="181" t="s">
        <v>40</v>
      </c>
      <c r="N181" s="182" t="s">
        <v>51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5" t="s">
        <v>605</v>
      </c>
      <c r="AT181" s="185" t="s">
        <v>128</v>
      </c>
      <c r="AU181" s="185" t="s">
        <v>88</v>
      </c>
      <c r="AY181" s="17" t="s">
        <v>125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7" t="s">
        <v>133</v>
      </c>
      <c r="BK181" s="186">
        <f>ROUND(I181*H181,2)</f>
        <v>0</v>
      </c>
      <c r="BL181" s="17" t="s">
        <v>605</v>
      </c>
      <c r="BM181" s="185" t="s">
        <v>637</v>
      </c>
    </row>
    <row r="182" spans="1:47" s="2" customFormat="1" ht="10.2">
      <c r="A182" s="34"/>
      <c r="B182" s="35"/>
      <c r="C182" s="36"/>
      <c r="D182" s="187" t="s">
        <v>135</v>
      </c>
      <c r="E182" s="36"/>
      <c r="F182" s="188" t="s">
        <v>636</v>
      </c>
      <c r="G182" s="36"/>
      <c r="H182" s="36"/>
      <c r="I182" s="189"/>
      <c r="J182" s="36"/>
      <c r="K182" s="36"/>
      <c r="L182" s="39"/>
      <c r="M182" s="190"/>
      <c r="N182" s="191"/>
      <c r="O182" s="65"/>
      <c r="P182" s="65"/>
      <c r="Q182" s="65"/>
      <c r="R182" s="65"/>
      <c r="S182" s="65"/>
      <c r="T182" s="6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135</v>
      </c>
      <c r="AU182" s="17" t="s">
        <v>88</v>
      </c>
    </row>
    <row r="183" spans="2:51" s="13" customFormat="1" ht="10.2">
      <c r="B183" s="192"/>
      <c r="C183" s="193"/>
      <c r="D183" s="187" t="s">
        <v>137</v>
      </c>
      <c r="E183" s="194" t="s">
        <v>40</v>
      </c>
      <c r="F183" s="195" t="s">
        <v>638</v>
      </c>
      <c r="G183" s="193"/>
      <c r="H183" s="194" t="s">
        <v>40</v>
      </c>
      <c r="I183" s="196"/>
      <c r="J183" s="193"/>
      <c r="K183" s="193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137</v>
      </c>
      <c r="AU183" s="201" t="s">
        <v>88</v>
      </c>
      <c r="AV183" s="13" t="s">
        <v>86</v>
      </c>
      <c r="AW183" s="13" t="s">
        <v>38</v>
      </c>
      <c r="AX183" s="13" t="s">
        <v>78</v>
      </c>
      <c r="AY183" s="201" t="s">
        <v>125</v>
      </c>
    </row>
    <row r="184" spans="2:51" s="14" customFormat="1" ht="10.2">
      <c r="B184" s="202"/>
      <c r="C184" s="203"/>
      <c r="D184" s="187" t="s">
        <v>137</v>
      </c>
      <c r="E184" s="204" t="s">
        <v>40</v>
      </c>
      <c r="F184" s="205" t="s">
        <v>88</v>
      </c>
      <c r="G184" s="203"/>
      <c r="H184" s="206">
        <v>2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137</v>
      </c>
      <c r="AU184" s="212" t="s">
        <v>88</v>
      </c>
      <c r="AV184" s="14" t="s">
        <v>88</v>
      </c>
      <c r="AW184" s="14" t="s">
        <v>38</v>
      </c>
      <c r="AX184" s="14" t="s">
        <v>86</v>
      </c>
      <c r="AY184" s="212" t="s">
        <v>125</v>
      </c>
    </row>
    <row r="185" spans="1:65" s="2" customFormat="1" ht="14.4" customHeight="1">
      <c r="A185" s="34"/>
      <c r="B185" s="35"/>
      <c r="C185" s="174" t="s">
        <v>269</v>
      </c>
      <c r="D185" s="174" t="s">
        <v>128</v>
      </c>
      <c r="E185" s="175" t="s">
        <v>639</v>
      </c>
      <c r="F185" s="176" t="s">
        <v>640</v>
      </c>
      <c r="G185" s="177" t="s">
        <v>175</v>
      </c>
      <c r="H185" s="178">
        <v>2</v>
      </c>
      <c r="I185" s="179"/>
      <c r="J185" s="180">
        <f>ROUND(I185*H185,2)</f>
        <v>0</v>
      </c>
      <c r="K185" s="176" t="s">
        <v>40</v>
      </c>
      <c r="L185" s="39"/>
      <c r="M185" s="181" t="s">
        <v>40</v>
      </c>
      <c r="N185" s="182" t="s">
        <v>51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5" t="s">
        <v>605</v>
      </c>
      <c r="AT185" s="185" t="s">
        <v>128</v>
      </c>
      <c r="AU185" s="185" t="s">
        <v>88</v>
      </c>
      <c r="AY185" s="17" t="s">
        <v>125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7" t="s">
        <v>133</v>
      </c>
      <c r="BK185" s="186">
        <f>ROUND(I185*H185,2)</f>
        <v>0</v>
      </c>
      <c r="BL185" s="17" t="s">
        <v>605</v>
      </c>
      <c r="BM185" s="185" t="s">
        <v>641</v>
      </c>
    </row>
    <row r="186" spans="1:47" s="2" customFormat="1" ht="10.2">
      <c r="A186" s="34"/>
      <c r="B186" s="35"/>
      <c r="C186" s="36"/>
      <c r="D186" s="187" t="s">
        <v>135</v>
      </c>
      <c r="E186" s="36"/>
      <c r="F186" s="188" t="s">
        <v>640</v>
      </c>
      <c r="G186" s="36"/>
      <c r="H186" s="36"/>
      <c r="I186" s="189"/>
      <c r="J186" s="36"/>
      <c r="K186" s="36"/>
      <c r="L186" s="39"/>
      <c r="M186" s="190"/>
      <c r="N186" s="191"/>
      <c r="O186" s="65"/>
      <c r="P186" s="65"/>
      <c r="Q186" s="65"/>
      <c r="R186" s="65"/>
      <c r="S186" s="65"/>
      <c r="T186" s="6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135</v>
      </c>
      <c r="AU186" s="17" t="s">
        <v>88</v>
      </c>
    </row>
    <row r="187" spans="2:51" s="13" customFormat="1" ht="20.4">
      <c r="B187" s="192"/>
      <c r="C187" s="193"/>
      <c r="D187" s="187" t="s">
        <v>137</v>
      </c>
      <c r="E187" s="194" t="s">
        <v>40</v>
      </c>
      <c r="F187" s="195" t="s">
        <v>642</v>
      </c>
      <c r="G187" s="193"/>
      <c r="H187" s="194" t="s">
        <v>40</v>
      </c>
      <c r="I187" s="196"/>
      <c r="J187" s="193"/>
      <c r="K187" s="193"/>
      <c r="L187" s="197"/>
      <c r="M187" s="198"/>
      <c r="N187" s="199"/>
      <c r="O187" s="199"/>
      <c r="P187" s="199"/>
      <c r="Q187" s="199"/>
      <c r="R187" s="199"/>
      <c r="S187" s="199"/>
      <c r="T187" s="200"/>
      <c r="AT187" s="201" t="s">
        <v>137</v>
      </c>
      <c r="AU187" s="201" t="s">
        <v>88</v>
      </c>
      <c r="AV187" s="13" t="s">
        <v>86</v>
      </c>
      <c r="AW187" s="13" t="s">
        <v>38</v>
      </c>
      <c r="AX187" s="13" t="s">
        <v>78</v>
      </c>
      <c r="AY187" s="201" t="s">
        <v>125</v>
      </c>
    </row>
    <row r="188" spans="2:51" s="13" customFormat="1" ht="10.2">
      <c r="B188" s="192"/>
      <c r="C188" s="193"/>
      <c r="D188" s="187" t="s">
        <v>137</v>
      </c>
      <c r="E188" s="194" t="s">
        <v>40</v>
      </c>
      <c r="F188" s="195" t="s">
        <v>643</v>
      </c>
      <c r="G188" s="193"/>
      <c r="H188" s="194" t="s">
        <v>40</v>
      </c>
      <c r="I188" s="196"/>
      <c r="J188" s="193"/>
      <c r="K188" s="193"/>
      <c r="L188" s="197"/>
      <c r="M188" s="198"/>
      <c r="N188" s="199"/>
      <c r="O188" s="199"/>
      <c r="P188" s="199"/>
      <c r="Q188" s="199"/>
      <c r="R188" s="199"/>
      <c r="S188" s="199"/>
      <c r="T188" s="200"/>
      <c r="AT188" s="201" t="s">
        <v>137</v>
      </c>
      <c r="AU188" s="201" t="s">
        <v>88</v>
      </c>
      <c r="AV188" s="13" t="s">
        <v>86</v>
      </c>
      <c r="AW188" s="13" t="s">
        <v>38</v>
      </c>
      <c r="AX188" s="13" t="s">
        <v>78</v>
      </c>
      <c r="AY188" s="201" t="s">
        <v>125</v>
      </c>
    </row>
    <row r="189" spans="2:51" s="14" customFormat="1" ht="10.2">
      <c r="B189" s="202"/>
      <c r="C189" s="203"/>
      <c r="D189" s="187" t="s">
        <v>137</v>
      </c>
      <c r="E189" s="204" t="s">
        <v>40</v>
      </c>
      <c r="F189" s="205" t="s">
        <v>86</v>
      </c>
      <c r="G189" s="203"/>
      <c r="H189" s="206">
        <v>1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137</v>
      </c>
      <c r="AU189" s="212" t="s">
        <v>88</v>
      </c>
      <c r="AV189" s="14" t="s">
        <v>88</v>
      </c>
      <c r="AW189" s="14" t="s">
        <v>38</v>
      </c>
      <c r="AX189" s="14" t="s">
        <v>78</v>
      </c>
      <c r="AY189" s="212" t="s">
        <v>125</v>
      </c>
    </row>
    <row r="190" spans="2:51" s="13" customFormat="1" ht="10.2">
      <c r="B190" s="192"/>
      <c r="C190" s="193"/>
      <c r="D190" s="187" t="s">
        <v>137</v>
      </c>
      <c r="E190" s="194" t="s">
        <v>40</v>
      </c>
      <c r="F190" s="195" t="s">
        <v>644</v>
      </c>
      <c r="G190" s="193"/>
      <c r="H190" s="194" t="s">
        <v>40</v>
      </c>
      <c r="I190" s="196"/>
      <c r="J190" s="193"/>
      <c r="K190" s="193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137</v>
      </c>
      <c r="AU190" s="201" t="s">
        <v>88</v>
      </c>
      <c r="AV190" s="13" t="s">
        <v>86</v>
      </c>
      <c r="AW190" s="13" t="s">
        <v>38</v>
      </c>
      <c r="AX190" s="13" t="s">
        <v>78</v>
      </c>
      <c r="AY190" s="201" t="s">
        <v>125</v>
      </c>
    </row>
    <row r="191" spans="2:51" s="14" customFormat="1" ht="10.2">
      <c r="B191" s="202"/>
      <c r="C191" s="203"/>
      <c r="D191" s="187" t="s">
        <v>137</v>
      </c>
      <c r="E191" s="204" t="s">
        <v>40</v>
      </c>
      <c r="F191" s="205" t="s">
        <v>86</v>
      </c>
      <c r="G191" s="203"/>
      <c r="H191" s="206">
        <v>1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137</v>
      </c>
      <c r="AU191" s="212" t="s">
        <v>88</v>
      </c>
      <c r="AV191" s="14" t="s">
        <v>88</v>
      </c>
      <c r="AW191" s="14" t="s">
        <v>38</v>
      </c>
      <c r="AX191" s="14" t="s">
        <v>78</v>
      </c>
      <c r="AY191" s="212" t="s">
        <v>125</v>
      </c>
    </row>
    <row r="192" spans="2:51" s="15" customFormat="1" ht="10.2">
      <c r="B192" s="213"/>
      <c r="C192" s="214"/>
      <c r="D192" s="187" t="s">
        <v>137</v>
      </c>
      <c r="E192" s="215" t="s">
        <v>40</v>
      </c>
      <c r="F192" s="216" t="s">
        <v>254</v>
      </c>
      <c r="G192" s="214"/>
      <c r="H192" s="217">
        <v>2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137</v>
      </c>
      <c r="AU192" s="223" t="s">
        <v>88</v>
      </c>
      <c r="AV192" s="15" t="s">
        <v>133</v>
      </c>
      <c r="AW192" s="15" t="s">
        <v>38</v>
      </c>
      <c r="AX192" s="15" t="s">
        <v>86</v>
      </c>
      <c r="AY192" s="223" t="s">
        <v>125</v>
      </c>
    </row>
    <row r="193" spans="1:65" s="2" customFormat="1" ht="14.4" customHeight="1">
      <c r="A193" s="34"/>
      <c r="B193" s="35"/>
      <c r="C193" s="174" t="s">
        <v>7</v>
      </c>
      <c r="D193" s="174" t="s">
        <v>128</v>
      </c>
      <c r="E193" s="175" t="s">
        <v>645</v>
      </c>
      <c r="F193" s="176" t="s">
        <v>646</v>
      </c>
      <c r="G193" s="177" t="s">
        <v>175</v>
      </c>
      <c r="H193" s="178">
        <v>2</v>
      </c>
      <c r="I193" s="179"/>
      <c r="J193" s="180">
        <f>ROUND(I193*H193,2)</f>
        <v>0</v>
      </c>
      <c r="K193" s="176" t="s">
        <v>40</v>
      </c>
      <c r="L193" s="39"/>
      <c r="M193" s="181" t="s">
        <v>40</v>
      </c>
      <c r="N193" s="182" t="s">
        <v>51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5" t="s">
        <v>605</v>
      </c>
      <c r="AT193" s="185" t="s">
        <v>128</v>
      </c>
      <c r="AU193" s="185" t="s">
        <v>88</v>
      </c>
      <c r="AY193" s="17" t="s">
        <v>125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7" t="s">
        <v>133</v>
      </c>
      <c r="BK193" s="186">
        <f>ROUND(I193*H193,2)</f>
        <v>0</v>
      </c>
      <c r="BL193" s="17" t="s">
        <v>605</v>
      </c>
      <c r="BM193" s="185" t="s">
        <v>647</v>
      </c>
    </row>
    <row r="194" spans="1:47" s="2" customFormat="1" ht="10.2">
      <c r="A194" s="34"/>
      <c r="B194" s="35"/>
      <c r="C194" s="36"/>
      <c r="D194" s="187" t="s">
        <v>135</v>
      </c>
      <c r="E194" s="36"/>
      <c r="F194" s="188" t="s">
        <v>646</v>
      </c>
      <c r="G194" s="36"/>
      <c r="H194" s="36"/>
      <c r="I194" s="189"/>
      <c r="J194" s="36"/>
      <c r="K194" s="36"/>
      <c r="L194" s="39"/>
      <c r="M194" s="190"/>
      <c r="N194" s="191"/>
      <c r="O194" s="65"/>
      <c r="P194" s="65"/>
      <c r="Q194" s="65"/>
      <c r="R194" s="65"/>
      <c r="S194" s="65"/>
      <c r="T194" s="66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135</v>
      </c>
      <c r="AU194" s="17" t="s">
        <v>88</v>
      </c>
    </row>
    <row r="195" spans="2:51" s="13" customFormat="1" ht="20.4">
      <c r="B195" s="192"/>
      <c r="C195" s="193"/>
      <c r="D195" s="187" t="s">
        <v>137</v>
      </c>
      <c r="E195" s="194" t="s">
        <v>40</v>
      </c>
      <c r="F195" s="195" t="s">
        <v>648</v>
      </c>
      <c r="G195" s="193"/>
      <c r="H195" s="194" t="s">
        <v>40</v>
      </c>
      <c r="I195" s="196"/>
      <c r="J195" s="193"/>
      <c r="K195" s="193"/>
      <c r="L195" s="197"/>
      <c r="M195" s="198"/>
      <c r="N195" s="199"/>
      <c r="O195" s="199"/>
      <c r="P195" s="199"/>
      <c r="Q195" s="199"/>
      <c r="R195" s="199"/>
      <c r="S195" s="199"/>
      <c r="T195" s="200"/>
      <c r="AT195" s="201" t="s">
        <v>137</v>
      </c>
      <c r="AU195" s="201" t="s">
        <v>88</v>
      </c>
      <c r="AV195" s="13" t="s">
        <v>86</v>
      </c>
      <c r="AW195" s="13" t="s">
        <v>38</v>
      </c>
      <c r="AX195" s="13" t="s">
        <v>78</v>
      </c>
      <c r="AY195" s="201" t="s">
        <v>125</v>
      </c>
    </row>
    <row r="196" spans="2:51" s="13" customFormat="1" ht="10.2">
      <c r="B196" s="192"/>
      <c r="C196" s="193"/>
      <c r="D196" s="187" t="s">
        <v>137</v>
      </c>
      <c r="E196" s="194" t="s">
        <v>40</v>
      </c>
      <c r="F196" s="195" t="s">
        <v>649</v>
      </c>
      <c r="G196" s="193"/>
      <c r="H196" s="194" t="s">
        <v>40</v>
      </c>
      <c r="I196" s="196"/>
      <c r="J196" s="193"/>
      <c r="K196" s="193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137</v>
      </c>
      <c r="AU196" s="201" t="s">
        <v>88</v>
      </c>
      <c r="AV196" s="13" t="s">
        <v>86</v>
      </c>
      <c r="AW196" s="13" t="s">
        <v>38</v>
      </c>
      <c r="AX196" s="13" t="s">
        <v>78</v>
      </c>
      <c r="AY196" s="201" t="s">
        <v>125</v>
      </c>
    </row>
    <row r="197" spans="2:51" s="13" customFormat="1" ht="10.2">
      <c r="B197" s="192"/>
      <c r="C197" s="193"/>
      <c r="D197" s="187" t="s">
        <v>137</v>
      </c>
      <c r="E197" s="194" t="s">
        <v>40</v>
      </c>
      <c r="F197" s="195" t="s">
        <v>650</v>
      </c>
      <c r="G197" s="193"/>
      <c r="H197" s="194" t="s">
        <v>40</v>
      </c>
      <c r="I197" s="196"/>
      <c r="J197" s="193"/>
      <c r="K197" s="193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137</v>
      </c>
      <c r="AU197" s="201" t="s">
        <v>88</v>
      </c>
      <c r="AV197" s="13" t="s">
        <v>86</v>
      </c>
      <c r="AW197" s="13" t="s">
        <v>38</v>
      </c>
      <c r="AX197" s="13" t="s">
        <v>78</v>
      </c>
      <c r="AY197" s="201" t="s">
        <v>125</v>
      </c>
    </row>
    <row r="198" spans="2:51" s="13" customFormat="1" ht="10.2">
      <c r="B198" s="192"/>
      <c r="C198" s="193"/>
      <c r="D198" s="187" t="s">
        <v>137</v>
      </c>
      <c r="E198" s="194" t="s">
        <v>40</v>
      </c>
      <c r="F198" s="195" t="s">
        <v>651</v>
      </c>
      <c r="G198" s="193"/>
      <c r="H198" s="194" t="s">
        <v>40</v>
      </c>
      <c r="I198" s="196"/>
      <c r="J198" s="193"/>
      <c r="K198" s="193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137</v>
      </c>
      <c r="AU198" s="201" t="s">
        <v>88</v>
      </c>
      <c r="AV198" s="13" t="s">
        <v>86</v>
      </c>
      <c r="AW198" s="13" t="s">
        <v>38</v>
      </c>
      <c r="AX198" s="13" t="s">
        <v>78</v>
      </c>
      <c r="AY198" s="201" t="s">
        <v>125</v>
      </c>
    </row>
    <row r="199" spans="2:51" s="13" customFormat="1" ht="10.2">
      <c r="B199" s="192"/>
      <c r="C199" s="193"/>
      <c r="D199" s="187" t="s">
        <v>137</v>
      </c>
      <c r="E199" s="194" t="s">
        <v>40</v>
      </c>
      <c r="F199" s="195" t="s">
        <v>652</v>
      </c>
      <c r="G199" s="193"/>
      <c r="H199" s="194" t="s">
        <v>40</v>
      </c>
      <c r="I199" s="196"/>
      <c r="J199" s="193"/>
      <c r="K199" s="193"/>
      <c r="L199" s="197"/>
      <c r="M199" s="198"/>
      <c r="N199" s="199"/>
      <c r="O199" s="199"/>
      <c r="P199" s="199"/>
      <c r="Q199" s="199"/>
      <c r="R199" s="199"/>
      <c r="S199" s="199"/>
      <c r="T199" s="200"/>
      <c r="AT199" s="201" t="s">
        <v>137</v>
      </c>
      <c r="AU199" s="201" t="s">
        <v>88</v>
      </c>
      <c r="AV199" s="13" t="s">
        <v>86</v>
      </c>
      <c r="AW199" s="13" t="s">
        <v>38</v>
      </c>
      <c r="AX199" s="13" t="s">
        <v>78</v>
      </c>
      <c r="AY199" s="201" t="s">
        <v>125</v>
      </c>
    </row>
    <row r="200" spans="2:51" s="13" customFormat="1" ht="10.2">
      <c r="B200" s="192"/>
      <c r="C200" s="193"/>
      <c r="D200" s="187" t="s">
        <v>137</v>
      </c>
      <c r="E200" s="194" t="s">
        <v>40</v>
      </c>
      <c r="F200" s="195" t="s">
        <v>653</v>
      </c>
      <c r="G200" s="193"/>
      <c r="H200" s="194" t="s">
        <v>40</v>
      </c>
      <c r="I200" s="196"/>
      <c r="J200" s="193"/>
      <c r="K200" s="193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137</v>
      </c>
      <c r="AU200" s="201" t="s">
        <v>88</v>
      </c>
      <c r="AV200" s="13" t="s">
        <v>86</v>
      </c>
      <c r="AW200" s="13" t="s">
        <v>38</v>
      </c>
      <c r="AX200" s="13" t="s">
        <v>78</v>
      </c>
      <c r="AY200" s="201" t="s">
        <v>125</v>
      </c>
    </row>
    <row r="201" spans="2:51" s="13" customFormat="1" ht="10.2">
      <c r="B201" s="192"/>
      <c r="C201" s="193"/>
      <c r="D201" s="187" t="s">
        <v>137</v>
      </c>
      <c r="E201" s="194" t="s">
        <v>40</v>
      </c>
      <c r="F201" s="195" t="s">
        <v>654</v>
      </c>
      <c r="G201" s="193"/>
      <c r="H201" s="194" t="s">
        <v>40</v>
      </c>
      <c r="I201" s="196"/>
      <c r="J201" s="193"/>
      <c r="K201" s="193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137</v>
      </c>
      <c r="AU201" s="201" t="s">
        <v>88</v>
      </c>
      <c r="AV201" s="13" t="s">
        <v>86</v>
      </c>
      <c r="AW201" s="13" t="s">
        <v>38</v>
      </c>
      <c r="AX201" s="13" t="s">
        <v>78</v>
      </c>
      <c r="AY201" s="201" t="s">
        <v>125</v>
      </c>
    </row>
    <row r="202" spans="2:51" s="14" customFormat="1" ht="10.2">
      <c r="B202" s="202"/>
      <c r="C202" s="203"/>
      <c r="D202" s="187" t="s">
        <v>137</v>
      </c>
      <c r="E202" s="204" t="s">
        <v>40</v>
      </c>
      <c r="F202" s="205" t="s">
        <v>86</v>
      </c>
      <c r="G202" s="203"/>
      <c r="H202" s="206">
        <v>1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137</v>
      </c>
      <c r="AU202" s="212" t="s">
        <v>88</v>
      </c>
      <c r="AV202" s="14" t="s">
        <v>88</v>
      </c>
      <c r="AW202" s="14" t="s">
        <v>38</v>
      </c>
      <c r="AX202" s="14" t="s">
        <v>78</v>
      </c>
      <c r="AY202" s="212" t="s">
        <v>125</v>
      </c>
    </row>
    <row r="203" spans="2:51" s="13" customFormat="1" ht="10.2">
      <c r="B203" s="192"/>
      <c r="C203" s="193"/>
      <c r="D203" s="187" t="s">
        <v>137</v>
      </c>
      <c r="E203" s="194" t="s">
        <v>40</v>
      </c>
      <c r="F203" s="195" t="s">
        <v>655</v>
      </c>
      <c r="G203" s="193"/>
      <c r="H203" s="194" t="s">
        <v>40</v>
      </c>
      <c r="I203" s="196"/>
      <c r="J203" s="193"/>
      <c r="K203" s="193"/>
      <c r="L203" s="197"/>
      <c r="M203" s="198"/>
      <c r="N203" s="199"/>
      <c r="O203" s="199"/>
      <c r="P203" s="199"/>
      <c r="Q203" s="199"/>
      <c r="R203" s="199"/>
      <c r="S203" s="199"/>
      <c r="T203" s="200"/>
      <c r="AT203" s="201" t="s">
        <v>137</v>
      </c>
      <c r="AU203" s="201" t="s">
        <v>88</v>
      </c>
      <c r="AV203" s="13" t="s">
        <v>86</v>
      </c>
      <c r="AW203" s="13" t="s">
        <v>38</v>
      </c>
      <c r="AX203" s="13" t="s">
        <v>78</v>
      </c>
      <c r="AY203" s="201" t="s">
        <v>125</v>
      </c>
    </row>
    <row r="204" spans="2:51" s="14" customFormat="1" ht="10.2">
      <c r="B204" s="202"/>
      <c r="C204" s="203"/>
      <c r="D204" s="187" t="s">
        <v>137</v>
      </c>
      <c r="E204" s="204" t="s">
        <v>40</v>
      </c>
      <c r="F204" s="205" t="s">
        <v>86</v>
      </c>
      <c r="G204" s="203"/>
      <c r="H204" s="206">
        <v>1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137</v>
      </c>
      <c r="AU204" s="212" t="s">
        <v>88</v>
      </c>
      <c r="AV204" s="14" t="s">
        <v>88</v>
      </c>
      <c r="AW204" s="14" t="s">
        <v>38</v>
      </c>
      <c r="AX204" s="14" t="s">
        <v>78</v>
      </c>
      <c r="AY204" s="212" t="s">
        <v>125</v>
      </c>
    </row>
    <row r="205" spans="2:51" s="15" customFormat="1" ht="10.2">
      <c r="B205" s="213"/>
      <c r="C205" s="214"/>
      <c r="D205" s="187" t="s">
        <v>137</v>
      </c>
      <c r="E205" s="215" t="s">
        <v>40</v>
      </c>
      <c r="F205" s="216" t="s">
        <v>254</v>
      </c>
      <c r="G205" s="214"/>
      <c r="H205" s="217">
        <v>2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137</v>
      </c>
      <c r="AU205" s="223" t="s">
        <v>88</v>
      </c>
      <c r="AV205" s="15" t="s">
        <v>133</v>
      </c>
      <c r="AW205" s="15" t="s">
        <v>38</v>
      </c>
      <c r="AX205" s="15" t="s">
        <v>86</v>
      </c>
      <c r="AY205" s="223" t="s">
        <v>125</v>
      </c>
    </row>
    <row r="206" spans="1:65" s="2" customFormat="1" ht="14.4" customHeight="1">
      <c r="A206" s="34"/>
      <c r="B206" s="35"/>
      <c r="C206" s="174" t="s">
        <v>279</v>
      </c>
      <c r="D206" s="174" t="s">
        <v>128</v>
      </c>
      <c r="E206" s="175" t="s">
        <v>656</v>
      </c>
      <c r="F206" s="176" t="s">
        <v>657</v>
      </c>
      <c r="G206" s="177" t="s">
        <v>175</v>
      </c>
      <c r="H206" s="178">
        <v>1</v>
      </c>
      <c r="I206" s="179"/>
      <c r="J206" s="180">
        <f>ROUND(I206*H206,2)</f>
        <v>0</v>
      </c>
      <c r="K206" s="176" t="s">
        <v>40</v>
      </c>
      <c r="L206" s="39"/>
      <c r="M206" s="181" t="s">
        <v>40</v>
      </c>
      <c r="N206" s="182" t="s">
        <v>51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5" t="s">
        <v>605</v>
      </c>
      <c r="AT206" s="185" t="s">
        <v>128</v>
      </c>
      <c r="AU206" s="185" t="s">
        <v>88</v>
      </c>
      <c r="AY206" s="17" t="s">
        <v>125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7" t="s">
        <v>133</v>
      </c>
      <c r="BK206" s="186">
        <f>ROUND(I206*H206,2)</f>
        <v>0</v>
      </c>
      <c r="BL206" s="17" t="s">
        <v>605</v>
      </c>
      <c r="BM206" s="185" t="s">
        <v>658</v>
      </c>
    </row>
    <row r="207" spans="1:47" s="2" customFormat="1" ht="10.2">
      <c r="A207" s="34"/>
      <c r="B207" s="35"/>
      <c r="C207" s="36"/>
      <c r="D207" s="187" t="s">
        <v>135</v>
      </c>
      <c r="E207" s="36"/>
      <c r="F207" s="188" t="s">
        <v>657</v>
      </c>
      <c r="G207" s="36"/>
      <c r="H207" s="36"/>
      <c r="I207" s="189"/>
      <c r="J207" s="36"/>
      <c r="K207" s="36"/>
      <c r="L207" s="39"/>
      <c r="M207" s="190"/>
      <c r="N207" s="191"/>
      <c r="O207" s="65"/>
      <c r="P207" s="65"/>
      <c r="Q207" s="65"/>
      <c r="R207" s="65"/>
      <c r="S207" s="65"/>
      <c r="T207" s="6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135</v>
      </c>
      <c r="AU207" s="17" t="s">
        <v>88</v>
      </c>
    </row>
    <row r="208" spans="2:51" s="13" customFormat="1" ht="20.4">
      <c r="B208" s="192"/>
      <c r="C208" s="193"/>
      <c r="D208" s="187" t="s">
        <v>137</v>
      </c>
      <c r="E208" s="194" t="s">
        <v>40</v>
      </c>
      <c r="F208" s="195" t="s">
        <v>659</v>
      </c>
      <c r="G208" s="193"/>
      <c r="H208" s="194" t="s">
        <v>40</v>
      </c>
      <c r="I208" s="196"/>
      <c r="J208" s="193"/>
      <c r="K208" s="193"/>
      <c r="L208" s="197"/>
      <c r="M208" s="198"/>
      <c r="N208" s="199"/>
      <c r="O208" s="199"/>
      <c r="P208" s="199"/>
      <c r="Q208" s="199"/>
      <c r="R208" s="199"/>
      <c r="S208" s="199"/>
      <c r="T208" s="200"/>
      <c r="AT208" s="201" t="s">
        <v>137</v>
      </c>
      <c r="AU208" s="201" t="s">
        <v>88</v>
      </c>
      <c r="AV208" s="13" t="s">
        <v>86</v>
      </c>
      <c r="AW208" s="13" t="s">
        <v>38</v>
      </c>
      <c r="AX208" s="13" t="s">
        <v>78</v>
      </c>
      <c r="AY208" s="201" t="s">
        <v>125</v>
      </c>
    </row>
    <row r="209" spans="2:51" s="14" customFormat="1" ht="10.2">
      <c r="B209" s="202"/>
      <c r="C209" s="203"/>
      <c r="D209" s="187" t="s">
        <v>137</v>
      </c>
      <c r="E209" s="204" t="s">
        <v>40</v>
      </c>
      <c r="F209" s="205" t="s">
        <v>86</v>
      </c>
      <c r="G209" s="203"/>
      <c r="H209" s="206">
        <v>1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137</v>
      </c>
      <c r="AU209" s="212" t="s">
        <v>88</v>
      </c>
      <c r="AV209" s="14" t="s">
        <v>88</v>
      </c>
      <c r="AW209" s="14" t="s">
        <v>38</v>
      </c>
      <c r="AX209" s="14" t="s">
        <v>86</v>
      </c>
      <c r="AY209" s="212" t="s">
        <v>125</v>
      </c>
    </row>
    <row r="210" spans="1:65" s="2" customFormat="1" ht="14.4" customHeight="1">
      <c r="A210" s="34"/>
      <c r="B210" s="35"/>
      <c r="C210" s="174" t="s">
        <v>288</v>
      </c>
      <c r="D210" s="174" t="s">
        <v>128</v>
      </c>
      <c r="E210" s="175" t="s">
        <v>660</v>
      </c>
      <c r="F210" s="176" t="s">
        <v>661</v>
      </c>
      <c r="G210" s="177" t="s">
        <v>175</v>
      </c>
      <c r="H210" s="178">
        <v>1</v>
      </c>
      <c r="I210" s="179"/>
      <c r="J210" s="180">
        <f>ROUND(I210*H210,2)</f>
        <v>0</v>
      </c>
      <c r="K210" s="176" t="s">
        <v>40</v>
      </c>
      <c r="L210" s="39"/>
      <c r="M210" s="181" t="s">
        <v>40</v>
      </c>
      <c r="N210" s="182" t="s">
        <v>51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5" t="s">
        <v>605</v>
      </c>
      <c r="AT210" s="185" t="s">
        <v>128</v>
      </c>
      <c r="AU210" s="185" t="s">
        <v>88</v>
      </c>
      <c r="AY210" s="17" t="s">
        <v>125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7" t="s">
        <v>133</v>
      </c>
      <c r="BK210" s="186">
        <f>ROUND(I210*H210,2)</f>
        <v>0</v>
      </c>
      <c r="BL210" s="17" t="s">
        <v>605</v>
      </c>
      <c r="BM210" s="185" t="s">
        <v>662</v>
      </c>
    </row>
    <row r="211" spans="1:47" s="2" customFormat="1" ht="10.2">
      <c r="A211" s="34"/>
      <c r="B211" s="35"/>
      <c r="C211" s="36"/>
      <c r="D211" s="187" t="s">
        <v>135</v>
      </c>
      <c r="E211" s="36"/>
      <c r="F211" s="188" t="s">
        <v>661</v>
      </c>
      <c r="G211" s="36"/>
      <c r="H211" s="36"/>
      <c r="I211" s="189"/>
      <c r="J211" s="36"/>
      <c r="K211" s="36"/>
      <c r="L211" s="39"/>
      <c r="M211" s="190"/>
      <c r="N211" s="191"/>
      <c r="O211" s="65"/>
      <c r="P211" s="65"/>
      <c r="Q211" s="65"/>
      <c r="R211" s="65"/>
      <c r="S211" s="65"/>
      <c r="T211" s="6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135</v>
      </c>
      <c r="AU211" s="17" t="s">
        <v>88</v>
      </c>
    </row>
    <row r="212" spans="1:65" s="2" customFormat="1" ht="14.4" customHeight="1">
      <c r="A212" s="34"/>
      <c r="B212" s="35"/>
      <c r="C212" s="174" t="s">
        <v>293</v>
      </c>
      <c r="D212" s="174" t="s">
        <v>128</v>
      </c>
      <c r="E212" s="175" t="s">
        <v>663</v>
      </c>
      <c r="F212" s="176" t="s">
        <v>664</v>
      </c>
      <c r="G212" s="177" t="s">
        <v>175</v>
      </c>
      <c r="H212" s="178">
        <v>1</v>
      </c>
      <c r="I212" s="179"/>
      <c r="J212" s="180">
        <f>ROUND(I212*H212,2)</f>
        <v>0</v>
      </c>
      <c r="K212" s="176" t="s">
        <v>40</v>
      </c>
      <c r="L212" s="39"/>
      <c r="M212" s="181" t="s">
        <v>40</v>
      </c>
      <c r="N212" s="182" t="s">
        <v>51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5" t="s">
        <v>605</v>
      </c>
      <c r="AT212" s="185" t="s">
        <v>128</v>
      </c>
      <c r="AU212" s="185" t="s">
        <v>88</v>
      </c>
      <c r="AY212" s="17" t="s">
        <v>125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7" t="s">
        <v>133</v>
      </c>
      <c r="BK212" s="186">
        <f>ROUND(I212*H212,2)</f>
        <v>0</v>
      </c>
      <c r="BL212" s="17" t="s">
        <v>605</v>
      </c>
      <c r="BM212" s="185" t="s">
        <v>665</v>
      </c>
    </row>
    <row r="213" spans="1:47" s="2" customFormat="1" ht="10.2">
      <c r="A213" s="34"/>
      <c r="B213" s="35"/>
      <c r="C213" s="36"/>
      <c r="D213" s="187" t="s">
        <v>135</v>
      </c>
      <c r="E213" s="36"/>
      <c r="F213" s="188" t="s">
        <v>664</v>
      </c>
      <c r="G213" s="36"/>
      <c r="H213" s="36"/>
      <c r="I213" s="189"/>
      <c r="J213" s="36"/>
      <c r="K213" s="36"/>
      <c r="L213" s="39"/>
      <c r="M213" s="190"/>
      <c r="N213" s="191"/>
      <c r="O213" s="65"/>
      <c r="P213" s="65"/>
      <c r="Q213" s="65"/>
      <c r="R213" s="65"/>
      <c r="S213" s="65"/>
      <c r="T213" s="6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135</v>
      </c>
      <c r="AU213" s="17" t="s">
        <v>88</v>
      </c>
    </row>
    <row r="214" spans="2:51" s="13" customFormat="1" ht="10.2">
      <c r="B214" s="192"/>
      <c r="C214" s="193"/>
      <c r="D214" s="187" t="s">
        <v>137</v>
      </c>
      <c r="E214" s="194" t="s">
        <v>40</v>
      </c>
      <c r="F214" s="195" t="s">
        <v>666</v>
      </c>
      <c r="G214" s="193"/>
      <c r="H214" s="194" t="s">
        <v>40</v>
      </c>
      <c r="I214" s="196"/>
      <c r="J214" s="193"/>
      <c r="K214" s="193"/>
      <c r="L214" s="197"/>
      <c r="M214" s="198"/>
      <c r="N214" s="199"/>
      <c r="O214" s="199"/>
      <c r="P214" s="199"/>
      <c r="Q214" s="199"/>
      <c r="R214" s="199"/>
      <c r="S214" s="199"/>
      <c r="T214" s="200"/>
      <c r="AT214" s="201" t="s">
        <v>137</v>
      </c>
      <c r="AU214" s="201" t="s">
        <v>88</v>
      </c>
      <c r="AV214" s="13" t="s">
        <v>86</v>
      </c>
      <c r="AW214" s="13" t="s">
        <v>38</v>
      </c>
      <c r="AX214" s="13" t="s">
        <v>78</v>
      </c>
      <c r="AY214" s="201" t="s">
        <v>125</v>
      </c>
    </row>
    <row r="215" spans="2:51" s="14" customFormat="1" ht="10.2">
      <c r="B215" s="202"/>
      <c r="C215" s="203"/>
      <c r="D215" s="187" t="s">
        <v>137</v>
      </c>
      <c r="E215" s="204" t="s">
        <v>40</v>
      </c>
      <c r="F215" s="205" t="s">
        <v>86</v>
      </c>
      <c r="G215" s="203"/>
      <c r="H215" s="206">
        <v>1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137</v>
      </c>
      <c r="AU215" s="212" t="s">
        <v>88</v>
      </c>
      <c r="AV215" s="14" t="s">
        <v>88</v>
      </c>
      <c r="AW215" s="14" t="s">
        <v>38</v>
      </c>
      <c r="AX215" s="14" t="s">
        <v>86</v>
      </c>
      <c r="AY215" s="212" t="s">
        <v>125</v>
      </c>
    </row>
    <row r="216" spans="1:65" s="2" customFormat="1" ht="14.4" customHeight="1">
      <c r="A216" s="34"/>
      <c r="B216" s="35"/>
      <c r="C216" s="174" t="s">
        <v>300</v>
      </c>
      <c r="D216" s="174" t="s">
        <v>128</v>
      </c>
      <c r="E216" s="175" t="s">
        <v>667</v>
      </c>
      <c r="F216" s="176" t="s">
        <v>668</v>
      </c>
      <c r="G216" s="177" t="s">
        <v>175</v>
      </c>
      <c r="H216" s="178">
        <v>1</v>
      </c>
      <c r="I216" s="179"/>
      <c r="J216" s="180">
        <f>ROUND(I216*H216,2)</f>
        <v>0</v>
      </c>
      <c r="K216" s="176" t="s">
        <v>40</v>
      </c>
      <c r="L216" s="39"/>
      <c r="M216" s="181" t="s">
        <v>40</v>
      </c>
      <c r="N216" s="182" t="s">
        <v>51</v>
      </c>
      <c r="O216" s="65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5" t="s">
        <v>605</v>
      </c>
      <c r="AT216" s="185" t="s">
        <v>128</v>
      </c>
      <c r="AU216" s="185" t="s">
        <v>88</v>
      </c>
      <c r="AY216" s="17" t="s">
        <v>125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7" t="s">
        <v>133</v>
      </c>
      <c r="BK216" s="186">
        <f>ROUND(I216*H216,2)</f>
        <v>0</v>
      </c>
      <c r="BL216" s="17" t="s">
        <v>605</v>
      </c>
      <c r="BM216" s="185" t="s">
        <v>669</v>
      </c>
    </row>
    <row r="217" spans="1:47" s="2" customFormat="1" ht="10.2">
      <c r="A217" s="34"/>
      <c r="B217" s="35"/>
      <c r="C217" s="36"/>
      <c r="D217" s="187" t="s">
        <v>135</v>
      </c>
      <c r="E217" s="36"/>
      <c r="F217" s="188" t="s">
        <v>668</v>
      </c>
      <c r="G217" s="36"/>
      <c r="H217" s="36"/>
      <c r="I217" s="189"/>
      <c r="J217" s="36"/>
      <c r="K217" s="36"/>
      <c r="L217" s="39"/>
      <c r="M217" s="190"/>
      <c r="N217" s="191"/>
      <c r="O217" s="65"/>
      <c r="P217" s="65"/>
      <c r="Q217" s="65"/>
      <c r="R217" s="65"/>
      <c r="S217" s="65"/>
      <c r="T217" s="6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135</v>
      </c>
      <c r="AU217" s="17" t="s">
        <v>88</v>
      </c>
    </row>
    <row r="218" spans="2:51" s="13" customFormat="1" ht="10.2">
      <c r="B218" s="192"/>
      <c r="C218" s="193"/>
      <c r="D218" s="187" t="s">
        <v>137</v>
      </c>
      <c r="E218" s="194" t="s">
        <v>40</v>
      </c>
      <c r="F218" s="195" t="s">
        <v>670</v>
      </c>
      <c r="G218" s="193"/>
      <c r="H218" s="194" t="s">
        <v>40</v>
      </c>
      <c r="I218" s="196"/>
      <c r="J218" s="193"/>
      <c r="K218" s="193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137</v>
      </c>
      <c r="AU218" s="201" t="s">
        <v>88</v>
      </c>
      <c r="AV218" s="13" t="s">
        <v>86</v>
      </c>
      <c r="AW218" s="13" t="s">
        <v>38</v>
      </c>
      <c r="AX218" s="13" t="s">
        <v>78</v>
      </c>
      <c r="AY218" s="201" t="s">
        <v>125</v>
      </c>
    </row>
    <row r="219" spans="2:51" s="14" customFormat="1" ht="10.2">
      <c r="B219" s="202"/>
      <c r="C219" s="203"/>
      <c r="D219" s="187" t="s">
        <v>137</v>
      </c>
      <c r="E219" s="204" t="s">
        <v>40</v>
      </c>
      <c r="F219" s="205" t="s">
        <v>86</v>
      </c>
      <c r="G219" s="203"/>
      <c r="H219" s="206">
        <v>1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137</v>
      </c>
      <c r="AU219" s="212" t="s">
        <v>88</v>
      </c>
      <c r="AV219" s="14" t="s">
        <v>88</v>
      </c>
      <c r="AW219" s="14" t="s">
        <v>38</v>
      </c>
      <c r="AX219" s="14" t="s">
        <v>86</v>
      </c>
      <c r="AY219" s="212" t="s">
        <v>125</v>
      </c>
    </row>
    <row r="220" spans="1:65" s="2" customFormat="1" ht="14.4" customHeight="1">
      <c r="A220" s="34"/>
      <c r="B220" s="35"/>
      <c r="C220" s="174" t="s">
        <v>306</v>
      </c>
      <c r="D220" s="174" t="s">
        <v>128</v>
      </c>
      <c r="E220" s="175" t="s">
        <v>671</v>
      </c>
      <c r="F220" s="176" t="s">
        <v>672</v>
      </c>
      <c r="G220" s="177" t="s">
        <v>175</v>
      </c>
      <c r="H220" s="178">
        <v>1</v>
      </c>
      <c r="I220" s="179"/>
      <c r="J220" s="180">
        <f>ROUND(I220*H220,2)</f>
        <v>0</v>
      </c>
      <c r="K220" s="176" t="s">
        <v>40</v>
      </c>
      <c r="L220" s="39"/>
      <c r="M220" s="181" t="s">
        <v>40</v>
      </c>
      <c r="N220" s="182" t="s">
        <v>51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5" t="s">
        <v>605</v>
      </c>
      <c r="AT220" s="185" t="s">
        <v>128</v>
      </c>
      <c r="AU220" s="185" t="s">
        <v>88</v>
      </c>
      <c r="AY220" s="17" t="s">
        <v>125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7" t="s">
        <v>133</v>
      </c>
      <c r="BK220" s="186">
        <f>ROUND(I220*H220,2)</f>
        <v>0</v>
      </c>
      <c r="BL220" s="17" t="s">
        <v>605</v>
      </c>
      <c r="BM220" s="185" t="s">
        <v>673</v>
      </c>
    </row>
    <row r="221" spans="1:47" s="2" customFormat="1" ht="10.2">
      <c r="A221" s="34"/>
      <c r="B221" s="35"/>
      <c r="C221" s="36"/>
      <c r="D221" s="187" t="s">
        <v>135</v>
      </c>
      <c r="E221" s="36"/>
      <c r="F221" s="188" t="s">
        <v>672</v>
      </c>
      <c r="G221" s="36"/>
      <c r="H221" s="36"/>
      <c r="I221" s="189"/>
      <c r="J221" s="36"/>
      <c r="K221" s="36"/>
      <c r="L221" s="39"/>
      <c r="M221" s="237"/>
      <c r="N221" s="238"/>
      <c r="O221" s="239"/>
      <c r="P221" s="239"/>
      <c r="Q221" s="239"/>
      <c r="R221" s="239"/>
      <c r="S221" s="239"/>
      <c r="T221" s="240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135</v>
      </c>
      <c r="AU221" s="17" t="s">
        <v>88</v>
      </c>
    </row>
    <row r="222" spans="1:31" s="2" customFormat="1" ht="6.9" customHeight="1">
      <c r="A222" s="34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algorithmName="SHA-512" hashValue="vD58bDILKSfv7FUOu+z7J47nl0plxcH0KFDBaHKlr7CW/ojKAb1151mt1RgePkFVFxGe10eNQ6vON0TumFK1pA==" saltValue="ug9l56a2zpTM/aIKdpkqSh4VfYbnvFE+GkUn3KBb5hsBAQspb/USDmZouK1q+xhiGeRAQ5uPZdJfy05vdhdDtg==" spinCount="100000" sheet="1" objects="1" scenarios="1" formatColumns="0" formatRows="0" autoFilter="0"/>
  <autoFilter ref="C84:K22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2021-01-25T09:43:48Z</dcterms:created>
  <dcterms:modified xsi:type="dcterms:W3CDTF">2021-01-25T09:54:24Z</dcterms:modified>
  <cp:category/>
  <cp:version/>
  <cp:contentType/>
  <cp:contentStatus/>
</cp:coreProperties>
</file>